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Form Responses 1" sheetId="1" r:id="rId3"/>
    <sheet state="visible" name="Admin Staff List" sheetId="2" r:id="rId4"/>
    <sheet state="visible" name="Base Delete Log" sheetId="3" r:id="rId5"/>
    <sheet state="visible" name="Donation Log" sheetId="4" r:id="rId6"/>
    <sheet state="visible" name="Compensation Logs" sheetId="5" r:id="rId7"/>
    <sheet state="visible" name="Basekit Data Sheet" sheetId="6" r:id="rId8"/>
    <sheet state="visible" name="Ban Logs" sheetId="7" r:id="rId9"/>
  </sheets>
  <definedNames>
    <definedName hidden="1" localSheetId="2" name="_xlnm._FilterDatabase">'Base Delete Log'!$A$1:$G$296</definedName>
    <definedName hidden="1" localSheetId="4" name="_xlnm._FilterDatabase">'Compensation Logs'!$A$1:$G$558</definedName>
    <definedName hidden="1" localSheetId="5" name="_xlnm._FilterDatabase">'Basekit Data Sheet'!$A$1:$I$367</definedName>
    <definedName hidden="1" localSheetId="6" name="_xlnm._FilterDatabase">'Ban Logs'!$A$1:$H$312</definedName>
  </definedNames>
  <calcPr/>
</workbook>
</file>

<file path=xl/sharedStrings.xml><?xml version="1.0" encoding="utf-8"?>
<sst xmlns="http://schemas.openxmlformats.org/spreadsheetml/2006/main" count="11159" uniqueCount="5542">
  <si>
    <t>Role</t>
  </si>
  <si>
    <t>Timestamp</t>
  </si>
  <si>
    <t>Admin</t>
  </si>
  <si>
    <t>Admin Name</t>
  </si>
  <si>
    <t>Status</t>
  </si>
  <si>
    <t>Time's Active</t>
  </si>
  <si>
    <t xml:space="preserve">EU / NA </t>
  </si>
  <si>
    <t>Ingame Name</t>
  </si>
  <si>
    <t>Player ID</t>
  </si>
  <si>
    <t>Steam Profile</t>
  </si>
  <si>
    <t>Email Address</t>
  </si>
  <si>
    <t>Founder</t>
  </si>
  <si>
    <t>Server</t>
  </si>
  <si>
    <t>Time</t>
  </si>
  <si>
    <t>Date</t>
  </si>
  <si>
    <t>Reason</t>
  </si>
  <si>
    <t>Territory Name</t>
  </si>
  <si>
    <t xml:space="preserve">Owner </t>
  </si>
  <si>
    <t>Metalman10</t>
  </si>
  <si>
    <t>Active</t>
  </si>
  <si>
    <t>Untitled Question</t>
  </si>
  <si>
    <t>Sometimes abusing or eating dog treats</t>
  </si>
  <si>
    <t>NA</t>
  </si>
  <si>
    <t>FreshCutToenails</t>
  </si>
  <si>
    <t>noneya</t>
  </si>
  <si>
    <t xml:space="preserve">Evidence </t>
  </si>
  <si>
    <t>Colby</t>
  </si>
  <si>
    <t>Summer</t>
  </si>
  <si>
    <t>Community M</t>
  </si>
  <si>
    <t>Player banned for duping</t>
  </si>
  <si>
    <t>Legion</t>
  </si>
  <si>
    <t>ALWAYS WATCHING U O_o</t>
  </si>
  <si>
    <t>f63937a5d42cbdd50bfa26461b389142</t>
  </si>
  <si>
    <t>http://steamcommunity.com/id/jdiana39/</t>
  </si>
  <si>
    <t>Head Admin</t>
  </si>
  <si>
    <t>Ollie</t>
  </si>
  <si>
    <t>Retired - Inactive</t>
  </si>
  <si>
    <t>GMT+0 5:00pm - 00:00am</t>
  </si>
  <si>
    <t>EU</t>
  </si>
  <si>
    <t>Papa Smurf</t>
  </si>
  <si>
    <t>04482a3d7cbe45cd6b74d258bbcf9fc1</t>
  </si>
  <si>
    <t>http://steamcommunity.com/id/Ollie754/</t>
  </si>
  <si>
    <t>Olliejamesviney@gmail.com</t>
  </si>
  <si>
    <t>Blake Simmons</t>
  </si>
  <si>
    <t>Lingor</t>
  </si>
  <si>
    <t>Bubba</t>
  </si>
  <si>
    <t>CST 12:00AM - 8:00 PM/ always on discord</t>
  </si>
  <si>
    <t>Spacemanjesus</t>
  </si>
  <si>
    <t>085033601b02c6933530b003e3b5699b</t>
  </si>
  <si>
    <t>http://steamcommunity.com/profiles/76561198127274309/</t>
  </si>
  <si>
    <t>Danny Dorito</t>
  </si>
  <si>
    <t xml:space="preserve">Active </t>
  </si>
  <si>
    <t>if!("http://i.imgur.com/ax1MqDH.jpg")</t>
  </si>
  <si>
    <t>Danny Dorito, OWEN_000</t>
  </si>
  <si>
    <t>4ff8f72bfe9d9b0d4929448edca7f845</t>
  </si>
  <si>
    <t>Flag in wall / 2nd offense</t>
  </si>
  <si>
    <t>Narcos</t>
  </si>
  <si>
    <t>Papa John tried to get the flag legit and wouldent work, three admins confirmed</t>
  </si>
  <si>
    <t>Senior Admin</t>
  </si>
  <si>
    <t>Special Alaskan</t>
  </si>
  <si>
    <t>lingor</t>
  </si>
  <si>
    <t>in millitary hangor/airfield</t>
  </si>
  <si>
    <t>mariannas trench</t>
  </si>
  <si>
    <t>Hawk</t>
  </si>
  <si>
    <t xml:space="preserve">Away [Military Service] </t>
  </si>
  <si>
    <t>Papa John</t>
  </si>
  <si>
    <t>When on leave</t>
  </si>
  <si>
    <t>Hawk or Rifleman Sampson</t>
  </si>
  <si>
    <t>Inactive</t>
  </si>
  <si>
    <t>7:00a EST - 9:00p EST</t>
  </si>
  <si>
    <t>Michael Westen</t>
  </si>
  <si>
    <t>http://steamcommunity.com/id/MDawg4Life/</t>
  </si>
  <si>
    <t>1x1 box no entrance</t>
  </si>
  <si>
    <t>Papabuskas Meme Distribution Center</t>
  </si>
  <si>
    <t>Brandon</t>
  </si>
  <si>
    <t>5:13:00 PM EST</t>
  </si>
  <si>
    <t>nothing around the flag</t>
  </si>
  <si>
    <t>Poland</t>
  </si>
  <si>
    <t>http://steamcommunity.com/sharedfiles/filedetails/?id=838986097 , https://gyazo.com/539aeb82701010ce26363fbbf4057533</t>
  </si>
  <si>
    <t xml:space="preserve">Summer </t>
  </si>
  <si>
    <t>17:19ESt</t>
  </si>
  <si>
    <t>Flag on top of house</t>
  </si>
  <si>
    <t>Mein Kamp</t>
  </si>
  <si>
    <t>http://steamcommunity.com/sharedfiles/filedetails/?id=838989057 , https://gyazo.com/64f81460054b0e661e33075564df46cd</t>
  </si>
  <si>
    <t>17:22 EST</t>
  </si>
  <si>
    <t>GREKTZZZ</t>
  </si>
  <si>
    <t>Caesar</t>
  </si>
  <si>
    <t>http://images.akamai.steamusercontent.com/ugc/105106517891217820/A5C175B29F649DFEE11AEE6D2B10772154294187/ , https://gyazo.com/b5d35c213d8fb15ab184985a9480e187</t>
  </si>
  <si>
    <t>Friendly Base</t>
  </si>
  <si>
    <t>http://images.akamai.steamusercontent.com/ugc/105106517891228271/F8C129965D8F575C6967ED34E05086407E50F7FA/ , https://gyazo.com/22909e84607d7de34eb725f6c41e99f5</t>
  </si>
  <si>
    <t>17:33EST</t>
  </si>
  <si>
    <t>Msta</t>
  </si>
  <si>
    <t>Daniel Taylor</t>
  </si>
  <si>
    <t>362298906b1a0b1c2f860a9b682aa23d</t>
  </si>
  <si>
    <t>Urban_Killer</t>
  </si>
  <si>
    <t xml:space="preserve">Almost everyday  </t>
  </si>
  <si>
    <t>Urban_killer/HIS MUM</t>
  </si>
  <si>
    <t>76561198098547835</t>
  </si>
  <si>
    <t>Owner asked for delete</t>
  </si>
  <si>
    <t>Dank Memes R US</t>
  </si>
  <si>
    <t>colby</t>
  </si>
  <si>
    <t>4:30pm est</t>
  </si>
  <si>
    <t>Too close to mil spawn</t>
  </si>
  <si>
    <t xml:space="preserve">Restart in 5 </t>
  </si>
  <si>
    <t>5:17pm AK</t>
  </si>
  <si>
    <t>inable to be stolen "flag inside rock"</t>
  </si>
  <si>
    <t>catalan</t>
  </si>
  <si>
    <t>Player Wanted Flag moved/ Went inside wall</t>
  </si>
  <si>
    <t>michael.vilar.cruice@gmail.com</t>
  </si>
  <si>
    <t>Nebulae</t>
  </si>
  <si>
    <t>7pm-10pm GMT Tue-Fri Sat-Mon 10am+GMT</t>
  </si>
  <si>
    <t xml:space="preserve">HIS DAD </t>
  </si>
  <si>
    <t>76561198273914459</t>
  </si>
  <si>
    <t>Player Wanted Flag moved</t>
  </si>
  <si>
    <t>clamptw93@gmail.com</t>
  </si>
  <si>
    <t>Jim Lahey</t>
  </si>
  <si>
    <t>Winter</t>
  </si>
  <si>
    <t>11:12 AM PST</t>
  </si>
  <si>
    <t>No doors or gates around base. 0 Entrances.</t>
  </si>
  <si>
    <t>Logi Kobee</t>
  </si>
  <si>
    <t>0830-1630 2000-? EST</t>
  </si>
  <si>
    <t>Brabbitclows</t>
  </si>
  <si>
    <t>76561198123731181</t>
  </si>
  <si>
    <t>The Caesar</t>
  </si>
  <si>
    <t>11:07 AM EST</t>
  </si>
  <si>
    <t>Gate is blocking flag, glitches when trying to steal</t>
  </si>
  <si>
    <t>6pack</t>
  </si>
  <si>
    <t>2nd offense, they put gate back.. Need to talk to player Gigaroller - https://gyazo.com/afb8e46dce52266ba131bafc8c0d0bcf-  Base Owner ... Not illigal but causes glitch https://gyazo.com/20e2e03f085bd56e0c441915f49c957d</t>
  </si>
  <si>
    <t>Jones Mcmuffins</t>
  </si>
  <si>
    <t>Flag inaccessable, could not remove walls to rectify issue</t>
  </si>
  <si>
    <t>950m from spawn town</t>
  </si>
  <si>
    <t>TERRITORY NAME RRD</t>
  </si>
  <si>
    <t>Bubba / Jim</t>
  </si>
  <si>
    <t>11:53PM PST</t>
  </si>
  <si>
    <t>Flag placed underground</t>
  </si>
  <si>
    <t>Lets drink a beer</t>
  </si>
  <si>
    <t>notngirrack@gmail.com</t>
  </si>
  <si>
    <t>Sloveni4n</t>
  </si>
  <si>
    <t>21 savage</t>
  </si>
  <si>
    <t>76561197979006120</t>
  </si>
  <si>
    <t>seeagles@gmail.com</t>
  </si>
  <si>
    <t>12:12AM PST</t>
  </si>
  <si>
    <t>Loose</t>
  </si>
  <si>
    <t>Distrito Turistico</t>
  </si>
  <si>
    <t>3-4 hrs every night/8-10 hrs fri,sat,sun</t>
  </si>
  <si>
    <t>kLem/Loose</t>
  </si>
  <si>
    <t>76561198173334855</t>
  </si>
  <si>
    <t>18:47 GMT</t>
  </si>
  <si>
    <t>18/01/17</t>
  </si>
  <si>
    <t>Flag Placed Inside Dam</t>
  </si>
  <si>
    <t>Nigga Chicken</t>
  </si>
  <si>
    <t>Ded_Trofim</t>
  </si>
  <si>
    <t>cannot steal flag unless blow up building - in wall</t>
  </si>
  <si>
    <t>Get Off my Lawn</t>
  </si>
  <si>
    <t>http://images.akamai.steamusercontent.com/ugc/99477567443492797/07AC5CE474F074D08CCAC32A0A3DFE4339804EAC/ 
http://images.akamai.steamusercontent.com/ugc/99477567443492447/AF013A2D5AA8B9D88FDCC29DC9D7EBF626910F53/</t>
  </si>
  <si>
    <t>Ilegal Flag (See Pictures)</t>
  </si>
  <si>
    <t>Novor Vally</t>
  </si>
  <si>
    <t>joseph.rumple@gmail.com</t>
  </si>
  <si>
    <t>StrikeR</t>
  </si>
  <si>
    <t>2pm-2/3am PST</t>
  </si>
  <si>
    <t>StrikeR/Crystal</t>
  </si>
  <si>
    <t>76561197998461891</t>
  </si>
  <si>
    <t>15;31</t>
  </si>
  <si>
    <t>Forgot to get Base name : Coords: 139 041</t>
  </si>
  <si>
    <t>bstory3@gmail.com</t>
  </si>
  <si>
    <t>Lloydy</t>
  </si>
  <si>
    <t>5pm-12pm UTC+10:00 weekdays 8am-12pm</t>
  </si>
  <si>
    <t>AU</t>
  </si>
  <si>
    <t>Lloydy69</t>
  </si>
  <si>
    <t>76561198105707243</t>
  </si>
  <si>
    <t>lloydylandscaping@gmail.com</t>
  </si>
  <si>
    <t>Drift</t>
  </si>
  <si>
    <t>6:30am mon,tue,thur, 8:45pm-10 Weekdays EST</t>
  </si>
  <si>
    <t>Sammy the Tranny</t>
  </si>
  <si>
    <t>76561198054732689</t>
  </si>
  <si>
    <t>Andaeron</t>
  </si>
  <si>
    <t>6:55 PM CST</t>
  </si>
  <si>
    <t>Name</t>
  </si>
  <si>
    <t>Tree Faggots</t>
  </si>
  <si>
    <t>JoshuaM</t>
  </si>
  <si>
    <t>Chysgoda</t>
  </si>
  <si>
    <t>76561198035148376</t>
  </si>
  <si>
    <t>Flag placed in rock</t>
  </si>
  <si>
    <t xml:space="preserve">Sambos Crib </t>
  </si>
  <si>
    <t>Sambo</t>
  </si>
  <si>
    <t>http://steamcommunity.com/sharedfiles/filedetails/?id=846844750          http://steamcommunity.com/sharedfiles/filedetails/?id=846844048</t>
  </si>
  <si>
    <t>7:56 AM CST</t>
  </si>
  <si>
    <t>Flag placed in ground</t>
  </si>
  <si>
    <t>Owens Storage</t>
  </si>
  <si>
    <t>Owenshezza</t>
  </si>
  <si>
    <t>game.joshua@gmail.com</t>
  </si>
  <si>
    <t>Greyson Henley</t>
  </si>
  <si>
    <t>11PM - 4AM EST WeekDays, Weekends vary</t>
  </si>
  <si>
    <t>EU (Late night EST)</t>
  </si>
  <si>
    <t>76561198149673159</t>
  </si>
  <si>
    <t>8:00 AM CST</t>
  </si>
  <si>
    <t>Pentagon</t>
  </si>
  <si>
    <t>contactgamingwithjesse@gmail.com</t>
  </si>
  <si>
    <t>Neil</t>
  </si>
  <si>
    <t>4pm-8pm EST on Week Days 10am-7pm on Weekends</t>
  </si>
  <si>
    <t>Joe King</t>
  </si>
  <si>
    <t>76561198079279302</t>
  </si>
  <si>
    <t>8:05 AM CST</t>
  </si>
  <si>
    <t>El Papito</t>
  </si>
  <si>
    <t>josephlynch99@gmail.com</t>
  </si>
  <si>
    <t>CanadianFrodo</t>
  </si>
  <si>
    <t xml:space="preserve">              Bubba</t>
  </si>
  <si>
    <t>Summer Winter</t>
  </si>
  <si>
    <t xml:space="preserve">  3:38 PM CST</t>
  </si>
  <si>
    <t>No set timeframe, regularly and chaoticly?</t>
  </si>
  <si>
    <t xml:space="preserve">                                Flag underground</t>
  </si>
  <si>
    <t>Luemmel Lagune</t>
  </si>
  <si>
    <t xml:space="preserve">That Canadian Dad </t>
  </si>
  <si>
    <t>76561198274767971</t>
  </si>
  <si>
    <t>derekbellamy1988@gmail.com</t>
  </si>
  <si>
    <t>Sipin</t>
  </si>
  <si>
    <t>Semi-Active</t>
  </si>
  <si>
    <t>Sadistikal</t>
  </si>
  <si>
    <t>76561198018348112</t>
  </si>
  <si>
    <t xml:space="preserve">Lingor </t>
  </si>
  <si>
    <t>2:45 AM Central</t>
  </si>
  <si>
    <t>Built in military compound</t>
  </si>
  <si>
    <t>Something Else</t>
  </si>
  <si>
    <t>mxgene@gmail.com</t>
  </si>
  <si>
    <t>Maykel</t>
  </si>
  <si>
    <t>ASPAC</t>
  </si>
  <si>
    <t>MaykelSacno</t>
  </si>
  <si>
    <t>76561198075320588</t>
  </si>
  <si>
    <t>1:38 PM CST</t>
  </si>
  <si>
    <t>730m from Trader</t>
  </si>
  <si>
    <t>Khelm</t>
  </si>
  <si>
    <t>Moderator</t>
  </si>
  <si>
    <t>1:53 PM CST</t>
  </si>
  <si>
    <t>397m from Black Market</t>
  </si>
  <si>
    <t>Ruffles</t>
  </si>
  <si>
    <t>https://gyazo.com/a0da429e3bfad8167bf3ac90788612b8                                         https://gyazo.com/7fd11323a649f0c3005bd4ac33956931</t>
  </si>
  <si>
    <t xml:space="preserve">Winter </t>
  </si>
  <si>
    <t>16:13EST</t>
  </si>
  <si>
    <t>deleted illgeal parts  over 45m</t>
  </si>
  <si>
    <t>1 min till restart</t>
  </si>
  <si>
    <t>Went to the top of each of the walls i deleted and they were over 45m I left the ones I can't stad on that are there just t</t>
  </si>
  <si>
    <t xml:space="preserve">Winter
</t>
  </si>
  <si>
    <t>16:36EST</t>
  </si>
  <si>
    <t xml:space="preserve">No access to the flag
</t>
  </si>
  <si>
    <t>Russian Syndicate</t>
  </si>
  <si>
    <t>Scvanger</t>
  </si>
  <si>
    <t>Trooper1030</t>
  </si>
  <si>
    <t>12pm - 10pm PST, Active everyday.</t>
  </si>
  <si>
    <t>76561198021622967</t>
  </si>
  <si>
    <t>0005EST</t>
  </si>
  <si>
    <t>Moved base glitched</t>
  </si>
  <si>
    <t>Maruko Aeropuerto Internacional</t>
  </si>
  <si>
    <t>5:15PM PST</t>
  </si>
  <si>
    <t xml:space="preserve">Flag inacessible / Roof inacessible </t>
  </si>
  <si>
    <t>Come Closer</t>
  </si>
  <si>
    <t>trooper1202@gmail.com</t>
  </si>
  <si>
    <t>Nicole Cage</t>
  </si>
  <si>
    <t>19:44EST</t>
  </si>
  <si>
    <t>Base move</t>
  </si>
  <si>
    <t>Nicole</t>
  </si>
  <si>
    <t>76561198167969648</t>
  </si>
  <si>
    <t>09:53 GMT</t>
  </si>
  <si>
    <t xml:space="preserve">Illegal Flag </t>
  </si>
  <si>
    <t>Leviafan Company</t>
  </si>
  <si>
    <t>ncage115@gmail.com</t>
  </si>
  <si>
    <t>400m from blackmarket</t>
  </si>
  <si>
    <t>Trump Tower</t>
  </si>
  <si>
    <t>740m from spawn</t>
  </si>
  <si>
    <t>THE FLING MONKEYS</t>
  </si>
  <si>
    <t xml:space="preserve">Owners were on told me just to delete it they didn't care. </t>
  </si>
  <si>
    <t>James</t>
  </si>
  <si>
    <t>Base 8</t>
  </si>
  <si>
    <t>Racist Territory Name</t>
  </si>
  <si>
    <t>PULL THE TRIG ON EVERY NEEKER</t>
  </si>
  <si>
    <t>9:03A EST</t>
  </si>
  <si>
    <t>Flag placed on roof of building</t>
  </si>
  <si>
    <t>Jukez asked for delete</t>
  </si>
  <si>
    <t>Orvolets</t>
  </si>
  <si>
    <t>Removed the wall where you couldnt take flag.</t>
  </si>
  <si>
    <t>CTSS</t>
  </si>
  <si>
    <t>Olliee</t>
  </si>
  <si>
    <t>02;48</t>
  </si>
  <si>
    <t>Reduce base height to 45m was 56m</t>
  </si>
  <si>
    <t>Hillside Retirement Community</t>
  </si>
  <si>
    <t xml:space="preserve">Evidence upon Request. </t>
  </si>
  <si>
    <t>special Alaskan</t>
  </si>
  <si>
    <t>LINGOR</t>
  </si>
  <si>
    <t>under 1km from trader and inaccesable flag</t>
  </si>
  <si>
    <t>the bridge trolls</t>
  </si>
  <si>
    <t>Flag hidden in wodden beams (See pictures)</t>
  </si>
  <si>
    <t>** DIDNT GET BASE NAME** SORRY</t>
  </si>
  <si>
    <t>CrazyFPSkiller_HD</t>
  </si>
  <si>
    <t>Flag was burried in ground. Only a tiny piece of top was sticking out.</t>
  </si>
  <si>
    <t>Desmond</t>
  </si>
  <si>
    <t>110m away from 7 military barracks</t>
  </si>
  <si>
    <t>Booty From A Distance</t>
  </si>
  <si>
    <t>19:37PM</t>
  </si>
  <si>
    <t>190m away from military barracks</t>
  </si>
  <si>
    <t>Too close to balota</t>
  </si>
  <si>
    <t>Weenie hut JR</t>
  </si>
  <si>
    <t>8:13AM EST</t>
  </si>
  <si>
    <t>850 from trader</t>
  </si>
  <si>
    <t>killer</t>
  </si>
  <si>
    <t>Admin asked him to pack his base, couldnt remember admins name so i deleted it for him.</t>
  </si>
  <si>
    <t>OI MALAKES</t>
  </si>
  <si>
    <t>13/2</t>
  </si>
  <si>
    <t>Papa john told him to move base i deleted it for him he's made a new base now.</t>
  </si>
  <si>
    <t xml:space="preserve"> The Cheddar Shreddaaaaaaarrrrgh</t>
  </si>
  <si>
    <t>14/2</t>
  </si>
  <si>
    <t>Didn't delete just moved flag, figured I'd post here.</t>
  </si>
  <si>
    <t>MIZOBA</t>
  </si>
  <si>
    <t>Too close to trader see screenshots</t>
  </si>
  <si>
    <t>Clum</t>
  </si>
  <si>
    <t xml:space="preserve">Callum </t>
  </si>
  <si>
    <t>http://steamcommunity.com/sharedfiles/filedetails/?id=863961071            http://steamcommunity.com/sharedfiles/filedetails/?id=863961018</t>
  </si>
  <si>
    <t>5:05p EST</t>
  </si>
  <si>
    <t>Pillar blocking flag</t>
  </si>
  <si>
    <t>King Alex the First of his name</t>
  </si>
  <si>
    <t>6:51:00 PM GMT</t>
  </si>
  <si>
    <t>900m from trader</t>
  </si>
  <si>
    <t>Stay Away</t>
  </si>
  <si>
    <t>https://i.imgur.com/Ar0AE84.png http://i.imgur.com/rGD95TL.png</t>
  </si>
  <si>
    <t>20:55 GMT</t>
  </si>
  <si>
    <t>Verified Reciept</t>
  </si>
  <si>
    <t>821m from trader</t>
  </si>
  <si>
    <t>Hold My Beer</t>
  </si>
  <si>
    <t>http://i.imgur.com/Bb4AIRI.png http://i.imgur.com/k10rIwt.png</t>
  </si>
  <si>
    <t>Flag in floor</t>
  </si>
  <si>
    <t>BloopLand</t>
  </si>
  <si>
    <t>Flag surrounded by walls, inaccessable rooms</t>
  </si>
  <si>
    <t>Strongbow</t>
  </si>
  <si>
    <t>http://i.imgur.com/FPvKMSG.png http://i.imgur.com/LmCAzLF.png</t>
  </si>
  <si>
    <t>2:19p EST</t>
  </si>
  <si>
    <t>No way to get to flag, deleted exterior wall and wall boxing in flag</t>
  </si>
  <si>
    <t>Pumkin Patch Kids</t>
  </si>
  <si>
    <t>7:01A EST</t>
  </si>
  <si>
    <t>Flag was burried in ground. Unable to steal</t>
  </si>
  <si>
    <t>BrFX</t>
  </si>
  <si>
    <t xml:space="preserve">Filled out by admin Giving Donation </t>
  </si>
  <si>
    <t>Napf</t>
  </si>
  <si>
    <t>22:07 GMT</t>
  </si>
  <si>
    <t xml:space="preserve">Player </t>
  </si>
  <si>
    <t>Too close to trader, hacker</t>
  </si>
  <si>
    <t>MAFAKa</t>
  </si>
  <si>
    <t>Mihail Krug</t>
  </si>
  <si>
    <t>Donation Email</t>
  </si>
  <si>
    <t>Too close to NWAF, logged out, no entrances</t>
  </si>
  <si>
    <t>BlackHawk</t>
  </si>
  <si>
    <t>StormBlade</t>
  </si>
  <si>
    <t>Donation Amount</t>
  </si>
  <si>
    <t>Verified By:</t>
  </si>
  <si>
    <t>Flag in ground</t>
  </si>
  <si>
    <t>mattisafagoot</t>
  </si>
  <si>
    <t>http://i.imgur.com/UStRSHv.png http://i.imgur.com/xGsKVxq.png</t>
  </si>
  <si>
    <t>Inaccessable floor</t>
  </si>
  <si>
    <t>McSandwich</t>
  </si>
  <si>
    <t>http://i.imgur.com/yn4lPRO.jpg http://i.imgur.com/VCEVPgO.png http://i.imgur.com/RiH6uIa.png</t>
  </si>
  <si>
    <t>Built on debug</t>
  </si>
  <si>
    <t>drive thru</t>
  </si>
  <si>
    <t>Forum Name</t>
  </si>
  <si>
    <t xml:space="preserve">Donation Reward Given By </t>
  </si>
  <si>
    <t>Poptabs / Kits / Items Given</t>
  </si>
  <si>
    <t xml:space="preserve">Server </t>
  </si>
  <si>
    <t>Jordan</t>
  </si>
  <si>
    <t>3:55:00 PM GMT</t>
  </si>
  <si>
    <t>Too close to miltary, too close to trader, inaccessable flag</t>
  </si>
  <si>
    <t>Los Vagos</t>
  </si>
  <si>
    <t>http://i.imgur.com/ZwP9kp6.png http://i.imgur.com/xEjA177.png http://i.imgur.com/lVpjTzB.png</t>
  </si>
  <si>
    <t>19:12 GMT</t>
  </si>
  <si>
    <t>Inaccessable</t>
  </si>
  <si>
    <t>just wan scottish laddy</t>
  </si>
  <si>
    <t>http://i.imgur.com/J8oDhSG.png http://i.imgur.com/sMO1OaJ.png</t>
  </si>
  <si>
    <t>jordan@devinneintl.com</t>
  </si>
  <si>
    <t>Urban_killer</t>
  </si>
  <si>
    <t xml:space="preserve">To close to Trader </t>
  </si>
  <si>
    <t>nopleasedaddyithurts</t>
  </si>
  <si>
    <t>50 USD</t>
  </si>
  <si>
    <t xml:space="preserve"> https://gyazo.com/7c0d3bf5e8be1462af371401538f67ca         https://gyazo.com/6b2c41177daecb22876b5b01ba29c33c</t>
  </si>
  <si>
    <t>Metal</t>
  </si>
  <si>
    <t>Flag totally in the ground</t>
  </si>
  <si>
    <t>Narnia</t>
  </si>
  <si>
    <t>$40 package + 50k</t>
  </si>
  <si>
    <t>10:30pm est</t>
  </si>
  <si>
    <t>One flag with nothing built on in inside a none enterable building and inside the ground</t>
  </si>
  <si>
    <t>I dont know since it was inside a building i couldn't get a option to see</t>
  </si>
  <si>
    <t>40 USD</t>
  </si>
  <si>
    <t>300k, no packages or cars</t>
  </si>
  <si>
    <t>14:33 GMT</t>
  </si>
  <si>
    <r>
      <rPr/>
      <t>MuffDriver -</t>
    </r>
    <r>
      <rPr>
        <b/>
      </rPr>
      <t xml:space="preserve"> Need forum name</t>
    </r>
  </si>
  <si>
    <t xml:space="preserve">Inside ground </t>
  </si>
  <si>
    <t>FannyBandits</t>
  </si>
  <si>
    <t>https://gyazo.com/1793c4d965d44b8b97a534a3f8da2aa5                             https://gyazo.com/3a8fb8119189b8d16388be56fd7e13ca</t>
  </si>
  <si>
    <t xml:space="preserve">           Urban_killer</t>
  </si>
  <si>
    <t>Just deleted a few walls. No doors to get to the flag</t>
  </si>
  <si>
    <t xml:space="preserve">Banditos </t>
  </si>
  <si>
    <t>12:41 AM PST</t>
  </si>
  <si>
    <t>ZMILLZ111@gmail.com</t>
  </si>
  <si>
    <t>Deleted 3 stories. Converted to proper height.</t>
  </si>
  <si>
    <t>Feldmoos</t>
  </si>
  <si>
    <t xml:space="preserve"> 75 USD</t>
  </si>
  <si>
    <t>1:15 AM PST</t>
  </si>
  <si>
    <t>No entrance to base / Flag in wall under bridge</t>
  </si>
  <si>
    <t>inaccessible</t>
  </si>
  <si>
    <t>http://images.akamai.steamusercontent.com/ugc/159153656581829067/22280C87C013C4F3BA4D63F84CD32E839862C625/  http://imgur.com/a/u3o6v</t>
  </si>
  <si>
    <t>MuffDiver</t>
  </si>
  <si>
    <t>Philippine Naval Base</t>
  </si>
  <si>
    <t>Metal - Comp was never given</t>
  </si>
  <si>
    <t>Asked to move</t>
  </si>
  <si>
    <t>Seal Team Six</t>
  </si>
  <si>
    <t>Asked to move. Flag was glitched inside a building wall</t>
  </si>
  <si>
    <t>Krusty Krab Unfair</t>
  </si>
  <si>
    <t>Dimitri</t>
  </si>
  <si>
    <t>100k Respect, and 300K poptaps</t>
  </si>
  <si>
    <t>N/A</t>
  </si>
  <si>
    <t>Was decoy. Wanted it destroyed.</t>
  </si>
  <si>
    <t xml:space="preserve">Never </t>
  </si>
  <si>
    <t>Wee Fukem Yung</t>
  </si>
  <si>
    <t>Atriox</t>
  </si>
  <si>
    <t>kylepenta@yahoo.com</t>
  </si>
  <si>
    <t>00:03PST</t>
  </si>
  <si>
    <t>20 USD</t>
  </si>
  <si>
    <t>Flag buried inside wall...inaccessible.</t>
  </si>
  <si>
    <t>The Fishery</t>
  </si>
  <si>
    <t>Offline</t>
  </si>
  <si>
    <t>15:33 GMT</t>
  </si>
  <si>
    <t>Donor box, 25k + 75k</t>
  </si>
  <si>
    <t>Flag Inaccessable</t>
  </si>
  <si>
    <t>skrr skrr</t>
  </si>
  <si>
    <t>5:14 GMT</t>
  </si>
  <si>
    <t>http://i.imgur.com/QWCwoh8.png http://i.imgur.com/iXUFfYW.png</t>
  </si>
  <si>
    <t>LoggiKobee</t>
  </si>
  <si>
    <t>00:21 GMT</t>
  </si>
  <si>
    <t>Beware of Doge</t>
  </si>
  <si>
    <t>http://i.imgur.com/PilVRP1.png https://gyazo.com/264846aeaac04f030ad6993d464a41ad</t>
  </si>
  <si>
    <t>00:44 GMT</t>
  </si>
  <si>
    <t>Flag blocked by wall</t>
  </si>
  <si>
    <t>Serenity</t>
  </si>
  <si>
    <t>notgnirrack@gmail.com</t>
  </si>
  <si>
    <t>http://i.imgur.com/RY37Uuo.png https://gyazo.com/58e5898a9911449a415d43fab1d6463c</t>
  </si>
  <si>
    <t>Superbee</t>
  </si>
  <si>
    <t>LogiKobee</t>
  </si>
  <si>
    <t>Made base smaller due to new rule</t>
  </si>
  <si>
    <t>Guerrilla Army</t>
  </si>
  <si>
    <t>General_Te</t>
  </si>
  <si>
    <t>Base is too close to aircraft, with the intent of camping</t>
  </si>
  <si>
    <t>Wu Tang Outpost</t>
  </si>
  <si>
    <t>Rasmus Thomassen</t>
  </si>
  <si>
    <t>http://i.imgur.com/XdI4ZpD.png http://i.imgur.com/8gBlF3o.png http://i.imgur.com/LzWO4Hz.png</t>
  </si>
  <si>
    <t>22:02 GMT</t>
  </si>
  <si>
    <t>Base too close to blackmarket, on the only bridge</t>
  </si>
  <si>
    <t>GOLDS GYM</t>
  </si>
  <si>
    <t>Arnold Schwarzenheimer</t>
  </si>
  <si>
    <t>http://i.imgur.com/LGDMPAQ.png http://i.imgur.com/Gvbjmrq.png</t>
  </si>
  <si>
    <t>23:02 GMT</t>
  </si>
  <si>
    <t>ding dong put his flag in the ground. asked me to remove</t>
  </si>
  <si>
    <t>summer</t>
  </si>
  <si>
    <t>no way into flag</t>
  </si>
  <si>
    <t xml:space="preserve">Boreas </t>
  </si>
  <si>
    <t xml:space="preserve">https://gyazo.com/834ffbdbc9cbb282012665bce88dbd5a      https://gyazo.com/56ba7855f3a38f54068d8acac401ebb2                       </t>
  </si>
  <si>
    <t>2x Donator boxes + 100k + Vehicle (No Heli)</t>
  </si>
  <si>
    <t>Required to move by Sipin</t>
  </si>
  <si>
    <t>11:06 EST</t>
  </si>
  <si>
    <t>White Privilege Scholarship(Is chaning name)</t>
  </si>
  <si>
    <t>MAC</t>
  </si>
  <si>
    <t>21:02 GMT</t>
  </si>
  <si>
    <t>Too close to military</t>
  </si>
  <si>
    <t>Stale</t>
  </si>
  <si>
    <t>FamishedBurrito</t>
  </si>
  <si>
    <t>wrightdevin08@gmail.com</t>
  </si>
  <si>
    <t xml:space="preserve">Caesar </t>
  </si>
  <si>
    <t>Bess/Blake</t>
  </si>
  <si>
    <t>2/28/</t>
  </si>
  <si>
    <t>Blocking Road/Flag in Roof/Close to Boat T</t>
  </si>
  <si>
    <t>EMMU</t>
  </si>
  <si>
    <t>Urban</t>
  </si>
  <si>
    <t>2x Donator boxes ,75K, and one uh60-M</t>
  </si>
  <si>
    <t>Asked for move</t>
  </si>
  <si>
    <t>Ducy</t>
  </si>
  <si>
    <t>Ryan west</t>
  </si>
  <si>
    <t>Name or the base was very racist-  he was online and rebuilt it without a problem</t>
  </si>
  <si>
    <t xml:space="preserve">Cracker only </t>
  </si>
  <si>
    <t>deleted a couple walls blocking the flag</t>
  </si>
  <si>
    <t>Kontulan kellotorni</t>
  </si>
  <si>
    <t xml:space="preserve">Tomaz </t>
  </si>
  <si>
    <t>Whole base was illegal</t>
  </si>
  <si>
    <t xml:space="preserve">Kuai fu wo men qi lia  </t>
  </si>
  <si>
    <t>Logikobee</t>
  </si>
  <si>
    <t>20USD+20USD</t>
  </si>
  <si>
    <t>Flag is blocked by walls only</t>
  </si>
  <si>
    <t>NebulaeTV</t>
  </si>
  <si>
    <t>Mother RUssian</t>
  </si>
  <si>
    <t>Ollieee</t>
  </si>
  <si>
    <t>2x Donator boxes ,50k and Orca</t>
  </si>
  <si>
    <t>Flag was glitching inside a building wall</t>
  </si>
  <si>
    <t>Swag Town</t>
  </si>
  <si>
    <t>Wanted to have it moved</t>
  </si>
  <si>
    <t>Juicy</t>
  </si>
  <si>
    <t>Ryan West</t>
  </si>
  <si>
    <t>Bess</t>
  </si>
  <si>
    <t>Flag Blocked, Over Height 5 Days after needed to be changed</t>
  </si>
  <si>
    <t>Jah Love</t>
  </si>
  <si>
    <t>Have pics not uploaded</t>
  </si>
  <si>
    <t>23:28 GMT</t>
  </si>
  <si>
    <t>Flag in rock</t>
  </si>
  <si>
    <t>Memespawn</t>
  </si>
  <si>
    <t>20/2</t>
  </si>
  <si>
    <t>Zmill</t>
  </si>
  <si>
    <t>Caesar/Logikobee</t>
  </si>
  <si>
    <t>250k(Didn't want the two vehicles)</t>
  </si>
  <si>
    <t>23/2</t>
  </si>
  <si>
    <t>23:30 GMT</t>
  </si>
  <si>
    <t>Ralion</t>
  </si>
  <si>
    <t>23:35 GMT</t>
  </si>
  <si>
    <t>Too close to trader</t>
  </si>
  <si>
    <t>ANIME IS GAY</t>
  </si>
  <si>
    <t>His walls didnt give him option to move</t>
  </si>
  <si>
    <t>Fort Carson</t>
  </si>
  <si>
    <t>Phaulkon</t>
  </si>
  <si>
    <t>Wall didnt give option to move</t>
  </si>
  <si>
    <t>Teen Titans</t>
  </si>
  <si>
    <t>OMGitsmac</t>
  </si>
  <si>
    <t>130 from mili spawn and 175 from boat trader</t>
  </si>
  <si>
    <t>PinkFluffyUnicorns</t>
  </si>
  <si>
    <t xml:space="preserve">https://gyazo.com/3736ac551f910d2713a79645d2ec60b4   https://gyazo.com/68df78360c90b3d566438ec5594e6048     https://gyazo.com/0d42936a610e5600203b9dc7621987df     http://forum.expgamingcommunity.com/topic/2086-base-built-without-checking-the-rules/  </t>
  </si>
  <si>
    <t>[TDS] King Cris</t>
  </si>
  <si>
    <t>Flag glitched into building. Base removed to be moved</t>
  </si>
  <si>
    <t>KishKabGloryhole</t>
  </si>
  <si>
    <t>Dekker</t>
  </si>
  <si>
    <t>logikobee</t>
  </si>
  <si>
    <t>Flag inside building wall</t>
  </si>
  <si>
    <t>Luzern</t>
  </si>
  <si>
    <t>Frag-A-Nut</t>
  </si>
  <si>
    <t>Asked me to delete</t>
  </si>
  <si>
    <t xml:space="preserve">Last man Battalion </t>
  </si>
  <si>
    <t>Prescot</t>
  </si>
  <si>
    <t>Last man Battalion HQ</t>
  </si>
  <si>
    <t>Voodoo(2)</t>
  </si>
  <si>
    <t>Finger Lickin Good</t>
  </si>
  <si>
    <t>Jackson</t>
  </si>
  <si>
    <t>2:13PST</t>
  </si>
  <si>
    <t>Flag inside bridge support column</t>
  </si>
  <si>
    <t>Pay The Troll</t>
  </si>
  <si>
    <t>OFFLINE</t>
  </si>
  <si>
    <t>http://steamcommunity.com/sharedfiles/filedetails/?id=877391321     http://steamcommunity.com/sharedfiles/filedetails/?id=877391623</t>
  </si>
  <si>
    <t>Betting raded and had wall blocking safes</t>
  </si>
  <si>
    <t>Mana Baze</t>
  </si>
  <si>
    <t>https://gyazo.com/032d7b9205ff5a47ee8413ac13e7105e     https://gyazo.com/583dc21221fbf380878ece8ced395cab           https://gyazo.com/0104c8df54117b754cd5737ca8bd4c1f</t>
  </si>
  <si>
    <t>DO NOT DELETE - Door has ramp and underwater - able to grind</t>
  </si>
  <si>
    <t>Rify</t>
  </si>
  <si>
    <t>MentalMonkey69</t>
  </si>
  <si>
    <t>http://images.akamai.steamusercontent.com/ugc/90474396943396229/3EAB500D476011B38AF61EEE479A90BBFA7AFE9F/  http://images.akamai.steamusercontent.com/ugc/90474396943395971/B096BCDB71D23ADB37C5C3871614A0FA9FA9C2BD/</t>
  </si>
  <si>
    <t>urban_killer</t>
  </si>
  <si>
    <t xml:space="preserve">SUMMER </t>
  </si>
  <si>
    <t xml:space="preserve">He asked </t>
  </si>
  <si>
    <t xml:space="preserve">Awesomness Hunters base </t>
  </si>
  <si>
    <t>Psero</t>
  </si>
  <si>
    <t>Flag Inacessable</t>
  </si>
  <si>
    <t>Old Dutch Castle</t>
  </si>
  <si>
    <t>Too Close to Villa Gomez, Packed base for player</t>
  </si>
  <si>
    <t>KSWolf</t>
  </si>
  <si>
    <t>Flag inside support column/no acess</t>
  </si>
  <si>
    <t>Tigers Den</t>
  </si>
  <si>
    <t>Alpha, Fish, Rhodie</t>
  </si>
  <si>
    <t xml:space="preserve">Urban_killer </t>
  </si>
  <si>
    <t>Npaf</t>
  </si>
  <si>
    <t>told them to remove, never did - 8m to high</t>
  </si>
  <si>
    <t xml:space="preserve">Luzern </t>
  </si>
  <si>
    <t>https://gyazo.com/a0a9bcf5f4a4adc3f6c68fab0b797b55           https://gyazo.com/2e386d0061e3343de58693c0135f1a5c                    https://gyazo.com/7bf3f3345e77cec13b81731a70e1b5c4</t>
  </si>
  <si>
    <t xml:space="preserve">Pole blocking flag </t>
  </si>
  <si>
    <t xml:space="preserve">Heoul </t>
  </si>
  <si>
    <t xml:space="preserve">https://gyazo.com/79f9fd17348d1504ebbea4e9f4fbf3c8            https://gyazo.com/6d954365028e6058599e6a08d30b51a0                   https://gyazo.com/635739f9f020b31b41f825855208bc25  </t>
  </si>
  <si>
    <t>2 base kits - idk why have two</t>
  </si>
  <si>
    <t>THE CELL</t>
  </si>
  <si>
    <t>papa John</t>
  </si>
  <si>
    <t>flag buried, surrounded by walls, built next to military</t>
  </si>
  <si>
    <t>ISIS</t>
  </si>
  <si>
    <t>Illegal Flag  - walls blocking it</t>
  </si>
  <si>
    <t xml:space="preserve">Old Dutch Castle </t>
  </si>
  <si>
    <t>https://gyazo.com/3dddaa8b19f5c90d5db9d4331c45e90d                   https://gyazo.com/b017871b0862e8a58a96deb019bcd5e6              https://gyazo.com/f9e9d04573d3f670dd1a1765694ccb90</t>
  </si>
  <si>
    <t>Wanted to move</t>
  </si>
  <si>
    <t>Non Racist Name</t>
  </si>
  <si>
    <t>Henry</t>
  </si>
  <si>
    <t>Illegal flag - buried in tower at Ramsehoger</t>
  </si>
  <si>
    <t>Name was blank</t>
  </si>
  <si>
    <t>76561198099196088</t>
  </si>
  <si>
    <t>Trent</t>
  </si>
  <si>
    <t>They attempted to make a multiple door entry to flag, but one wall blocked the whole way. Players complained when trying to raid.</t>
  </si>
  <si>
    <t>Name was not showing up after walking in/out</t>
  </si>
  <si>
    <t>Have video, will upload when needed.</t>
  </si>
  <si>
    <t>too close to trader</t>
  </si>
  <si>
    <t>police department</t>
  </si>
  <si>
    <t>Shadow clone clan</t>
  </si>
  <si>
    <t>aTa</t>
  </si>
  <si>
    <t>18 gmt</t>
  </si>
  <si>
    <t>flag surrounded by walls.</t>
  </si>
  <si>
    <t>7.65612E+16</t>
  </si>
  <si>
    <t>18;30 gmt</t>
  </si>
  <si>
    <t>76561198072121392</t>
  </si>
  <si>
    <t>winter</t>
  </si>
  <si>
    <t>19:27 gmt</t>
  </si>
  <si>
    <t>during raid players complained that they are unable to reach flag, flag was inacessable trought  door holes</t>
  </si>
  <si>
    <t>The base was all duped - approvey by bubba/Colby</t>
  </si>
  <si>
    <t xml:space="preserve">Hostile Spotted </t>
  </si>
  <si>
    <t>https://gyazo.com/a59f81d65288c35a1e6cb0d8f84e7d47 - https://gyazo.com/f0c0805ef6b31c70febb23a31165c8f4 - https://gyazo.com/c84fe4de86e3495a377622d0259f7d4b -https://gyazo.com/de0a1749e908fb01e6eccb498eceaf97 - https://gyazo.com/efb0d44b60f645fd4f4ea5bcbf1db540 - https://gyazo.com/dfa627db4919292a372d8f87be321a9f - https://gyazo.com/76531ad731289d09506ae6c4758c2661 - https://gyazo.com/e06f71f9ba01a9941fd5bdc988508a7b - https://gyazo.com/4c6ae9cfcea9ad8281dcc2711a1aff52 - https://gyazo.com/8ce6ba1ac1cd8ecdaeef4076f2a26999 - https://gyazo.com/f4b274d1a1b87dfd72abe0ff224c1376</t>
  </si>
  <si>
    <t>Striker</t>
  </si>
  <si>
    <t>9:49PM PST</t>
  </si>
  <si>
    <t>Owner asked for move</t>
  </si>
  <si>
    <t>23:15PST</t>
  </si>
  <si>
    <t>Inappropriate name</t>
  </si>
  <si>
    <t>sandahl is a CUNT</t>
  </si>
  <si>
    <t>76561198139817683</t>
  </si>
  <si>
    <t>lloydy69</t>
  </si>
  <si>
    <t>Lingo</t>
  </si>
  <si>
    <t>13/03/2017</t>
  </si>
  <si>
    <t>To close to air feild trader</t>
  </si>
  <si>
    <t>BLDM</t>
  </si>
  <si>
    <t>KumpiniaiPride</t>
  </si>
  <si>
    <t>[KmP] Group</t>
  </si>
  <si>
    <t>13.03.2017</t>
  </si>
  <si>
    <t xml:space="preserve">Flag surrounded by walls </t>
  </si>
  <si>
    <t>PingPangPong</t>
  </si>
  <si>
    <t>https://gyazo.com/81edc10fab2f276634cf537fd68f9a0a https://gyazo.com/bdd43f0d85626d8191287478a2de688c https://gyazo.com/6359cd753c7e7bc4b724c9add3e5e47c</t>
  </si>
  <si>
    <t>Flag inside wood support</t>
  </si>
  <si>
    <t>Departamento de Antioquia</t>
  </si>
  <si>
    <t>http://i.imgur.com/6cQMvrB.png http://i.imgur.com/iRdtwkc.png</t>
  </si>
  <si>
    <t>j zone</t>
  </si>
  <si>
    <t>http://i.imgur.com/01grpIY.png http://i.imgur.com/SB1GPsJ.png http://i.imgur.com/qz8Ogsn.png</t>
  </si>
  <si>
    <t>owner wanted base deleted</t>
  </si>
  <si>
    <t>get fucked</t>
  </si>
  <si>
    <t>viking</t>
  </si>
  <si>
    <t xml:space="preserve">Trent </t>
  </si>
  <si>
    <t>14/3/17</t>
  </si>
  <si>
    <t>base was made of 2 boxes, no doors [EDIT: made a mistake, reimbursing - Trent 15/3/17]</t>
  </si>
  <si>
    <t>china number 1</t>
  </si>
  <si>
    <t>Base made of 6 walls</t>
  </si>
  <si>
    <t>KA</t>
  </si>
  <si>
    <t>10.37pm est</t>
  </si>
  <si>
    <t>Flag just used for spawning no base around it under a bridge</t>
  </si>
  <si>
    <t>HMS-NANZZA</t>
  </si>
  <si>
    <t>10.53pm est</t>
  </si>
  <si>
    <t>nothing around pole beside safe what was empty</t>
  </si>
  <si>
    <t>SMASH U BBY</t>
  </si>
  <si>
    <t>11.04pm est</t>
  </si>
  <si>
    <t>14/03/17</t>
  </si>
  <si>
    <t>No doors on outside to get to flag only walls</t>
  </si>
  <si>
    <t>Superman warriors</t>
  </si>
  <si>
    <t>Jake and Jack Morris</t>
  </si>
  <si>
    <t>11.07pm est</t>
  </si>
  <si>
    <t>Nothing around the flag</t>
  </si>
  <si>
    <t>Oh Fuckm</t>
  </si>
  <si>
    <t>11.15pm</t>
  </si>
  <si>
    <t>Nothing around the Flag</t>
  </si>
  <si>
    <t>Decoy</t>
  </si>
  <si>
    <t>16:26 GMT</t>
  </si>
  <si>
    <t>14/03/2017</t>
  </si>
  <si>
    <t>Too close to spawn</t>
  </si>
  <si>
    <t>Fort Nox</t>
  </si>
  <si>
    <t>17:33 GMT</t>
  </si>
  <si>
    <t>Flag in wall, flag room inaccessable</t>
  </si>
  <si>
    <t>Ion Services</t>
  </si>
  <si>
    <t>http://i.imgur.com/iDmqLGa.png http://i.imgur.com/1VT7BXs.png</t>
  </si>
  <si>
    <t>glitched values, glitched at bottom of map, idk (couldnt base delete)</t>
  </si>
  <si>
    <t>*blank*</t>
  </si>
  <si>
    <t>15/03/2017</t>
  </si>
  <si>
    <t>Inaccessable flag</t>
  </si>
  <si>
    <t>nassu</t>
  </si>
  <si>
    <t>Flag glitched into environment.</t>
  </si>
  <si>
    <t>eva lovia</t>
  </si>
  <si>
    <t>Flag glitched into a corner pillar of 2 walls</t>
  </si>
  <si>
    <t>doubled</t>
  </si>
  <si>
    <t>nicho dos snake</t>
  </si>
  <si>
    <t>9:14 am gmt</t>
  </si>
  <si>
    <t>Flag room inaccessable by doors</t>
  </si>
  <si>
    <t>http://i.imgur.com/lyWEkMg.jpg http://i.imgur.com/hvNkUkl.jpg http://i.imgur.com/uT7xMx1.jpg http://i.imgur.com/Bo3MRTs.jpg</t>
  </si>
  <si>
    <t>9:27 am gmt</t>
  </si>
  <si>
    <t>Flag inside of building</t>
  </si>
  <si>
    <t>El Capitan</t>
  </si>
  <si>
    <t>10:20PM PST</t>
  </si>
  <si>
    <t>1:10PM EST</t>
  </si>
  <si>
    <t>Buried flag (Level 2)</t>
  </si>
  <si>
    <t>Garage SC</t>
  </si>
  <si>
    <r>
      <rPr/>
      <t xml:space="preserve">http://imgur.com/a/ll8Dn
</t>
    </r>
    <r>
      <rPr/>
      <t>http://imgur.com/a/Z12mt</t>
    </r>
  </si>
  <si>
    <t>16:56 GMT</t>
  </si>
  <si>
    <t>18/3/2017</t>
  </si>
  <si>
    <t>Blocked flag, again</t>
  </si>
  <si>
    <t>17:26 GMT</t>
  </si>
  <si>
    <t>Wanted base moved</t>
  </si>
  <si>
    <t>SSP</t>
  </si>
  <si>
    <t>Frosty</t>
  </si>
  <si>
    <t>22:29 GMT</t>
  </si>
  <si>
    <t>too close to miltary and blackmarket</t>
  </si>
  <si>
    <t>SOF</t>
  </si>
  <si>
    <t>sof dave</t>
  </si>
  <si>
    <t>02:29 GMT</t>
  </si>
  <si>
    <t>19/3/2017</t>
  </si>
  <si>
    <t>02:37 GMT</t>
  </si>
  <si>
    <t>Flag in rock, asked me to move it</t>
  </si>
  <si>
    <t>Gritz and Gravy</t>
  </si>
  <si>
    <t>Steven Gritsky</t>
  </si>
  <si>
    <t>3:36 GMT</t>
  </si>
  <si>
    <t>Wanted base removing</t>
  </si>
  <si>
    <t>Ghosts Squad</t>
  </si>
  <si>
    <t>JT Jackson</t>
  </si>
  <si>
    <t>23:18PST</t>
  </si>
  <si>
    <t>Deleted base kit left by previous admin</t>
  </si>
  <si>
    <t>Cluster Fucks</t>
  </si>
  <si>
    <t>16:55 GMT</t>
  </si>
  <si>
    <t>Trannys with Astros For Life</t>
  </si>
  <si>
    <t>Munchie</t>
  </si>
  <si>
    <t>19:53 GMT</t>
  </si>
  <si>
    <t>Flag on road</t>
  </si>
  <si>
    <t>TF-141</t>
  </si>
  <si>
    <t>Ghost</t>
  </si>
  <si>
    <t>Danny Dorito &amp; StrikeR</t>
  </si>
  <si>
    <t>20:51 GMT</t>
  </si>
  <si>
    <t>Flag inaccessable</t>
  </si>
  <si>
    <t>Tut Tut Baldy Nut</t>
  </si>
  <si>
    <t>https://gyazo.com/bf5fbbe8a17023c40d396c107396370d https://gyazo.com/31dda6b487dad0a4c0e457674c89a6b0</t>
  </si>
  <si>
    <t>22:59 GMT</t>
  </si>
  <si>
    <t>Fap Cave</t>
  </si>
  <si>
    <t>http://images.akamai.steamusercontent.com/ugc/172666459922055377/8530516575DC173E6E155FEF0CC0B54C6928DC01/  http://i.imgur.com/Q4rJ9tC.png</t>
  </si>
  <si>
    <t>23:03 GMT</t>
  </si>
  <si>
    <t>Jonahs Base</t>
  </si>
  <si>
    <t>http://images.akamai.steamusercontent.com/ugc/172666459922520658/1EC9BC0F7A489DED857A950BCF74F45877994946/ http://i.imgur.com/kHcKTWK.jpg</t>
  </si>
  <si>
    <t>13.38pm aest</t>
  </si>
  <si>
    <t>20/03/17</t>
  </si>
  <si>
    <t>Second time building illgeal base</t>
  </si>
  <si>
    <t>16:20gmt</t>
  </si>
  <si>
    <t>Wanted to move bases</t>
  </si>
  <si>
    <t>Makeout point</t>
  </si>
  <si>
    <t>Derpville</t>
  </si>
  <si>
    <t>21:36 GMT</t>
  </si>
  <si>
    <t>21/3/2017</t>
  </si>
  <si>
    <t>The  GermanFlag</t>
  </si>
  <si>
    <t>http://i.imgur.com/YIcsVFz.png http://i.imgur.com/U92kXSn.png</t>
  </si>
  <si>
    <t>21:40 GMT</t>
  </si>
  <si>
    <t>Ghosteses</t>
  </si>
  <si>
    <t>23:53 GMT</t>
  </si>
  <si>
    <t>Flag surrounded by walls</t>
  </si>
  <si>
    <t>RESTAR IN 3 MIN</t>
  </si>
  <si>
    <t>http://i.imgur.com/rrPnQxx.png http://i.imgur.com/TrasJvh.png</t>
  </si>
  <si>
    <t>23:56 GMT</t>
  </si>
  <si>
    <t>dogeland</t>
  </si>
  <si>
    <t>http://i.imgur.com/CRPzyao.png http://i.imgur.com/R4RYJ5X.png</t>
  </si>
  <si>
    <t>10:52PM EST</t>
  </si>
  <si>
    <t>Base built across road (Level 1 Base)</t>
  </si>
  <si>
    <t>snow bush family</t>
  </si>
  <si>
    <t>76561198147250538</t>
  </si>
  <si>
    <t>http://imgur.com/a/k1re5
http://imgur.com/a/dhrjs</t>
  </si>
  <si>
    <t>14:41 GMT</t>
  </si>
  <si>
    <t>22/3/2017</t>
  </si>
  <si>
    <t>Too close to blackmarket, inaccessable flag</t>
  </si>
  <si>
    <t>Murder Gang</t>
  </si>
  <si>
    <t>http://i.imgur.com/PNyXftV.png http://i.imgur.com/j0rrF9J.png</t>
  </si>
  <si>
    <t>11:12AM EST</t>
  </si>
  <si>
    <t>22/3/17</t>
  </si>
  <si>
    <t>Bopuchku</t>
  </si>
  <si>
    <t>76561198140366147</t>
  </si>
  <si>
    <t>11:47AM EST</t>
  </si>
  <si>
    <t>Flag placed inside static building (Level 1)</t>
  </si>
  <si>
    <t>Zelenegorsk</t>
  </si>
  <si>
    <t>http://imgur.com/a/w2eSq
http://imgur.com/a/1u7NW</t>
  </si>
  <si>
    <t>12:13PM EST</t>
  </si>
  <si>
    <t>Flag placed under 1000m (930m) of Northeast trader/safe zone. (Level 3)</t>
  </si>
  <si>
    <t>Non Stop Murder</t>
  </si>
  <si>
    <t>76561198327507542</t>
  </si>
  <si>
    <t>http://imgur.com/a/wLch1
http://imgur.com/a/uSISs</t>
  </si>
  <si>
    <t>1:30PM EST</t>
  </si>
  <si>
    <t>Flag placed under 1000m (790m) of Northeast trader/safe zone. (Level 5) - Approved by Caesar</t>
  </si>
  <si>
    <t>Corndog HQ</t>
  </si>
  <si>
    <t>76561198042626955</t>
  </si>
  <si>
    <t xml:space="preserve">http://imgur.com/a/sIWCy
http://imgur.com/a/YW5hx
Flag was restored/ player was comped. Rules were updated to reflect distance from edge of Trader Zone to flag must be 1000m. </t>
  </si>
  <si>
    <t>1:36PM EST</t>
  </si>
  <si>
    <t>Buried flag (Level 3)</t>
  </si>
  <si>
    <t>Obesity</t>
  </si>
  <si>
    <t>76561198120619027</t>
  </si>
  <si>
    <t>23:13 GMT</t>
  </si>
  <si>
    <t>23/3/2017</t>
  </si>
  <si>
    <t>wanted to move</t>
  </si>
  <si>
    <t>FrostySSP &amp; Girthy</t>
  </si>
  <si>
    <t>23:15 GMT</t>
  </si>
  <si>
    <t>Fuqaphistan</t>
  </si>
  <si>
    <t>11:37PM EST</t>
  </si>
  <si>
    <t>23/3/17</t>
  </si>
  <si>
    <t>Buried flag</t>
  </si>
  <si>
    <t>Soulhunters</t>
  </si>
  <si>
    <t>76561198079822979</t>
  </si>
  <si>
    <t>24/3/17</t>
  </si>
  <si>
    <t xml:space="preserve">KFC ( Level 1) </t>
  </si>
  <si>
    <t>Rooker18</t>
  </si>
  <si>
    <t>13:40 PM</t>
  </si>
  <si>
    <t>base built in debug</t>
  </si>
  <si>
    <t>2legitness</t>
  </si>
  <si>
    <t>https://steamuserimages-a.akamaihd.net/ugc/80343369077121429/64D9953CCECD23B9A15710C8802796E50E889979/  
https://steamuserimages-a.akamaihd.net/ugc/80343369077121827/886A35B890FA6A35BC693AB63C85D8DB4C2F3F94/</t>
  </si>
  <si>
    <t>8:49PM EST</t>
  </si>
  <si>
    <t>The Hypo Hideout</t>
  </si>
  <si>
    <t>76561198026982041</t>
  </si>
  <si>
    <t>12:25AM EST</t>
  </si>
  <si>
    <t>25/3/17</t>
  </si>
  <si>
    <t>Flag buried in static building wall. (Level 1)</t>
  </si>
  <si>
    <t>Somali Butt Pirates</t>
  </si>
  <si>
    <t>76561198122487887</t>
  </si>
  <si>
    <t>12:44AM EST</t>
  </si>
  <si>
    <t>Base name</t>
  </si>
  <si>
    <t>Kentucky Fucky Chucky</t>
  </si>
  <si>
    <t>1:10AM EST</t>
  </si>
  <si>
    <t>High way to Hell</t>
  </si>
  <si>
    <t>76561198135704170</t>
  </si>
  <si>
    <t>11.04pm aest</t>
  </si>
  <si>
    <t>25/03/2017</t>
  </si>
  <si>
    <t>Flag Surrounded by walls (Level 1)</t>
  </si>
  <si>
    <t>Dalerpeel GANG</t>
  </si>
  <si>
    <t>11.21pm aestq</t>
  </si>
  <si>
    <t>25/03/17</t>
  </si>
  <si>
    <t>Nothing around flag</t>
  </si>
  <si>
    <t>Chilli dog</t>
  </si>
  <si>
    <t>14:18 GMT</t>
  </si>
  <si>
    <t>25/3/2017</t>
  </si>
  <si>
    <t>Workbenches stacked on flag, screenshot does not show it</t>
  </si>
  <si>
    <t>Sloop and Slide</t>
  </si>
  <si>
    <t>14:30 GMT</t>
  </si>
  <si>
    <t>flag inaccessable</t>
  </si>
  <si>
    <t>CIA Blacksite Foxtrot</t>
  </si>
  <si>
    <t>rooker18</t>
  </si>
  <si>
    <t>base removed duping</t>
  </si>
  <si>
    <t>-</t>
  </si>
  <si>
    <t>Tata Mayaya</t>
  </si>
  <si>
    <t>16:53 GMT</t>
  </si>
  <si>
    <t>Die Milfhunter</t>
  </si>
  <si>
    <t>17:28 GMT</t>
  </si>
  <si>
    <t>flag glitched, asked to remove</t>
  </si>
  <si>
    <t>Phillipines Headquaters</t>
  </si>
  <si>
    <t xml:space="preserve">Napf </t>
  </si>
  <si>
    <t>Blocked flag</t>
  </si>
  <si>
    <t>SMDB2</t>
  </si>
  <si>
    <t>https://gyazo.com/8f4e540e6a62f71e95c3f74351ae11bf - https://gyazo.com/5c1d7d84b7d59009db5277b4c13845a3 - https://gyazo.com/6e846bce47937d008889ee1bf7d455fa</t>
  </si>
  <si>
    <t>10.06pm aest</t>
  </si>
  <si>
    <t>26/03/17</t>
  </si>
  <si>
    <t>taken one wall down as it was pushing players back</t>
  </si>
  <si>
    <t>AC-DP</t>
  </si>
  <si>
    <t>Vortex</t>
  </si>
  <si>
    <t>10.55pm aest</t>
  </si>
  <si>
    <t>Flag in the ground level 1</t>
  </si>
  <si>
    <t>Mr-B1ackout</t>
  </si>
  <si>
    <t xml:space="preserve">To close to mili spawn </t>
  </si>
  <si>
    <t xml:space="preserve">Shades of Valor </t>
  </si>
  <si>
    <t xml:space="preserve">https://gyazo.com/51964669ef7ef18196298516cb650d2a - https://gyazo.com/cc32902427c6c39944fec85029f88f37 - https://gyazo.com/edded4f0710165354c57c0551037affb </t>
  </si>
  <si>
    <t>Summer / Lingor</t>
  </si>
  <si>
    <t>2AM EST</t>
  </si>
  <si>
    <t>Cleanup of unremoved, despawned, base parts, workbenches, and fireplaces not near a territory.</t>
  </si>
  <si>
    <t>n/a</t>
  </si>
  <si>
    <t>2:26 GMT</t>
  </si>
  <si>
    <t>28/3/2017</t>
  </si>
  <si>
    <t>too close to military</t>
  </si>
  <si>
    <t>Fear the snipe</t>
  </si>
  <si>
    <t>12:09AM EST</t>
  </si>
  <si>
    <t>Buried flag (Level 1)</t>
  </si>
  <si>
    <t>Kenworthy Nation</t>
  </si>
  <si>
    <t>76561198319113842</t>
  </si>
  <si>
    <t>12:20AM EST</t>
  </si>
  <si>
    <t>Hiel Hitler</t>
  </si>
  <si>
    <t>76561198022635437</t>
  </si>
  <si>
    <t>28/3/17</t>
  </si>
  <si>
    <t>wanted his base removed lvl 5</t>
  </si>
  <si>
    <t>ostry</t>
  </si>
  <si>
    <t>76561198241546756</t>
  </si>
  <si>
    <t>Player wanted base removed lvl 8</t>
  </si>
  <si>
    <t>kabenino</t>
  </si>
  <si>
    <t>76561198096000584</t>
  </si>
  <si>
    <t>2:07PM EST</t>
  </si>
  <si>
    <t>Coordinates: 084814 (Forgot to take ss)</t>
  </si>
  <si>
    <t>76561198051608699</t>
  </si>
  <si>
    <t xml:space="preserve">blocked off flagg </t>
  </si>
  <si>
    <t>Mercenaries inc.</t>
  </si>
  <si>
    <t>7656119825496036</t>
  </si>
  <si>
    <t>4:30PM EST</t>
  </si>
  <si>
    <t>Someone trader trolled them w/ a bike pushing their humvee out of safezone where it blew up</t>
  </si>
  <si>
    <t>&lt;---  incorrect section?</t>
  </si>
  <si>
    <t>20:48 GMT</t>
  </si>
  <si>
    <t>30/3/2017</t>
  </si>
  <si>
    <t>base is extremely high at least ~50m</t>
  </si>
  <si>
    <t>Hilltop</t>
  </si>
  <si>
    <t>milamber</t>
  </si>
  <si>
    <t>11:53PM EST</t>
  </si>
  <si>
    <t>Base name (Level 1)</t>
  </si>
  <si>
    <t>Kentucky Fucked Children</t>
  </si>
  <si>
    <t>76561198158904549</t>
  </si>
  <si>
    <t>12:14AM EST</t>
  </si>
  <si>
    <t>Flag placed inside static building (Level 3)</t>
  </si>
  <si>
    <t>Arsonic</t>
  </si>
  <si>
    <t>76561198071737818</t>
  </si>
  <si>
    <t>12:41AM EST</t>
  </si>
  <si>
    <t>Buried flag. (Level 1)</t>
  </si>
  <si>
    <t>Task Force Whisky</t>
  </si>
  <si>
    <t>76561198148192062</t>
  </si>
  <si>
    <t>12:48AM EST</t>
  </si>
  <si>
    <t>Buckten</t>
  </si>
  <si>
    <t>01:15AM EST</t>
  </si>
  <si>
    <t>Buried flag. (Level 2)</t>
  </si>
  <si>
    <t>AnDo</t>
  </si>
  <si>
    <t>76561198005619205</t>
  </si>
  <si>
    <t>16:56pm</t>
  </si>
  <si>
    <t>wanted base removed (Level1)</t>
  </si>
  <si>
    <t>BigMic</t>
  </si>
  <si>
    <t>76561198302373108</t>
  </si>
  <si>
    <t>NAPF</t>
  </si>
  <si>
    <t>1:31:00 PM EST</t>
  </si>
  <si>
    <t>Blocked Road</t>
  </si>
  <si>
    <t>the Colombian Cartel</t>
  </si>
  <si>
    <t>after starting to delete, http://imgur.com/a/cG0OJ</t>
  </si>
  <si>
    <t>1:05PST</t>
  </si>
  <si>
    <t>Flag buried in rock</t>
  </si>
  <si>
    <t>TINTIN</t>
  </si>
  <si>
    <t>Joes</t>
  </si>
  <si>
    <t xml:space="preserve">asked me to move </t>
  </si>
  <si>
    <t xml:space="preserve">Morons </t>
  </si>
  <si>
    <t>Wookie</t>
  </si>
  <si>
    <t>asked me to remove his flag</t>
  </si>
  <si>
    <t>Squee Valley</t>
  </si>
  <si>
    <t>76561198090997505</t>
  </si>
  <si>
    <t>Want to move the flag</t>
  </si>
  <si>
    <t>Grits and Stuff</t>
  </si>
  <si>
    <t>76561198007907539</t>
  </si>
  <si>
    <t>Comped x26 Fortification upgrade kits, x8 Code Locks, Deleted x8 Safes - compted https://gyazo.com/88fd42ace0b645cebc18744021287a43</t>
  </si>
  <si>
    <t>2:55AM EST</t>
  </si>
  <si>
    <t>Taco Tuesday</t>
  </si>
  <si>
    <t>76561198100472025</t>
  </si>
  <si>
    <t>19:25pm</t>
  </si>
  <si>
    <t>cant reach fly placed below water surface</t>
  </si>
  <si>
    <t>The Beaver Dam</t>
  </si>
  <si>
    <t>Wanted base delelted lvl 2</t>
  </si>
  <si>
    <t>weaboo Castle</t>
  </si>
  <si>
    <t>76561198087336836</t>
  </si>
  <si>
    <t>Built while under attack</t>
  </si>
  <si>
    <t>Kappa Pride</t>
  </si>
  <si>
    <t>76561198061319809</t>
  </si>
  <si>
    <t>Danny Dorito &amp; Neil</t>
  </si>
  <si>
    <t>18.08 GMT</t>
  </si>
  <si>
    <t>flag inaccessable, no doors</t>
  </si>
  <si>
    <t>NOOT NOOT</t>
  </si>
  <si>
    <t>http://i.imgur.com/dbYCTi3.png http://i.imgur.com/tJwrL3u.png</t>
  </si>
  <si>
    <t>19:32 GMT</t>
  </si>
  <si>
    <t>asked to move</t>
  </si>
  <si>
    <t>Azalea Family</t>
  </si>
  <si>
    <t>had to do it 10^2 times because they are stupid</t>
  </si>
  <si>
    <t>120am EST</t>
  </si>
  <si>
    <t>Termionus</t>
  </si>
  <si>
    <t>Asked to be removed`</t>
  </si>
  <si>
    <t>Fort Apache</t>
  </si>
  <si>
    <t>Exitstategy</t>
  </si>
  <si>
    <t>Cherno</t>
  </si>
  <si>
    <t>543pm est</t>
  </si>
  <si>
    <t>4/4/</t>
  </si>
  <si>
    <t>Asked to mvoe</t>
  </si>
  <si>
    <t>NK</t>
  </si>
  <si>
    <t>Banger</t>
  </si>
  <si>
    <t>canadianFrodo</t>
  </si>
  <si>
    <t>6pm est</t>
  </si>
  <si>
    <t xml:space="preserve">flag was glitched outside wall asked to mvoe </t>
  </si>
  <si>
    <t>Fort Wilderness</t>
  </si>
  <si>
    <t>Seagal</t>
  </si>
  <si>
    <t>02:53 GMT</t>
  </si>
  <si>
    <t>salva</t>
  </si>
  <si>
    <t>1111pm est</t>
  </si>
  <si>
    <t>deleted 3x walls around flag, flagroom has no access during raid.</t>
  </si>
  <si>
    <t>Dziupla</t>
  </si>
  <si>
    <t>76561198003546588</t>
  </si>
  <si>
    <t>12:30AM EST</t>
  </si>
  <si>
    <t>Buried flag (Level ?)</t>
  </si>
  <si>
    <t>Toca Do Lobo</t>
  </si>
  <si>
    <t>76561198028285325</t>
  </si>
  <si>
    <t>1:34AM EST</t>
  </si>
  <si>
    <t>Hinzberg</t>
  </si>
  <si>
    <t>76561198126022952</t>
  </si>
  <si>
    <t>138am</t>
  </si>
  <si>
    <t xml:space="preserve">asked to delete, 2nd time today. </t>
  </si>
  <si>
    <t>2pm est</t>
  </si>
  <si>
    <t>several pieces above 35m, deleted some floors and walls, left multipul over build limit. Will check back later if corrected.</t>
  </si>
  <si>
    <t>Mountain Crawlers</t>
  </si>
  <si>
    <t>215pm est</t>
  </si>
  <si>
    <t>no flag access</t>
  </si>
  <si>
    <t>QAR</t>
  </si>
  <si>
    <t>76561198078049837</t>
  </si>
  <si>
    <t>Les Bois</t>
  </si>
  <si>
    <t>76561198066588563</t>
  </si>
  <si>
    <t>Hershy Squirts</t>
  </si>
  <si>
    <t>78561198130046110</t>
  </si>
  <si>
    <t xml:space="preserve">59007 - Flag burried under wood floor </t>
  </si>
  <si>
    <t>SC Base</t>
  </si>
  <si>
    <t>Burried in ground, 930 meters from trader, blocking flag.  https://steamuserimages-a.akamaihd.net/ugc/90477283068562346/96094A85CD9F440B270158FF683C21DDDE6BDBC1/  https://steamuserimages-a.akamaihd.net/ugc/90477283068561941/56BEE82B41D43282C9773F452E34F7DD50DE29D8/</t>
  </si>
  <si>
    <t xml:space="preserve">2:24p </t>
  </si>
  <si>
    <t xml:space="preserve">912 from tradezone </t>
  </si>
  <si>
    <t>MN</t>
  </si>
  <si>
    <t>224p</t>
  </si>
  <si>
    <t xml:space="preserve">901 from trade zone </t>
  </si>
  <si>
    <t>kaabis</t>
  </si>
  <si>
    <t>76561198038534215</t>
  </si>
  <si>
    <t>2:27:00 P</t>
  </si>
  <si>
    <t>865 from trade zone</t>
  </si>
  <si>
    <t>UAF</t>
  </si>
  <si>
    <t>2:31 P</t>
  </si>
  <si>
    <t>787 from trade zone</t>
  </si>
  <si>
    <t>Layyo</t>
  </si>
  <si>
    <t>Poptabs Comp'd</t>
  </si>
  <si>
    <t>Items Comp'd</t>
  </si>
  <si>
    <t>Reason For Comp</t>
  </si>
  <si>
    <t>Lethanos</t>
  </si>
  <si>
    <t>238p</t>
  </si>
  <si>
    <t>960 from trader</t>
  </si>
  <si>
    <t>Sexually Transmitted D</t>
  </si>
  <si>
    <t>76561198133617168</t>
  </si>
  <si>
    <t xml:space="preserve">Daniel &amp; Stoner </t>
  </si>
  <si>
    <t>04:37 GMT</t>
  </si>
  <si>
    <t>wanted it deleted</t>
  </si>
  <si>
    <t>ICE</t>
  </si>
  <si>
    <t>18:46 GMT</t>
  </si>
  <si>
    <t>19:21 GMT</t>
  </si>
  <si>
    <t>Flag in ground, couldn't get a shift i on any base part</t>
  </si>
  <si>
    <t>ICE 2</t>
  </si>
  <si>
    <t>The Middle East</t>
  </si>
  <si>
    <t>http://i.imgur.com/8TyMON0.png http://i.imgur.com/C5QEB2N.png</t>
  </si>
  <si>
    <t>08.04.2017</t>
  </si>
  <si>
    <t>CHIRAQ</t>
  </si>
  <si>
    <t>76561198071295002</t>
  </si>
  <si>
    <t>62k</t>
  </si>
  <si>
    <t xml:space="preserve">Asked me to move it </t>
  </si>
  <si>
    <t xml:space="preserve">Lone Survivors </t>
  </si>
  <si>
    <t>Humvee and m113 medical blew up. No players in vicinity. They had a lvl 4 stolen flag. Comping 62k tabs. 25000 m113, 15000 Humvee, 20000 Lvl 4 Flag</t>
  </si>
  <si>
    <t xml:space="preserve">Evilpapagali </t>
  </si>
  <si>
    <t xml:space="preserve">50K </t>
  </si>
  <si>
    <t>Winter server crashed. He lost all the building supplies he had made</t>
  </si>
  <si>
    <t>Reece &amp; Declan</t>
  </si>
  <si>
    <t>Declan: 7500 Reece: 12500</t>
  </si>
  <si>
    <t>6.15pm aest</t>
  </si>
  <si>
    <t xml:space="preserve"> </t>
  </si>
  <si>
    <t>7500 For Hummingbird 12500 Taru</t>
  </si>
  <si>
    <t>To close to milliarty spawn airfeild</t>
  </si>
  <si>
    <t>Los Bandidos</t>
  </si>
  <si>
    <t>765611988135021436</t>
  </si>
  <si>
    <t>Arthur Comp</t>
  </si>
  <si>
    <t xml:space="preserve">Asked me to </t>
  </si>
  <si>
    <t>Bought a jeep vehicle spawned on another vehicle and blew up.</t>
  </si>
  <si>
    <t xml:space="preserve">Ima kill you </t>
  </si>
  <si>
    <t xml:space="preserve">Ray Katzin </t>
  </si>
  <si>
    <t>Tittiesthepanda</t>
  </si>
  <si>
    <t xml:space="preserve">Panthara </t>
  </si>
  <si>
    <t>Server Crashed Heli blew up.</t>
  </si>
  <si>
    <t xml:space="preserve">Jones Mcmuffins </t>
  </si>
  <si>
    <t>30k</t>
  </si>
  <si>
    <t xml:space="preserve">Comped for glitched boat spawn </t>
  </si>
  <si>
    <t>Gaz</t>
  </si>
  <si>
    <t>60k</t>
  </si>
  <si>
    <t>Huey and landrover despawning after restart, had a load of gear inside the landrover.</t>
  </si>
  <si>
    <t>Burt The Builder</t>
  </si>
  <si>
    <t>Asked me AGIAN lmao</t>
  </si>
  <si>
    <t>Compensated 5 concrete walls, 3 fortification kits and one strider.</t>
  </si>
  <si>
    <t>Burt the builder compensated for loss of strider at safezone, unexplained despawn.</t>
  </si>
  <si>
    <t>KrispyCream</t>
  </si>
  <si>
    <t>Dakota</t>
  </si>
  <si>
    <t>Asked me / Couldn't get it</t>
  </si>
  <si>
    <t>Cuck Island</t>
  </si>
  <si>
    <t xml:space="preserve">3 Knifes </t>
  </si>
  <si>
    <t>Lost body in tow glitch</t>
  </si>
  <si>
    <t>EcS</t>
  </si>
  <si>
    <t>Panthera</t>
  </si>
  <si>
    <t>100k</t>
  </si>
  <si>
    <t>UH-60 Spawned on its side and blew up.</t>
  </si>
  <si>
    <t>Erron White</t>
  </si>
  <si>
    <t>Dildospaceboots</t>
  </si>
  <si>
    <t>45k</t>
  </si>
  <si>
    <t>Strider was sold by another user. Strider had 2 mission crates in it</t>
  </si>
  <si>
    <t>Replacement</t>
  </si>
  <si>
    <t>Ariden And Elliot</t>
  </si>
  <si>
    <t>Base Parts/Blackfish</t>
  </si>
  <si>
    <t>10.04.2017</t>
  </si>
  <si>
    <t>SS</t>
  </si>
  <si>
    <t>Nickeragua</t>
  </si>
  <si>
    <t>12.04.2017</t>
  </si>
  <si>
    <t>NO EGGS NO SEX</t>
  </si>
  <si>
    <t>76561198130265483</t>
  </si>
  <si>
    <t>https://gyazo.com/d205e54583b03025bf47048540ac1421 https://gyazo.com/4ca5ac1b071aa27deb352d20b1fd8d89</t>
  </si>
  <si>
    <t>KC Jester</t>
  </si>
  <si>
    <t>36 Meters high. Have been warned before about this</t>
  </si>
  <si>
    <t>Bisilat</t>
  </si>
  <si>
    <t>Airstrip Salt Mine</t>
  </si>
  <si>
    <t>76561198066303734</t>
  </si>
  <si>
    <t>https://gyazo.com/743208d0bc254504eadd759c2ed7af2f https://gyazo.com/b1fd1af62688d83cb6c5284006978e62</t>
  </si>
  <si>
    <t>2 Base kits + Flag</t>
  </si>
  <si>
    <t>Server updated, was unaware of this and unable to maintain his base. Thus his base deleted</t>
  </si>
  <si>
    <t>Chopsy</t>
  </si>
  <si>
    <t>TeamDIOM</t>
  </si>
  <si>
    <t>UH-60</t>
  </si>
  <si>
    <t>76561198062972085</t>
  </si>
  <si>
    <t>Unloaded from Virtual Garage it disappeared</t>
  </si>
  <si>
    <t>https://gyazo.com/4308e10f72dfdfdb65412dc213564223 https://gyazo.com/35309ef67c4ad41db7b8907057d19be2 https://gyazo.com/25bb2f4c8ff4d4dbca58dff3bd3bde34</t>
  </si>
  <si>
    <t>Chubs</t>
  </si>
  <si>
    <t>Base laptop and Bulldog</t>
  </si>
  <si>
    <t>GRAW</t>
  </si>
  <si>
    <t>Austi</t>
  </si>
  <si>
    <t>When Raiding cehicle bugged and blew up</t>
  </si>
  <si>
    <t>Izerkgaming</t>
  </si>
  <si>
    <t>ASked to move</t>
  </si>
  <si>
    <t>Old E</t>
  </si>
  <si>
    <t>Ian</t>
  </si>
  <si>
    <t xml:space="preserve">flag in a wood box </t>
  </si>
  <si>
    <t xml:space="preserve">The Fort </t>
  </si>
  <si>
    <t>https://gyazo.com/02c73c4a2a3c61032b281452cff14dfb - https://gyazo.com/d4c22c1f4b20b2bce2afa814fa7c9c9e - https://gyazo.com/588cfafeaaba60831c2153d4eab93cbc</t>
  </si>
  <si>
    <t xml:space="preserve">Inside a wall </t>
  </si>
  <si>
    <t>Motherland</t>
  </si>
  <si>
    <t>RG-19 &amp; Prowler Unarmed</t>
  </si>
  <si>
    <t xml:space="preserve">Building Ate them </t>
  </si>
  <si>
    <t xml:space="preserve">inside a box in the water </t>
  </si>
  <si>
    <t>derere</t>
  </si>
  <si>
    <t>Lennart</t>
  </si>
  <si>
    <t>https://gyazo.com/65eadbc85cca823cd8ecd46ca3ee1d3a - https://gyazo.com/d0ac0ff9a58a1574a46099ba8ebf9ff7</t>
  </si>
  <si>
    <t>Laser Des</t>
  </si>
  <si>
    <t>Couldent loot own body</t>
  </si>
  <si>
    <t>2:54PM EST</t>
  </si>
  <si>
    <t xml:space="preserve">Dave Z </t>
  </si>
  <si>
    <t>Flag unacceasable</t>
  </si>
  <si>
    <t>TheNest</t>
  </si>
  <si>
    <t>Wigglyworm5</t>
  </si>
  <si>
    <t>Just packed it and he moved the flag</t>
  </si>
  <si>
    <t>Ifrit</t>
  </si>
  <si>
    <t xml:space="preserve">It sank into the floor / Fully Compensated </t>
  </si>
  <si>
    <t>Pebzi</t>
  </si>
  <si>
    <t>in a box</t>
  </si>
  <si>
    <t xml:space="preserve">Papal States </t>
  </si>
  <si>
    <t>https://gyazo.com/50eea20dc3480c187bf9848bede20ecd - https://gyazo.com/50eea20dc3480c187bf9848bede20ecd</t>
  </si>
  <si>
    <t>1:00AM EST</t>
  </si>
  <si>
    <t>Flag buried in static building wall. (Level 4)</t>
  </si>
  <si>
    <t>5 Minutes To Restart</t>
  </si>
  <si>
    <t>76561197970985548</t>
  </si>
  <si>
    <t>Lush Full ghilie, Special Rig Vest, Backpack, Navid + Attachements</t>
  </si>
  <si>
    <t xml:space="preserve">Fell out of the map </t>
  </si>
  <si>
    <t>Roly Jesus</t>
  </si>
  <si>
    <t>HMMWV m1151</t>
  </si>
  <si>
    <t>Flag Plot blew up his vehicle</t>
  </si>
  <si>
    <t>King of hearts</t>
  </si>
  <si>
    <t>Mohawk</t>
  </si>
  <si>
    <t xml:space="preserve"> [via vehicle select and rope] a strider to a mohawk. Flew it around. I was in Stary when i saw him land, untow it , run about, and retow it to the mohawk. </t>
  </si>
  <si>
    <t xml:space="preserve">Aaron </t>
  </si>
  <si>
    <t>4:21AM EST</t>
  </si>
  <si>
    <t>25k</t>
  </si>
  <si>
    <t>40m high</t>
  </si>
  <si>
    <t>76561198121054641</t>
  </si>
  <si>
    <t>Vehicle was an M113a3 ambulance that was locked without an option to unlock. Admin interaction was able to unlock the vic, but the lock option was not available. Deleted the vehicle and added 25k to Aarons Bank.</t>
  </si>
  <si>
    <t xml:space="preserve">https://gyazo.com/4884fe7239927dda2e09be0f5461b625 https://gyazo.com/258e597c87ff237a85c1cbe7bb1345b9 https://gyazo.com/0768cf157e685a941a2940064a54e01b </t>
  </si>
  <si>
    <t>Mobius</t>
  </si>
  <si>
    <t xml:space="preserve">Huey &amp; Suv </t>
  </si>
  <si>
    <t xml:space="preserve">Bug that caused both vehicals to blow up </t>
  </si>
  <si>
    <t>4:31 AM EST</t>
  </si>
  <si>
    <t>42m high</t>
  </si>
  <si>
    <t>Zach</t>
  </si>
  <si>
    <t>INDY</t>
  </si>
  <si>
    <t>Butterball</t>
  </si>
  <si>
    <t>76561198062029510</t>
  </si>
  <si>
    <t>https://gyazo.com/9e66f7b6dc4a91deddc10707a23046bc https://gyazo.com/d87271ccacbdfbb2eee34444e10f8235 https://gyazo.com/3525d2a351a29ddc8572bdd7e2682d1b https://gyazo.com/9d358ef1df673306d2b241898b29547c</t>
  </si>
  <si>
    <t>Vodnik / UH1Y</t>
  </si>
  <si>
    <t xml:space="preserve">When asked to come i accidentially spawned on the vodnik which bumped the uh1y and exploded both. gear inside was unavailable. </t>
  </si>
  <si>
    <t>10.45pm aest</t>
  </si>
  <si>
    <t>14/4/17</t>
  </si>
  <si>
    <t>Steady</t>
  </si>
  <si>
    <t xml:space="preserve">Over a road </t>
  </si>
  <si>
    <t>ScumSquad</t>
  </si>
  <si>
    <t>Steady came to me complaining of a trade zone stealer, his tempest transport filled with loot had been stolen at the traderzone. Compensated for the loss of items and loot within the vehicle</t>
  </si>
  <si>
    <t>Spectyr</t>
  </si>
  <si>
    <t>54k</t>
  </si>
  <si>
    <t xml:space="preserve">After completing mission and being rewarded a sum of 54k, proceeded to head out to a safe location before logging of for restart. Reached safe area and logged off before the restart, rejoined and found the 54k missing. </t>
  </si>
  <si>
    <t>ToxicVortex</t>
  </si>
  <si>
    <t>KevlarKevin</t>
  </si>
  <si>
    <t>Comp for: Attempted driving hes vehicle in base via garage door and slowly tapped door on the corner and it blew up. comping vehicle itself : HMMWV M1114 AGS</t>
  </si>
  <si>
    <t>50k</t>
  </si>
  <si>
    <t>14.04.2017</t>
  </si>
  <si>
    <t xml:space="preserve">He lost connection while in trade zone with his blackfish and it blew up :( </t>
  </si>
  <si>
    <t xml:space="preserve">Flag inaccessable and loot room inaccessable </t>
  </si>
  <si>
    <t>BL4CK</t>
  </si>
  <si>
    <t>76561198263110231</t>
  </si>
  <si>
    <t>Ricky</t>
  </si>
  <si>
    <t xml:space="preserve">Base Parts Hurron </t>
  </si>
  <si>
    <t>14.03.2017</t>
  </si>
  <si>
    <t>Built whilst raid still in place</t>
  </si>
  <si>
    <t>This was due to server crashing, so I comped him his heli, base mats, and poptabs on him</t>
  </si>
  <si>
    <t>Sorenberg</t>
  </si>
  <si>
    <t>76561197970823687</t>
  </si>
  <si>
    <t>Oscar</t>
  </si>
  <si>
    <t>Connor Newman</t>
  </si>
  <si>
    <t>Helicopter</t>
  </si>
  <si>
    <t>Had Video proof</t>
  </si>
  <si>
    <t>Jason and Kush</t>
  </si>
  <si>
    <t>Lapua</t>
  </si>
  <si>
    <t>Gave them gear from personal kit</t>
  </si>
  <si>
    <t>Swift</t>
  </si>
  <si>
    <t>Nightstalker and Rocket</t>
  </si>
  <si>
    <t>He bought a rocket and lost his night stalker scope once he purchased the rocket the scoped disappeared.</t>
  </si>
  <si>
    <t>Dayton, Will, Hvar, Radar, Burt the builder, Ashes</t>
  </si>
  <si>
    <t>Olsha</t>
  </si>
  <si>
    <t>76561198303499344</t>
  </si>
  <si>
    <t>175-220K</t>
  </si>
  <si>
    <t>Base Supplies + Helicopter / Vehicles</t>
  </si>
  <si>
    <t xml:space="preserve">Rollback </t>
  </si>
  <si>
    <t>Sage</t>
  </si>
  <si>
    <t>Will/Zero</t>
  </si>
  <si>
    <t>Base Supplies + Money</t>
  </si>
  <si>
    <t xml:space="preserve">Sage </t>
  </si>
  <si>
    <t>Socks</t>
  </si>
  <si>
    <t>Paid territory flag ransom, base still despawned a day later. Gave him building supplies and tabs to take his base back to level 6.</t>
  </si>
  <si>
    <t>Doug</t>
  </si>
  <si>
    <t>2 Kits + 2 Hunters + Hummingbird + Huey + Qiulin</t>
  </si>
  <si>
    <t>Ogtaken</t>
  </si>
  <si>
    <t>150k</t>
  </si>
  <si>
    <t>2 Kits + Strider</t>
  </si>
  <si>
    <t>Hvar</t>
  </si>
  <si>
    <t>Placed flag too deep in map, deleted and respawned another</t>
  </si>
  <si>
    <t>Unknown</t>
  </si>
  <si>
    <t>no pic, flag was placed too deep by mistake, this is related to the above entry</t>
  </si>
  <si>
    <t>Fuzz</t>
  </si>
  <si>
    <t>100k (Respect) And Money</t>
  </si>
  <si>
    <t>2:15AM EST</t>
  </si>
  <si>
    <t>Fuzz is being comped from money he had made on Esseker since that server no longer exists. Approved by Metal</t>
  </si>
  <si>
    <t>siljansnas</t>
  </si>
  <si>
    <t>76561198299879107</t>
  </si>
  <si>
    <t xml:space="preserve">STALKER </t>
  </si>
  <si>
    <t>40k</t>
  </si>
  <si>
    <t>Comped for Another player Stealing Strider/loot inside.</t>
  </si>
  <si>
    <t>Cody0520</t>
  </si>
  <si>
    <t>SF Doug</t>
  </si>
  <si>
    <t>Winter Server</t>
  </si>
  <si>
    <t>0k</t>
  </si>
  <si>
    <t xml:space="preserve">BlackFish </t>
  </si>
  <si>
    <t>Spawned In from VG, and Blew up, Nothing was Around.  Offered 50k, Declined and wanted the Blackfish back</t>
  </si>
  <si>
    <t>SF Jack Daniel</t>
  </si>
  <si>
    <t>8:21PM EST</t>
  </si>
  <si>
    <t>Prowler unarmed, 32 batteries, 2 grinders, 3 wood explosive charges</t>
  </si>
  <si>
    <t xml:space="preserve">Hoolios </t>
  </si>
  <si>
    <t>Steven</t>
  </si>
  <si>
    <t>0041est</t>
  </si>
  <si>
    <t xml:space="preserve">deleted 2 safes that were blocking flagpole </t>
  </si>
  <si>
    <t>Redneck.pbo</t>
  </si>
  <si>
    <t>17.04.2017</t>
  </si>
  <si>
    <t>Over High limit/Semi floating</t>
  </si>
  <si>
    <t>U.S Army 11x</t>
  </si>
  <si>
    <t>76561198119612112</t>
  </si>
  <si>
    <t xml:space="preserve">Server crashed </t>
  </si>
  <si>
    <t>1115am</t>
  </si>
  <si>
    <t>To Close to Safezone / Blocked Flag</t>
  </si>
  <si>
    <t>76561198327764020</t>
  </si>
  <si>
    <t>275K</t>
  </si>
  <si>
    <t>Mastiff GMG, RG31 GMG OD, some building stuff</t>
  </si>
  <si>
    <t>base apparently deleted even tho paid fees - approved by metal</t>
  </si>
  <si>
    <t>Too Close to Safezone</t>
  </si>
  <si>
    <t>Jeff Chaplin</t>
  </si>
  <si>
    <t>Dunpo</t>
  </si>
  <si>
    <t>winter Server</t>
  </si>
  <si>
    <t>76561198004438270</t>
  </si>
  <si>
    <t>45K</t>
  </si>
  <si>
    <t>148pm</t>
  </si>
  <si>
    <t>computerNERD</t>
  </si>
  <si>
    <t>76561198119929673</t>
  </si>
  <si>
    <t>Server Restard in One Minute</t>
  </si>
  <si>
    <t>76561198088820298</t>
  </si>
  <si>
    <t>MY SWAMP</t>
  </si>
  <si>
    <t>76561198134771051</t>
  </si>
  <si>
    <t xml:space="preserve">Asked me </t>
  </si>
  <si>
    <t>Guerrilla Warefare</t>
  </si>
  <si>
    <t>Peterson</t>
  </si>
  <si>
    <t>Alits</t>
  </si>
  <si>
    <t>9.26pmaest</t>
  </si>
  <si>
    <t>18/4/17</t>
  </si>
  <si>
    <t>Dante</t>
  </si>
  <si>
    <t>Walls around his flag no door so deleted 1 wall</t>
  </si>
  <si>
    <t>22:09 GMT</t>
  </si>
  <si>
    <t>Steve</t>
  </si>
  <si>
    <t>HUMMVE and Money</t>
  </si>
  <si>
    <t xml:space="preserve">Humvee spawned and blew up within traders, second hummvee flipped over and couldnt be turned back. </t>
  </si>
  <si>
    <t>Logan</t>
  </si>
  <si>
    <t>7:49 CT</t>
  </si>
  <si>
    <t>125k</t>
  </si>
  <si>
    <t>Money</t>
  </si>
  <si>
    <t>Base was deleted because flag was moved in wall after a restart and base hada to be deleted.</t>
  </si>
  <si>
    <t>Tom</t>
  </si>
  <si>
    <t>9:40 Pst</t>
  </si>
  <si>
    <t>Flag was blocked</t>
  </si>
  <si>
    <t xml:space="preserve">Rothvatne </t>
  </si>
  <si>
    <t>Heli blew up when bought</t>
  </si>
  <si>
    <t>Blake Smmons</t>
  </si>
  <si>
    <t>Sean</t>
  </si>
  <si>
    <t>10:44 Pst</t>
  </si>
  <si>
    <t>Blackfish blew up when Bought</t>
  </si>
  <si>
    <t xml:space="preserve">Gabe </t>
  </si>
  <si>
    <t>Ligour</t>
  </si>
  <si>
    <t>10:38 Pst</t>
  </si>
  <si>
    <t>330k</t>
  </si>
  <si>
    <t xml:space="preserve">Stuff from panthera  Link to post  -------- </t>
  </si>
  <si>
    <t>Rouge One</t>
  </si>
  <si>
    <t>10:49 Pst</t>
  </si>
  <si>
    <t xml:space="preserve">Died in a merlin in the the safezone (Yet the screenshot shows the crash on NWAF)  </t>
  </si>
  <si>
    <t>FLA3Y</t>
  </si>
  <si>
    <t>Blackfish Died on spawn</t>
  </si>
  <si>
    <t>Brienz</t>
  </si>
  <si>
    <t>Imabustya</t>
  </si>
  <si>
    <t>https://gyazo.com/2312c5962fe7bf3f523e5568752f1a1d - https://gyazo.com/fe7f7a62518622ecd33109f0ac3fd0ca - https://gyazo.com/8b33f6160c939020e2e9f5b27b39a481 - https://gyazo.com/3db41034a8aef36eabc6058f41c46b4b - https://gyazo.com/3ade97b95254e40d1ea006df146fc804</t>
  </si>
  <si>
    <t>Orca</t>
  </si>
  <si>
    <t>Heli repair bug</t>
  </si>
  <si>
    <t>Cope Black</t>
  </si>
  <si>
    <t>118K</t>
  </si>
  <si>
    <t>Heli crash becasue of server lag</t>
  </si>
  <si>
    <t>Paul</t>
  </si>
  <si>
    <t>Sumemer</t>
  </si>
  <si>
    <t>21:12EST</t>
  </si>
  <si>
    <t>MI-6</t>
  </si>
  <si>
    <t>Heli blew up when is spawned at trader</t>
  </si>
  <si>
    <t xml:space="preserve">Brandon
</t>
  </si>
  <si>
    <t>13:32ESt</t>
  </si>
  <si>
    <t>Super Stallion</t>
  </si>
  <si>
    <t>Spirit</t>
  </si>
  <si>
    <t>15:19EST</t>
  </si>
  <si>
    <t>20k</t>
  </si>
  <si>
    <t>Alex Glitched in the base and stole the flag was banned with it on him</t>
  </si>
  <si>
    <t>Lethanos : Update in eviden</t>
  </si>
  <si>
    <t>theworst</t>
  </si>
  <si>
    <t>165k to bank</t>
  </si>
  <si>
    <t>Towed Ridgeback to heli. Untowed causing heli to disappear and ridgeback to fly off into the sunset.</t>
  </si>
  <si>
    <t>Salty Stowaway</t>
  </si>
  <si>
    <t>55k</t>
  </si>
  <si>
    <t xml:space="preserve">Helicopter with crates in couldent be repaired nor crates accessed after wards, ended up losing all crates. </t>
  </si>
  <si>
    <t>15:45EST</t>
  </si>
  <si>
    <t>57k</t>
  </si>
  <si>
    <t xml:space="preserve">Glitch with heli lift at trader
</t>
  </si>
  <si>
    <t>[OTF] Lumpy</t>
  </si>
  <si>
    <t>7:28 PM AK</t>
  </si>
  <si>
    <t>fus ru da'ed a boat and killed him</t>
  </si>
  <si>
    <t>gameraddict</t>
  </si>
  <si>
    <t>65k</t>
  </si>
  <si>
    <t>No lock / repair for FV32 bulldog. delted vehicle and gave him the money</t>
  </si>
  <si>
    <t>2 laptops</t>
  </si>
  <si>
    <t>*server crash*</t>
  </si>
  <si>
    <t>Spencer (2)</t>
  </si>
  <si>
    <t>power to his house shut off after completing FOB</t>
  </si>
  <si>
    <t>Droppinbombs</t>
  </si>
  <si>
    <t>Police boat</t>
  </si>
  <si>
    <t>Purchased boat and spawned on doc killing player and boat. Deleted boat and respawned boat in water.</t>
  </si>
  <si>
    <t>5K</t>
  </si>
  <si>
    <t>Was trying to steal flag, but flag was under floor preventing theft. Comped for level 1 flag, and deleted flag (posted in AAR).</t>
  </si>
  <si>
    <t xml:space="preserve">Reece </t>
  </si>
  <si>
    <t>14:28EST</t>
  </si>
  <si>
    <t>40K</t>
  </si>
  <si>
    <t>Superstalion</t>
  </si>
  <si>
    <t xml:space="preserve">Heli blew up when spawned </t>
  </si>
  <si>
    <t>MadHunter</t>
  </si>
  <si>
    <t>15:31EST</t>
  </si>
  <si>
    <t xml:space="preserve">
</t>
  </si>
  <si>
    <t xml:space="preserve">Heil Blew up humvee when it was being towed in the air
</t>
  </si>
  <si>
    <t>AaronM</t>
  </si>
  <si>
    <t>18:41EST</t>
  </si>
  <si>
    <t>Server restart to fix lag lost items</t>
  </si>
  <si>
    <t>Reece</t>
  </si>
  <si>
    <t>18:43EST</t>
  </si>
  <si>
    <t>Superstailon</t>
  </si>
  <si>
    <t>[T-S] Vladimir</t>
  </si>
  <si>
    <t>18:50EST</t>
  </si>
  <si>
    <t>8k</t>
  </si>
  <si>
    <t>Luke9K</t>
  </si>
  <si>
    <t>19:34EST</t>
  </si>
  <si>
    <t>10k</t>
  </si>
  <si>
    <t>Spanwed on tonoa and rejoined in bambi at the bottom of the ocean</t>
  </si>
  <si>
    <t>AFKNinja</t>
  </si>
  <si>
    <t>11K</t>
  </si>
  <si>
    <t xml:space="preserve">Lost level 10 flag when base was moved by admin. </t>
  </si>
  <si>
    <t>Special K1</t>
  </si>
  <si>
    <t>16:53 GMT12/27</t>
  </si>
  <si>
    <t>Level 10 flag</t>
  </si>
  <si>
    <t>MILK</t>
  </si>
  <si>
    <t>18:37 PM EST</t>
  </si>
  <si>
    <t xml:space="preserve">150k instead of RG-M2
</t>
  </si>
  <si>
    <t>Car exploded when he got it out of the VR</t>
  </si>
  <si>
    <t>Michael Weston</t>
  </si>
  <si>
    <t xml:space="preserve">27k </t>
  </si>
  <si>
    <t xml:space="preserve">Colby Approved Compesation. </t>
  </si>
  <si>
    <t>9:30pm ak</t>
  </si>
  <si>
    <t>uh-60m</t>
  </si>
  <si>
    <t>took out of virtual garage and was on its side and blew up</t>
  </si>
  <si>
    <t>camden</t>
  </si>
  <si>
    <t>cherno</t>
  </si>
  <si>
    <t>3:12pm ak</t>
  </si>
  <si>
    <t>bought vehicle and blew up</t>
  </si>
  <si>
    <t>4:42pm ak</t>
  </si>
  <si>
    <t>player sold raiding gear and apc in trader</t>
  </si>
  <si>
    <t>Aridn</t>
  </si>
  <si>
    <t>17:44PST</t>
  </si>
  <si>
    <t>125K</t>
  </si>
  <si>
    <t>Comp approved by Sr. Admin.</t>
  </si>
  <si>
    <t>Anubis</t>
  </si>
  <si>
    <t>Glitched under the sandbag in trade zone and blew up.</t>
  </si>
  <si>
    <t xml:space="preserve">Connor </t>
  </si>
  <si>
    <t>23:04PST</t>
  </si>
  <si>
    <t>On restart, devilfish spawned in ground, then exploded and flipped into sea.</t>
  </si>
  <si>
    <t>12:40EST</t>
  </si>
  <si>
    <t>100k instead of Truck</t>
  </si>
  <si>
    <t>The car he had retrevied from the vr was glitched in the ground and killed and and lost gear from a near by truck comp'd for cost of car instead of spawning one</t>
  </si>
  <si>
    <t>Fredrik</t>
  </si>
  <si>
    <t>1:05 Est</t>
  </si>
  <si>
    <t>22k</t>
  </si>
  <si>
    <t>sdv blown up after bought, sdv blown up when heli glitched</t>
  </si>
  <si>
    <t>I Like Tortles</t>
  </si>
  <si>
    <t>18:22PST</t>
  </si>
  <si>
    <t>UH-60 exploded on fetch from VG.</t>
  </si>
  <si>
    <t>Kamaro</t>
  </si>
  <si>
    <t>11:02EST</t>
  </si>
  <si>
    <t>145k instead of Rg-2</t>
  </si>
  <si>
    <t xml:space="preserve">A guy accidenlty ejected out of his heli over his car which blew it up talked to both parties and got it resolved
</t>
  </si>
  <si>
    <t>tekt</t>
  </si>
  <si>
    <t xml:space="preserve">15:23EST
</t>
  </si>
  <si>
    <t>37k total for all items</t>
  </si>
  <si>
    <t>devildog</t>
  </si>
  <si>
    <t>3:40pm AK</t>
  </si>
  <si>
    <t>25k instead of brdm-2 [HQ]</t>
  </si>
  <si>
    <t>vehicle spawned in ground and blew up</t>
  </si>
  <si>
    <t>Stef</t>
  </si>
  <si>
    <t xml:space="preserve">25k </t>
  </si>
  <si>
    <t>the crate from a raid got glitched in a wall when they unloaded it all the guns were lost from the mission</t>
  </si>
  <si>
    <t>Brock</t>
  </si>
  <si>
    <t>13:59EST</t>
  </si>
  <si>
    <t>Jabba the Slut</t>
  </si>
  <si>
    <t>00:04PST</t>
  </si>
  <si>
    <t>^instadocs, 2 knives, 1 safe, 1 concrete floor, 1 concrete gate, 2 grinders, 1 defib</t>
  </si>
  <si>
    <t>Items stored in heli in safezone. Left safezone and upon return, items missing.</t>
  </si>
  <si>
    <t>Physo</t>
  </si>
  <si>
    <t>23:03EST</t>
  </si>
  <si>
    <t>Vodnik got sold by another player in safe zone</t>
  </si>
  <si>
    <t>mr.jazzo</t>
  </si>
  <si>
    <t>7:10pm AK</t>
  </si>
  <si>
    <t>60k instead of apc</t>
  </si>
  <si>
    <t>apc blew up when spawned in through virtual garage</t>
  </si>
  <si>
    <t>21:07 GMT</t>
  </si>
  <si>
    <t xml:space="preserve">Heli blew up when spawning </t>
  </si>
  <si>
    <t>stef</t>
  </si>
  <si>
    <t>17:41EST</t>
  </si>
  <si>
    <t>25k for hunter</t>
  </si>
  <si>
    <t>TandemHeat</t>
  </si>
  <si>
    <t>19:52EST</t>
  </si>
  <si>
    <t>Bennyo11</t>
  </si>
  <si>
    <t>Heli blew up when spawning - zelenogorsk -  Hook</t>
  </si>
  <si>
    <t>10:04 AM PST</t>
  </si>
  <si>
    <t>instructed the player not to buy another since the spawn needs to be fixed.</t>
  </si>
  <si>
    <t>BorisTheCat</t>
  </si>
  <si>
    <t>2:57 GMT</t>
  </si>
  <si>
    <t>15k</t>
  </si>
  <si>
    <t xml:space="preserve">Server lag prevented base safe from being locked, player stole contents of safe </t>
  </si>
  <si>
    <t>Shuman</t>
  </si>
  <si>
    <t>Bulldog</t>
  </si>
  <si>
    <t>Bought vehicle it spawned on scenery and blew up.</t>
  </si>
  <si>
    <t>Mckinley2017</t>
  </si>
  <si>
    <t>Doors were open for one person closed for the other. vehicle drove thru seemingly open doors exploded carrying base supplies</t>
  </si>
  <si>
    <t>3:50PM PST</t>
  </si>
  <si>
    <t>25K</t>
  </si>
  <si>
    <t>4:49PM PST</t>
  </si>
  <si>
    <t>80K</t>
  </si>
  <si>
    <t>Garage'd Vehicles</t>
  </si>
  <si>
    <t>Jack Dawson</t>
  </si>
  <si>
    <t>15:20EST</t>
  </si>
  <si>
    <t>The server Lag'd and had to be manually restarted the log will show it</t>
  </si>
  <si>
    <t>John Narco</t>
  </si>
  <si>
    <t>2:16 Pst</t>
  </si>
  <si>
    <t xml:space="preserve">20k </t>
  </si>
  <si>
    <t xml:space="preserve">A few building Supplies from the OP Box </t>
  </si>
  <si>
    <t>18:06EST</t>
  </si>
  <si>
    <t>22.5k</t>
  </si>
  <si>
    <t>adam narco</t>
  </si>
  <si>
    <t>5:40pm ak</t>
  </si>
  <si>
    <t>25k instead of armed huey</t>
  </si>
  <si>
    <t>huey spawned on its side</t>
  </si>
  <si>
    <t>2 Ifrits. NO MORE COMPS FOR THIS PLAYER</t>
  </si>
  <si>
    <t>Sum ting wong</t>
  </si>
  <si>
    <t>6:58 Pst</t>
  </si>
  <si>
    <t>Helicopter blew up when bought / Lost that and Suv</t>
  </si>
  <si>
    <t>Dultex</t>
  </si>
  <si>
    <t>5:50pm AK</t>
  </si>
  <si>
    <t>85k</t>
  </si>
  <si>
    <t>approved comp request</t>
  </si>
  <si>
    <t>Raiden</t>
  </si>
  <si>
    <t>8:45pm EST</t>
  </si>
  <si>
    <t>75k</t>
  </si>
  <si>
    <t>Strider + Level10 Base Flag (Pre-approved on forum)</t>
  </si>
  <si>
    <t>9pmEST</t>
  </si>
  <si>
    <t>Base Comp</t>
  </si>
  <si>
    <t>Merco</t>
  </si>
  <si>
    <t>3:00:00 PM EST</t>
  </si>
  <si>
    <t>Prowler Comp - Towing bug</t>
  </si>
  <si>
    <t>RocketPineapple</t>
  </si>
  <si>
    <t>:</t>
  </si>
  <si>
    <t>Pre-approved on forum - Flag + Vehicle</t>
  </si>
  <si>
    <t>ARIDN</t>
  </si>
  <si>
    <t>8:39pm AK</t>
  </si>
  <si>
    <t>ifrit blew up when spawned</t>
  </si>
  <si>
    <t>Chee Wong</t>
  </si>
  <si>
    <t>UH-60 armed / Strider / some concrete that was inside the strider</t>
  </si>
  <si>
    <t>blackhawk spawn on its side blowing up the heli and strider</t>
  </si>
  <si>
    <t>21:32EST</t>
  </si>
  <si>
    <t>Nic Rose Collins</t>
  </si>
  <si>
    <t>19:04 GMT</t>
  </si>
  <si>
    <t>Engine shut off whilst taking off, video proof, not players fault</t>
  </si>
  <si>
    <t>Sterling, K3control, Damian Co1t</t>
  </si>
  <si>
    <t>60K</t>
  </si>
  <si>
    <t>Comp for Lag switching case</t>
  </si>
  <si>
    <t>Ptippy</t>
  </si>
  <si>
    <t>100K</t>
  </si>
  <si>
    <t>Champ</t>
  </si>
  <si>
    <t>1:45 PM CST</t>
  </si>
  <si>
    <t>Vehicle spawned and blew up instant</t>
  </si>
  <si>
    <t>BigM`</t>
  </si>
  <si>
    <t>Main</t>
  </si>
  <si>
    <t>27k</t>
  </si>
  <si>
    <t>Player poptabs and respect reset to 0. comped</t>
  </si>
  <si>
    <t>8:43 PM CST</t>
  </si>
  <si>
    <t>UH-60 Armed</t>
  </si>
  <si>
    <t>Battleye kick froze heli then crashed</t>
  </si>
  <si>
    <t>9:41 pm cst</t>
  </si>
  <si>
    <t xml:space="preserve">100k  </t>
  </si>
  <si>
    <t>RG od + huron (donor rewards)</t>
  </si>
  <si>
    <t>IcallHax</t>
  </si>
  <si>
    <t>11:22pm cst</t>
  </si>
  <si>
    <t>Logi kobee</t>
  </si>
  <si>
    <t>9:07am cst</t>
  </si>
  <si>
    <t>plus some other stuff ( my mistake had to comp safes) https://docs.google.com/spreadsheets/d/130yEFP5oJFgVaCV6HKHqWkB3D1lgdYIwWLE09Q73vMo/edit#gid=0</t>
  </si>
  <si>
    <t>5960X</t>
  </si>
  <si>
    <t>1:11PM PST</t>
  </si>
  <si>
    <t>47K</t>
  </si>
  <si>
    <t>Jaymoney</t>
  </si>
  <si>
    <t>22:10EST</t>
  </si>
  <si>
    <t>35k</t>
  </si>
  <si>
    <t>SUV</t>
  </si>
  <si>
    <t>Schultz</t>
  </si>
  <si>
    <t>10:47:00 PM est</t>
  </si>
  <si>
    <t xml:space="preserve">6 floors 2 walls a door and 5k
</t>
  </si>
  <si>
    <t>Dwight</t>
  </si>
  <si>
    <t>1:17 am cst</t>
  </si>
  <si>
    <t>server went down, lost blackfish plus some tabs he pulled out</t>
  </si>
  <si>
    <t>Jon</t>
  </si>
  <si>
    <t>Summers</t>
  </si>
  <si>
    <t>!2:56 Am Pst</t>
  </si>
  <si>
    <t xml:space="preserve">(Will be getting more once video is brought to me) </t>
  </si>
  <si>
    <t>Talk to me or bubba about this, He lost items on server restart due to getting base wiped</t>
  </si>
  <si>
    <t>Bizin</t>
  </si>
  <si>
    <t>2:50 AM Central</t>
  </si>
  <si>
    <t>Armed Blackhawk</t>
  </si>
  <si>
    <t>Player tried to change pin and the helicopter was bugged so I deleted the helicopter and bought him another</t>
  </si>
  <si>
    <t>Mr.Bulldozer</t>
  </si>
  <si>
    <t>2:30 AM Central</t>
  </si>
  <si>
    <t>50k poptabs</t>
  </si>
  <si>
    <t>Chopper was bugged and wouldnt register as a vehicle so I gave him the sell price of the vehicle</t>
  </si>
  <si>
    <t>1:00 AM Central</t>
  </si>
  <si>
    <t>Merlin spawned on open ground in the grass and it randomly combusted</t>
  </si>
  <si>
    <t>4:08 AM Central</t>
  </si>
  <si>
    <t>BMP-2 Ambulance and 10k pop for gear</t>
  </si>
  <si>
    <t>Bought a BMP-2 at BM and it exploded in a wall</t>
  </si>
  <si>
    <t>Olllie</t>
  </si>
  <si>
    <t>Kign Penguin</t>
  </si>
  <si>
    <t>19:18 pm GMT</t>
  </si>
  <si>
    <t>18/01.17</t>
  </si>
  <si>
    <t xml:space="preserve">Mohawk Chopper (worth 20K) </t>
  </si>
  <si>
    <t xml:space="preserve">Glitched Heli - I deleted it and rebought it for them - http://steamcommunity.com/sharedfiles/filedetails/?id=845194752 </t>
  </si>
  <si>
    <t>MrBulldozer</t>
  </si>
  <si>
    <t>Cherno summer</t>
  </si>
  <si>
    <t>Owlking</t>
  </si>
  <si>
    <t xml:space="preserve">11:58PM PST </t>
  </si>
  <si>
    <t>35K</t>
  </si>
  <si>
    <t>Lvl 6 base flag &amp; code lock</t>
  </si>
  <si>
    <t>Base appears to be glitching. Safes and all code locks were set to '0000'</t>
  </si>
  <si>
    <t xml:space="preserve">2:30 EST
</t>
  </si>
  <si>
    <t>250k</t>
  </si>
  <si>
    <t>donator box x 2 , ghost hawk , 3 mastfts</t>
  </si>
  <si>
    <t>Dylan</t>
  </si>
  <si>
    <t>3:40 PM CST</t>
  </si>
  <si>
    <t>GMG/Tripod</t>
  </si>
  <si>
    <t>Blackfish</t>
  </si>
  <si>
    <t>Paranormal</t>
  </si>
  <si>
    <t>4:23 PM CST</t>
  </si>
  <si>
    <t>MAN</t>
  </si>
  <si>
    <t>7:17 PM CST</t>
  </si>
  <si>
    <t>M11333 MEV</t>
  </si>
  <si>
    <t>Mr.F</t>
  </si>
  <si>
    <t>23:01EST</t>
  </si>
  <si>
    <t>Yoshi</t>
  </si>
  <si>
    <t>11:22:00 PM EST</t>
  </si>
  <si>
    <t xml:space="preserve">85k
</t>
  </si>
  <si>
    <t>Trader Ram resolved</t>
  </si>
  <si>
    <t>I.E.D.</t>
  </si>
  <si>
    <t>00:31EST</t>
  </si>
  <si>
    <t>Mr.Chow</t>
  </si>
  <si>
    <t>00:55EST</t>
  </si>
  <si>
    <t xml:space="preserve">Matt
</t>
  </si>
  <si>
    <t>2:14:00 PMEST</t>
  </si>
  <si>
    <t>17:20EST</t>
  </si>
  <si>
    <t xml:space="preserve">safe and guns 
</t>
  </si>
  <si>
    <t>Theo Rehtishch</t>
  </si>
  <si>
    <t>3:11 pst</t>
  </si>
  <si>
    <t>basekit</t>
  </si>
  <si>
    <t>Server crashed after I gave him a kit</t>
  </si>
  <si>
    <t>Blake + Super</t>
  </si>
  <si>
    <t>Brizin</t>
  </si>
  <si>
    <t>4:19 pst</t>
  </si>
  <si>
    <t>Blackhawk despawned from VG</t>
  </si>
  <si>
    <t>A Compton Crip</t>
  </si>
  <si>
    <t>20:22 GMT</t>
  </si>
  <si>
    <t>Poptabs</t>
  </si>
  <si>
    <t>Base was glitched into and flag stolen</t>
  </si>
  <si>
    <t>8:51 PM Central</t>
  </si>
  <si>
    <t>Ghost Hawk(Black)</t>
  </si>
  <si>
    <t>Hacker killed pilot and gunner out of heli. Hacker was permed with suffiecient evidence.</t>
  </si>
  <si>
    <t xml:space="preserve">Sipin
</t>
  </si>
  <si>
    <t>Sly</t>
  </si>
  <si>
    <t>23:52PST</t>
  </si>
  <si>
    <t>53K</t>
  </si>
  <si>
    <t>Com,pleted cap mission, lost all tabs due to admin restart of server.</t>
  </si>
  <si>
    <t>OIlie</t>
  </si>
  <si>
    <t>Cure Zyra</t>
  </si>
  <si>
    <t xml:space="preserve">100k instead of RG-31 Mk5E M2 </t>
  </si>
  <si>
    <t>Removed from VG and Glitch into wall and blew up</t>
  </si>
  <si>
    <t>Savage</t>
  </si>
  <si>
    <t>4:01 AM Central</t>
  </si>
  <si>
    <t>Marcus</t>
  </si>
  <si>
    <t>14:23EST</t>
  </si>
  <si>
    <t>Bike ram car blew up</t>
  </si>
  <si>
    <t>M.scarface</t>
  </si>
  <si>
    <t>Big Momma</t>
  </si>
  <si>
    <t>Crafted it and Could not find it on the ground. I had a look could not see it - Checked his Inv &amp; his vehicle it was no where</t>
  </si>
  <si>
    <t>Method</t>
  </si>
  <si>
    <t>23/1</t>
  </si>
  <si>
    <t>Weapons + Vehicle</t>
  </si>
  <si>
    <t xml:space="preserve">Colby...... Enough Said :P </t>
  </si>
  <si>
    <t>Bumd Gin</t>
  </si>
  <si>
    <t>Gear</t>
  </si>
  <si>
    <t>Xtend</t>
  </si>
  <si>
    <t>24/1</t>
  </si>
  <si>
    <t>Gear + Boat</t>
  </si>
  <si>
    <t xml:space="preserve">Boat Trader Lingor </t>
  </si>
  <si>
    <t>swistak</t>
  </si>
  <si>
    <t>Blew up when bought</t>
  </si>
  <si>
    <t>Tiberious S.</t>
  </si>
  <si>
    <t>16:06EST</t>
  </si>
  <si>
    <t>Momo</t>
  </si>
  <si>
    <t>6:32 PM CST</t>
  </si>
  <si>
    <t>HMMWV DSHKM</t>
  </si>
  <si>
    <t>Jazz Renekton</t>
  </si>
  <si>
    <t>11:00 PM CST</t>
  </si>
  <si>
    <t>Hunter</t>
  </si>
  <si>
    <t>Kit Type</t>
  </si>
  <si>
    <t>Notes/Comment</t>
  </si>
  <si>
    <t>4:43 PM PST</t>
  </si>
  <si>
    <t>145K</t>
  </si>
  <si>
    <t>RG-31</t>
  </si>
  <si>
    <t>Mike Wazowski</t>
  </si>
  <si>
    <t>4:54 PM PST</t>
  </si>
  <si>
    <t>10:55 CT</t>
  </si>
  <si>
    <t>Scare Floor</t>
  </si>
  <si>
    <t>150K</t>
  </si>
  <si>
    <t>THUGGIN</t>
  </si>
  <si>
    <t>9:11pm ak</t>
  </si>
  <si>
    <t>Maino</t>
  </si>
  <si>
    <t>8:30p</t>
  </si>
  <si>
    <t>My Litte Teddy Bear</t>
  </si>
  <si>
    <t>fuck yea beybee</t>
  </si>
  <si>
    <t>Strider</t>
  </si>
  <si>
    <t>Canadian Sniperx</t>
  </si>
  <si>
    <t>Cherno Winter</t>
  </si>
  <si>
    <t>Basekit</t>
  </si>
  <si>
    <t>9:38 CT</t>
  </si>
  <si>
    <t>the canadian retards</t>
  </si>
  <si>
    <t>[HC]OC. O. Gram</t>
  </si>
  <si>
    <t>4:21 GMT</t>
  </si>
  <si>
    <t>http://imgur.com/a/kHtzG - Approved by Brandon</t>
  </si>
  <si>
    <t>GorillaZen</t>
  </si>
  <si>
    <t>7:31PM PST</t>
  </si>
  <si>
    <t>15K</t>
  </si>
  <si>
    <t>MSgt. Lucifer</t>
  </si>
  <si>
    <t>cherno winter</t>
  </si>
  <si>
    <t>11:13pm est</t>
  </si>
  <si>
    <t>Absence</t>
  </si>
  <si>
    <t>Eli</t>
  </si>
  <si>
    <t>10:18 GMT</t>
  </si>
  <si>
    <t>Heli glitched and teleported him underground</t>
  </si>
  <si>
    <t>Jim Lahey/Blake Simmons</t>
  </si>
  <si>
    <t>TescoHorseMeat</t>
  </si>
  <si>
    <t>4:16CT</t>
  </si>
  <si>
    <t>9:45PM PST</t>
  </si>
  <si>
    <t>Left me the fuck alone pls</t>
  </si>
  <si>
    <t>70K</t>
  </si>
  <si>
    <t>Evilsteiwie</t>
  </si>
  <si>
    <t>Cherno winter</t>
  </si>
  <si>
    <t>7:05est</t>
  </si>
  <si>
    <t>BDB</t>
  </si>
  <si>
    <t>Frost</t>
  </si>
  <si>
    <t>10:10EST</t>
  </si>
  <si>
    <t>space pirates</t>
  </si>
  <si>
    <t>DeathDescends</t>
  </si>
  <si>
    <t>21:55PST</t>
  </si>
  <si>
    <t>Video evidence of Ifrit blowing up</t>
  </si>
  <si>
    <t>Foxylicious</t>
  </si>
  <si>
    <t>6:28 AM EST</t>
  </si>
  <si>
    <t>Bear Den</t>
  </si>
  <si>
    <t>Video evidence of Blackhawk blowing up</t>
  </si>
  <si>
    <t>Bacca</t>
  </si>
  <si>
    <t>8:04 PST</t>
  </si>
  <si>
    <t>lvl 8 base flag</t>
  </si>
  <si>
    <t>Caboose</t>
  </si>
  <si>
    <t>Tail</t>
  </si>
  <si>
    <t>3:59am Est</t>
  </si>
  <si>
    <t>8:30 PST</t>
  </si>
  <si>
    <t>Trash Pandas</t>
  </si>
  <si>
    <t>heli</t>
  </si>
  <si>
    <t>Seegal</t>
  </si>
  <si>
    <t>10:38 PST</t>
  </si>
  <si>
    <t>56k gear and RG1-M2</t>
  </si>
  <si>
    <t>austin sims</t>
  </si>
  <si>
    <t>Died b/c of black market clipping</t>
  </si>
  <si>
    <t>10:32 PST</t>
  </si>
  <si>
    <t>Sensi</t>
  </si>
  <si>
    <t>Failure to delete crate</t>
  </si>
  <si>
    <t>4:08 EST</t>
  </si>
  <si>
    <t>TexasSkulls</t>
  </si>
  <si>
    <t>ananan</t>
  </si>
  <si>
    <t>00:32 GMT</t>
  </si>
  <si>
    <t>7:16am EST</t>
  </si>
  <si>
    <t>Died to hacker.</t>
  </si>
  <si>
    <t>Zelenogorsk</t>
  </si>
  <si>
    <t>Stimpson</t>
  </si>
  <si>
    <t>11:44 PM CST</t>
  </si>
  <si>
    <t>18k</t>
  </si>
  <si>
    <t>Raccoon</t>
  </si>
  <si>
    <t>Turtleboxer</t>
  </si>
  <si>
    <t>7:40 AM EST</t>
  </si>
  <si>
    <t>Raccoons Alpine Retreat</t>
  </si>
  <si>
    <t>20:20PM GMT</t>
  </si>
  <si>
    <t>jsvk</t>
  </si>
  <si>
    <t>15k+M107</t>
  </si>
  <si>
    <t>Lingor crashed</t>
  </si>
  <si>
    <t>Redeggs67</t>
  </si>
  <si>
    <t>rkt1</t>
  </si>
  <si>
    <t>Top kek</t>
  </si>
  <si>
    <t>8:50:00 PM GMT</t>
  </si>
  <si>
    <t>50k+Safe</t>
  </si>
  <si>
    <t>LG SourOnion</t>
  </si>
  <si>
    <t xml:space="preserve">20:50PM GMT </t>
  </si>
  <si>
    <t>Base was glitched into player was banned.</t>
  </si>
  <si>
    <t>Simeon</t>
  </si>
  <si>
    <t xml:space="preserve">23:52EST
</t>
  </si>
  <si>
    <t>Primitive hunter</t>
  </si>
  <si>
    <t>Fv432</t>
  </si>
  <si>
    <t>6:32 pm est</t>
  </si>
  <si>
    <t>Primitive Resort</t>
  </si>
  <si>
    <t>AHappyTeddyBear</t>
  </si>
  <si>
    <t>2:30 PM GMT</t>
  </si>
  <si>
    <t>Hunter/LRR/Safe</t>
  </si>
  <si>
    <t>Hunter dissapeared with stuff inside.</t>
  </si>
  <si>
    <t>Stuba</t>
  </si>
  <si>
    <t>15:20 PM GMT</t>
  </si>
  <si>
    <t>Respawn glitch.</t>
  </si>
  <si>
    <t>Siale Schaaf</t>
  </si>
  <si>
    <t>BaseKit</t>
  </si>
  <si>
    <t>17:57 EST</t>
  </si>
  <si>
    <t>iZerk</t>
  </si>
  <si>
    <t>22:44 GMT</t>
  </si>
  <si>
    <t>VapeNyash</t>
  </si>
  <si>
    <t xml:space="preserve">50k </t>
  </si>
  <si>
    <t>Base was glitched into comped him 50k for level 10 flag.</t>
  </si>
  <si>
    <t>_Skater</t>
  </si>
  <si>
    <t>23:28PST</t>
  </si>
  <si>
    <t>Mrcareless</t>
  </si>
  <si>
    <t>Orca and BRDM HQ</t>
  </si>
  <si>
    <t xml:space="preserve">Both vehicles destroyed due to aircraft spawning in hanger at trader. </t>
  </si>
  <si>
    <t>6:57PM AK</t>
  </si>
  <si>
    <t>21/21</t>
  </si>
  <si>
    <t>TO</t>
  </si>
  <si>
    <t>23:47PST</t>
  </si>
  <si>
    <t>Hunter spawned in ground when retrieved from virtual.</t>
  </si>
  <si>
    <t>Blake Simmosn</t>
  </si>
  <si>
    <t>Birchy</t>
  </si>
  <si>
    <t>Base got deleted during the crash, refunded base came back in glitchy</t>
  </si>
  <si>
    <t>Chris0504, Sebcavada</t>
  </si>
  <si>
    <t>slothinthesky</t>
  </si>
  <si>
    <t>BASEKIT</t>
  </si>
  <si>
    <t>14:52EST</t>
  </si>
  <si>
    <t>TrumpsPalace</t>
  </si>
  <si>
    <t>merlin armed</t>
  </si>
  <si>
    <t>Spartan</t>
  </si>
  <si>
    <t>8:10 CST</t>
  </si>
  <si>
    <t>2x Armed Blackhawk</t>
  </si>
  <si>
    <t>2x helis spawned in sideways on the ground from virtual garage</t>
  </si>
  <si>
    <t>Ziotex</t>
  </si>
  <si>
    <t>22:23PST</t>
  </si>
  <si>
    <t>Overwatch</t>
  </si>
  <si>
    <t xml:space="preserve">DV8N
</t>
  </si>
  <si>
    <t>7:41 PST</t>
  </si>
  <si>
    <t>26k</t>
  </si>
  <si>
    <t>Money deletion</t>
  </si>
  <si>
    <t>Addis</t>
  </si>
  <si>
    <t>Berzerk</t>
  </si>
  <si>
    <t>9:55 PST</t>
  </si>
  <si>
    <t>tank thing M113A3</t>
  </si>
  <si>
    <t>Rangers</t>
  </si>
  <si>
    <t>16:46 GMT</t>
  </si>
  <si>
    <t>was camped at tradezone.</t>
  </si>
  <si>
    <t>W. Elliot</t>
  </si>
  <si>
    <t>MrChow</t>
  </si>
  <si>
    <t>17:00PST</t>
  </si>
  <si>
    <t>Server Restart in 60 Seconds</t>
  </si>
  <si>
    <t>level 10 flag replaced</t>
  </si>
  <si>
    <t xml:space="preserve">Birchy </t>
  </si>
  <si>
    <t>13:46PM</t>
  </si>
  <si>
    <t>Scorch</t>
  </si>
  <si>
    <t>130k</t>
  </si>
  <si>
    <t>18:45PST</t>
  </si>
  <si>
    <t xml:space="preserve">glitched base, he also wanted base moved so i packed it and moved comped his level 6 flag </t>
  </si>
  <si>
    <t>Operation Arrowhead</t>
  </si>
  <si>
    <t>father zach</t>
  </si>
  <si>
    <t>7:35pm AK</t>
  </si>
  <si>
    <t>comp request accepted by brandon</t>
  </si>
  <si>
    <t>Soonpie</t>
  </si>
  <si>
    <t>21:23PST</t>
  </si>
  <si>
    <t xml:space="preserve">Joobacka
</t>
  </si>
  <si>
    <t xml:space="preserve">Vynarthos
</t>
  </si>
  <si>
    <t xml:space="preserve">Lingor
</t>
  </si>
  <si>
    <t>178k</t>
  </si>
  <si>
    <t>comp request accepted by james</t>
  </si>
  <si>
    <t>Vescatur</t>
  </si>
  <si>
    <t>devin</t>
  </si>
  <si>
    <t>10:22 GMT</t>
  </si>
  <si>
    <t>099/099 NINJA'S W/FREETIME</t>
  </si>
  <si>
    <t>7:54pm AK</t>
  </si>
  <si>
    <t>tank</t>
  </si>
  <si>
    <t>comp request accepted by andaeron</t>
  </si>
  <si>
    <t>Hank E. Hill</t>
  </si>
  <si>
    <t>Bt Bash</t>
  </si>
  <si>
    <t>7:30 GMT</t>
  </si>
  <si>
    <t>Poeba Dam/ Propain</t>
  </si>
  <si>
    <t>220k</t>
  </si>
  <si>
    <t>Comp request approved by Olie</t>
  </si>
  <si>
    <t>Note: I gave myself 300k to make it easier on how much it cost to upgrade the flag. Money removed/used from myself</t>
  </si>
  <si>
    <t>Amuss</t>
  </si>
  <si>
    <t>Approved comp.</t>
  </si>
  <si>
    <t>3:15 GMT</t>
  </si>
  <si>
    <t>055/951- Esseker Server</t>
  </si>
  <si>
    <t>Matt Tizy</t>
  </si>
  <si>
    <t>CH-53E Super Stallion spawns blown up, tried comping chopper blew up on me.</t>
  </si>
  <si>
    <t>Kody Young</t>
  </si>
  <si>
    <t>I_HEAR_YOU</t>
  </si>
  <si>
    <t>12:05 Est</t>
  </si>
  <si>
    <t>Base moved due to winter changes, comped flag. (Level 6)</t>
  </si>
  <si>
    <t>Black Mountain</t>
  </si>
  <si>
    <t>19:08PST</t>
  </si>
  <si>
    <t>M1133 MEV</t>
  </si>
  <si>
    <t>Server crashed causing vehicle loss.</t>
  </si>
  <si>
    <t>nightfury</t>
  </si>
  <si>
    <t>19:22 GMT</t>
  </si>
  <si>
    <t>12:34 Est</t>
  </si>
  <si>
    <t>Ural disapeared with mission box in.</t>
  </si>
  <si>
    <t xml:space="preserve">5:23PM PST </t>
  </si>
  <si>
    <t>Mastiff PPV HMG Woodland</t>
  </si>
  <si>
    <t>King of Hearts</t>
  </si>
  <si>
    <t>6:48 Pm Est</t>
  </si>
  <si>
    <t>This is my Land - 002 036</t>
  </si>
  <si>
    <t xml:space="preserve">Lethanos </t>
  </si>
  <si>
    <t>Cucumberjack</t>
  </si>
  <si>
    <t>6:56 Pm Est</t>
  </si>
  <si>
    <t>Jacks crew - 011 038</t>
  </si>
  <si>
    <t>TonyD</t>
  </si>
  <si>
    <t>Ming Lee</t>
  </si>
  <si>
    <t>1:28 PM EST</t>
  </si>
  <si>
    <t>7:01 Pm Est</t>
  </si>
  <si>
    <t>6 times satchels that don't work</t>
  </si>
  <si>
    <t>Gamer Girls - 081 075</t>
  </si>
  <si>
    <t>L0Y4L</t>
  </si>
  <si>
    <t xml:space="preserve">3:09PM PST </t>
  </si>
  <si>
    <t>Vizionz</t>
  </si>
  <si>
    <t>Nefarit</t>
  </si>
  <si>
    <t>15:01 GMT</t>
  </si>
  <si>
    <t>5:29 Pm Est</t>
  </si>
  <si>
    <t>13/02/17</t>
  </si>
  <si>
    <t>Black Hawl</t>
  </si>
  <si>
    <t>The Lost Battalion - 128 054</t>
  </si>
  <si>
    <t>Black Hawk see evidence</t>
  </si>
  <si>
    <t>https://www.youtube.com/watch?v=K5zhmv6o5XY&amp;feature=youtu.be http://images.akamai.steamusercontent.com/ugc/158026921454840156/D513F9FAE132E576BA0B410550AFA2D37D278E0B/</t>
  </si>
  <si>
    <t>Ole Long Johnson</t>
  </si>
  <si>
    <t>12:20pm AK</t>
  </si>
  <si>
    <t>6:50 Pm Est</t>
  </si>
  <si>
    <t>hunter spawned in ground</t>
  </si>
  <si>
    <t>Lehnoy Krebits - 078 082</t>
  </si>
  <si>
    <t>9:58 Pm Est</t>
  </si>
  <si>
    <t>Triverse - 079 040</t>
  </si>
  <si>
    <t>Lobster</t>
  </si>
  <si>
    <t>12:52pm est</t>
  </si>
  <si>
    <t>Bambi-Bunker - 082 070</t>
  </si>
  <si>
    <t>The Hancock</t>
  </si>
  <si>
    <t>12:25PM PST</t>
  </si>
  <si>
    <t>25k / Taru</t>
  </si>
  <si>
    <t>Taru was glitched in debug then blew up while assisting the player</t>
  </si>
  <si>
    <t>Vladimir Blyat</t>
  </si>
  <si>
    <t>11:42AM EST</t>
  </si>
  <si>
    <t>Red Russians - 070 003</t>
  </si>
  <si>
    <t>MaestroFIN / Jumpman</t>
  </si>
  <si>
    <t>3:17 EST</t>
  </si>
  <si>
    <t>hello dudes - 058 055</t>
  </si>
  <si>
    <t>Rasmus Owenius</t>
  </si>
  <si>
    <t>19:50 GMT</t>
  </si>
  <si>
    <t>Zanthyn</t>
  </si>
  <si>
    <t>10:19pm est</t>
  </si>
  <si>
    <t>Stark Tower - 036 752 Cherno Winter</t>
  </si>
  <si>
    <t>Mr.Potato</t>
  </si>
  <si>
    <t>6:53 GMT</t>
  </si>
  <si>
    <t>Kermit Memes</t>
  </si>
  <si>
    <t>{||TNA||} Jester</t>
  </si>
  <si>
    <t>17k</t>
  </si>
  <si>
    <t>3:01am est</t>
  </si>
  <si>
    <t>Server restarted, couldn't access friend's body</t>
  </si>
  <si>
    <t>Thin blue line</t>
  </si>
  <si>
    <t xml:space="preserve">Jones </t>
  </si>
  <si>
    <t>Vlad</t>
  </si>
  <si>
    <t>17:12 GMT</t>
  </si>
  <si>
    <t>Rhokk</t>
  </si>
  <si>
    <t>Kazlyn</t>
  </si>
  <si>
    <t>8:15P</t>
  </si>
  <si>
    <t>43k</t>
  </si>
  <si>
    <t>Elliot</t>
  </si>
  <si>
    <t>Helicopter Spawn Glitch - Approved on forum</t>
  </si>
  <si>
    <t>3:07PM EST</t>
  </si>
  <si>
    <t>Greshnows Metastatic Cancer of America - 026 065</t>
  </si>
  <si>
    <t>Tripex</t>
  </si>
  <si>
    <t>16/2</t>
  </si>
  <si>
    <t>x3 safes</t>
  </si>
  <si>
    <t>Safes disappeared on restart.</t>
  </si>
  <si>
    <t>beast</t>
  </si>
  <si>
    <t>Splosha</t>
  </si>
  <si>
    <t>3:25pm est</t>
  </si>
  <si>
    <t>VaticanCity 017 102</t>
  </si>
  <si>
    <t>Someone stole it in trader when it dropped on the ground, evidence available on request.</t>
  </si>
  <si>
    <t>Chito Cano</t>
  </si>
  <si>
    <t>2:47 PM PST</t>
  </si>
  <si>
    <t>Marco</t>
  </si>
  <si>
    <t>Ghost Hawk</t>
  </si>
  <si>
    <t>20:56 GMT</t>
  </si>
  <si>
    <t>21:39 GMT</t>
  </si>
  <si>
    <t>Djiin</t>
  </si>
  <si>
    <t>2:13am est</t>
  </si>
  <si>
    <t>Brick Squad Monopoly</t>
  </si>
  <si>
    <t>Stephen Miller</t>
  </si>
  <si>
    <t>Great Bait Mate</t>
  </si>
  <si>
    <t>Pixel</t>
  </si>
  <si>
    <t>5:09pm est</t>
  </si>
  <si>
    <t>4:53 AM EST</t>
  </si>
  <si>
    <t>UH60M</t>
  </si>
  <si>
    <t xml:space="preserve">Seen the kick message for the client check. http://steamcommunity.com/sharedfiles/filedetails/?id=865660044 </t>
  </si>
  <si>
    <t>PapaJim</t>
  </si>
  <si>
    <t>Joshua</t>
  </si>
  <si>
    <t>anoterdayanotherbot</t>
  </si>
  <si>
    <t>10:22 CT</t>
  </si>
  <si>
    <t>0437 am MST</t>
  </si>
  <si>
    <t>OG Bears</t>
  </si>
  <si>
    <t>comped by bess</t>
  </si>
  <si>
    <t>need replaceent/comp for strider</t>
  </si>
  <si>
    <t>was disconnected and vehicle glitched into a gate, and exploded killing player and vehicle</t>
  </si>
  <si>
    <t>20;06PM</t>
  </si>
  <si>
    <t>Bigblue1194 (And friends)</t>
  </si>
  <si>
    <t>12:30CT</t>
  </si>
  <si>
    <t>streamsniped gave him money for his strider</t>
  </si>
  <si>
    <t>DM</t>
  </si>
  <si>
    <t>Has multiple friends, gave them only one.</t>
  </si>
  <si>
    <t>IcyTorrent</t>
  </si>
  <si>
    <t>23:23 GMT</t>
  </si>
  <si>
    <t>4:29CT</t>
  </si>
  <si>
    <t>Bing</t>
  </si>
  <si>
    <t>Forgot to get the name, doing this late.</t>
  </si>
  <si>
    <t>[FGT] Jack Daniel</t>
  </si>
  <si>
    <t>2:13 est</t>
  </si>
  <si>
    <t>TumpChicken</t>
  </si>
  <si>
    <t>Luke</t>
  </si>
  <si>
    <t>Blackhawk, in referece to forums and youtube video</t>
  </si>
  <si>
    <t>2:16pm Est</t>
  </si>
  <si>
    <t>http://forum.expgamingcommunity.com/topic/1891-compensation-request-icytorrent/ https://www.youtube.com/watch?v=jQTTp-WTvZg</t>
  </si>
  <si>
    <t>Jared</t>
  </si>
  <si>
    <t>Towed Blackhawk to fix the issue of it spawning on its side form virtual garage. Blew up in safezone</t>
  </si>
  <si>
    <t>Redi</t>
  </si>
  <si>
    <t>2:24pm Est</t>
  </si>
  <si>
    <t>R J</t>
  </si>
  <si>
    <t>I like tortles</t>
  </si>
  <si>
    <t xml:space="preserve">basekit </t>
  </si>
  <si>
    <t>2:36pm est</t>
  </si>
  <si>
    <t>RIP</t>
  </si>
  <si>
    <t>jose esquela</t>
  </si>
  <si>
    <t>11:33pm est</t>
  </si>
  <si>
    <t>Hugo</t>
  </si>
  <si>
    <t>7:01:00 AM EST</t>
  </si>
  <si>
    <t>Level 4 Flag</t>
  </si>
  <si>
    <t>Flag was glitched into ground, waited in support for about 40 mins. Feelsbadman</t>
  </si>
  <si>
    <t>replacement</t>
  </si>
  <si>
    <t>roxin</t>
  </si>
  <si>
    <t>Proprockz</t>
  </si>
  <si>
    <t>2:30P EST</t>
  </si>
  <si>
    <t>11:43pm est</t>
  </si>
  <si>
    <t>Glitched into ground at trader, relogged and killed him over water. (had vid + photo)</t>
  </si>
  <si>
    <t>Prime</t>
  </si>
  <si>
    <t>11:58pm est</t>
  </si>
  <si>
    <t xml:space="preserve">Sunny </t>
  </si>
  <si>
    <t>Coldkiller15</t>
  </si>
  <si>
    <t>1:24 PM PST</t>
  </si>
  <si>
    <t>Cyrus / RPG</t>
  </si>
  <si>
    <t>Jimmy Strife</t>
  </si>
  <si>
    <t>Compensation for being killed by a hacker.</t>
  </si>
  <si>
    <t>11:06 GMT</t>
  </si>
  <si>
    <t>SPERMY</t>
  </si>
  <si>
    <t>UH1Y Unarmed</t>
  </si>
  <si>
    <t>roly jesus</t>
  </si>
  <si>
    <t>9:54am est</t>
  </si>
  <si>
    <t>Toni</t>
  </si>
  <si>
    <t>9:54am Est</t>
  </si>
  <si>
    <t>Clem</t>
  </si>
  <si>
    <t>1530 MST</t>
  </si>
  <si>
    <t>unarmed quilin</t>
  </si>
  <si>
    <t>feesh</t>
  </si>
  <si>
    <t>comp for being killed by humvee glitched inside tree, not currently logged in and need admin to comp him</t>
  </si>
  <si>
    <t>10:50Am EST</t>
  </si>
  <si>
    <t>Seriously Dude</t>
  </si>
  <si>
    <t>Dominic</t>
  </si>
  <si>
    <t>Cole</t>
  </si>
  <si>
    <t>3:07:00 AM GMT</t>
  </si>
  <si>
    <t>8:37pm est</t>
  </si>
  <si>
    <t>Deleted stolen flag</t>
  </si>
  <si>
    <t>eZ</t>
  </si>
  <si>
    <t>Daniel</t>
  </si>
  <si>
    <t>8:58pm est</t>
  </si>
  <si>
    <t>Wolfpack</t>
  </si>
  <si>
    <t>Tylerhimself/Robbhimself</t>
  </si>
  <si>
    <t>OceanSide</t>
  </si>
  <si>
    <t>Ashes</t>
  </si>
  <si>
    <t>3:43:00 AM GMT</t>
  </si>
  <si>
    <t>Level 5 flag</t>
  </si>
  <si>
    <t>Glitched to steal flag</t>
  </si>
  <si>
    <t>Shamuel</t>
  </si>
  <si>
    <t>No possible way they got w/o gltching, Colby confirmed this</t>
  </si>
  <si>
    <t>Bazinga avenue</t>
  </si>
  <si>
    <t>Gelloru</t>
  </si>
  <si>
    <t>Hummingbird</t>
  </si>
  <si>
    <t>Server crash causing loss of chopper.</t>
  </si>
  <si>
    <t>Crack &amp; Wild Bill</t>
  </si>
  <si>
    <t>I LOVE PUSSY</t>
  </si>
  <si>
    <t>Basekit &amp; 100k</t>
  </si>
  <si>
    <t>Server crashed mid moving their base</t>
  </si>
  <si>
    <t>Evidence to be uploaded</t>
  </si>
  <si>
    <t>coldkiller15 &amp; Sunny</t>
  </si>
  <si>
    <t>ARG_JohnWillsion</t>
  </si>
  <si>
    <t>90k</t>
  </si>
  <si>
    <t>Server crashed mid base raid</t>
  </si>
  <si>
    <t>20:23 ESt</t>
  </si>
  <si>
    <t>Kachow</t>
  </si>
  <si>
    <t>Jimmy</t>
  </si>
  <si>
    <t>Strider spontaniously combusted</t>
  </si>
  <si>
    <t>OSS DAve</t>
  </si>
  <si>
    <t>https://gyazo.com/859aaf47c19cfcc78c77f6635cae7e27 https://gyazo.com/6f2f5e276aef66d6181d7b55fc37efb8 https://gyazo.com/b431b73b27669a19a97026c6716318cc https://gyazo.com/8632e15f5fe005c14b1b33c4b2776de2</t>
  </si>
  <si>
    <t>10:25est pm</t>
  </si>
  <si>
    <t>Barry Bee Benson Bandits</t>
  </si>
  <si>
    <t>Server crashed, lost FOB money</t>
  </si>
  <si>
    <t>J</t>
  </si>
  <si>
    <t>Basekitr</t>
  </si>
  <si>
    <t>10:28pm est</t>
  </si>
  <si>
    <t>Snowy Stoner</t>
  </si>
  <si>
    <t>AlbinoGazekke</t>
  </si>
  <si>
    <t>(;54 Pm pst</t>
  </si>
  <si>
    <t>Moto</t>
  </si>
  <si>
    <t>KriGrizz</t>
  </si>
  <si>
    <t xml:space="preserve">1:46 PM PST </t>
  </si>
  <si>
    <t>Server crashed lost armed HUMV / Code Locks / building supplies</t>
  </si>
  <si>
    <t>Arctic, and his friends.</t>
  </si>
  <si>
    <t>The Exiled</t>
  </si>
  <si>
    <t>RipTiide</t>
  </si>
  <si>
    <t>idk</t>
  </si>
  <si>
    <t>OneK</t>
  </si>
  <si>
    <t>Killed outside safezone</t>
  </si>
  <si>
    <t>suspect</t>
  </si>
  <si>
    <t>Icytorrent</t>
  </si>
  <si>
    <t>peboda dam</t>
  </si>
  <si>
    <t>6:38 PM Central</t>
  </si>
  <si>
    <t>120k</t>
  </si>
  <si>
    <t>Blackhawk was stolen from trader by Slimeseason, I also refunded his 20 little bird when server crashed</t>
  </si>
  <si>
    <t>iiBetrayforAR</t>
  </si>
  <si>
    <t xml:space="preserve">Xspooky, babybird </t>
  </si>
  <si>
    <t>15:28EST</t>
  </si>
  <si>
    <t>V-44 Blackfish</t>
  </si>
  <si>
    <t>Ball Pit with Honey</t>
  </si>
  <si>
    <t>The Lads</t>
  </si>
  <si>
    <t>Murr Diddleman</t>
  </si>
  <si>
    <t>Squad Alpha</t>
  </si>
  <si>
    <t>9:30A EST</t>
  </si>
  <si>
    <t xml:space="preserve">winter </t>
  </si>
  <si>
    <t xml:space="preserve">      basekit</t>
  </si>
  <si>
    <t>4:17pm Est</t>
  </si>
  <si>
    <t>Little bird + 12K + 25k</t>
  </si>
  <si>
    <t>Sunny</t>
  </si>
  <si>
    <t>22:30 GMT</t>
  </si>
  <si>
    <t>Raiding base, owners apparently added a lock to door</t>
  </si>
  <si>
    <t>Earl jones</t>
  </si>
  <si>
    <t>2:20pm AK</t>
  </si>
  <si>
    <t>killed outside safezone while picking up buddies glitched dead body.</t>
  </si>
  <si>
    <t>pustoshka</t>
  </si>
  <si>
    <t>[ T-S ] Urban_killer</t>
  </si>
  <si>
    <t>2:34PM PST</t>
  </si>
  <si>
    <t>Urban_kiler</t>
  </si>
  <si>
    <t>The Traphouse</t>
  </si>
  <si>
    <t>Little bird- Sever crashed, rolled back, and he lost it</t>
  </si>
  <si>
    <t>KennyC</t>
  </si>
  <si>
    <t>Donorkit</t>
  </si>
  <si>
    <t>4:37 CST</t>
  </si>
  <si>
    <t>CYA</t>
  </si>
  <si>
    <t>3:07PM PST</t>
  </si>
  <si>
    <t>Rog</t>
  </si>
  <si>
    <t>chito cano</t>
  </si>
  <si>
    <t>Aaronm</t>
  </si>
  <si>
    <t>3:35PM AK</t>
  </si>
  <si>
    <t>Berezino</t>
  </si>
  <si>
    <t>CH-53E SuperStallion- spawned in and it blew up</t>
  </si>
  <si>
    <t>6:45 cst</t>
  </si>
  <si>
    <t>owls nest</t>
  </si>
  <si>
    <t>gristle</t>
  </si>
  <si>
    <t>6:51 cst</t>
  </si>
  <si>
    <t>nizhnoye</t>
  </si>
  <si>
    <t xml:space="preserve">Calum </t>
  </si>
  <si>
    <t>Base Deleted- 1 Dontor boxes, 100K - Approved by cobly</t>
  </si>
  <si>
    <t>Mr Brown</t>
  </si>
  <si>
    <t>14k</t>
  </si>
  <si>
    <t xml:space="preserve">Iferit- went through the bridge </t>
  </si>
  <si>
    <t>18:18PST</t>
  </si>
  <si>
    <t>No screenshots but i saw it with my own eyes</t>
  </si>
  <si>
    <t>Who (aTa)</t>
  </si>
  <si>
    <t>Sluts</t>
  </si>
  <si>
    <t>Post wipe basekit.</t>
  </si>
  <si>
    <t>Synq</t>
  </si>
  <si>
    <t>Arnold Shwarzenheimer</t>
  </si>
  <si>
    <t>8:03PM PST</t>
  </si>
  <si>
    <t>Alpha Males</t>
  </si>
  <si>
    <t>m113</t>
  </si>
  <si>
    <t>Atoh</t>
  </si>
  <si>
    <t>02:00 EST</t>
  </si>
  <si>
    <t>Kang</t>
  </si>
  <si>
    <t>SpawnPoint</t>
  </si>
  <si>
    <t>Mathis</t>
  </si>
  <si>
    <t>Disconnected after completing 2 FOBs. Was instructed to drop/pick up tabs going forward. Comp. approved by Metal.</t>
  </si>
  <si>
    <t>Crazy named Lithuanian Guy "Sinjou"</t>
  </si>
  <si>
    <t>tschernobyl</t>
  </si>
  <si>
    <t>HMG and Tripod</t>
  </si>
  <si>
    <t>Matt</t>
  </si>
  <si>
    <t>knifes x2- Trader stealing</t>
  </si>
  <si>
    <t>Shay</t>
  </si>
  <si>
    <t>http://plays.tv/video/58b0fe6ef0939e274e/everything-is-gone-                                    http://plays.tv/video/58b0fe164e7308fcdc/guy-stealing-from-trader-</t>
  </si>
  <si>
    <t>Donald Trump</t>
  </si>
  <si>
    <t>Left heli on ground before server restart, server came back up and the heli blew up on roof of building https://gyazo.com/c1879d0fa123bfac742fc2d2e1d7face</t>
  </si>
  <si>
    <t>https://youtu.be/H1C2ZycgAvI http://imgur.com/a/sxEWd</t>
  </si>
  <si>
    <t>Red</t>
  </si>
  <si>
    <t>uh-1y</t>
  </si>
  <si>
    <t>Npaf crashed/update</t>
  </si>
  <si>
    <t>Reactor4</t>
  </si>
  <si>
    <t>GUID/UID</t>
  </si>
  <si>
    <t>L115</t>
  </si>
  <si>
    <t>Gentral T</t>
  </si>
  <si>
    <t>little bird</t>
  </si>
  <si>
    <t xml:space="preserve">Summer- chopper jusy blew up </t>
  </si>
  <si>
    <t>Ross</t>
  </si>
  <si>
    <t>LxC</t>
  </si>
  <si>
    <t>IP</t>
  </si>
  <si>
    <t>Ban Length</t>
  </si>
  <si>
    <t>dyllan</t>
  </si>
  <si>
    <t>Reason For Action</t>
  </si>
  <si>
    <t>Phantom</t>
  </si>
  <si>
    <t>5k</t>
  </si>
  <si>
    <t>Littlebird-build supplies. napf sever crash</t>
  </si>
  <si>
    <t>2:58PM PST</t>
  </si>
  <si>
    <t>DAG</t>
  </si>
  <si>
    <t>Evidence</t>
  </si>
  <si>
    <t>Toss Griffin</t>
  </si>
  <si>
    <t>03:30 EST</t>
  </si>
  <si>
    <t>See above post from Urban. Urban's net crashed, I stepped in to complete above transaction. 3 safes/2 concrete floors/1 concrete gate</t>
  </si>
  <si>
    <t>Hammy</t>
  </si>
  <si>
    <t>Olocan</t>
  </si>
  <si>
    <t>1:25PST</t>
  </si>
  <si>
    <t xml:space="preserve">3:15PM PST </t>
  </si>
  <si>
    <t>MH6J (1), FIM-92F Rockets (6)</t>
  </si>
  <si>
    <t>Player Kamikaze C130 into Olocan's base and little bird was destoyed. Video proof and player banned for 1 day.</t>
  </si>
  <si>
    <t>Fucboyz4lyfe</t>
  </si>
  <si>
    <t>Comments</t>
  </si>
  <si>
    <t>16:41 GMT</t>
  </si>
  <si>
    <t>blackfish from virtual garage spawned in ground</t>
  </si>
  <si>
    <t>http://i.imgur.com/wAcEWFT.png Video upon request</t>
  </si>
  <si>
    <t>SickShadow</t>
  </si>
  <si>
    <t>17:54 GMT</t>
  </si>
  <si>
    <t>4:01PM PST</t>
  </si>
  <si>
    <t>That Good D</t>
  </si>
  <si>
    <t>The One</t>
  </si>
  <si>
    <t xml:space="preserve">TS + Summer </t>
  </si>
  <si>
    <t>drakesprings</t>
  </si>
  <si>
    <t>19:00 GMT</t>
  </si>
  <si>
    <t>Towed a littebird into ground, blew up</t>
  </si>
  <si>
    <t>19:18 GMT</t>
  </si>
  <si>
    <t>HMG Tripod</t>
  </si>
  <si>
    <t>Placed it, fell through floor and blew up (screenshot comparison to raised)</t>
  </si>
  <si>
    <t>https://gyazo.com/caee1296c4b2d3b460b8ec8834f65bcf https://gyazo.com/d857b55254b0bbbb39ed1b32a3e4c38b (http://i.imgur.com/TZA9VxB.png purchaseable) (http://i.imgur.com/9FxgdWq.jpg misson one)</t>
  </si>
  <si>
    <t>Altered Fate</t>
  </si>
  <si>
    <t>Strider full of construction blew up after server restart</t>
  </si>
  <si>
    <t>General Te</t>
  </si>
  <si>
    <t>Little Bird+concrete</t>
  </si>
  <si>
    <t>Glitched after restart in ground</t>
  </si>
  <si>
    <t>11:11P EST</t>
  </si>
  <si>
    <t>UH60 (Armed) - Stinger rounds + - Turret + Tripod</t>
  </si>
  <si>
    <t>180k Lost due to towing a tank w/ chopper</t>
  </si>
  <si>
    <t xml:space="preserve"> =TH= Romin</t>
  </si>
  <si>
    <t>4:15A EST</t>
  </si>
  <si>
    <t>9:50pm est</t>
  </si>
  <si>
    <t>100k (UH 60L)</t>
  </si>
  <si>
    <t>Approved per forum request. http://forum.expgamingcommunity.com/topic/2013-compensation-request-kazlyn/</t>
  </si>
  <si>
    <t>Trigga Happy</t>
  </si>
  <si>
    <t>4 SMPG'S, and 2 NAVIDIS</t>
  </si>
  <si>
    <t>https://www.youtube.com/watch?v=fb2Q0E1iss0 - Skip to 1:14</t>
  </si>
  <si>
    <t>ArronM</t>
  </si>
  <si>
    <t>Spec</t>
  </si>
  <si>
    <t>Jessica Alba</t>
  </si>
  <si>
    <t>Heli spawned upside down from VG</t>
  </si>
  <si>
    <t>18:58PST</t>
  </si>
  <si>
    <t>The Undying Lands</t>
  </si>
  <si>
    <t>Post wipe kit.</t>
  </si>
  <si>
    <t>phantom</t>
  </si>
  <si>
    <t>10:19 pm cst</t>
  </si>
  <si>
    <t>HIS MUM</t>
  </si>
  <si>
    <t>sculz</t>
  </si>
  <si>
    <t xml:space="preserve">Mastif </t>
  </si>
  <si>
    <t>Car spawned in on side then flipped and blew up- https://gyazo.com/62d0198748853707382f488b0734726a</t>
  </si>
  <si>
    <t>10:40 pm cst</t>
  </si>
  <si>
    <t>Fatpeople</t>
  </si>
  <si>
    <t>24hr</t>
  </si>
  <si>
    <t>Air to Ground kamikazi</t>
  </si>
  <si>
    <t>chewbacca</t>
  </si>
  <si>
    <t>Pickle</t>
  </si>
  <si>
    <t>10:59 pm cst</t>
  </si>
  <si>
    <t>Hillary for prison</t>
  </si>
  <si>
    <t>Heli spawned on its side and then fliped right side up and blew up</t>
  </si>
  <si>
    <t>*equals*SG= Detox</t>
  </si>
  <si>
    <t>18:48 GMT</t>
  </si>
  <si>
    <t>No one in a guy's group could interact with BRDM</t>
  </si>
  <si>
    <t>Video upon request</t>
  </si>
  <si>
    <t>nathan</t>
  </si>
  <si>
    <t>10:50pm AK</t>
  </si>
  <si>
    <t>Damo/Drakesprings</t>
  </si>
  <si>
    <t>fortitude of sin</t>
  </si>
  <si>
    <t>20 concrete walls, 2 knives and a thermal scanner</t>
  </si>
  <si>
    <t>Napf crash, no proof, approved my metal</t>
  </si>
  <si>
    <t>paranormal, KITKIT</t>
  </si>
  <si>
    <t>11:27 EST</t>
  </si>
  <si>
    <t>IdiNaChuyBlyat</t>
  </si>
  <si>
    <t>Panda</t>
  </si>
  <si>
    <t>a8a73564ab3e0d8b808eb027b477af37</t>
  </si>
  <si>
    <t>riptide</t>
  </si>
  <si>
    <t>3:21 pm cst</t>
  </si>
  <si>
    <t>LOY4L</t>
  </si>
  <si>
    <t>oceans waves</t>
  </si>
  <si>
    <t xml:space="preserve">1 stinger </t>
  </si>
  <si>
    <t>Trader stealing -https://www.youtube.com/watch?v=wSDIxW7jfSE&amp;feature=youtu.be</t>
  </si>
  <si>
    <t>7:18 PM Central</t>
  </si>
  <si>
    <t>primo</t>
  </si>
  <si>
    <t>1x strider, 1 base labtop, 2x knifes</t>
  </si>
  <si>
    <t>CH-53E SuperStallion - https://vimeo.com/205825498/186f23eb04</t>
  </si>
  <si>
    <t>3:42 pm cst</t>
  </si>
  <si>
    <t>primo house</t>
  </si>
  <si>
    <t>Ryan</t>
  </si>
  <si>
    <t>Danny Dorito &amp; Spartan</t>
  </si>
  <si>
    <t>5:47 GMT</t>
  </si>
  <si>
    <t>30k + level 7 flag + 1 stinger missle</t>
  </si>
  <si>
    <t>server crashed, more evidence when i have bandwidth https://gyazo.com/184246049bd1a042672ae13c9b98f135</t>
  </si>
  <si>
    <t>11:03 pm EST</t>
  </si>
  <si>
    <t>Ghosthawk</t>
  </si>
  <si>
    <t>Server Crashed. Lost ghosthawk. provided Gif showing where they had said vehicle https://gyazo.com/7857f1a19c04912c56649c5bcf39e88b</t>
  </si>
  <si>
    <t>Blake/Bess</t>
  </si>
  <si>
    <t>MaJew</t>
  </si>
  <si>
    <t>NAPf</t>
  </si>
  <si>
    <t>3:20 EST</t>
  </si>
  <si>
    <t>Nikolas</t>
  </si>
  <si>
    <t>Blake</t>
  </si>
  <si>
    <t xml:space="preserve">summer </t>
  </si>
  <si>
    <t>Damo</t>
  </si>
  <si>
    <t>3:40 pm cst</t>
  </si>
  <si>
    <t>3:44 EST</t>
  </si>
  <si>
    <t>get_out</t>
  </si>
  <si>
    <t>Money for BTR</t>
  </si>
  <si>
    <t>sam bradford</t>
  </si>
  <si>
    <t>3:58 pm cst</t>
  </si>
  <si>
    <t>CIV</t>
  </si>
  <si>
    <t xml:space="preserve">Combat Logging + Trader stealing + Admin disrespect </t>
  </si>
  <si>
    <t>Strider, Huron, Blackfish</t>
  </si>
  <si>
    <t>EnragedMoose</t>
  </si>
  <si>
    <t>BlatantDave</t>
  </si>
  <si>
    <t>12:45PM PST</t>
  </si>
  <si>
    <t>Baselit</t>
  </si>
  <si>
    <t>http://steamcommunity.com/sharedfiles/filedetails/?id=875552846    http://steamcommunity.com/sharedfiles/filedetails/?id=875553127</t>
  </si>
  <si>
    <t>21:40PST</t>
  </si>
  <si>
    <t>B and T Arms</t>
  </si>
  <si>
    <t>Zoot</t>
  </si>
  <si>
    <t>2:15 PM PST</t>
  </si>
  <si>
    <t>10K  (Hummingbird and gear)</t>
  </si>
  <si>
    <t>Curtis Martin</t>
  </si>
  <si>
    <t>Beaver Dam</t>
  </si>
  <si>
    <t>T-s Sgt Wayne</t>
  </si>
  <si>
    <t>The Slaughterhouse</t>
  </si>
  <si>
    <t>20:07 GMT</t>
  </si>
  <si>
    <t>Base got glitched into bubba banned the guy</t>
  </si>
  <si>
    <t>Beatdown87</t>
  </si>
  <si>
    <t>6:30 PM CST</t>
  </si>
  <si>
    <t>v-44 blackfish</t>
  </si>
  <si>
    <t xml:space="preserve">pulled out of garage and blew up -   https://gyazo.com/bcf9f84f984a6e373cb346de5d4e6ca5 </t>
  </si>
  <si>
    <t>Jones Mcmuffin</t>
  </si>
  <si>
    <t>xQUADx</t>
  </si>
  <si>
    <t>DozeX</t>
  </si>
  <si>
    <t>2:30pm EST</t>
  </si>
  <si>
    <t>25k L2A1 Jackal</t>
  </si>
  <si>
    <t>Pulled into trader and vehicle blew up. http://prnt.sc/efnq6h</t>
  </si>
  <si>
    <t>6:26 Pm PST</t>
  </si>
  <si>
    <t>Littlebird and Lapua</t>
  </si>
  <si>
    <t>GameR Mayster Paranormal</t>
  </si>
  <si>
    <t>11:40EST</t>
  </si>
  <si>
    <t>Savages</t>
  </si>
  <si>
    <t>Ryan Edwards</t>
  </si>
  <si>
    <t>2:19EST</t>
  </si>
  <si>
    <t xml:space="preserve">Snufflator </t>
  </si>
  <si>
    <t xml:space="preserve">Strider + 10k tabs </t>
  </si>
  <si>
    <t>Approved by colby - http://forum.expgamingcommunity.com/topic/2038-compensation-request-snufflator/#comment-9762</t>
  </si>
  <si>
    <t>Devildog</t>
  </si>
  <si>
    <t xml:space="preserve">10hr </t>
  </si>
  <si>
    <t>Baselkit</t>
  </si>
  <si>
    <t xml:space="preserve">Wall Glitching </t>
  </si>
  <si>
    <t>13:29PST</t>
  </si>
  <si>
    <t>Wesley</t>
  </si>
  <si>
    <t>Picolin</t>
  </si>
  <si>
    <t>Osprey</t>
  </si>
  <si>
    <t>Spawned sideways on hill next to trader and building</t>
  </si>
  <si>
    <t xml:space="preserve">Jasper Carrot </t>
  </si>
  <si>
    <t>MoMo</t>
  </si>
  <si>
    <t>25k + 4 rockets pg-7</t>
  </si>
  <si>
    <t xml:space="preserve">https://www.youtube.com/watch?v=-gIwkT7MiK0&amp;feature=youtu.be    http://forum.expgamingcommunity.com/topic/2098-compensation-request-jasper-carrot/              </t>
  </si>
  <si>
    <t>Elton</t>
  </si>
  <si>
    <t>Prowler, littlebird, and 2 safes</t>
  </si>
  <si>
    <t>16:05PST</t>
  </si>
  <si>
    <t>AAron</t>
  </si>
  <si>
    <t>Guerilla Hideout</t>
  </si>
  <si>
    <t>6b521be0119bbf1392879ddd1e7d1684</t>
  </si>
  <si>
    <t>All</t>
  </si>
  <si>
    <t>Bradley Lannister</t>
  </si>
  <si>
    <t>4e86955e6c77d5ec25ebcac25cc7a74c</t>
  </si>
  <si>
    <t>Ananan</t>
  </si>
  <si>
    <t>Perm</t>
  </si>
  <si>
    <t>Self Spawning Items(hacking)</t>
  </si>
  <si>
    <t>7:48 pm cst</t>
  </si>
  <si>
    <t>1:34PST</t>
  </si>
  <si>
    <t>UH-60M</t>
  </si>
  <si>
    <t>Bennyo111</t>
  </si>
  <si>
    <t>Blackhawk spawned in ground upon retrieval from VG. Reviewed video evidence.</t>
  </si>
  <si>
    <t>23:40PST</t>
  </si>
  <si>
    <t>NF</t>
  </si>
  <si>
    <t>Alexyniop</t>
  </si>
  <si>
    <t>10:00A EST</t>
  </si>
  <si>
    <t xml:space="preserve">Trader Stealing </t>
  </si>
  <si>
    <t xml:space="preserve">Little Bird </t>
  </si>
  <si>
    <t xml:space="preserve">Cannot change pin on little bird. Knew the old pin .. wasnt registering as a vehcile in trader. </t>
  </si>
  <si>
    <t>Dillon Boyd</t>
  </si>
  <si>
    <t>-WTS- NukLau, Huk Lau, Jamie, twangy, Wuk Lau</t>
  </si>
  <si>
    <t>Sgt. Swagger</t>
  </si>
  <si>
    <t>14:53Est</t>
  </si>
  <si>
    <t>Watch This Space</t>
  </si>
  <si>
    <t>HMMWV</t>
  </si>
  <si>
    <t xml:space="preserve"> Ace Rogelio</t>
  </si>
  <si>
    <t>17:23Est</t>
  </si>
  <si>
    <t>perm</t>
  </si>
  <si>
    <t>Money Glitching</t>
  </si>
  <si>
    <t>Trener</t>
  </si>
  <si>
    <t>WalkieJVC</t>
  </si>
  <si>
    <t>5:17PM PST</t>
  </si>
  <si>
    <t>UH-1H</t>
  </si>
  <si>
    <t>Helicopter blew up while spawning in near base.</t>
  </si>
  <si>
    <t>Isaac</t>
  </si>
  <si>
    <t>5:48PM PST</t>
  </si>
  <si>
    <t>UH-60L</t>
  </si>
  <si>
    <t>Napf crashed while he was flying his chopper.</t>
  </si>
  <si>
    <t>5:30PM PST</t>
  </si>
  <si>
    <t>VTOL, Strider, Ifrit</t>
  </si>
  <si>
    <t>Spawned sideways when removed from VG, watched it happen myself, have video if need.</t>
  </si>
  <si>
    <t>4:25pm  AK</t>
  </si>
  <si>
    <t>B and T</t>
  </si>
  <si>
    <t>Xeon</t>
  </si>
  <si>
    <t>2:17AM PST</t>
  </si>
  <si>
    <t>30K</t>
  </si>
  <si>
    <t>d2c0c744e62febb5f1a562a8326558bf</t>
  </si>
  <si>
    <t>Phantomc1</t>
  </si>
  <si>
    <t>4:32pm AK</t>
  </si>
  <si>
    <t>Wookie Rebels</t>
  </si>
  <si>
    <t>Luke Cage</t>
  </si>
  <si>
    <t>20:58 GMT</t>
  </si>
  <si>
    <t>Shell</t>
  </si>
  <si>
    <t>Multiple Friends</t>
  </si>
  <si>
    <t>KOOKOO</t>
  </si>
  <si>
    <t>2:32 PM Central</t>
  </si>
  <si>
    <t>39k respect</t>
  </si>
  <si>
    <t>daniel taylor</t>
  </si>
  <si>
    <t>Sold a quad at the waste dump and it removed 39500 respect from him, I tested it and it happened to me so i will be refunding myself aswell</t>
  </si>
  <si>
    <t>4:39PM AK</t>
  </si>
  <si>
    <t>Fresh ZA sold Here</t>
  </si>
  <si>
    <t>2:20 PSt</t>
  </si>
  <si>
    <t>Strider, Lvl 2 Flag</t>
  </si>
  <si>
    <t>Strider spawned sideways into ground, Base was illegal so I packed it up and had him move</t>
  </si>
  <si>
    <t>Dudekid</t>
  </si>
  <si>
    <t>Tobi</t>
  </si>
  <si>
    <t>19:38PST</t>
  </si>
  <si>
    <t>Pick a Polka Dot</t>
  </si>
  <si>
    <t>Approved on forums by Urban</t>
  </si>
  <si>
    <t>Артём</t>
  </si>
  <si>
    <t>Blake / Loose</t>
  </si>
  <si>
    <t>8:11 PST</t>
  </si>
  <si>
    <t>Toasted Oats</t>
  </si>
  <si>
    <t>Blackhawk</t>
  </si>
  <si>
    <t>7:58PM PST</t>
  </si>
  <si>
    <t>Maple Syrup</t>
  </si>
  <si>
    <t>| ? | cuzzi</t>
  </si>
  <si>
    <t xml:space="preserve">Money Glitching </t>
  </si>
  <si>
    <t>10:02pm AK</t>
  </si>
  <si>
    <t>the unknown</t>
  </si>
  <si>
    <t>Челнак</t>
  </si>
  <si>
    <t>Chris Gomez</t>
  </si>
  <si>
    <t>Young Bull</t>
  </si>
  <si>
    <t>21:44PST</t>
  </si>
  <si>
    <t>23:38PST</t>
  </si>
  <si>
    <t>Not A Base Around Here</t>
  </si>
  <si>
    <t>Strider stolen from safe zone after server crash.</t>
  </si>
  <si>
    <t>Black Rat</t>
  </si>
  <si>
    <t xml:space="preserve">All </t>
  </si>
  <si>
    <t>Alien.xiaoyu</t>
  </si>
  <si>
    <t>lvl 10 flag</t>
  </si>
  <si>
    <t>flag was glitched to be gotten. Returned flag</t>
  </si>
  <si>
    <t>ScottyG</t>
  </si>
  <si>
    <t>Bandit-95</t>
  </si>
  <si>
    <t>RG-31 35k</t>
  </si>
  <si>
    <t>Altar</t>
  </si>
  <si>
    <t>10:47PM AUS</t>
  </si>
  <si>
    <t>Dildoid</t>
  </si>
  <si>
    <t>A very poor englishman</t>
  </si>
  <si>
    <t>Pte McPherson, Pte Keeling, Gnr Hog</t>
  </si>
  <si>
    <t>11:52 AM PST</t>
  </si>
  <si>
    <t>Bas</t>
  </si>
  <si>
    <t>Swift 1-1</t>
  </si>
  <si>
    <t>03208b9599f88d1265cf5546a0ac26b0</t>
  </si>
  <si>
    <t>Duping</t>
  </si>
  <si>
    <t>EXH Nar614</t>
  </si>
  <si>
    <t>imabustya</t>
  </si>
  <si>
    <t>FV432 Bulldog m240</t>
  </si>
  <si>
    <t>20:41 GMT</t>
  </si>
  <si>
    <t>Blew up when they opened there base garage door</t>
  </si>
  <si>
    <t>Wooks United</t>
  </si>
  <si>
    <t>FAT 13</t>
  </si>
  <si>
    <t>Alphonse Mori</t>
  </si>
  <si>
    <t>NowTM</t>
  </si>
  <si>
    <t>11.42pm</t>
  </si>
  <si>
    <t>Allah Team</t>
  </si>
  <si>
    <t>Car bugged out and did not lock or store any creates even when he got it from the black market</t>
  </si>
  <si>
    <t xml:space="preserve">Dax </t>
  </si>
  <si>
    <t>Unforgiven</t>
  </si>
  <si>
    <t>39k</t>
  </si>
  <si>
    <t>He completed one FOB and another one spawned literaly on top of him</t>
  </si>
  <si>
    <t>10:13 AM PST</t>
  </si>
  <si>
    <t>18c2085c010fd9218d63540579653b64</t>
  </si>
  <si>
    <t>KURWA</t>
  </si>
  <si>
    <t>KC jester</t>
  </si>
  <si>
    <t>Syk</t>
  </si>
  <si>
    <t>Rpex</t>
  </si>
  <si>
    <t>8fcac27cd922702973c2370d621dd4ee</t>
  </si>
  <si>
    <t>The Dank Sea</t>
  </si>
  <si>
    <t>[z.X.] Killer-Clay!</t>
  </si>
  <si>
    <t xml:space="preserve">10:29 AM PST </t>
  </si>
  <si>
    <t>while entering raided base truck boxer glitched and exploded</t>
  </si>
  <si>
    <t>Steffen</t>
  </si>
  <si>
    <t>Carrot Cake</t>
  </si>
  <si>
    <t>K2 Brodar</t>
  </si>
  <si>
    <t>d001733e402b7114e9e7463a946bee1c</t>
  </si>
  <si>
    <t>Make america great again</t>
  </si>
  <si>
    <t>11.03.2017</t>
  </si>
  <si>
    <t>1x Fv420 Bulldog, 6x Duct Tape, 1x Defib, 1x Rope, Can opener and 1x Safe</t>
  </si>
  <si>
    <t>B1GShot</t>
  </si>
  <si>
    <t>Kc Jester</t>
  </si>
  <si>
    <t>23:41PST</t>
  </si>
  <si>
    <t xml:space="preserve"> Winter</t>
  </si>
  <si>
    <t>Celle</t>
  </si>
  <si>
    <t>Biggies</t>
  </si>
  <si>
    <t>5ea3fe1bdd4b40217dfef033f4497be1</t>
  </si>
  <si>
    <t>Money glitching</t>
  </si>
  <si>
    <t>PTippy</t>
  </si>
  <si>
    <t>Dank Memes-r-us</t>
  </si>
  <si>
    <t>Wild Bull</t>
  </si>
  <si>
    <t>76561198055317234</t>
  </si>
  <si>
    <t>Kris, Ollieee</t>
  </si>
  <si>
    <t>12.03.2017</t>
  </si>
  <si>
    <t>Money/Respect Glitching</t>
  </si>
  <si>
    <t>1x Safe</t>
  </si>
  <si>
    <t>20:03EST</t>
  </si>
  <si>
    <t>Safe bugged and got stuck in group when packed away</t>
  </si>
  <si>
    <t>Town of Salem</t>
  </si>
  <si>
    <t>[P] Granit Kowalski</t>
  </si>
  <si>
    <t>L04YL</t>
  </si>
  <si>
    <t>https://youtu.be/HoO-MlIwcWk  Server crashed</t>
  </si>
  <si>
    <t>Olie</t>
  </si>
  <si>
    <t xml:space="preserve">Sumer </t>
  </si>
  <si>
    <t>Donation Kit</t>
  </si>
  <si>
    <t>Spartanid0</t>
  </si>
  <si>
    <t>40$ donation</t>
  </si>
  <si>
    <t>Littlebird, SPMG, MK18 and M320</t>
  </si>
  <si>
    <t>http://images.akamai.steamusercontent.com/ugc/84845859807305356/1E84FB9CD2A3CCA0566ACF2C4CB7794BBD2F0451/ http://images.akamai.steamusercontent.com/ugc/84845859807297318/E367A0BB55574398741D053D4F4EACCD0E8C64E9/</t>
  </si>
  <si>
    <t>michael</t>
  </si>
  <si>
    <t>5:55pm AK</t>
  </si>
  <si>
    <t>OP restrepo</t>
  </si>
  <si>
    <t xml:space="preserve">UH-60 </t>
  </si>
  <si>
    <t>Npaf crashed - https://gyazo.com/0cb70b8932ceb46ea27bfc057f0ae8ce</t>
  </si>
  <si>
    <t>Snow</t>
  </si>
  <si>
    <t>Coola [EXP]</t>
  </si>
  <si>
    <t>Approved by Urban but player had to leave before could receive http://imgur.com/7Knv9wK</t>
  </si>
  <si>
    <t>Notorious</t>
  </si>
  <si>
    <t>Wardad</t>
  </si>
  <si>
    <t>8:53 PST</t>
  </si>
  <si>
    <t>26k + Clothes</t>
  </si>
  <si>
    <t>Rene</t>
  </si>
  <si>
    <t>Fell through the map</t>
  </si>
  <si>
    <t>a67d4ec3f93561ff4b3a29bc00540ffe</t>
  </si>
  <si>
    <t>21:22PST</t>
  </si>
  <si>
    <t>Society X</t>
  </si>
  <si>
    <t>Dai Vernon</t>
  </si>
  <si>
    <t>[X] Chief</t>
  </si>
  <si>
    <t>7af23ce3abd8a1f396c1810387612f66</t>
  </si>
  <si>
    <t>KP9 Ben Jones</t>
  </si>
  <si>
    <t>15:35EST</t>
  </si>
  <si>
    <t>Terrance Machine</t>
  </si>
  <si>
    <t>81d3a0ef266f44204afe0ccfadcaeb9a</t>
  </si>
  <si>
    <t>Was away when we put down the Black market trader(Less than 5 days) Super said give another basekit</t>
  </si>
  <si>
    <t>IV | Matched Player</t>
  </si>
  <si>
    <t>0828a96062d3df679b6a4d529fca7e6f</t>
  </si>
  <si>
    <t>Donor x2</t>
  </si>
  <si>
    <t>Gunther</t>
  </si>
  <si>
    <t>4.17pm EST</t>
  </si>
  <si>
    <t>Nerd</t>
  </si>
  <si>
    <t>Got kicked from servers and heli blow up</t>
  </si>
  <si>
    <t>Eric Thompson</t>
  </si>
  <si>
    <t xml:space="preserve">Jake AKA I like tourtles </t>
  </si>
  <si>
    <t>10:53PM PST</t>
  </si>
  <si>
    <t>Basekit, Donnar</t>
  </si>
  <si>
    <t>18:30EST</t>
  </si>
  <si>
    <t>12.43am</t>
  </si>
  <si>
    <t>UAV,UAV termail</t>
  </si>
  <si>
    <t>Server crashed and wasgiven the ok by metal man</t>
  </si>
  <si>
    <t>leesoc</t>
  </si>
  <si>
    <t>Donor</t>
  </si>
  <si>
    <t>Lrya</t>
  </si>
  <si>
    <t>wonderwop</t>
  </si>
  <si>
    <t>B A N K S T E R</t>
  </si>
  <si>
    <t>Server crashed and heli blow up</t>
  </si>
  <si>
    <t>cee2ca55b004a6c306ee0d87a85678f1</t>
  </si>
  <si>
    <t>48hr</t>
  </si>
  <si>
    <t>[KmP] Statobis</t>
  </si>
  <si>
    <t>Cobly</t>
  </si>
  <si>
    <t>Lipe</t>
  </si>
  <si>
    <t>Safe despawned on restart after base deletion, approved by Bubba</t>
  </si>
  <si>
    <t>18a465e29e8f8ffeed75a814bcbcc48a</t>
  </si>
  <si>
    <t>Money Glitching / Admin Disrespect</t>
  </si>
  <si>
    <t>http://imgur.com/a/n9M9u, http://imgur.com/a/jBo98</t>
  </si>
  <si>
    <t>13:21 est</t>
  </si>
  <si>
    <t>lynx/ghillie/body armor/bergen backpack</t>
  </si>
  <si>
    <t>Sasha</t>
  </si>
  <si>
    <t>when logging back in on restart, randomly free falling in the sea. looked for dead player marker to retrieve gear, but player marker was on land and no sign of body.</t>
  </si>
  <si>
    <t>unbanned</t>
  </si>
  <si>
    <t>Jary</t>
  </si>
  <si>
    <t>517:03 GMT</t>
  </si>
  <si>
    <t>bros</t>
  </si>
  <si>
    <t>Additional friend, pascal</t>
  </si>
  <si>
    <t>World wide wakenbake</t>
  </si>
  <si>
    <t>13:30 est</t>
  </si>
  <si>
    <t>Ural refuel</t>
  </si>
  <si>
    <t>Nategord</t>
  </si>
  <si>
    <t>18:19PST</t>
  </si>
  <si>
    <t>uselessturd</t>
  </si>
  <si>
    <t>FangZ</t>
  </si>
  <si>
    <t>10:07AM AK</t>
  </si>
  <si>
    <t>275k</t>
  </si>
  <si>
    <t xml:space="preserve">Trader stealing </t>
  </si>
  <si>
    <t>An excepted comp request. Just fullfiled by me.</t>
  </si>
  <si>
    <t>Seth</t>
  </si>
  <si>
    <t>4G</t>
  </si>
  <si>
    <t>9:45EST</t>
  </si>
  <si>
    <t>yeetisons</t>
  </si>
  <si>
    <t>Naggerfish</t>
  </si>
  <si>
    <t>Barbie</t>
  </si>
  <si>
    <t>7:47 Pst</t>
  </si>
  <si>
    <t>hannibal</t>
  </si>
  <si>
    <t>Ewok Elite</t>
  </si>
  <si>
    <t>Tyson</t>
  </si>
  <si>
    <t>10:49 AM ak</t>
  </si>
  <si>
    <t>got kicked of game when vehicle inside trader was unlocked; player "bigbigbad" admited to selling the vehicle for 50k so the estimate value of the vehicle and stuff inside was 100k</t>
  </si>
  <si>
    <t>sniklars</t>
  </si>
  <si>
    <t>Yung muni</t>
  </si>
  <si>
    <t>Happyasain</t>
  </si>
  <si>
    <t>d15427daf3b2ff5e2a0a6a62ed046614</t>
  </si>
  <si>
    <t>Money glitch</t>
  </si>
  <si>
    <t>Yuliqa Madiq=Sunny</t>
  </si>
  <si>
    <t>Kushland</t>
  </si>
  <si>
    <t>5:45 PM Central</t>
  </si>
  <si>
    <t>AliceiaZ</t>
  </si>
  <si>
    <t>Arma 2 litte bird/base labtop/4 duct tape</t>
  </si>
  <si>
    <t>ac845dcd0157edf0532f1340cd91efff</t>
  </si>
  <si>
    <t>Server was glitched, colby restarted, their heli and some gear disappeared.</t>
  </si>
  <si>
    <t>Money Glitch</t>
  </si>
  <si>
    <t>BMKVII, Peakz</t>
  </si>
  <si>
    <t xml:space="preserve">8;05 EST </t>
  </si>
  <si>
    <t xml:space="preserve">Screenshots, Untowed Car from under Heli glitched blew up heli in safe zone. </t>
  </si>
  <si>
    <t>Logikobee / Greyson Henley</t>
  </si>
  <si>
    <t>8:00AM EST</t>
  </si>
  <si>
    <t>1:00:00 PM EST</t>
  </si>
  <si>
    <t>The Void</t>
  </si>
  <si>
    <t>Certified Badasses - Group Name</t>
  </si>
  <si>
    <t>1x Non-Persistent Tempest</t>
  </si>
  <si>
    <t>Video showed him completing mission, and the vehicle parachuting in already blown up. - https://plays.tv/video/58c6c9c43ddef252e8/fucked-up-mission-on-exp-winter-cherno-server?oreferer=notifications</t>
  </si>
  <si>
    <t xml:space="preserve">ReApEr69 </t>
  </si>
  <si>
    <t>13/3/2017</t>
  </si>
  <si>
    <t>Tyler</t>
  </si>
  <si>
    <t>Luke Coleman</t>
  </si>
  <si>
    <t>3:45 Pm Pst</t>
  </si>
  <si>
    <t>Gang Squad</t>
  </si>
  <si>
    <t>David Moore</t>
  </si>
  <si>
    <t>icallhax</t>
  </si>
  <si>
    <t xml:space="preserve">Colby </t>
  </si>
  <si>
    <t>8:10PM EST</t>
  </si>
  <si>
    <t>SocietyX</t>
  </si>
  <si>
    <t>SocietyX - Group Name</t>
  </si>
  <si>
    <t>Killa Bees</t>
  </si>
  <si>
    <t xml:space="preserve">Seb </t>
  </si>
  <si>
    <t>Nothing. I just repaired his heli that was broken when spawned</t>
  </si>
  <si>
    <t>12:25 pm cst</t>
  </si>
  <si>
    <t>EL Mexicutioner</t>
  </si>
  <si>
    <t>First time on server loss tabs to restart from FOB. Comped half and explained how to prevent it</t>
  </si>
  <si>
    <t>valhalla</t>
  </si>
  <si>
    <t>Kamik Brown</t>
  </si>
  <si>
    <t>11 am gmt</t>
  </si>
  <si>
    <t>9aa2e85cb70432e2b29e3d46d6f37400</t>
  </si>
  <si>
    <t>merlin helicopter</t>
  </si>
  <si>
    <t>Was towing quilin and it glitched exploding the helicopter</t>
  </si>
  <si>
    <t>Neil's group</t>
  </si>
  <si>
    <t>Stakks</t>
  </si>
  <si>
    <t>UH-1H and M1114 AGS</t>
  </si>
  <si>
    <t xml:space="preserve">It litterally ARMAed and blew up for absolutley no reason. </t>
  </si>
  <si>
    <t>ring leaders</t>
  </si>
  <si>
    <t>https://www.youtube.com/watch?v=Q4CYf9Gjx5E&amp;feature=youtu.be   https://gyazo.com/439a03f86af21dd32de996d160c813e7</t>
  </si>
  <si>
    <t>Blackstorm</t>
  </si>
  <si>
    <t>Flag</t>
  </si>
  <si>
    <t>Someone gitched into his base</t>
  </si>
  <si>
    <t>Loriath</t>
  </si>
  <si>
    <t>Dixon Kuntz</t>
  </si>
  <si>
    <t>canuckstan</t>
  </si>
  <si>
    <t>L10 Flag</t>
  </si>
  <si>
    <t>Base got glitched into</t>
  </si>
  <si>
    <t>Jacob</t>
  </si>
  <si>
    <t>28k</t>
  </si>
  <si>
    <t>G. Dinero</t>
  </si>
  <si>
    <t>61ed9763c749e594707386a8eb3f4029</t>
  </si>
  <si>
    <t>Cardiff White</t>
  </si>
  <si>
    <t>2:26 Am pst</t>
  </si>
  <si>
    <t>76561198284217723</t>
  </si>
  <si>
    <t>KGB</t>
  </si>
  <si>
    <t>Fowh</t>
  </si>
  <si>
    <t>5:57PST</t>
  </si>
  <si>
    <t>Ethan Hunter</t>
  </si>
  <si>
    <t>76561198092575314</t>
  </si>
  <si>
    <t>13:22EST</t>
  </si>
  <si>
    <t>Bravoos</t>
  </si>
  <si>
    <t>LT-Gen Phin Choonhavan</t>
  </si>
  <si>
    <t>9:08 EST</t>
  </si>
  <si>
    <t>76561198053235350</t>
  </si>
  <si>
    <t>Will</t>
  </si>
  <si>
    <t>Caps for Strider</t>
  </si>
  <si>
    <t>13:23EST</t>
  </si>
  <si>
    <t>Kurgan</t>
  </si>
  <si>
    <t>Achav</t>
  </si>
  <si>
    <t>Joe Bible</t>
  </si>
  <si>
    <t>Removed his Glitched in money he then said Fuck admins so i banned him perm deleted his base as well</t>
  </si>
  <si>
    <t>Fabian</t>
  </si>
  <si>
    <t>NK for the win</t>
  </si>
  <si>
    <t>TerrorJDHD</t>
  </si>
  <si>
    <t>2:17PM CST</t>
  </si>
  <si>
    <t>Misty Peak</t>
  </si>
  <si>
    <t>Yogurt</t>
  </si>
  <si>
    <t>2:32PM CST</t>
  </si>
  <si>
    <t>Jake Vega</t>
  </si>
  <si>
    <t>9ad6eeacde886d23900534d3597d8d8d</t>
  </si>
  <si>
    <t>9:10 PM Central</t>
  </si>
  <si>
    <t>Base labtop</t>
  </si>
  <si>
    <t>Nick stole labtop in trader</t>
  </si>
  <si>
    <t>2:59PM CST</t>
  </si>
  <si>
    <t>MuteYou</t>
  </si>
  <si>
    <t>827848c9f6df2515cbbdbc80ba4c6b12</t>
  </si>
  <si>
    <t>0018est</t>
  </si>
  <si>
    <t>Accepted Duped money</t>
  </si>
  <si>
    <t>hummingbird, ghillie, lynx, ga carrier rig, bergen backpack,rangefinders</t>
  </si>
  <si>
    <t>Server Crashed while flying heli</t>
  </si>
  <si>
    <t>Gaming potato</t>
  </si>
  <si>
    <t>8;43 gmt</t>
  </si>
  <si>
    <t>17:52EST</t>
  </si>
  <si>
    <t>10lvl flag</t>
  </si>
  <si>
    <t>wallglitcher stole flag</t>
  </si>
  <si>
    <t>16:54 GMT</t>
  </si>
  <si>
    <t>15/3/2017</t>
  </si>
  <si>
    <t>Blackfish vehicle transport</t>
  </si>
  <si>
    <t>donorkit</t>
  </si>
  <si>
    <t>9:18 pm cst</t>
  </si>
  <si>
    <t>Little Bear</t>
  </si>
  <si>
    <t>[TNB]Johannes der kannes</t>
  </si>
  <si>
    <t>e5504a67c98a79a29a6960e5f148b0cd</t>
  </si>
  <si>
    <t xml:space="preserve">11:40PM PST </t>
  </si>
  <si>
    <t>17:19 gmt</t>
  </si>
  <si>
    <t>wall were invisible and flag stolen http://imgur.com/a/xLXnB</t>
  </si>
  <si>
    <t>Jo_Sung</t>
  </si>
  <si>
    <t>Keegan</t>
  </si>
  <si>
    <t xml:space="preserve">Two base kits / some concrete </t>
  </si>
  <si>
    <t>608AM CST</t>
  </si>
  <si>
    <t>http://forum.expgamingcommunity.com/topic/2171-compensation-request-ryan/#comment-10584   -   https://gyazo.com/d12bf8825bce2e57d1c6fb5f54efb727</t>
  </si>
  <si>
    <t>ATACTiX</t>
  </si>
  <si>
    <t>bdd1806eb03ce1aa96832d4ef0e57ddf</t>
  </si>
  <si>
    <t>15.03.2017</t>
  </si>
  <si>
    <t>48Hr</t>
  </si>
  <si>
    <t>FV432 Bulldog</t>
  </si>
  <si>
    <t>Commando</t>
  </si>
  <si>
    <t>Blew up when tried to paint https://youtu.be/hGuh6nylxMM</t>
  </si>
  <si>
    <t>Walsh</t>
  </si>
  <si>
    <t>SAS</t>
  </si>
  <si>
    <t>Tom1803 &amp; I8ULOT friends</t>
  </si>
  <si>
    <t>M113A3 Ambulance</t>
  </si>
  <si>
    <t>Blew up when tried to paint https://youtu.be/lwKggeMS178</t>
  </si>
  <si>
    <t>MetalMan10</t>
  </si>
  <si>
    <t>[TOC]Phillip hansen</t>
  </si>
  <si>
    <t>Spartanido</t>
  </si>
  <si>
    <t xml:space="preserve">J.Keener </t>
  </si>
  <si>
    <t>1.35pm aest</t>
  </si>
  <si>
    <t>16/03/17</t>
  </si>
  <si>
    <t>Bush Wokkies</t>
  </si>
  <si>
    <t>MH-67 little bird</t>
  </si>
  <si>
    <t>Heli blow up after he closed a door and it was no where near the door.</t>
  </si>
  <si>
    <t>Viking</t>
  </si>
  <si>
    <t>9:40PM PST</t>
  </si>
  <si>
    <t>Blocking traders/Trolling in trader city</t>
  </si>
  <si>
    <t>Blew up when tried to paint. : https://www.youtube.com/watch?v=iUJt71eF3b8</t>
  </si>
  <si>
    <t>Spec...</t>
  </si>
  <si>
    <t>3:05 PM CST</t>
  </si>
  <si>
    <t>Sosa</t>
  </si>
  <si>
    <t>America</t>
  </si>
  <si>
    <t>16.03.2017</t>
  </si>
  <si>
    <t>Very disrespectful comments made on side chat tword multiple users.</t>
  </si>
  <si>
    <t>W4ZP</t>
  </si>
  <si>
    <t>3:07 GMT</t>
  </si>
  <si>
    <t>18/01/2017</t>
  </si>
  <si>
    <t>Delta HQ</t>
  </si>
  <si>
    <t>W/ Stevesquired</t>
  </si>
  <si>
    <t>Sniklars</t>
  </si>
  <si>
    <t>1:37 AM Central</t>
  </si>
  <si>
    <t>33k</t>
  </si>
  <si>
    <t>Littlebird</t>
  </si>
  <si>
    <t>Reapers</t>
  </si>
  <si>
    <t>John Mcclane</t>
  </si>
  <si>
    <t>Lag Switching</t>
  </si>
  <si>
    <t>Discoparashoot</t>
  </si>
  <si>
    <t>2 am pst</t>
  </si>
  <si>
    <t>Wolfy Mercy</t>
  </si>
  <si>
    <t>Admin Disrespect</t>
  </si>
  <si>
    <t>Wakdz</t>
  </si>
  <si>
    <t>16:17 GMT</t>
  </si>
  <si>
    <t>Forever Alone</t>
  </si>
  <si>
    <t>Der Ubermensch</t>
  </si>
  <si>
    <t>Goat</t>
  </si>
  <si>
    <t>Taru Transport</t>
  </si>
  <si>
    <t>Approved by Metal. From after server crash</t>
  </si>
  <si>
    <t>Bunny Squad</t>
  </si>
  <si>
    <t>[RAM] Adam Ross</t>
  </si>
  <si>
    <t>60k+25k Resp</t>
  </si>
  <si>
    <t>Spawned in on off map. And invisible+ invincible. And his account was reset</t>
  </si>
  <si>
    <t>KillaKarmaKing</t>
  </si>
  <si>
    <t>Ryanio Allbar</t>
  </si>
  <si>
    <t>Carletongaming</t>
  </si>
  <si>
    <t>Oxi Clean</t>
  </si>
  <si>
    <t>W/ Diddle my Piddle &amp; Saber</t>
  </si>
  <si>
    <t>Win</t>
  </si>
  <si>
    <t>7:34 PM Central</t>
  </si>
  <si>
    <t>de6879bf6cbc7f76ed67565d13ed0b1f</t>
  </si>
  <si>
    <t>HMM</t>
  </si>
  <si>
    <t>Player walked through walls with arma bug, stole flag.</t>
  </si>
  <si>
    <t>Combat Logging</t>
  </si>
  <si>
    <t>Shyzi</t>
  </si>
  <si>
    <t>7:51 PM Central</t>
  </si>
  <si>
    <t>Calismoke</t>
  </si>
  <si>
    <t>Gluten Free Zone</t>
  </si>
  <si>
    <t>185K</t>
  </si>
  <si>
    <t xml:space="preserve">ZP clan </t>
  </si>
  <si>
    <t>Strider randomly blewup. https://gyazo.com/4ac566b796f7222595510cd2a5a6b4d2 https://gyazo.com/9dff959bf8157333f5e665a38d8ba085</t>
  </si>
  <si>
    <t xml:space="preserve">Hacking gear </t>
  </si>
  <si>
    <t>Dekker001</t>
  </si>
  <si>
    <t>Slutch</t>
  </si>
  <si>
    <t>Lawl you mad</t>
  </si>
  <si>
    <t xml:space="preserve">L115, Nightstaker, bergan backpack </t>
  </si>
  <si>
    <t>1:05 AM Central</t>
  </si>
  <si>
    <t xml:space="preserve">Player respawn glitch - approved by colby </t>
  </si>
  <si>
    <t>Dulina</t>
  </si>
  <si>
    <t>-Ck-</t>
  </si>
  <si>
    <t>Jason Zirazy</t>
  </si>
  <si>
    <t>4.37pm est</t>
  </si>
  <si>
    <t>18/03/2017</t>
  </si>
  <si>
    <t>3hr</t>
  </si>
  <si>
    <t>Melodic Catfish</t>
  </si>
  <si>
    <t>Bike Ramming in Trader</t>
  </si>
  <si>
    <t>10k lost gear to falling though bridge near black market</t>
  </si>
  <si>
    <t>1:17 AM Central</t>
  </si>
  <si>
    <t>LLOYDY69</t>
  </si>
  <si>
    <t>Timiryazevskaya</t>
  </si>
  <si>
    <t>Geno</t>
  </si>
  <si>
    <t>total</t>
  </si>
  <si>
    <t>napf</t>
  </si>
  <si>
    <t>4.37pm aest</t>
  </si>
  <si>
    <t>Lost gewar to falling thouhg bridge</t>
  </si>
  <si>
    <t>12:12PM PST</t>
  </si>
  <si>
    <t>SmokinAce63</t>
  </si>
  <si>
    <t>Yung Squad</t>
  </si>
  <si>
    <t>3day</t>
  </si>
  <si>
    <t>Racist Remarks</t>
  </si>
  <si>
    <t>10.52pm aest</t>
  </si>
  <si>
    <t>18/03/17</t>
  </si>
  <si>
    <t>Ghost hawk</t>
  </si>
  <si>
    <t>Heli blow up after buying at heli trader</t>
  </si>
  <si>
    <t>lloyd69</t>
  </si>
  <si>
    <t>Dirogetory Remarks</t>
  </si>
  <si>
    <t>BeacHmaN92</t>
  </si>
  <si>
    <t>11.33pm aest</t>
  </si>
  <si>
    <t>SuperBee</t>
  </si>
  <si>
    <t>10k and 10k respct</t>
  </si>
  <si>
    <t>Hacker killed them</t>
  </si>
  <si>
    <t>Mike Aegis</t>
  </si>
  <si>
    <t>3:44 PM CST</t>
  </si>
  <si>
    <t>Carlos Lehder Rivas</t>
  </si>
  <si>
    <t>Royal Empire</t>
  </si>
  <si>
    <t>11.35pm aest</t>
  </si>
  <si>
    <t>apples</t>
  </si>
  <si>
    <t>Thep Rehtosch</t>
  </si>
  <si>
    <t>10k and 10k respect</t>
  </si>
  <si>
    <t>TAYNATION</t>
  </si>
  <si>
    <t>Hacker killed them unfair</t>
  </si>
  <si>
    <t>*Legit</t>
  </si>
  <si>
    <t>Silverfox</t>
  </si>
  <si>
    <t>Mission crate started on fire in safe zone when he took out of vehicle</t>
  </si>
  <si>
    <t>2:46 PM CST</t>
  </si>
  <si>
    <t>B0ggerboy</t>
  </si>
  <si>
    <t>DOA</t>
  </si>
  <si>
    <t>19:25 GMT</t>
  </si>
  <si>
    <t>Server stutter, door closed on strider  http://i.imgur.com/Fm8AOT6.png</t>
  </si>
  <si>
    <t>Hades</t>
  </si>
  <si>
    <t>Texas Skulls</t>
  </si>
  <si>
    <t>Russian Bear</t>
  </si>
  <si>
    <t>4:36:00 AM GMT</t>
  </si>
  <si>
    <t>19:35 GMT</t>
  </si>
  <si>
    <t>Fort Worth</t>
  </si>
  <si>
    <t>Server stutter, door closed on car https://youtu.be/5aGTFluNXv8</t>
  </si>
  <si>
    <t>walkieJVC</t>
  </si>
  <si>
    <t>79k</t>
  </si>
  <si>
    <t>Was inside Ryan heli when it blow up at the trader and lost all his gear</t>
  </si>
  <si>
    <t>Baca</t>
  </si>
  <si>
    <t>detvarengangengammelmann</t>
  </si>
  <si>
    <t>22:42PST</t>
  </si>
  <si>
    <t>21:41 GMT</t>
  </si>
  <si>
    <t>The Dream</t>
  </si>
  <si>
    <t>Coyote gmg tan</t>
  </si>
  <si>
    <t>Dustin</t>
  </si>
  <si>
    <t>Tinky Winky</t>
  </si>
  <si>
    <t>10:15 AM CST</t>
  </si>
  <si>
    <t>The Tubbytronic Superdome</t>
  </si>
  <si>
    <t>Teleport hacking</t>
  </si>
  <si>
    <t>Bendricks53 in group</t>
  </si>
  <si>
    <t>Vexilkillswitch</t>
  </si>
  <si>
    <t>SGT Clutch</t>
  </si>
  <si>
    <t>Clutch2265</t>
  </si>
  <si>
    <t>Tadgij</t>
  </si>
  <si>
    <t>Prescott</t>
  </si>
  <si>
    <t>Pretending to be admin</t>
  </si>
  <si>
    <t>01:55 GMT</t>
  </si>
  <si>
    <t>Mart</t>
  </si>
  <si>
    <t>CH53</t>
  </si>
  <si>
    <t>Blew up when moving it from trader http://i.imgur.com/9mbLsoq.png</t>
  </si>
  <si>
    <t>Hungary</t>
  </si>
  <si>
    <t xml:space="preserve">More than  one territory member </t>
  </si>
  <si>
    <t>Jkilla801</t>
  </si>
  <si>
    <t>L115A3 LLR, Silencer, Nightstalker, 3 mags</t>
  </si>
  <si>
    <t>Bubba-he is a long time player,he also had proof of his gear before the respawn glitch</t>
  </si>
  <si>
    <t>Daydar</t>
  </si>
  <si>
    <t>Socks....</t>
  </si>
  <si>
    <t>nerdwreckers</t>
  </si>
  <si>
    <t xml:space="preserve">Strider </t>
  </si>
  <si>
    <t>Trader stealing - seen with my own eyes</t>
  </si>
  <si>
    <t>spec...</t>
  </si>
  <si>
    <t>17:59 GMT</t>
  </si>
  <si>
    <t>Psycho</t>
  </si>
  <si>
    <t>level 10 flag</t>
  </si>
  <si>
    <t>base got glitched into, approved by metal</t>
  </si>
  <si>
    <t>2:24 AM Central</t>
  </si>
  <si>
    <t>Pitbull</t>
  </si>
  <si>
    <t>Fuck shit</t>
  </si>
  <si>
    <t>Skyorific</t>
  </si>
  <si>
    <t>19:30 GMT</t>
  </si>
  <si>
    <t>C130</t>
  </si>
  <si>
    <t>Rooker18 was showing me a base, accidentally deleted his c130</t>
  </si>
  <si>
    <t>Sheldon</t>
  </si>
  <si>
    <t>Receiveing Glitched Money</t>
  </si>
  <si>
    <t>3:37AM Central</t>
  </si>
  <si>
    <t>20:36 GMT</t>
  </si>
  <si>
    <t>Kill Fat Chicks</t>
  </si>
  <si>
    <t>539b6ee5f5f073741063a22c08ee404a</t>
  </si>
  <si>
    <t>MH6J</t>
  </si>
  <si>
    <t xml:space="preserve"> Heli killed them http://i.imgur.com/4RivnNG.png https://gyazo.com/5961fff31f28560f6d3dda767ccd5fe1</t>
  </si>
  <si>
    <t>Money Glitching,Duping,Wall glitching,Avoiding Temp ban</t>
  </si>
  <si>
    <t>Smurfing</t>
  </si>
  <si>
    <t>Grizz</t>
  </si>
  <si>
    <t>23:10 GMT</t>
  </si>
  <si>
    <t>Ramming/Respecting Admins</t>
  </si>
  <si>
    <t>17:51 GMT</t>
  </si>
  <si>
    <t>uh60l</t>
  </si>
  <si>
    <t xml:space="preserve">Philadela </t>
  </si>
  <si>
    <t>approved by metalman</t>
  </si>
  <si>
    <t>foke</t>
  </si>
  <si>
    <t>Masstif HMG</t>
  </si>
  <si>
    <t>Their Masstif was bugged and couldn't start after touching water</t>
  </si>
  <si>
    <t>9:00pm AK</t>
  </si>
  <si>
    <t>Sparky</t>
  </si>
  <si>
    <t>booty</t>
  </si>
  <si>
    <t>UH-1H Huey</t>
  </si>
  <si>
    <t>Napf crashed while flying. 6 people in heli. I watched them fall from the sky and die.</t>
  </si>
  <si>
    <t>[2-04] Dusty</t>
  </si>
  <si>
    <t>2250est</t>
  </si>
  <si>
    <t>22:30PST</t>
  </si>
  <si>
    <t>Wesley Snipes</t>
  </si>
  <si>
    <t>76561198082396151</t>
  </si>
  <si>
    <t>flying when server crashed. provided screenshot</t>
  </si>
  <si>
    <t xml:space="preserve">Ghoshhawk </t>
  </si>
  <si>
    <t>Pulled out of virtual and blew up - https://gyazo.com/01ac60e772441f82d8d2013ff3b53dea</t>
  </si>
  <si>
    <t>Takogawa</t>
  </si>
  <si>
    <t>lulle</t>
  </si>
  <si>
    <t>8:30A EST</t>
  </si>
  <si>
    <t>15:28 gmt</t>
  </si>
  <si>
    <t>Swedish Power</t>
  </si>
  <si>
    <t>btr-90 hq</t>
  </si>
  <si>
    <t>Vehicles glitched out flew into a tree, when came to check it exploded randomly</t>
  </si>
  <si>
    <t>NickV</t>
  </si>
  <si>
    <t>Dillon Henderson</t>
  </si>
  <si>
    <t>Musty Ass</t>
  </si>
  <si>
    <t>16;19 gmt</t>
  </si>
  <si>
    <t>Trader Camping</t>
  </si>
  <si>
    <t>btr-40</t>
  </si>
  <si>
    <t>8:24P</t>
  </si>
  <si>
    <t>spawned inside of a tree after restart and exploded</t>
  </si>
  <si>
    <t>The OG Kush Kush</t>
  </si>
  <si>
    <t>Turbo</t>
  </si>
  <si>
    <t>247465b8c38772d68ee62e96c9f2ef1d</t>
  </si>
  <si>
    <t>6:15PM PST</t>
  </si>
  <si>
    <t>24h</t>
  </si>
  <si>
    <t>Armed SUV</t>
  </si>
  <si>
    <t>Vechicle glitched into grond and blew up on Retreival  https://gyazo.com/ffa9db8fc111800ec833ea7ed11c3d07</t>
  </si>
  <si>
    <t xml:space="preserve">1:27 AM PST </t>
  </si>
  <si>
    <t>RyanD</t>
  </si>
  <si>
    <t>1.18pm aest</t>
  </si>
  <si>
    <t>Philippines Bridge</t>
  </si>
  <si>
    <t>Kirkyboy</t>
  </si>
  <si>
    <t>Donator Kit</t>
  </si>
  <si>
    <t>2:45 PM CST</t>
  </si>
  <si>
    <t>21/3/17</t>
  </si>
  <si>
    <t>BREXIT AND TRUMP FTW</t>
  </si>
  <si>
    <t>Lush gillie</t>
  </si>
  <si>
    <t>Cars server lag and blow up on a bridge to black market https://www.youtube.com/watch?v=OJlfMeRz6r0&amp;feature=youtu.be</t>
  </si>
  <si>
    <t xml:space="preserve">Replacement </t>
  </si>
  <si>
    <t>Lumptinkletoes</t>
  </si>
  <si>
    <t>Teamspeak</t>
  </si>
  <si>
    <t>Quavo</t>
  </si>
  <si>
    <t>1.18pmaest</t>
  </si>
  <si>
    <t>Axe</t>
  </si>
  <si>
    <t>6:11 PM Central</t>
  </si>
  <si>
    <t>Car blow up and lost gear server lag https://www.youtube.com/watch?v=OJlfMeRz6r0&amp;feature=youtu.be</t>
  </si>
  <si>
    <t xml:space="preserve">Staff and community disrespect also telling others to leave community </t>
  </si>
  <si>
    <t xml:space="preserve">Will be banned on all servers later today </t>
  </si>
  <si>
    <t>Troy</t>
  </si>
  <si>
    <t>Dallas John</t>
  </si>
  <si>
    <t>21.03.2017</t>
  </si>
  <si>
    <t>96.19.176.254</t>
  </si>
  <si>
    <t>King Penguin</t>
  </si>
  <si>
    <t>2x Safe plus what was inside</t>
  </si>
  <si>
    <t>2 Hours</t>
  </si>
  <si>
    <t>Baskeit</t>
  </si>
  <si>
    <t>Light Trolling of Staff in Teamspeak Kept saying he was on exp life and wanted comp for getting rdmed</t>
  </si>
  <si>
    <t>Safe despawned on server restart http://images.akamai.steamusercontent.com/ugc/97231576924186605/407BC8E671839FD6A19C9C77C2763E77550272FE/ http://images.akamai.steamusercontent.com/ugc/97231576924184879/680258D7D43BBE16C464B73CADC9A4F66EE5E212/ http://images.akamai.steamusercontent.com/ugc/97231576924182512/7D7F049A28F027B00E65C801A212E3F4CBBC4D18/ http://images.akamai.steamusercontent.com/ugc/97231576924189040/652CF772693B770427DAF3DFFF58C6EF49BCFBBF/</t>
  </si>
  <si>
    <t>Dimension can back this up</t>
  </si>
  <si>
    <t>El Chappo</t>
  </si>
  <si>
    <t xml:space="preserve">Might be same guy as last night? Just  new ip and such </t>
  </si>
  <si>
    <t>Jester</t>
  </si>
  <si>
    <t>Davis</t>
  </si>
  <si>
    <t>160k</t>
  </si>
  <si>
    <t>Gump</t>
  </si>
  <si>
    <t>BTR-90 blew up in trader http://steamcommunity.com/sharedfiles/filedetails/?id=888501644</t>
  </si>
  <si>
    <t>29/01/17</t>
  </si>
  <si>
    <t>Pink Potato</t>
  </si>
  <si>
    <t>megadeth</t>
  </si>
  <si>
    <t>4:29 PST</t>
  </si>
  <si>
    <t>HOUSE OF MASSAGE</t>
  </si>
  <si>
    <t>On edge of trader 1001km out</t>
  </si>
  <si>
    <t>Bacca &amp; Bubba</t>
  </si>
  <si>
    <t>5:34 PST</t>
  </si>
  <si>
    <t>2x $40 donator kit 1x $20 donator kit</t>
  </si>
  <si>
    <t xml:space="preserve">William Shmurda </t>
  </si>
  <si>
    <t>Dawson</t>
  </si>
  <si>
    <t>12ae14845374cc1ad4f7a1019af0e501</t>
  </si>
  <si>
    <t>22:05 GMT</t>
  </si>
  <si>
    <t>9:07 PST</t>
  </si>
  <si>
    <t>No Longer Nice Guys</t>
  </si>
  <si>
    <t xml:space="preserve">Extreme racism towards myself (admin) and other players, also tradezone griefing and trolling </t>
  </si>
  <si>
    <t>Alex</t>
  </si>
  <si>
    <t>Akai</t>
  </si>
  <si>
    <t>5827c8f8ca2d0b9cf21ee63569fe543b</t>
  </si>
  <si>
    <t>Tobbe</t>
  </si>
  <si>
    <t>188.173.124.77:2304</t>
  </si>
  <si>
    <t>14:58 Est</t>
  </si>
  <si>
    <t>30/1/17</t>
  </si>
  <si>
    <t>Swedenarmy</t>
  </si>
  <si>
    <t>On edge of trader 1078km out</t>
  </si>
  <si>
    <t>Busybee country</t>
  </si>
  <si>
    <t>22;31</t>
  </si>
  <si>
    <t>Snuffalator</t>
  </si>
  <si>
    <t>31/1/17</t>
  </si>
  <si>
    <t>Guerilla Army Base Camp</t>
  </si>
  <si>
    <t>Lyra</t>
  </si>
  <si>
    <t>31/01/17</t>
  </si>
  <si>
    <t>11.23pm aest</t>
  </si>
  <si>
    <t>WP</t>
  </si>
  <si>
    <t>22/03/17</t>
  </si>
  <si>
    <t xml:space="preserve">Strider and Merlin </t>
  </si>
  <si>
    <t>Alex got the basekit ikke is teammate</t>
  </si>
  <si>
    <t>Sikter, Grunf</t>
  </si>
  <si>
    <t>11:50 PM PST</t>
  </si>
  <si>
    <t xml:space="preserve"> Shoomadia</t>
  </si>
  <si>
    <t>gimmea1g</t>
  </si>
  <si>
    <t>Vapr</t>
  </si>
  <si>
    <t>HMMV DSHKM</t>
  </si>
  <si>
    <t>9:45pm GMT</t>
  </si>
  <si>
    <t>IA</t>
  </si>
  <si>
    <t>Witnessed him hot wire and attempt code change, did not work tried it my self, gave him identical item</t>
  </si>
  <si>
    <t>Iliketortles</t>
  </si>
  <si>
    <t>FamishedBurriot</t>
  </si>
  <si>
    <t>12:29 AM CST</t>
  </si>
  <si>
    <t>Welcome to the Fam Fam</t>
  </si>
  <si>
    <t>Bigwhitewatch</t>
  </si>
  <si>
    <t>HITMAN</t>
  </si>
  <si>
    <t>4:20 PM EST</t>
  </si>
  <si>
    <t>08a67669c54cdc3b5ab77e4033a5081c</t>
  </si>
  <si>
    <t>SillySasauge</t>
  </si>
  <si>
    <t>5:30pm est</t>
  </si>
  <si>
    <t>Sasa</t>
  </si>
  <si>
    <t>11.30pmaest</t>
  </si>
  <si>
    <t>24HR</t>
  </si>
  <si>
    <t>23/03/17</t>
  </si>
  <si>
    <t>Removing base parts while being raided - Racism</t>
  </si>
  <si>
    <t>18k respect</t>
  </si>
  <si>
    <t>Sold atv and lost respect was watching him at the time</t>
  </si>
  <si>
    <t>Damian Robertson</t>
  </si>
  <si>
    <t>lol</t>
  </si>
  <si>
    <t>4e1ce6139405e9d222f0806c77cf450d</t>
  </si>
  <si>
    <t>tail</t>
  </si>
  <si>
    <t>5:30PM EST</t>
  </si>
  <si>
    <t>48HR</t>
  </si>
  <si>
    <t>1:13PM AK</t>
  </si>
  <si>
    <t>lvl 5 stolen flag</t>
  </si>
  <si>
    <t>Razor</t>
  </si>
  <si>
    <t>Player glitched into  base and stole flag : so i spawned in a lvl 5 stolen flag and placed it on his flag for him</t>
  </si>
  <si>
    <t>odejj</t>
  </si>
  <si>
    <t>23:34EST</t>
  </si>
  <si>
    <t>a89d468cd7b642cb148112b27a58256d</t>
  </si>
  <si>
    <t>Galaxyshift</t>
  </si>
  <si>
    <t>82.33.69.77</t>
  </si>
  <si>
    <t>KFC</t>
  </si>
  <si>
    <t>8:00pm Est</t>
  </si>
  <si>
    <t>22:41 GMT</t>
  </si>
  <si>
    <t>Lost heli, confirmed by metal</t>
  </si>
  <si>
    <t>Striker-X</t>
  </si>
  <si>
    <t>Gruby</t>
  </si>
  <si>
    <t>2b93ca368b87da9d90434d7a98ee5118</t>
  </si>
  <si>
    <t xml:space="preserve">Andrew Jackson </t>
  </si>
  <si>
    <t>12:15 est</t>
  </si>
  <si>
    <t xml:space="preserve">V-44 Blackfish </t>
  </si>
  <si>
    <t>SLBDDB</t>
  </si>
  <si>
    <t>Jonothan</t>
  </si>
  <si>
    <t>23:00 PM</t>
  </si>
  <si>
    <t>USx</t>
  </si>
  <si>
    <t>Pepe</t>
  </si>
  <si>
    <t>18:59EST</t>
  </si>
  <si>
    <t>tommy</t>
  </si>
  <si>
    <t>20:08 GMT</t>
  </si>
  <si>
    <t>24/3/2017</t>
  </si>
  <si>
    <t>Trader stealing</t>
  </si>
  <si>
    <t>Garrett</t>
  </si>
  <si>
    <t>special alaskan</t>
  </si>
  <si>
    <t>6:50 PM EST</t>
  </si>
  <si>
    <t>kodak black</t>
  </si>
  <si>
    <t>ae0cd0351c20e9796362ccc132cdb96d</t>
  </si>
  <si>
    <t>8:25pm ak</t>
  </si>
  <si>
    <t>wall glitching</t>
  </si>
  <si>
    <t>BLue</t>
  </si>
  <si>
    <t>5fe322af20f32f35e6ec5506bee61116</t>
  </si>
  <si>
    <t>Ikea 3.0</t>
  </si>
  <si>
    <t>Joseph Stallin (Mr Brown)</t>
  </si>
  <si>
    <t>Danne</t>
  </si>
  <si>
    <t>Swemods</t>
  </si>
  <si>
    <t>Hacker stole his flag</t>
  </si>
  <si>
    <t>Fejring</t>
  </si>
  <si>
    <t>22:26PM</t>
  </si>
  <si>
    <t>24/03/2017</t>
  </si>
  <si>
    <t>1jacker 2 unarmd hmvv</t>
  </si>
  <si>
    <t>addiss</t>
  </si>
  <si>
    <t>3:57pm AK</t>
  </si>
  <si>
    <t>the a team</t>
  </si>
  <si>
    <t xml:space="preserve">http://imgur.com/a/n3x8M -  If they want to be unbanned they must appeal on the forums </t>
  </si>
  <si>
    <t>Syd</t>
  </si>
  <si>
    <t>12:31PM PST</t>
  </si>
  <si>
    <t>Mia Khalifa</t>
  </si>
  <si>
    <t>Maniek</t>
  </si>
  <si>
    <t>13:59pm</t>
  </si>
  <si>
    <t>Bodega</t>
  </si>
  <si>
    <t xml:space="preserve">13:55 PM </t>
  </si>
  <si>
    <t>Trumps Wall</t>
  </si>
  <si>
    <t>Raoul Duke</t>
  </si>
  <si>
    <t>62041f111ef5a59bb2e030a295039505</t>
  </si>
  <si>
    <t xml:space="preserve">http://imgur.com/a/n3x8M - If they want to be unbanned they must appeal on the forums </t>
  </si>
  <si>
    <t>oOShadow</t>
  </si>
  <si>
    <t xml:space="preserve">17:30 PM </t>
  </si>
  <si>
    <t>Section-20</t>
  </si>
  <si>
    <t>TDM</t>
  </si>
  <si>
    <t>488392a0972f16d572d8fc0710e253cd</t>
  </si>
  <si>
    <t>24.47.87.117</t>
  </si>
  <si>
    <t>17:58EST</t>
  </si>
  <si>
    <t xml:space="preserve">Hacking and extreeme disrespect to me in TS
</t>
  </si>
  <si>
    <t>11:49PST</t>
  </si>
  <si>
    <t>Deebo</t>
  </si>
  <si>
    <t>Piri</t>
  </si>
  <si>
    <t>12:54PST</t>
  </si>
  <si>
    <t>DoT Croatia</t>
  </si>
  <si>
    <t>suck a fat one</t>
  </si>
  <si>
    <t>6:20pm ak</t>
  </si>
  <si>
    <t>selling vehicle in trader/ trolling multiple warnings</t>
  </si>
  <si>
    <t>21:41pm</t>
  </si>
  <si>
    <t>Chris</t>
  </si>
  <si>
    <t>13:46PST</t>
  </si>
  <si>
    <t>Joseph_McSnipe</t>
  </si>
  <si>
    <t>SHREKS SWAMP</t>
  </si>
  <si>
    <t>ba18ec5343522be8fd438cb76a41185a</t>
  </si>
  <si>
    <t xml:space="preserve">00:30EST
</t>
  </si>
  <si>
    <t>zach</t>
  </si>
  <si>
    <t>D. Crawford</t>
  </si>
  <si>
    <t>b7803484c8d24f738fecba2028c930b9</t>
  </si>
  <si>
    <t>71.7.152.78</t>
  </si>
  <si>
    <t>08:00EST</t>
  </si>
  <si>
    <t>14:25PST</t>
  </si>
  <si>
    <t>Dickbut Sanctuary</t>
  </si>
  <si>
    <t>Bluescreenofdeath</t>
  </si>
  <si>
    <t>vulgar langauge from 2 days ago, warned him, and then he continued again this morning, and said he doesnt care about the server, if he continues,  perm ban</t>
  </si>
  <si>
    <t>25.03.2017</t>
  </si>
  <si>
    <t>9k rep and Gear</t>
  </si>
  <si>
    <t>Jones</t>
  </si>
  <si>
    <t>Flipped bike and was killed https://gyazo.com/0d555240097373c19b3039a3d4331129 https://gyazo.com/7b76ef8fc5c302df6c6b583773f682bd https://gyazo.com/2fbfe738b4cf23e83686fe3f61af73d9</t>
  </si>
  <si>
    <t>Power</t>
  </si>
  <si>
    <t>redoverdawn</t>
  </si>
  <si>
    <t>Webz</t>
  </si>
  <si>
    <t>15:31 GMT</t>
  </si>
  <si>
    <t xml:space="preserve">Ural </t>
  </si>
  <si>
    <t>2hr</t>
  </si>
  <si>
    <t>Blew up when painting</t>
  </si>
  <si>
    <t>8:35pm AK</t>
  </si>
  <si>
    <t xml:space="preserve">Tradezone Trolling </t>
  </si>
  <si>
    <t>prescott</t>
  </si>
  <si>
    <t>Taru</t>
  </si>
  <si>
    <t>Heli gliched when rotated and then exploded</t>
  </si>
  <si>
    <t>Houza</t>
  </si>
  <si>
    <t>Smileyy306</t>
  </si>
  <si>
    <t>While Devils</t>
  </si>
  <si>
    <t>Heifa</t>
  </si>
  <si>
    <t>Grump</t>
  </si>
  <si>
    <t>JORDAN</t>
  </si>
  <si>
    <t>UH-60 M</t>
  </si>
  <si>
    <t>jeff</t>
  </si>
  <si>
    <t xml:space="preserve">jeff (8bd6a3348fe20ef0af36d14c2ae9158a) </t>
  </si>
  <si>
    <t>10:11PM EST</t>
  </si>
  <si>
    <t>Duping +315k +125k respect</t>
  </si>
  <si>
    <t>all</t>
  </si>
  <si>
    <t>283abffb77e6954e0d5eb67e141b5f9b</t>
  </si>
  <si>
    <t>_Keegan_</t>
  </si>
  <si>
    <t>FTS Erez</t>
  </si>
  <si>
    <t>Humvee</t>
  </si>
  <si>
    <t>Server glitched all cars blewup</t>
  </si>
  <si>
    <t>ollie</t>
  </si>
  <si>
    <t>Bigvalco</t>
  </si>
  <si>
    <t>15:52PM</t>
  </si>
  <si>
    <t xml:space="preserve">10k </t>
  </si>
  <si>
    <t>IDFC</t>
  </si>
  <si>
    <t>Uh-60 M</t>
  </si>
  <si>
    <t>Sever crashed - https://steamuserimages-a.akamaihd.net/ugc/159156190297668458/70337E3A6A6AE8E04499F7C24220E5F928E6152E/</t>
  </si>
  <si>
    <t>Grapefruit</t>
  </si>
  <si>
    <t>4.44pm aest</t>
  </si>
  <si>
    <t>Adam Narco</t>
  </si>
  <si>
    <t>Ural blew up at base and lost his gear in side while i was helping him</t>
  </si>
  <si>
    <t>6e123196ff9ab5f4cb45a4d649781ba6</t>
  </si>
  <si>
    <t>98.213.241.189</t>
  </si>
  <si>
    <t>10:24 AM GMT</t>
  </si>
  <si>
    <t>Franny the tranny</t>
  </si>
  <si>
    <t>4Days</t>
  </si>
  <si>
    <t>5.31pmaest</t>
  </si>
  <si>
    <t>Wall Glitching And Lag Abuse</t>
  </si>
  <si>
    <t>Lost stride due to server crash</t>
  </si>
  <si>
    <t>090f6c8a07e0c61c73f60680ef71138c</t>
  </si>
  <si>
    <t>94.193.224.175</t>
  </si>
  <si>
    <t>Dr.Dickbag Johnson</t>
  </si>
  <si>
    <t>8.51pmaest</t>
  </si>
  <si>
    <t>3:09 PM CST</t>
  </si>
  <si>
    <t>The black devil</t>
  </si>
  <si>
    <t>Humming bird</t>
  </si>
  <si>
    <t>Got kicked for unknow resaon and lost heli and all gear inside was flying at the time</t>
  </si>
  <si>
    <t>sasa</t>
  </si>
  <si>
    <t>Vampy</t>
  </si>
  <si>
    <t xml:space="preserve">An NPC </t>
  </si>
  <si>
    <t xml:space="preserve">Car was stolen at trader </t>
  </si>
  <si>
    <t>Money and respect duping</t>
  </si>
  <si>
    <t>27/3/17</t>
  </si>
  <si>
    <t>Aussie Bloke</t>
  </si>
  <si>
    <t>Matthew</t>
  </si>
  <si>
    <t>9501708acea8d9ebcc2be7d0215ed3c9</t>
  </si>
  <si>
    <t>Base was glitched in and stole the flag level 10</t>
  </si>
  <si>
    <t>81.132.66.64</t>
  </si>
  <si>
    <t>9:37 est</t>
  </si>
  <si>
    <t>Donni Valetine</t>
  </si>
  <si>
    <t>Duping Poptabs and respect - Dcing during waste trader sell</t>
  </si>
  <si>
    <t>16:33PM</t>
  </si>
  <si>
    <t>[SEG]ZACK</t>
  </si>
  <si>
    <t>26/3/17</t>
  </si>
  <si>
    <t>hummingbird+safe</t>
  </si>
  <si>
    <t>10:49 PM CST</t>
  </si>
  <si>
    <t>[AInc-CEO-LAWYER]STALKER</t>
  </si>
  <si>
    <t>d7d5f121a85950470b686dba94475648</t>
  </si>
  <si>
    <t>SEG</t>
  </si>
  <si>
    <t>203.59.189.63</t>
  </si>
  <si>
    <t>11:32 est</t>
  </si>
  <si>
    <t>Benjaminn</t>
  </si>
  <si>
    <t>19:29PM</t>
  </si>
  <si>
    <t>US FORCE</t>
  </si>
  <si>
    <t>Callum</t>
  </si>
  <si>
    <t>CLUM</t>
  </si>
  <si>
    <t>Friends have tried to get another (SoM)</t>
  </si>
  <si>
    <t>SPecial Alaskan</t>
  </si>
  <si>
    <t>Adams</t>
  </si>
  <si>
    <t>[PCT] Darcy</t>
  </si>
  <si>
    <t>1:05pm AK</t>
  </si>
  <si>
    <t>6d968c5f043831a86a22419bea42d405</t>
  </si>
  <si>
    <t xml:space="preserve">144.134.57.174 </t>
  </si>
  <si>
    <t>DarkinTheLigh</t>
  </si>
  <si>
    <t>20:00pm</t>
  </si>
  <si>
    <t>1grinder 31batterys 1rebeather 1 diving suit</t>
  </si>
  <si>
    <t xml:space="preserve">died from gltich saw it happen </t>
  </si>
  <si>
    <t>Donni Valentine</t>
  </si>
  <si>
    <t>Joseph</t>
  </si>
  <si>
    <t>One littlebird</t>
  </si>
  <si>
    <t>invisable power lines / blew him up - https://gyazo.com/1a7ab9db8dbd733a8ed988468ae9fb6a</t>
  </si>
  <si>
    <t>All+TS</t>
  </si>
  <si>
    <t>(~) Nicole Cage (~)</t>
  </si>
  <si>
    <t>0577cc52c325dd153101e13daed46646</t>
  </si>
  <si>
    <t>173.61.190.70</t>
  </si>
  <si>
    <t>Blackbeard</t>
  </si>
  <si>
    <t>Ifirt - blew up in safe vone</t>
  </si>
  <si>
    <t>Staff Disrespect</t>
  </si>
  <si>
    <t>http://steamcommunity.com/sharedfiles/filedetails/?id=892094885 - http://steamcommunity.com/sharedfiles/filedetails/?id=892094885</t>
  </si>
  <si>
    <t xml:space="preserve">Admin AAR </t>
  </si>
  <si>
    <t>Struis</t>
  </si>
  <si>
    <t>Matt Slain</t>
  </si>
  <si>
    <t>27-3-17</t>
  </si>
  <si>
    <t>a367ffe39dc853b25982161e99db6a39</t>
  </si>
  <si>
    <t>72.210.49.54</t>
  </si>
  <si>
    <t>4:21 Est</t>
  </si>
  <si>
    <t>Danny Dorito &amp; Bubba</t>
  </si>
  <si>
    <t>flag glitched blew up car with building stuff</t>
  </si>
  <si>
    <t>Johns</t>
  </si>
  <si>
    <t>16P:00PST</t>
  </si>
  <si>
    <t>22K</t>
  </si>
  <si>
    <t>Died after landing heli.  Approved by Metal.</t>
  </si>
  <si>
    <t>Cornbread</t>
  </si>
  <si>
    <t>16:16PST</t>
  </si>
  <si>
    <t>Video evidence. Pilot was kicked for error wrelated to Bench05 under EXP...</t>
  </si>
  <si>
    <t>1:08AM EST</t>
  </si>
  <si>
    <t>Paited blackhawk sometimes explodes, tested and confirmed. https://gyazo.com/019a00d64f61d66cc2edc9394abaa95b</t>
  </si>
  <si>
    <t>ExitStrategy</t>
  </si>
  <si>
    <t>2:54AM EST</t>
  </si>
  <si>
    <t>Ghillie, Vest, Bergen Backpack, mk14, 10 mags</t>
  </si>
  <si>
    <t>Respawn Glitch, Whitnessed and saved gear.  Gear gone upon reconnect.</t>
  </si>
  <si>
    <t>Fido Castro</t>
  </si>
  <si>
    <t>TS</t>
  </si>
  <si>
    <t>27.03.2017</t>
  </si>
  <si>
    <t xml:space="preserve">Anthony M8 </t>
  </si>
  <si>
    <t>19:30PM GMT</t>
  </si>
  <si>
    <t>72.200.168.236</t>
  </si>
  <si>
    <t>Tempest,HMWV x2, HMWV Armed, 8 Floors, 5 Wall, 1 Half wall</t>
  </si>
  <si>
    <t>1:29PM PST</t>
  </si>
  <si>
    <t>http://plays.tv/video/58d9156a5e9bc88dbb/rip?from=user http://plays.tv/video/58d916de73dcf95de5/r-i-p</t>
  </si>
  <si>
    <t>Sons of Europe</t>
  </si>
  <si>
    <t>Staff / Player Disrespect</t>
  </si>
  <si>
    <t>Blackfish car transporter</t>
  </si>
  <si>
    <t>Jahmay</t>
  </si>
  <si>
    <t>Russian Negro</t>
  </si>
  <si>
    <t>18:36PM</t>
  </si>
  <si>
    <t>be07312ec034ed6751c83d8d3e8215c9</t>
  </si>
  <si>
    <t>Road house</t>
  </si>
  <si>
    <t>171.33.248.93</t>
  </si>
  <si>
    <t>12:29 am Est</t>
  </si>
  <si>
    <t>Told to change name multiple times</t>
  </si>
  <si>
    <t>zmill</t>
  </si>
  <si>
    <t>Donator Kit&amp;Basekit</t>
  </si>
  <si>
    <t>House of Pain</t>
  </si>
  <si>
    <t>superbee</t>
  </si>
  <si>
    <t xml:space="preserve">Ryan
</t>
  </si>
  <si>
    <t>38b1b23922b7511c7499884a391a41ea</t>
  </si>
  <si>
    <t>173.24.106.104</t>
  </si>
  <si>
    <t>5:28 pm cen</t>
  </si>
  <si>
    <t>Donator Kits x3</t>
  </si>
  <si>
    <t>james kigar</t>
  </si>
  <si>
    <t>4:40p EST</t>
  </si>
  <si>
    <t>12:00 ak</t>
  </si>
  <si>
    <t>Trap House</t>
  </si>
  <si>
    <t>Donated 70 + 50. Ollieee Verified.. 3x Base kits</t>
  </si>
  <si>
    <t>64k</t>
  </si>
  <si>
    <t>Licensed_BA</t>
  </si>
  <si>
    <t>8f6c33873f685fdc1078c8f57bc4ddb7</t>
  </si>
  <si>
    <t>66.18.39.192</t>
  </si>
  <si>
    <t>ste</t>
  </si>
  <si>
    <t>bob</t>
  </si>
  <si>
    <t>Gonçalo</t>
  </si>
  <si>
    <t>31170ddd6c592b6c9779d757fccee233</t>
  </si>
  <si>
    <t>94.62.160.232</t>
  </si>
  <si>
    <t>6:48pm Est</t>
  </si>
  <si>
    <t>Base Glitching</t>
  </si>
  <si>
    <t>Wiped Charactrer Fully</t>
  </si>
  <si>
    <t>Turma de didi</t>
  </si>
  <si>
    <t>Giggaroler</t>
  </si>
  <si>
    <t>5b6a09540641ef48c4012d52c3d8a390</t>
  </si>
  <si>
    <t>19:34Est</t>
  </si>
  <si>
    <t>Phillip</t>
  </si>
  <si>
    <t>Keeton Victory</t>
  </si>
  <si>
    <t>9125c0f2c00be3c0551e7e51ecfdcc8e</t>
  </si>
  <si>
    <t>11:59am AK</t>
  </si>
  <si>
    <t>73.88.167.31</t>
  </si>
  <si>
    <t>Deutsches Reich 88</t>
  </si>
  <si>
    <t>german; 1011m from lopitino</t>
  </si>
  <si>
    <t>OWLKING</t>
  </si>
  <si>
    <t>2937aac3c3026896323eab6d48b4e49e</t>
  </si>
  <si>
    <t>tico</t>
  </si>
  <si>
    <t>pussy waffles</t>
  </si>
  <si>
    <t>Lager</t>
  </si>
  <si>
    <t xml:space="preserve">player gliched after crash of server </t>
  </si>
  <si>
    <t>Zander</t>
  </si>
  <si>
    <t>00:16PST</t>
  </si>
  <si>
    <t>White death</t>
  </si>
  <si>
    <t>00:55PST</t>
  </si>
  <si>
    <t>Knights of onslaught</t>
  </si>
  <si>
    <t>Wall Glitching several times</t>
  </si>
  <si>
    <t>Apples</t>
  </si>
  <si>
    <t>Hong Wong</t>
  </si>
  <si>
    <t>5025aa8e8949cf5b754acfdc99ef93c1</t>
  </si>
  <si>
    <t>The Second</t>
  </si>
  <si>
    <t>1:13PST</t>
  </si>
  <si>
    <t>Tribal</t>
  </si>
  <si>
    <t>Tuc Tuc - Seniokas</t>
  </si>
  <si>
    <t>8:38A EST</t>
  </si>
  <si>
    <t>Taboras</t>
  </si>
  <si>
    <t>Tim Knight / Mia Knight</t>
  </si>
  <si>
    <t>[MG] Ganja</t>
  </si>
  <si>
    <t>5k each</t>
  </si>
  <si>
    <t>1x Humvee M2</t>
  </si>
  <si>
    <t>Died after a trader troll in a bike pushed them out of safezone - https://gyazo.com/d3316542426fdb83e377c6ad3c9f8afd</t>
  </si>
  <si>
    <t>MercsGaming</t>
  </si>
  <si>
    <t>Aemilla / Lager</t>
  </si>
  <si>
    <t>Hectic</t>
  </si>
  <si>
    <t>01edf57487422ca34e59767d7e398ca4</t>
  </si>
  <si>
    <t>5:10PM ESt</t>
  </si>
  <si>
    <t>99.248.92.0</t>
  </si>
  <si>
    <t>1:09 am est</t>
  </si>
  <si>
    <t>1x Concrete Door, 1x Concrete Doorway Kit, 4x Metal Boards</t>
  </si>
  <si>
    <t>donavonrocks</t>
  </si>
  <si>
    <t>Stollen from trader, unable to find who took the tiems</t>
  </si>
  <si>
    <t>12:59pm AK</t>
  </si>
  <si>
    <t>Trader Ramming/Blocking waste dump</t>
  </si>
  <si>
    <t>DS90</t>
  </si>
  <si>
    <t>Do not Unban</t>
  </si>
  <si>
    <t>waffen clan</t>
  </si>
  <si>
    <t>5:45PM EST</t>
  </si>
  <si>
    <t>SevereBuster</t>
  </si>
  <si>
    <t>11x Floor Kits, 1x Doorway, 1x Stairs, 9x Concrete Wall</t>
  </si>
  <si>
    <t>7ae8185f71f5c48cce2d3aa6e48ae32c</t>
  </si>
  <si>
    <t>98.178.133.157</t>
  </si>
  <si>
    <t>4:46 am est</t>
  </si>
  <si>
    <t>Accidentally blew up his vehicle teleporting him</t>
  </si>
  <si>
    <t>24 hr</t>
  </si>
  <si>
    <t>stealing/selling in trader</t>
  </si>
  <si>
    <t>c.kyle</t>
  </si>
  <si>
    <t>Lingor, Ts</t>
  </si>
  <si>
    <t>$C3$, C333</t>
  </si>
  <si>
    <t>17:12Est</t>
  </si>
  <si>
    <t>3:42pm AK</t>
  </si>
  <si>
    <t>6:25PM EST</t>
  </si>
  <si>
    <t>72hr</t>
  </si>
  <si>
    <t>autistic diabetes</t>
  </si>
  <si>
    <t>15k + 6K</t>
  </si>
  <si>
    <t xml:space="preserve">Perm form TS disrepect admin 72 in game for trolling
</t>
  </si>
  <si>
    <t>1x hummingbird</t>
  </si>
  <si>
    <t xml:space="preserve">Tac Games </t>
  </si>
  <si>
    <t>f868fb4896d29e6ece4734bfe7dfc01f</t>
  </si>
  <si>
    <t>99.235.20.43</t>
  </si>
  <si>
    <t>17:12EST</t>
  </si>
  <si>
    <t>24hr admin disrespect</t>
  </si>
  <si>
    <t>Mr Shock</t>
  </si>
  <si>
    <t>21:02PST</t>
  </si>
  <si>
    <t>Pink Sheep</t>
  </si>
  <si>
    <t>98abc701da189b4b064f1b7f3ae40f95</t>
  </si>
  <si>
    <t>Confirmed by Metal</t>
  </si>
  <si>
    <t>83.252.98.70</t>
  </si>
  <si>
    <t>24hr Trolling trader</t>
  </si>
  <si>
    <t>11:50 PM CST</t>
  </si>
  <si>
    <t>The Pyramid</t>
  </si>
  <si>
    <t>Dnsi</t>
  </si>
  <si>
    <t>82153574d01ecb1c3bf9e95e644c2edb</t>
  </si>
  <si>
    <t>88.113.132.182</t>
  </si>
  <si>
    <t>986faf0a5dbd7a5483e9a3be065962e2</t>
  </si>
  <si>
    <t>massive duping</t>
  </si>
  <si>
    <t>Ash</t>
  </si>
  <si>
    <t>Radik</t>
  </si>
  <si>
    <t>Bozza</t>
  </si>
  <si>
    <t>2f958138f804479c2ea02ed973d4eab5</t>
  </si>
  <si>
    <t>109.254.56.3</t>
  </si>
  <si>
    <t>12:07 om</t>
  </si>
  <si>
    <t>9.58pm aest</t>
  </si>
  <si>
    <t>Boopland</t>
  </si>
  <si>
    <t>29/03/2017</t>
  </si>
  <si>
    <t>qulin and 18 concert walls, 7 concert gates, 2 concerts holes,rope,2 duct tape</t>
  </si>
  <si>
    <t>trader ramming/trolling</t>
  </si>
  <si>
    <t>https://www.youtube.com/watch?v=crdLwvbs9Uk&amp;feature=youtu.be / https://cdn.discordapp.com/attachments/253200674525806593/296442021520867328/unknown.png</t>
  </si>
  <si>
    <t>Sierra Leona</t>
  </si>
  <si>
    <t>1:54PM EST</t>
  </si>
  <si>
    <t>Almut</t>
  </si>
  <si>
    <t>832fd9e9f0e61138b05bf7e1b4f65b7a</t>
  </si>
  <si>
    <t>128.70.149.3</t>
  </si>
  <si>
    <t>14/02/17</t>
  </si>
  <si>
    <t>1x Humvee Unarmed, 1x Tempest</t>
  </si>
  <si>
    <t>THE MIGHTY DICTATOR L9G9ND  APCI THE  ANIMAL</t>
  </si>
  <si>
    <t>https://plays.tv/video/58dbf0ec8fce610f4a/rip  https://plays.tv/video/58dbf129393eedc8cf/stuff</t>
  </si>
  <si>
    <t>RowdyRocko</t>
  </si>
  <si>
    <t>5:21PM EST</t>
  </si>
  <si>
    <t>GIVI</t>
  </si>
  <si>
    <t>15k for gear + 30k for car comp</t>
  </si>
  <si>
    <t>calum</t>
  </si>
  <si>
    <t>8e2909385e5e1083e0347a0881484857</t>
  </si>
  <si>
    <t>178.68.16.112</t>
  </si>
  <si>
    <t>Respawn Glitch</t>
  </si>
  <si>
    <t>2:41PST</t>
  </si>
  <si>
    <t>1:43 PM CST</t>
  </si>
  <si>
    <t>Constant ramming of player SUV to knock out of safe zone</t>
  </si>
  <si>
    <t>Avatar Farm</t>
  </si>
  <si>
    <t>5:23PM EST</t>
  </si>
  <si>
    <t>7x DMR mags</t>
  </si>
  <si>
    <t>37.144.242.151</t>
  </si>
  <si>
    <t>murdock</t>
  </si>
  <si>
    <t>Kodak</t>
  </si>
  <si>
    <t>6:31PM EST</t>
  </si>
  <si>
    <t>1752a652ec6ef312eb9d7e27febcdc08</t>
  </si>
  <si>
    <t>3:55pm AK</t>
  </si>
  <si>
    <t>15k for gear</t>
  </si>
  <si>
    <t>68.119.3.5</t>
  </si>
  <si>
    <t>Pickle Fuckers</t>
  </si>
  <si>
    <t xml:space="preserve">3:04PST
</t>
  </si>
  <si>
    <t>Respawn Glitch caused by my kicking him</t>
  </si>
  <si>
    <t>Abusive and racist comment in side chat.</t>
  </si>
  <si>
    <t>4:40PM EST</t>
  </si>
  <si>
    <t>30k for URhaul</t>
  </si>
  <si>
    <t>exotic</t>
  </si>
  <si>
    <t>Mine outside trader. 150m</t>
  </si>
  <si>
    <t>7ae3209fbc860632abbebfd6f0d7a735</t>
  </si>
  <si>
    <t>137.103.96.227</t>
  </si>
  <si>
    <t>4:13pm AK</t>
  </si>
  <si>
    <t>BMKVII</t>
  </si>
  <si>
    <t>king alex first of his name</t>
  </si>
  <si>
    <t>7-8 am</t>
  </si>
  <si>
    <t xml:space="preserve">1 gate, and 1 code lock </t>
  </si>
  <si>
    <t>Killed and multiple attempts to kill more during admin event briefing.</t>
  </si>
  <si>
    <t>Burt the builder</t>
  </si>
  <si>
    <t>Basekit and donor kit</t>
  </si>
  <si>
    <t>21:46PST</t>
  </si>
  <si>
    <t>[MX]Bradley</t>
  </si>
  <si>
    <t>5ed1d144f5c98aa29c49d32f624ad14a</t>
  </si>
  <si>
    <t>Victorias Secret</t>
  </si>
  <si>
    <t>86.10.167.7</t>
  </si>
  <si>
    <t>12 hr</t>
  </si>
  <si>
    <t>Killed and attempted to disrupt admin event during briefing</t>
  </si>
  <si>
    <t>Steven danilo</t>
  </si>
  <si>
    <t>e4fa0411bb30757121dfe28e4ecc5684</t>
  </si>
  <si>
    <t>84.182.163.129</t>
  </si>
  <si>
    <t>D_Tox</t>
  </si>
  <si>
    <t>12hr</t>
  </si>
  <si>
    <t>Calling everyone nigger at stary trader</t>
  </si>
  <si>
    <t>11:37 Pst</t>
  </si>
  <si>
    <t>2/14 &lt;3</t>
  </si>
  <si>
    <t>Fulcrum</t>
  </si>
  <si>
    <t>poop cant drive</t>
  </si>
  <si>
    <t>Attempted Wall Glitching 77 AH Logs</t>
  </si>
  <si>
    <t>Aphla</t>
  </si>
  <si>
    <t>[SF] bennyo111</t>
  </si>
  <si>
    <t>9.22pm aest</t>
  </si>
  <si>
    <t>0f016082c658d05b15b0a2f81d27bf21</t>
  </si>
  <si>
    <t>11PM Est</t>
  </si>
  <si>
    <t>31/03/2017</t>
  </si>
  <si>
    <t>53k</t>
  </si>
  <si>
    <t>trader ramming/trolling an admin disrespect in TS</t>
  </si>
  <si>
    <t>He put it on the ground and it glited into the ground and went away</t>
  </si>
  <si>
    <t>12:26 PM PST</t>
  </si>
  <si>
    <t>The Forgotten</t>
  </si>
  <si>
    <t>Kudesn1k</t>
  </si>
  <si>
    <t>11.49pm aest</t>
  </si>
  <si>
    <t>eb3db052d175f2c78ad76b52bc2337dd</t>
  </si>
  <si>
    <t>5.228.127.122</t>
  </si>
  <si>
    <t>3:30am est</t>
  </si>
  <si>
    <t>Extreme duping</t>
  </si>
  <si>
    <t>[RU]F0RCE</t>
  </si>
  <si>
    <t>26174a1817baddb325c0e3df6bf8063b</t>
  </si>
  <si>
    <t>37.205.86.199</t>
  </si>
  <si>
    <t>Negan</t>
  </si>
  <si>
    <t>23:55PST</t>
  </si>
  <si>
    <t>16:48 GMT</t>
  </si>
  <si>
    <t>HMMWV M2</t>
  </si>
  <si>
    <t>Comp approved by Slovenian.</t>
  </si>
  <si>
    <t>Saviors</t>
  </si>
  <si>
    <t>Navi Mendez</t>
  </si>
  <si>
    <t>bcef28fcdd69f8049e49d924801b6fd5</t>
  </si>
  <si>
    <t>108.180.25.127</t>
  </si>
  <si>
    <t>Sarge Deathh</t>
  </si>
  <si>
    <t xml:space="preserve">Duping / http://forum.expgamingcommunity.com/topic/1411-navi-mendez-meme-unban-appeal/#comment-6405 </t>
  </si>
  <si>
    <t>01.04.2017</t>
  </si>
  <si>
    <t>UAZ</t>
  </si>
  <si>
    <t>BDF HQ 2</t>
  </si>
  <si>
    <t>Tray</t>
  </si>
  <si>
    <t>Stolen from within trader</t>
  </si>
  <si>
    <t>f2d115cdf87ff82fe453a176715ec26e</t>
  </si>
  <si>
    <t>99.98.100.147</t>
  </si>
  <si>
    <t>17:51PST</t>
  </si>
  <si>
    <t xml:space="preserve">BMKVII </t>
  </si>
  <si>
    <t>Tripex - Seniokas</t>
  </si>
  <si>
    <t>Getting into driver seat of another players vehicle in trader, then accessing inventory of vehicle and taking LRR and RPG.</t>
  </si>
  <si>
    <t>10:26 EST</t>
  </si>
  <si>
    <t xml:space="preserve">51k </t>
  </si>
  <si>
    <t xml:space="preserve">Taboras - Different base </t>
  </si>
  <si>
    <t>https://www.youtube.com/watch?v=TcmsAQLIMAY&amp;feature=youtu.be -  flipped car and it exploded</t>
  </si>
  <si>
    <t>51d25e28aee9b6d34e5f9e006d73745f</t>
  </si>
  <si>
    <t>Rhinomad</t>
  </si>
  <si>
    <t>wookie</t>
  </si>
  <si>
    <t xml:space="preserve">17:35PM Gmt </t>
  </si>
  <si>
    <t>6.08pm aest</t>
  </si>
  <si>
    <t>Expedite</t>
  </si>
  <si>
    <t>Car blow up in base when open the door.</t>
  </si>
  <si>
    <t>Propprockz</t>
  </si>
  <si>
    <t>9.38pm aest</t>
  </si>
  <si>
    <t>17:35GMT</t>
  </si>
  <si>
    <t>63k</t>
  </si>
  <si>
    <t>brotherhood of steel</t>
  </si>
  <si>
    <t xml:space="preserve">Zaphar Hazma </t>
  </si>
  <si>
    <t>3:39 EST</t>
  </si>
  <si>
    <t>KIKI BASEMENT</t>
  </si>
  <si>
    <t xml:space="preserve">General Doughnut </t>
  </si>
  <si>
    <t>House of doughnuts</t>
  </si>
  <si>
    <t>203.114.158.11</t>
  </si>
  <si>
    <t>7:41est</t>
  </si>
  <si>
    <t>2 days</t>
  </si>
  <si>
    <t>[RS] Charles Land</t>
  </si>
  <si>
    <t>Glitching into bases</t>
  </si>
  <si>
    <t>22:55 GMT</t>
  </si>
  <si>
    <t>Raven Shield</t>
  </si>
  <si>
    <t>7603ba7cb2acee6d0a431cd85881fc3a</t>
  </si>
  <si>
    <t>71.165.118.90</t>
  </si>
  <si>
    <t>Jon Rockford</t>
  </si>
  <si>
    <t>Dale</t>
  </si>
  <si>
    <t>22:42 GMT</t>
  </si>
  <si>
    <t>3 days</t>
  </si>
  <si>
    <t>15:30PM</t>
  </si>
  <si>
    <t>NDB City</t>
  </si>
  <si>
    <t>BP Group</t>
  </si>
  <si>
    <t>mowhawk chopper</t>
  </si>
  <si>
    <t>cudd</t>
  </si>
  <si>
    <t>b6e0996b7c37a2ba073beeda0b7ff641</t>
  </si>
  <si>
    <t>24.210.118.119</t>
  </si>
  <si>
    <t>Monitor</t>
  </si>
  <si>
    <t>ziptye</t>
  </si>
  <si>
    <t>7:28pm AK</t>
  </si>
  <si>
    <t>e57bd756d831aa0252e070fa97161264</t>
  </si>
  <si>
    <t>blackwater HQ</t>
  </si>
  <si>
    <t>24.93.98.234</t>
  </si>
  <si>
    <t>talking shit to me</t>
  </si>
  <si>
    <t>Bubba/ Spacemanjesus</t>
  </si>
  <si>
    <t>7:32pm Ak</t>
  </si>
  <si>
    <t>Shimbrig</t>
  </si>
  <si>
    <t>Lewis</t>
  </si>
  <si>
    <t>obituary</t>
  </si>
  <si>
    <t>11:00PM EST</t>
  </si>
  <si>
    <t>00e300dfc507a5654954e29cf25ac2a7</t>
  </si>
  <si>
    <t>SUV 4 metal boards</t>
  </si>
  <si>
    <t>THE CREW</t>
  </si>
  <si>
    <t>was trader rammed blew up https://imgur.com/a/qUVqI</t>
  </si>
  <si>
    <t>banned his friends for duping then he says fuck you admins - so fuck him too</t>
  </si>
  <si>
    <t>Rooker18/Drift</t>
  </si>
  <si>
    <t>Emely</t>
  </si>
  <si>
    <t>milk dud</t>
  </si>
  <si>
    <t>vodnick armed</t>
  </si>
  <si>
    <t>5e74c14f5192bb38536b1360e32bce48</t>
  </si>
  <si>
    <t>duping</t>
  </si>
  <si>
    <t>KARMA</t>
  </si>
  <si>
    <t>6a1115a2526be05ed26fe05799056cf1</t>
  </si>
  <si>
    <t>70.30.16.98</t>
  </si>
  <si>
    <t>14:57 GMT</t>
  </si>
  <si>
    <t>Homophobic Slurs and threats to DDOS the server</t>
  </si>
  <si>
    <t>teamspeak</t>
  </si>
  <si>
    <t>nicole</t>
  </si>
  <si>
    <t>7:45pm Ak</t>
  </si>
  <si>
    <t>1hour</t>
  </si>
  <si>
    <t>mic spaming in support channel, multiple chances</t>
  </si>
  <si>
    <t>Dariu</t>
  </si>
  <si>
    <t>jackdareaperx</t>
  </si>
  <si>
    <t>5:42 PMEST</t>
  </si>
  <si>
    <t>e1e1b575e14d080464bd53ab1c9e75fb</t>
  </si>
  <si>
    <t>76.97.99.214</t>
  </si>
  <si>
    <t xml:space="preserve">Had pole in a safe, didnt know the rule, asked to change. Said he will do </t>
  </si>
  <si>
    <t>12:10am AK</t>
  </si>
  <si>
    <t xml:space="preserve">&lt;- Are these baskeits or base deletions? </t>
  </si>
  <si>
    <t xml:space="preserve">server reset, tree spawned inside vehical. </t>
  </si>
  <si>
    <t>lag switching</t>
  </si>
  <si>
    <t>achav</t>
  </si>
  <si>
    <t>15:11 GMT</t>
  </si>
  <si>
    <t>Black Water Outpost</t>
  </si>
  <si>
    <t>Stevo</t>
  </si>
  <si>
    <t>10:19PMPST</t>
  </si>
  <si>
    <t>16:19 GMT</t>
  </si>
  <si>
    <t>China Buffet</t>
  </si>
  <si>
    <t>Vechicle Exploded Randomly</t>
  </si>
  <si>
    <t>Gamenadian (Rabbit)</t>
  </si>
  <si>
    <t>16:45 GMT</t>
  </si>
  <si>
    <t>Tundra</t>
  </si>
  <si>
    <t>[NKVD]Soltes</t>
  </si>
  <si>
    <t>a623987e49c7fea0409e7ad8c25850ad</t>
  </si>
  <si>
    <t>alpha</t>
  </si>
  <si>
    <t>Gamer</t>
  </si>
  <si>
    <t>10.22pm aest</t>
  </si>
  <si>
    <t>12:39P EST</t>
  </si>
  <si>
    <t>Black whak</t>
  </si>
  <si>
    <t>ARMY</t>
  </si>
  <si>
    <t>Heli blow up on take off</t>
  </si>
  <si>
    <t>11.48paest</t>
  </si>
  <si>
    <t>Got kicked out of heli while flying blow up</t>
  </si>
  <si>
    <t>Neil And Rooker</t>
  </si>
  <si>
    <t>12:41P EST</t>
  </si>
  <si>
    <t>BooManBoo</t>
  </si>
  <si>
    <t>12:10 pm EST</t>
  </si>
  <si>
    <t>We get signal</t>
  </si>
  <si>
    <t>Loose Party</t>
  </si>
  <si>
    <t>m113 with gun</t>
  </si>
  <si>
    <t>37.229.179.169</t>
  </si>
  <si>
    <t>11:02PM AK</t>
  </si>
  <si>
    <t>Blew Up in Safezone</t>
  </si>
  <si>
    <t>Myst, nicho, Luke, Royalsite</t>
  </si>
  <si>
    <t>K00K00</t>
  </si>
  <si>
    <t>5:40PM EST</t>
  </si>
  <si>
    <t>50k each for me accidentally killing them</t>
  </si>
  <si>
    <t>18:50 GMT</t>
  </si>
  <si>
    <t>1x mk 19 OD</t>
  </si>
  <si>
    <t>I tried to comp them after accidentally spawning a car on them, killed all 4 of them a second time. 0/10 admin work</t>
  </si>
  <si>
    <t>Academi</t>
  </si>
  <si>
    <t>Gilli</t>
  </si>
  <si>
    <t>5:52PM eST</t>
  </si>
  <si>
    <t>Died in a safezone from a vehicle</t>
  </si>
  <si>
    <t>Ace Rodelgio</t>
  </si>
  <si>
    <t xml:space="preserve">6pm EST </t>
  </si>
  <si>
    <t>Laptop and basekit</t>
  </si>
  <si>
    <t>TKKKM</t>
  </si>
  <si>
    <t>Drift accidentally deleted flag and didnt pack base, verfieid colby.</t>
  </si>
  <si>
    <t>[NKVD]Slordex</t>
  </si>
  <si>
    <t>4b07d6a93a11f1fc1f131c4bd4f5848c</t>
  </si>
  <si>
    <t>Dariu, stevo</t>
  </si>
  <si>
    <t>85.253.164.199</t>
  </si>
  <si>
    <t>6:17PM EST</t>
  </si>
  <si>
    <t>Alot - https://www.youtube.com/watch?v=wjVdFq3YCFM&amp;feature=youtu.be</t>
  </si>
  <si>
    <t>David Wong</t>
  </si>
  <si>
    <t>8:52PMEST</t>
  </si>
  <si>
    <t>Thunder Thighs</t>
  </si>
  <si>
    <t xml:space="preserve">trader camper killed them, Picontre was warned. </t>
  </si>
  <si>
    <t>Titimus</t>
  </si>
  <si>
    <t>Pr3tzL</t>
  </si>
  <si>
    <t>hummv</t>
  </si>
  <si>
    <t>[NKVD]Pluton</t>
  </si>
  <si>
    <t>Blew up from painting</t>
  </si>
  <si>
    <t>6e9492fd03e766534a65e7d44f2fe42d</t>
  </si>
  <si>
    <t>93.175.208.148</t>
  </si>
  <si>
    <t>Nickinis</t>
  </si>
  <si>
    <t>Paradise Falls</t>
  </si>
  <si>
    <t>11:44PM EST</t>
  </si>
  <si>
    <t>Died due to a glitch, couldnt loot - https://gyazo.com/cfd0ce836ea11647901ef6cd21ecc25d</t>
  </si>
  <si>
    <t>Bluescreenofdeath 76561198160481091</t>
  </si>
  <si>
    <t>Stoneww</t>
  </si>
  <si>
    <t>1230AM EST</t>
  </si>
  <si>
    <t>[NKVD]IwanTheGreat</t>
  </si>
  <si>
    <t>Stoneww Playhouse</t>
  </si>
  <si>
    <t>25775539bd9de8874ff358cf74bde1ae</t>
  </si>
  <si>
    <t>79.213.84.72</t>
  </si>
  <si>
    <t xml:space="preserve">mission truck spawned inside building and went kabloom. </t>
  </si>
  <si>
    <t>cdnfro</t>
  </si>
  <si>
    <t>Dr.DickBag Johnson</t>
  </si>
  <si>
    <t>1244am est</t>
  </si>
  <si>
    <t>Anthony</t>
  </si>
  <si>
    <t>blackfish exploded while leaving trader. Wheel stuck ing round? eh being nice.</t>
  </si>
  <si>
    <t>blackfish</t>
  </si>
  <si>
    <t>3:14 EST</t>
  </si>
  <si>
    <t>caiden lnit</t>
  </si>
  <si>
    <t>he exploded it afterwards with a glitched body, was entertaining so replaced.</t>
  </si>
  <si>
    <t>Milk OPS</t>
  </si>
  <si>
    <t>53a8c9ed0cf21ed1736608af39e365a3</t>
  </si>
  <si>
    <t>Shanes Party</t>
  </si>
  <si>
    <t>109.159.26.122</t>
  </si>
  <si>
    <t>12:10PM AK</t>
  </si>
  <si>
    <t>shoes</t>
  </si>
  <si>
    <t>8.25pmaest</t>
  </si>
  <si>
    <t>Safezone trolling, racial slurs-1_day_ban</t>
  </si>
  <si>
    <t>Rich Norman</t>
  </si>
  <si>
    <t>Somone crash there heli into his and blow it up</t>
  </si>
  <si>
    <t>2:22 PM PST</t>
  </si>
  <si>
    <t>Meme HQ</t>
  </si>
  <si>
    <t>sumer</t>
  </si>
  <si>
    <t>5.05am aest</t>
  </si>
  <si>
    <t>Gear lost in car</t>
  </si>
  <si>
    <t>Potatoe/GusBus</t>
  </si>
  <si>
    <t>Tree Fiddy</t>
  </si>
  <si>
    <t>emilu</t>
  </si>
  <si>
    <t>7f09c1daed07614244086b4c0b2c0e40</t>
  </si>
  <si>
    <t>31.209.200.91</t>
  </si>
  <si>
    <t xml:space="preserve">Scizophrenic" </t>
  </si>
  <si>
    <t>Prospero</t>
  </si>
  <si>
    <t>TrizGaming</t>
  </si>
  <si>
    <t>7a4b97f131b5ef0618930008d5bdfaad</t>
  </si>
  <si>
    <t>3:00 PM EST</t>
  </si>
  <si>
    <t>79.161.16.163</t>
  </si>
  <si>
    <t>19;29 GMT</t>
  </si>
  <si>
    <t xml:space="preserve">1 Day </t>
  </si>
  <si>
    <t>Haiden</t>
  </si>
  <si>
    <t>Camping &amp; Killing Edge of Safezone &amp; Lying when Asked about it.</t>
  </si>
  <si>
    <t>a few wood walls / concrete</t>
  </si>
  <si>
    <t>Watched him build and get an error, obeject already there.  Died a few times in the process. Metalman was also present.</t>
  </si>
  <si>
    <t>3:21 AM Central</t>
  </si>
  <si>
    <t>USA number one</t>
  </si>
  <si>
    <t>Herpy</t>
  </si>
  <si>
    <t>BOMB</t>
  </si>
  <si>
    <t>887c032369a515312cc38f6f13590336</t>
  </si>
  <si>
    <t>02:48 GMT</t>
  </si>
  <si>
    <t>125.188.124.157</t>
  </si>
  <si>
    <t>14:21 GMT</t>
  </si>
  <si>
    <t>Darkbatisu</t>
  </si>
  <si>
    <t>Stealing + Selling in Safe Zone http://plays.tv/video/58821b7d49f07560a2/bomb2, http://plays.tv/video/58821b2387259f5dd8/bomb</t>
  </si>
  <si>
    <t>11:39A EST</t>
  </si>
  <si>
    <t>Bolsomito</t>
  </si>
  <si>
    <t>Thebootywarrior</t>
  </si>
  <si>
    <t>2312b3bf82d4b11341a466b2890bc763)</t>
  </si>
  <si>
    <t>10:51 Pst</t>
  </si>
  <si>
    <t>1 hour</t>
  </si>
  <si>
    <t>David500</t>
  </si>
  <si>
    <t>Player/Staff Disrespect. Warned him and then got kicked and then came right back and continued talking smack</t>
  </si>
  <si>
    <t>17:04 GMT</t>
  </si>
  <si>
    <t>DISTROYORS</t>
  </si>
  <si>
    <t>Cpt. D Speeds &amp; World Wide Wake N Bake</t>
  </si>
  <si>
    <t>2147 MST</t>
  </si>
  <si>
    <t>19:24 GMT</t>
  </si>
  <si>
    <t>Navy Bush Wooikes</t>
  </si>
  <si>
    <t>mission vehicles spawned in building and exploded upon entering crate of loot was loaded, http://steamcommunity.com/sharedfiles/filedetails/?id=898706678</t>
  </si>
  <si>
    <t>Nightstorm</t>
  </si>
  <si>
    <t>0440 MST</t>
  </si>
  <si>
    <t>unarmed Quilin</t>
  </si>
  <si>
    <t>vehicle glitched on bridge killing player( need to look into new KGB base, does not meet base requirements for building over a bridge)</t>
  </si>
  <si>
    <t>18:14 GMT</t>
  </si>
  <si>
    <t>Different to the previous</t>
  </si>
  <si>
    <t>05.04.2017</t>
  </si>
  <si>
    <t>Invest</t>
  </si>
  <si>
    <t>armed suv</t>
  </si>
  <si>
    <t>7824f3d6d01f67e702bb784d3c52bc20</t>
  </si>
  <si>
    <t>server bugged after restart</t>
  </si>
  <si>
    <t>96.2.80.4</t>
  </si>
  <si>
    <t>1:01 AM Central</t>
  </si>
  <si>
    <t>Teleporting, making impossible shots. Possible lag switch or hacker</t>
  </si>
  <si>
    <t>Blacksteeel</t>
  </si>
  <si>
    <t>Arts.j</t>
  </si>
  <si>
    <t>8:00pm EST</t>
  </si>
  <si>
    <t>3:33pm Est</t>
  </si>
  <si>
    <t>Green Mountain</t>
  </si>
  <si>
    <t>RG-31 mk-19 OD</t>
  </si>
  <si>
    <t>Momoh</t>
  </si>
  <si>
    <t>Squintsei</t>
  </si>
  <si>
    <t>3:38 Est</t>
  </si>
  <si>
    <t>&amp;:54 PM EST</t>
  </si>
  <si>
    <t>DUDEZ</t>
  </si>
  <si>
    <t xml:space="preserve">Died randomly while raiding base. </t>
  </si>
  <si>
    <t>Sculz</t>
  </si>
  <si>
    <t>4:41PM EST</t>
  </si>
  <si>
    <t>MH-9 Hummingbird</t>
  </si>
  <si>
    <t>Reichtag</t>
  </si>
  <si>
    <t>Crashed into safezone from being kicked.</t>
  </si>
  <si>
    <t>Pattymon</t>
  </si>
  <si>
    <t>84251c2f4dded097206304e35f8159b7</t>
  </si>
  <si>
    <t>73.205.41.185</t>
  </si>
  <si>
    <t>1:10 AM Central</t>
  </si>
  <si>
    <t>Friend of lag switcher and or possible hacker</t>
  </si>
  <si>
    <t>Ifirt</t>
  </si>
  <si>
    <t xml:space="preserve"> Milf Hunter </t>
  </si>
  <si>
    <t>completed a misssion and the server crashed -http://imgur.com/a/2slY4</t>
  </si>
  <si>
    <t>David Wong, Lex</t>
  </si>
  <si>
    <t>Milf Hunters</t>
  </si>
  <si>
    <t>1:47AM EST</t>
  </si>
  <si>
    <t>1x Strider</t>
  </si>
  <si>
    <t>Strider was stuck in safe zone and blew up when i flipped it</t>
  </si>
  <si>
    <t>Bosse</t>
  </si>
  <si>
    <t>10.57pm aest</t>
  </si>
  <si>
    <t>Silvin</t>
  </si>
  <si>
    <t>3 PM EST</t>
  </si>
  <si>
    <t>754c92ceb0037c5fb77bd038a9537b74</t>
  </si>
  <si>
    <t>Ians stick</t>
  </si>
  <si>
    <t>88.212.37.77</t>
  </si>
  <si>
    <t>strider glicted at base and blow up when he was trying to store them in gardge</t>
  </si>
  <si>
    <t>20:21 GMT</t>
  </si>
  <si>
    <t>Neubla</t>
  </si>
  <si>
    <t>Killing Players outside of safezone with RPG</t>
  </si>
  <si>
    <t>07.04.2017</t>
  </si>
  <si>
    <t>Sgt Bambi</t>
  </si>
  <si>
    <t>Ifrit and Lapua</t>
  </si>
  <si>
    <t>Lost when server DDOSed</t>
  </si>
  <si>
    <t>Ajax</t>
  </si>
  <si>
    <t>55f2c2fb7fdab1fc5ebd9cf322eb6835</t>
  </si>
  <si>
    <t>107.147.185.240</t>
  </si>
  <si>
    <t>03:38EST</t>
  </si>
  <si>
    <t>Gunslinger</t>
  </si>
  <si>
    <t xml:space="preserve">Stealing in safe zone </t>
  </si>
  <si>
    <t xml:space="preserve">HMMV </t>
  </si>
  <si>
    <t>Bradon</t>
  </si>
  <si>
    <t>3:44pm est</t>
  </si>
  <si>
    <t>Car not spawning for vechial gardge</t>
  </si>
  <si>
    <t>Bike Life</t>
  </si>
  <si>
    <t>Jason EXP</t>
  </si>
  <si>
    <t>2:27:00 PM EST</t>
  </si>
  <si>
    <t>Stealing in safezone</t>
  </si>
  <si>
    <t>Gringo Banditos</t>
  </si>
  <si>
    <t>group w/ tonyd, tico</t>
  </si>
  <si>
    <t>Lance</t>
  </si>
  <si>
    <t>654fa11c5a697a111bc3112ee437b2d0</t>
  </si>
  <si>
    <t>Battlemetrics reports ip as a proxy</t>
  </si>
  <si>
    <t xml:space="preserve">Special Alaskan </t>
  </si>
  <si>
    <t>Blake G</t>
  </si>
  <si>
    <t>Hacking</t>
  </si>
  <si>
    <t>6:33pm AK</t>
  </si>
  <si>
    <t>the boyz crib</t>
  </si>
  <si>
    <t>Isreal C.</t>
  </si>
  <si>
    <t>Lunacy</t>
  </si>
  <si>
    <t>22:59EST</t>
  </si>
  <si>
    <t>2am est</t>
  </si>
  <si>
    <t>HEHEXD</t>
  </si>
  <si>
    <t>18:00 GMT</t>
  </si>
  <si>
    <t>VAC</t>
  </si>
  <si>
    <t>Lex</t>
  </si>
  <si>
    <t>2x Lynx's + Ammo</t>
  </si>
  <si>
    <t>[SGT] Brian</t>
  </si>
  <si>
    <t>Lost due to restart - https://gyazo.com/85bafebc59895cdbc5677b3977d83f3a</t>
  </si>
  <si>
    <t>21:18 GMT</t>
  </si>
  <si>
    <t>f78f54308a44ace66c032ba16d22608d</t>
  </si>
  <si>
    <t>73.221.239.55</t>
  </si>
  <si>
    <t>Recon</t>
  </si>
  <si>
    <t>9:40 PM Central</t>
  </si>
  <si>
    <t>7 days</t>
  </si>
  <si>
    <t>Wall glitching</t>
  </si>
  <si>
    <t>Lost due to restart - https://gyazo.com/47836c912a148d127a30705f14fbdddf  https://gyazo.com/f14b24a4f1777f2b97a5ca97303ad317</t>
  </si>
  <si>
    <t>Cristian Potter</t>
  </si>
  <si>
    <t>Raull</t>
  </si>
  <si>
    <t>xjoexripx</t>
  </si>
  <si>
    <t>5 : 45 PM</t>
  </si>
  <si>
    <t>33decb2d2ca2f14e06d25cad14f7395b</t>
  </si>
  <si>
    <t>8pm aest</t>
  </si>
  <si>
    <t>99.185.225.101</t>
  </si>
  <si>
    <t>The Kings</t>
  </si>
  <si>
    <t>9:40 PM central</t>
  </si>
  <si>
    <t>Was kicked out of heli and was killed and crashed heli</t>
  </si>
  <si>
    <t>BMKII</t>
  </si>
  <si>
    <t>11.43pm aest</t>
  </si>
  <si>
    <t xml:space="preserve">Ryan </t>
  </si>
  <si>
    <t>BigRomero</t>
  </si>
  <si>
    <t>4 x bus</t>
  </si>
  <si>
    <t>8ad213ae9765fecb57639835e5f96692</t>
  </si>
  <si>
    <t>5 : 54 PM</t>
  </si>
  <si>
    <t>50.67.56.139</t>
  </si>
  <si>
    <t>Dream/Ayy Boii</t>
  </si>
  <si>
    <t>11:10 PM EST</t>
  </si>
  <si>
    <t>Woubie</t>
  </si>
  <si>
    <t>Dream</t>
  </si>
  <si>
    <t>d5910e7eb59f8e726a21d46adf06bcc5</t>
  </si>
  <si>
    <t>The kings was group name</t>
  </si>
  <si>
    <t>173.53.60.222</t>
  </si>
  <si>
    <t>12 hours</t>
  </si>
  <si>
    <t>wall glitching/ The dude came into ts and was very respectful</t>
  </si>
  <si>
    <t>NoOneLikesMe</t>
  </si>
  <si>
    <t>Mampici</t>
  </si>
  <si>
    <t>Storkey Nonce</t>
  </si>
  <si>
    <t>f70e2eeb8f563b8f475bba2b2f3ba7af</t>
  </si>
  <si>
    <t>76.185.78.49</t>
  </si>
  <si>
    <t>12:01 AM Central</t>
  </si>
  <si>
    <t>nick.lance</t>
  </si>
  <si>
    <t>11.56pm aest</t>
  </si>
  <si>
    <t>Ban evade/Wall glitch</t>
  </si>
  <si>
    <t>Hook heli</t>
  </si>
  <si>
    <t>Kyle hodgkinson</t>
  </si>
  <si>
    <t>Blow up at heli trader when brought</t>
  </si>
  <si>
    <t>3:10 PM Central</t>
  </si>
  <si>
    <t>Quantum90</t>
  </si>
  <si>
    <t>Magics humble aboad</t>
  </si>
  <si>
    <t>969203cc56eca114d3496ad0cb0c50bd</t>
  </si>
  <si>
    <t>52.144.102.204</t>
  </si>
  <si>
    <t>1229 MST</t>
  </si>
  <si>
    <t>mh littlebird, ghille vest, bergen, and mk18tricked</t>
  </si>
  <si>
    <t>Cenobite</t>
  </si>
  <si>
    <t>server crashed while he was flying</t>
  </si>
  <si>
    <t>7:20pm est</t>
  </si>
  <si>
    <t>Lenzburg</t>
  </si>
  <si>
    <t>Rob Jackson</t>
  </si>
  <si>
    <t>Phil Aeshino</t>
  </si>
  <si>
    <t>c105d268f40ff496301b6ac227f362f3</t>
  </si>
  <si>
    <t>208.71.99.153</t>
  </si>
  <si>
    <t>Mission car spawned inside building -https://gyazo.com/f6aaabff313e62c0116122c3c6e70ce3 - https://gyazo.com/aa0665b25ada47d49ab5d443bfea2509</t>
  </si>
  <si>
    <t>Bradley</t>
  </si>
  <si>
    <t>Lamelo</t>
  </si>
  <si>
    <t>9.58am aest</t>
  </si>
  <si>
    <t>Dream Team</t>
  </si>
  <si>
    <t>CLAN NAME IS DT</t>
  </si>
  <si>
    <t>HHmv gpk</t>
  </si>
  <si>
    <t>7ee88c124c8b01e94490b6691ca82df6</t>
  </si>
  <si>
    <t>Was blown up by somone driving into him outside trader</t>
  </si>
  <si>
    <t>92.13.70.123</t>
  </si>
  <si>
    <t xml:space="preserve">Gruby </t>
  </si>
  <si>
    <t>Yo_im_dank</t>
  </si>
  <si>
    <t>1 Day</t>
  </si>
  <si>
    <t xml:space="preserve">200k </t>
  </si>
  <si>
    <t>1st Time Glitching into base. Educated and 12 Hour ban Inforced. very Understanding</t>
  </si>
  <si>
    <t>Dank memes</t>
  </si>
  <si>
    <t>Safe disappered on him -https://www.youtube.com/watch?v=xZdgvzx3PPY</t>
  </si>
  <si>
    <t>SyntaxError</t>
  </si>
  <si>
    <t>Wyatt</t>
  </si>
  <si>
    <t>f4595277b05703db309f0fd06f41362a</t>
  </si>
  <si>
    <t>24.186.49.11</t>
  </si>
  <si>
    <t>SUV Classic</t>
  </si>
  <si>
    <t>Car flipped and couldn't unflip</t>
  </si>
  <si>
    <t>11:26PM PST</t>
  </si>
  <si>
    <t>Pizza Party Pit</t>
  </si>
  <si>
    <t>Blackwood</t>
  </si>
  <si>
    <t>winer</t>
  </si>
  <si>
    <t>2047 MST</t>
  </si>
  <si>
    <t>4d9dba84be6e90e43129de841ea149e5</t>
  </si>
  <si>
    <t>hmmwv cup unarmed</t>
  </si>
  <si>
    <t>exploded when trying to paint</t>
  </si>
  <si>
    <t>174.102.105.247</t>
  </si>
  <si>
    <t>Parker / gun slinger</t>
  </si>
  <si>
    <t xml:space="preserve">Blackfish </t>
  </si>
  <si>
    <t>Tetris</t>
  </si>
  <si>
    <t>two players baught choppers at same time - http://prntscr.com/ev1hwb - https://gyazo.com/4ac829b1add8d7086a7db6155f17f76d</t>
  </si>
  <si>
    <t>1a294bcf5acb8e8b5fc04a3551b3afe6</t>
  </si>
  <si>
    <t>78.158.9.97</t>
  </si>
  <si>
    <t>P-Tippy, Penelope</t>
  </si>
  <si>
    <t>4:47 PM central</t>
  </si>
  <si>
    <t xml:space="preserve">Sparky </t>
  </si>
  <si>
    <t>Wall glitching/lieing to staff</t>
  </si>
  <si>
    <t>12:02AM PST</t>
  </si>
  <si>
    <t xml:space="preserve">Little bird </t>
  </si>
  <si>
    <t>The Hilltop 2</t>
  </si>
  <si>
    <t xml:space="preserve">pulled vehical out of </t>
  </si>
  <si>
    <t>All/TS</t>
  </si>
  <si>
    <t>MyhameD</t>
  </si>
  <si>
    <t>62977c14457356f8b86a546bd72244ee</t>
  </si>
  <si>
    <t>94.50.194.195/Has atleast 6 other IP's</t>
  </si>
  <si>
    <t>nick lance</t>
  </si>
  <si>
    <t>4:47 PM Central</t>
  </si>
  <si>
    <t>1904 MST</t>
  </si>
  <si>
    <t xml:space="preserve">Velox Mars </t>
  </si>
  <si>
    <t>pulled little bird out of virtual and blew up - https://gyazo.com/c9dfbb32b5e4ead1e52703ee3f9c4bbb</t>
  </si>
  <si>
    <t>12:56 AM PST</t>
  </si>
  <si>
    <t>{IFF}Masked Man</t>
  </si>
  <si>
    <t>SSF</t>
  </si>
  <si>
    <t>0cd780ae6ff9e23242dfec9f7c8c0f85</t>
  </si>
  <si>
    <t>76.103.105.208</t>
  </si>
  <si>
    <t>11:49 PM Central</t>
  </si>
  <si>
    <t>7k</t>
  </si>
  <si>
    <t>A door</t>
  </si>
  <si>
    <t>trader stealing</t>
  </si>
  <si>
    <t xml:space="preserve">Opa helmut </t>
  </si>
  <si>
    <t>Guard Dog</t>
  </si>
  <si>
    <t>78c1a577294f343b3e9c37c203d29012</t>
  </si>
  <si>
    <t>5:41 Am PST</t>
  </si>
  <si>
    <t>98.179.186.92</t>
  </si>
  <si>
    <t>5:13 PST</t>
  </si>
  <si>
    <t>German, not super great at english</t>
  </si>
  <si>
    <t>12 hrs</t>
  </si>
  <si>
    <t>Admin disrespect and homophobic slurs (kicked once already)</t>
  </si>
  <si>
    <t>Kurk Kokane</t>
  </si>
  <si>
    <t>8e80893903ee3842f0a200bed21f353c</t>
  </si>
  <si>
    <t>95.90.243.54</t>
  </si>
  <si>
    <t>Kabanino</t>
  </si>
  <si>
    <t xml:space="preserve">Trader Ramming </t>
  </si>
  <si>
    <t>kossuth</t>
  </si>
  <si>
    <t>9.37pmn aest</t>
  </si>
  <si>
    <t>MENI</t>
  </si>
  <si>
    <t>ac7c015c97b5ad74478929770476baa1</t>
  </si>
  <si>
    <t>Bipod weapon from black market blow up when they deployed it</t>
  </si>
  <si>
    <t>212.164.91.132</t>
  </si>
  <si>
    <t>Dec &amp; TheMiserableMoth</t>
  </si>
  <si>
    <t>Wolf</t>
  </si>
  <si>
    <t>Prowler</t>
  </si>
  <si>
    <t>Flip option would work deleted and spawned another</t>
  </si>
  <si>
    <t>That Place</t>
  </si>
  <si>
    <t>dekker_foe</t>
  </si>
  <si>
    <t>Kish kab's gloryhole</t>
  </si>
  <si>
    <t>1906 MST</t>
  </si>
  <si>
    <t xml:space="preserve">Marian </t>
  </si>
  <si>
    <t>Gerik</t>
  </si>
  <si>
    <t>43eb7d6f0b3cc02e3ad7a5b44d7914d7</t>
  </si>
  <si>
    <t>base kit and plot pole</t>
  </si>
  <si>
    <t>Busy Veterans</t>
  </si>
  <si>
    <t>129.137.148.1</t>
  </si>
  <si>
    <t>Dimitri Angelakis</t>
  </si>
  <si>
    <t xml:space="preserve">Admin disrespect and homophobic slurs&amp; forum Spamming </t>
  </si>
  <si>
    <t>ICallHax</t>
  </si>
  <si>
    <t>63b926f966efe1c71d2862129fd0ee2f</t>
  </si>
  <si>
    <t>50.68.160.242</t>
  </si>
  <si>
    <t>Hyouka Fuwa</t>
  </si>
  <si>
    <t>10:30P EST</t>
  </si>
  <si>
    <t>Meta Exiles</t>
  </si>
  <si>
    <t>2:53PM PST</t>
  </si>
  <si>
    <t>Calculian</t>
  </si>
  <si>
    <t>Lank Deems</t>
  </si>
  <si>
    <t>Shpoontik</t>
  </si>
  <si>
    <t>http://steamcommunity.com/sharedfiles/filedetails/?id=904171356     http://steamcommunity.com/sharedfiles/filedetails/?id=904171344</t>
  </si>
  <si>
    <t>758f8b7c251d860f37223459154690fd</t>
  </si>
  <si>
    <t>192.0.134.76</t>
  </si>
  <si>
    <t>Bunnyonroids</t>
  </si>
  <si>
    <t>5:35 PM PST</t>
  </si>
  <si>
    <t>sUMMER</t>
  </si>
  <si>
    <t>2301 mst</t>
  </si>
  <si>
    <t>Wolf582</t>
  </si>
  <si>
    <t>Wall Glitching</t>
  </si>
  <si>
    <t>38k</t>
  </si>
  <si>
    <t>strider</t>
  </si>
  <si>
    <t>1037P EST</t>
  </si>
  <si>
    <t>ratcoon snipers</t>
  </si>
  <si>
    <t>FROZE</t>
  </si>
  <si>
    <t>0VXOBUn7j+YxzBJ+LKy5IYIGBAs=</t>
  </si>
  <si>
    <t>IP Not Listed</t>
  </si>
  <si>
    <t>4:22 AM EST</t>
  </si>
  <si>
    <t>3 Day</t>
  </si>
  <si>
    <t>Advertising Anarchy Exile. Trying to recruit and "teach dupe methods"</t>
  </si>
  <si>
    <t>http://www.exilemod.com/servers/anarchy-exile-r1081/        http://i.imgur.com/ptGwW7f.png      Player Reports as well</t>
  </si>
  <si>
    <t>Linguistics Operations Center</t>
  </si>
  <si>
    <t>14:50 PM GMT</t>
  </si>
  <si>
    <t>7 Day's</t>
  </si>
  <si>
    <t>Stealing from trader if he steals again 2 week if it's more severe perm</t>
  </si>
  <si>
    <t>Naterbater</t>
  </si>
  <si>
    <t>4:21 AM EST</t>
  </si>
  <si>
    <t>Fox</t>
  </si>
  <si>
    <t>Semper Yut</t>
  </si>
  <si>
    <t>1x Blackfish</t>
  </si>
  <si>
    <t>3f1d9b8148c1d0a37988fe10f2e16cc9</t>
  </si>
  <si>
    <t>Blew up upon purchase - https://gyazo.com/815ee0e67dfc1857380e0cf0f681d83d</t>
  </si>
  <si>
    <t>73.188.65.41</t>
  </si>
  <si>
    <t>hismistress</t>
  </si>
  <si>
    <t>11.30pm aest</t>
  </si>
  <si>
    <t xml:space="preserve">First offense attempted wall glitch. DOUBLE CLICK THE BOX IF HE COMES INTO TEAMSPEAK &gt; THEIR IS THREE LINKS </t>
  </si>
  <si>
    <t>Sadam Houssein</t>
  </si>
  <si>
    <t>275k for flag level 9</t>
  </si>
  <si>
    <t>Base kti and base gear</t>
  </si>
  <si>
    <t>http://images.akamai.steamusercontent.com/ugc/92723671011073875/476FED8AACC9E1030355F4C521483E2577C83ACF/ http://images.akamai.steamusercontent.com/ugc/92723671011074448/69BAD44D53AD3039A13DB62527CEA44BBFF4292A/ http://images.akamai.steamusercontent.com/ugc/92723671011075015/ADA7FDD81C8D715177B258694441CC6E7CD4019C/</t>
  </si>
  <si>
    <t>Was wiped of the map and data boxs spoke to bubba</t>
  </si>
  <si>
    <t>jake1819</t>
  </si>
  <si>
    <t>Some french name</t>
  </si>
  <si>
    <t>13.04.2017</t>
  </si>
  <si>
    <t>651c196ed1a10d5e77413eebdba47534</t>
  </si>
  <si>
    <t>HMMVV + Lynx</t>
  </si>
  <si>
    <t>50.66.180.86</t>
  </si>
  <si>
    <t>Tyler Le</t>
  </si>
  <si>
    <t>Ketamine Rudd</t>
  </si>
  <si>
    <t>The Googs</t>
  </si>
  <si>
    <t xml:space="preserve">Gerald Rudolf </t>
  </si>
  <si>
    <t>MurckI</t>
  </si>
  <si>
    <t xml:space="preserve">sPEcial Alaskan </t>
  </si>
  <si>
    <t>bigbeev</t>
  </si>
  <si>
    <t>Jay</t>
  </si>
  <si>
    <t>6:30PM EST</t>
  </si>
  <si>
    <t>9:25pm AK</t>
  </si>
  <si>
    <t>1x Hmvee</t>
  </si>
  <si>
    <t>vechile stolen from trader, https://gyazo.com/b016164f62add7f31525e3b0e6cf98f9 https://gyazo.com/00199549a7cbf8cf8ca45aa6c5ae3d84 https://gyazo.com/36d28dbcb5b10854f04e03707ddcb38d  https://gyazo.com/2a9026ad2d7abef060069c2974ae5812</t>
  </si>
  <si>
    <t>George Hamnond</t>
  </si>
  <si>
    <t>15:27 GMT</t>
  </si>
  <si>
    <t>Dymo</t>
  </si>
  <si>
    <t>SFG HQ</t>
  </si>
  <si>
    <t>7.26pm aest</t>
  </si>
  <si>
    <t>100k for base gear</t>
  </si>
  <si>
    <t>Ural,jasckel,base kit</t>
  </si>
  <si>
    <t>Pickle &amp; Calvin</t>
  </si>
  <si>
    <t>Ural blow up by server lag and blow all there gear up with the jackel</t>
  </si>
  <si>
    <t>15:35 GMT</t>
  </si>
  <si>
    <t>TickleOurPickles</t>
  </si>
  <si>
    <t>9.07pmaest</t>
  </si>
  <si>
    <t>Was banned for 24 hours then came into TS and abused Staff Perm</t>
  </si>
  <si>
    <t>Mastiff PPV,Prowler x2, M11343 Ambulance</t>
  </si>
  <si>
    <t>Stephen</t>
  </si>
  <si>
    <t>vechicals that were delted when base was wiped from data base by server error</t>
  </si>
  <si>
    <t>SOP</t>
  </si>
  <si>
    <t>30a3c1f4f396a26134ae84b89e7e1159</t>
  </si>
  <si>
    <t>73.75.57.144</t>
  </si>
  <si>
    <t>Repent</t>
  </si>
  <si>
    <t>12 Hours</t>
  </si>
  <si>
    <t>11.28pm aest</t>
  </si>
  <si>
    <t>Foul language  - 12 hours</t>
  </si>
  <si>
    <t>12:11:00 AM GMT</t>
  </si>
  <si>
    <t>Mastiff and Van</t>
  </si>
  <si>
    <t>Double Daddy</t>
  </si>
  <si>
    <t>Undeadfred</t>
  </si>
  <si>
    <t>Curtis</t>
  </si>
  <si>
    <t>Fort Knox</t>
  </si>
  <si>
    <t>Disrespecting staff/silly silly man</t>
  </si>
  <si>
    <t>Wu Bastard</t>
  </si>
  <si>
    <t>cd9f0692e9b6dd7cc801134daeddafb2</t>
  </si>
  <si>
    <t>Alexandria</t>
  </si>
  <si>
    <t>49.146.75.129</t>
  </si>
  <si>
    <t>Tradezone camped placed an IED on road and shot a group, understood what he did wrong and accepted ban.</t>
  </si>
  <si>
    <t>Strider, 3 walls, 2 windows</t>
  </si>
  <si>
    <t>Zodiac</t>
  </si>
  <si>
    <t xml:space="preserve">Blew up when taking out of Virtual Garage </t>
  </si>
  <si>
    <t>Backstreet</t>
  </si>
  <si>
    <t>76561198256145857</t>
  </si>
  <si>
    <t>10:42P EST</t>
  </si>
  <si>
    <t>75.80.44.224</t>
  </si>
  <si>
    <t>01:55EST</t>
  </si>
  <si>
    <t>Dat Ass</t>
  </si>
  <si>
    <t>Merlin</t>
  </si>
  <si>
    <t>Friendly Crackhead (76561198089138606)</t>
  </si>
  <si>
    <t>11:32P EST</t>
  </si>
  <si>
    <t>Din Dins Ready</t>
  </si>
  <si>
    <t>Also known as bear. Changes name regularly</t>
  </si>
  <si>
    <t>Foxen</t>
  </si>
  <si>
    <t>3:01A EST</t>
  </si>
  <si>
    <t>IdoitRehabFoundation</t>
  </si>
  <si>
    <t>3:21A EST</t>
  </si>
  <si>
    <t>GhostLegion</t>
  </si>
  <si>
    <t>disrespecting other players "fuck you faggots" in side chat</t>
  </si>
  <si>
    <t>Division by Zero (Jason EXP)</t>
  </si>
  <si>
    <t>12:41 pm EST</t>
  </si>
  <si>
    <t>45k for gear. (knife)</t>
  </si>
  <si>
    <t>merlin</t>
  </si>
  <si>
    <t>Brandon Marbles</t>
  </si>
  <si>
    <t>Qohorik</t>
  </si>
  <si>
    <t>76561197997469839</t>
  </si>
  <si>
    <t>68.60.57.1</t>
  </si>
  <si>
    <t>Racism see report; http://forum.expgamingcommunity.com/topic/1794-player-report-an-npc-brandom-marbles/</t>
  </si>
  <si>
    <t>Mileslong</t>
  </si>
  <si>
    <t>an NPC</t>
  </si>
  <si>
    <t>76561198276165006</t>
  </si>
  <si>
    <t>Exile City</t>
  </si>
  <si>
    <t>203.213.240.132</t>
  </si>
  <si>
    <t>Very nice people</t>
  </si>
  <si>
    <t>Caz</t>
  </si>
  <si>
    <t>17:07 PM EST</t>
  </si>
  <si>
    <t>OMGitsjmac</t>
  </si>
  <si>
    <t>14.04.17</t>
  </si>
  <si>
    <t xml:space="preserve">15k </t>
  </si>
  <si>
    <t>16:50 GMT</t>
  </si>
  <si>
    <t>was in trader saw his car spawn in on someone else's and it blew up.</t>
  </si>
  <si>
    <t>1 day</t>
  </si>
  <si>
    <t>HUMMWV</t>
  </si>
  <si>
    <t>Dat Boi</t>
  </si>
  <si>
    <t>1729 MST</t>
  </si>
  <si>
    <t>Sassy The Sasquach</t>
  </si>
  <si>
    <t>Chaps</t>
  </si>
  <si>
    <t>01102e4d2a200d8f0c8f491bfb0074a3</t>
  </si>
  <si>
    <t>character wiped for troubleshooting, returned money, but not respect</t>
  </si>
  <si>
    <t xml:space="preserve">71.61.36.137 </t>
  </si>
  <si>
    <t>19:10 GMT</t>
  </si>
  <si>
    <t>00:17EST</t>
  </si>
  <si>
    <t>Big Lez Cozy Cove</t>
  </si>
  <si>
    <t>ben reilly</t>
  </si>
  <si>
    <t>4.25pmaest</t>
  </si>
  <si>
    <t>15/4/17</t>
  </si>
  <si>
    <t>big momma 2</t>
  </si>
  <si>
    <t>Server crashed while hewas radiding</t>
  </si>
  <si>
    <t>an NPC!</t>
  </si>
  <si>
    <t>1008 MST</t>
  </si>
  <si>
    <t>guiness</t>
  </si>
  <si>
    <t>character stuck in death/respawn  loop, comped for items and waiting 4 hours to get unstuck</t>
  </si>
  <si>
    <t>19:38 GMT</t>
  </si>
  <si>
    <t>Gunslanger</t>
  </si>
  <si>
    <t>E.O.C</t>
  </si>
  <si>
    <t>DuhasT</t>
  </si>
  <si>
    <t>2:40 pm EST</t>
  </si>
  <si>
    <t>21:52 GMT</t>
  </si>
  <si>
    <t>12hrs</t>
  </si>
  <si>
    <t>Hillarys Porn Folder</t>
  </si>
  <si>
    <t>Told him to quit with the language in side chat didn't so he got a 12hr</t>
  </si>
  <si>
    <t>PerriMerri</t>
  </si>
  <si>
    <t>104dea31586928546a2bbf178cd54a98</t>
  </si>
  <si>
    <t>212.35.166.182</t>
  </si>
  <si>
    <t>ARA Color</t>
  </si>
  <si>
    <t>2:14 AM CST</t>
  </si>
  <si>
    <t>9:47 EST</t>
  </si>
  <si>
    <t>Wall Glitching/ Little shit stole my flag by glitching through a wall, Ill refund myself when possible.</t>
  </si>
  <si>
    <t>hummv with mk-19 and stinger with 2 rockets</t>
  </si>
  <si>
    <t>Randall</t>
  </si>
  <si>
    <t xml:space="preserve">Peter Hetake </t>
  </si>
  <si>
    <t>41f0fc1beac3071ad412fc854a4e2e9b</t>
  </si>
  <si>
    <t>46.39.34.147</t>
  </si>
  <si>
    <t>NaiveBandit</t>
  </si>
  <si>
    <t>2:27am est</t>
  </si>
  <si>
    <t>Winter crashed - http://steamcommunity.com/sharedfiles/filedetails/?id=906332930%5C</t>
  </si>
  <si>
    <t>OMGitjmac</t>
  </si>
  <si>
    <t>Server crashed after mission. https://www.facebook.com/prodigy.smith.9/posts/1295597193854457</t>
  </si>
  <si>
    <t>Leeroy Long</t>
  </si>
  <si>
    <t>Dalbon</t>
  </si>
  <si>
    <t>1912 MST</t>
  </si>
  <si>
    <t>Mangos HQ</t>
  </si>
  <si>
    <t>mh-9 heli</t>
  </si>
  <si>
    <t>heli exploded when purchased from trader</t>
  </si>
  <si>
    <t>Red_Star_x</t>
  </si>
  <si>
    <t>13:24PM GMT</t>
  </si>
  <si>
    <t>1946 MST</t>
  </si>
  <si>
    <t xml:space="preserve"> Vito Monroe</t>
  </si>
  <si>
    <t>16120 respect</t>
  </si>
  <si>
    <t xml:space="preserve"> Wall glitching.  http://plays.tv/video/589b1949ec85ad76c2/randall</t>
  </si>
  <si>
    <t>respect glitch took respect instead of awarding while selling at waste dump http://plays.tv/video/58f2ca63cf9ee3d0d8/exp-respect-glitch</t>
  </si>
  <si>
    <t>Goyim City</t>
  </si>
  <si>
    <t>Sillivilli</t>
  </si>
  <si>
    <t>2053 MST</t>
  </si>
  <si>
    <t>76561198166757296</t>
  </si>
  <si>
    <t>mh-6j</t>
  </si>
  <si>
    <t>188.64.175.211</t>
  </si>
  <si>
    <t>stolen heli unable to be repaired, delted old one respawned new one for him</t>
  </si>
  <si>
    <t>Shane</t>
  </si>
  <si>
    <t>Wall glitching. http://plays.tv/video/589b18812faabd5c4d/glitch</t>
  </si>
  <si>
    <t>Weenie Beenie</t>
  </si>
  <si>
    <t>1.30pm aest</t>
  </si>
  <si>
    <t>16/4/17</t>
  </si>
  <si>
    <t>Nick</t>
  </si>
  <si>
    <t>76561198065467077</t>
  </si>
  <si>
    <t>5.164.36.205</t>
  </si>
  <si>
    <t>1:24:00 PM GMT</t>
  </si>
  <si>
    <t>Herny</t>
  </si>
  <si>
    <t>Wall glitching. http://plays.tv/video/589b1bfe61982d13f1/asdasd</t>
  </si>
  <si>
    <t>Non Racist name</t>
  </si>
  <si>
    <t>81bb5ad03d1443b69c55419a939c3825</t>
  </si>
  <si>
    <t>65.24.48.119</t>
  </si>
  <si>
    <t>3:13 PM CST</t>
  </si>
  <si>
    <t>Building while being raided/In combat</t>
  </si>
  <si>
    <t>XEon</t>
  </si>
  <si>
    <t>nAPF</t>
  </si>
  <si>
    <t>Fox's Den</t>
  </si>
  <si>
    <t>212.35.160.148</t>
  </si>
  <si>
    <t>SexualDumpling</t>
  </si>
  <si>
    <t>1.53pm aest</t>
  </si>
  <si>
    <t>Strider and gear</t>
  </si>
  <si>
    <t>2:45 AM EST</t>
  </si>
  <si>
    <t>Admin and servcer error</t>
  </si>
  <si>
    <t>Auroa</t>
  </si>
  <si>
    <t>2.27pm aest</t>
  </si>
  <si>
    <t>UH</t>
  </si>
  <si>
    <t>Server crash</t>
  </si>
  <si>
    <t>Dragonbutters</t>
  </si>
  <si>
    <t>RedCoffee</t>
  </si>
  <si>
    <t xml:space="preserve">The Garage </t>
  </si>
  <si>
    <t>0012 MST</t>
  </si>
  <si>
    <t>165k poptabs/100k respect</t>
  </si>
  <si>
    <t>basekit/37 walls.37 floors/2 gates/5 doors/plot pole/15 tents/3safes/3 lrr/3/l115/6 lrps/ammo/prowler/m240 hmmwv/15 stairs</t>
  </si>
  <si>
    <t>lost everything on Lingor was promised a comp on new server of his choice</t>
  </si>
  <si>
    <t>Tantzteufel</t>
  </si>
  <si>
    <t>Fred</t>
  </si>
  <si>
    <t xml:space="preserve">3 x Wall Glitching  Banned for 24 Hours than did it again. </t>
  </si>
  <si>
    <t>10.47pm aest</t>
  </si>
  <si>
    <t>OMG</t>
  </si>
  <si>
    <t>Server error</t>
  </si>
  <si>
    <t>2ffa3113090d41b9d8b7cb02b75c4fd6</t>
  </si>
  <si>
    <t>Nick Lnace</t>
  </si>
  <si>
    <t>211.31.21.82</t>
  </si>
  <si>
    <t>12:54 pm AK</t>
  </si>
  <si>
    <t>0902 MST</t>
  </si>
  <si>
    <t>stealing in trader and evading us when we ask to talk. he admitted to stealing in side chat.</t>
  </si>
  <si>
    <t>mi-hook</t>
  </si>
  <si>
    <t>exploded when purchased at zelenegorsk trader</t>
  </si>
  <si>
    <t xml:space="preserve"> https://gyazo.com/cdf22f2ad124afefe66e6fa90afa32b6    http://i.imgur.com/tZjRout.png</t>
  </si>
  <si>
    <t>HIS DAD</t>
  </si>
  <si>
    <t>Altis</t>
  </si>
  <si>
    <t>Team vent crew</t>
  </si>
  <si>
    <t>deb81575740aacc42e578ae4f9cb1fb4</t>
  </si>
  <si>
    <t>16.04.2017</t>
  </si>
  <si>
    <t>151.226.5.13</t>
  </si>
  <si>
    <t>2:30 PM CST</t>
  </si>
  <si>
    <t>2x base glitching/1x lying to admin</t>
  </si>
  <si>
    <t>Bio Raven</t>
  </si>
  <si>
    <t>Matt tizy</t>
  </si>
  <si>
    <t>bc88754d9b095e62cdf5e09c26af6f10</t>
  </si>
  <si>
    <t>107.216.163.84</t>
  </si>
  <si>
    <t>2x base glitching/1x lying to Admin</t>
  </si>
  <si>
    <t>12:41pm est</t>
  </si>
  <si>
    <t>Boris Petrov</t>
  </si>
  <si>
    <t>7aefc6096f3871c71ab9b95920384cd7</t>
  </si>
  <si>
    <t>47.221.0.138</t>
  </si>
  <si>
    <t>3:10 PM PST</t>
  </si>
  <si>
    <t>2 Days</t>
  </si>
  <si>
    <t>Stealing from trader zone / lying to an admin</t>
  </si>
  <si>
    <t>Chancellor</t>
  </si>
  <si>
    <t>2:00pm EST</t>
  </si>
  <si>
    <t>29946117b734dab796cad29e6a6b81d3</t>
  </si>
  <si>
    <t>Last Man Battlion HQ</t>
  </si>
  <si>
    <t>77.97.228.192</t>
  </si>
  <si>
    <t>5:22 PM CST</t>
  </si>
  <si>
    <t>22/11/17</t>
  </si>
  <si>
    <t>Homophobia in sidechat</t>
  </si>
  <si>
    <t>C. Midgley</t>
  </si>
  <si>
    <t>VOdnik 2pkm</t>
  </si>
  <si>
    <t>Sgt Swagger</t>
  </si>
  <si>
    <t>El Patrón</t>
  </si>
  <si>
    <t>bd231f356f9fa34987bd1c47d29781fa</t>
  </si>
  <si>
    <t>149.202.196.51</t>
  </si>
  <si>
    <t>18:04PM GMT</t>
  </si>
  <si>
    <t>Viking hammer</t>
  </si>
  <si>
    <t>Shooting through base floors https://www.youtube.com/watch?v=GQmVvacw4uw</t>
  </si>
  <si>
    <t>Pinky</t>
  </si>
  <si>
    <t>8eb127297b51f32b7c179b9ea1c8e84c</t>
  </si>
  <si>
    <t>91.225.151.105</t>
  </si>
  <si>
    <t>Jonas</t>
  </si>
  <si>
    <t>21:38 GMT</t>
  </si>
  <si>
    <t>15/2/2017</t>
  </si>
  <si>
    <t>ESP, repair script. Evidence on request</t>
  </si>
  <si>
    <t>Aranoxplace</t>
  </si>
  <si>
    <t>Some russian name</t>
  </si>
  <si>
    <t>Cake</t>
  </si>
  <si>
    <t>67f9408a8839ae5eb820c23151690736</t>
  </si>
  <si>
    <t>148.75.200.115</t>
  </si>
  <si>
    <t>22:20 GMT</t>
  </si>
  <si>
    <t>Summer kicked every person off and he was flying https://gyazo.com/c065ad58cd432edf449e2b80899194ab</t>
  </si>
  <si>
    <t>16/2/2017</t>
  </si>
  <si>
    <t>Jeppe Juul</t>
  </si>
  <si>
    <t>Stealing from trader, ramming people, ramming me. Evidence on request</t>
  </si>
  <si>
    <t>SilentWikf</t>
  </si>
  <si>
    <t>833p</t>
  </si>
  <si>
    <t>Sons of Snipers</t>
  </si>
  <si>
    <t>hit paint while taking out inventory and it exploded.  Redone by Loyd, hunter glitched... nub admin</t>
  </si>
  <si>
    <t>496284cb09c18d9eeffb2aa8836ecc7e</t>
  </si>
  <si>
    <t>211.222.250.63</t>
  </si>
  <si>
    <t>7:20 EST</t>
  </si>
  <si>
    <t>11pm aest</t>
  </si>
  <si>
    <t>Eisen</t>
  </si>
  <si>
    <t>17/4/17</t>
  </si>
  <si>
    <t>Moving base parts to kill people raiding base  https://youtu.be/8SMfJqcU-Fg</t>
  </si>
  <si>
    <t>littlebird</t>
  </si>
  <si>
    <t>Shatter Dome</t>
  </si>
  <si>
    <t>Ajanhoo</t>
  </si>
  <si>
    <t>Vendetta</t>
  </si>
  <si>
    <t>Rigid</t>
  </si>
  <si>
    <t>Jarro</t>
  </si>
  <si>
    <t>Hook</t>
  </si>
  <si>
    <t>Blew up on purchase</t>
  </si>
  <si>
    <t>Brandon Falcon</t>
  </si>
  <si>
    <t>efb6a09905836ddfc367bd056e05d189</t>
  </si>
  <si>
    <t>8.51pm aest</t>
  </si>
  <si>
    <t>strider,ghilli, gear that was stolen</t>
  </si>
  <si>
    <t xml:space="preserve">[ZERT] Snow Demons </t>
  </si>
  <si>
    <t>Lost gear to a trader stalker</t>
  </si>
  <si>
    <t>themeanboy</t>
  </si>
  <si>
    <t>11.39pmaest</t>
  </si>
  <si>
    <t>Frag-A-nut</t>
  </si>
  <si>
    <t>Stolen flag glithed though the wall</t>
  </si>
  <si>
    <t>Cody</t>
  </si>
  <si>
    <t>luzen</t>
  </si>
  <si>
    <t>222.102.144.42</t>
  </si>
  <si>
    <t>mi8</t>
  </si>
  <si>
    <t xml:space="preserve">clipped the rooftop and flipped. Moved heli and it exploded. </t>
  </si>
  <si>
    <t>Pigass, Macc</t>
  </si>
  <si>
    <t>Nick Lance</t>
  </si>
  <si>
    <t>5:55PM PST</t>
  </si>
  <si>
    <t>We sell seedastics</t>
  </si>
  <si>
    <t>TP'd back to his body because a glitch sent him flying across the map when he tapped a rock? Eh being nice.</t>
  </si>
  <si>
    <t>154p</t>
  </si>
  <si>
    <t>m107, littlebird, 5 mags</t>
  </si>
  <si>
    <t>Jon Snow</t>
  </si>
  <si>
    <t>kicked in flight</t>
  </si>
  <si>
    <t>20:11PST</t>
  </si>
  <si>
    <t>La Puta</t>
  </si>
  <si>
    <t>Blew up when taking out of Virtual Garage</t>
  </si>
  <si>
    <t>Parker</t>
  </si>
  <si>
    <t>CuckLordBilly</t>
  </si>
  <si>
    <t>Jews R Us</t>
  </si>
  <si>
    <t>GamerAddict</t>
  </si>
  <si>
    <t>23:00PST</t>
  </si>
  <si>
    <t>RageQuit Hill</t>
  </si>
  <si>
    <t>Carter</t>
  </si>
  <si>
    <t>7:23A</t>
  </si>
  <si>
    <t>Unbanned. 450 Removed the wall not all 4 of them!</t>
  </si>
  <si>
    <t>TIGERS DEN</t>
  </si>
  <si>
    <t>Server Crash</t>
  </si>
  <si>
    <t>Ipemoi</t>
  </si>
  <si>
    <t>Law</t>
  </si>
  <si>
    <t>M107</t>
  </si>
  <si>
    <t>8:45A</t>
  </si>
  <si>
    <t>New England</t>
  </si>
  <si>
    <t>5x Lynx</t>
  </si>
  <si>
    <t>Server Crash/Mission stuff he didnt know exact item in crate</t>
  </si>
  <si>
    <t>TriggerHex</t>
  </si>
  <si>
    <t>Ray Katzin</t>
  </si>
  <si>
    <t>12:58 PST</t>
  </si>
  <si>
    <t>Lunzen</t>
  </si>
  <si>
    <t>2 basekit Stider, Prowler,qulin</t>
  </si>
  <si>
    <t>Comped as base deleted after been told spot was ok by Admin</t>
  </si>
  <si>
    <t>DrDirtyD</t>
  </si>
  <si>
    <t xml:space="preserve">132k </t>
  </si>
  <si>
    <t>FilthyFactory</t>
  </si>
  <si>
    <t>Napf server crashed - https://steamuserimages-a.akamaihd.net/ugc/90478669045415070/514EB330946384596BB9C32C68F3E7DBFFB93B5E/</t>
  </si>
  <si>
    <t>18.04.2017</t>
  </si>
  <si>
    <t>Jack Daniels</t>
  </si>
  <si>
    <t>5:44PST</t>
  </si>
  <si>
    <t>Frenchie</t>
  </si>
  <si>
    <t>""</t>
  </si>
  <si>
    <t>BAAM</t>
  </si>
  <si>
    <t>0808b52535d3b8eae02d3c1eb152daa6</t>
  </si>
  <si>
    <t>2 prowler</t>
  </si>
  <si>
    <t>211.205.160.225</t>
  </si>
  <si>
    <t>exploded when towed on bridge, then redid because im a dumbass and blew it up again.</t>
  </si>
  <si>
    <t>Gamer Addict</t>
  </si>
  <si>
    <t>Redbull</t>
  </si>
  <si>
    <t>643pm</t>
  </si>
  <si>
    <t>Metal Approved</t>
  </si>
  <si>
    <t>":</t>
  </si>
  <si>
    <t>Spoke to metal, had bld mission he could access crate. Was told by metal due to hmgs nearby. Verfied with metal given tabs to cover gear and supplies to make CRT as he is in a firefight.</t>
  </si>
  <si>
    <t>Zika Virus</t>
  </si>
  <si>
    <t>TechnoViking</t>
  </si>
  <si>
    <t>1926 MST</t>
  </si>
  <si>
    <t>11:27pm est</t>
  </si>
  <si>
    <t>mi-6t Hook</t>
  </si>
  <si>
    <t>Cacota</t>
  </si>
  <si>
    <t xml:space="preserve">exploded at zelenegorsk trader when purchased killing pilot </t>
  </si>
  <si>
    <t>CG Shadow, Blake</t>
  </si>
  <si>
    <t>Marlboro</t>
  </si>
  <si>
    <t>12:47AM PST</t>
  </si>
  <si>
    <t>3cb08eabc4a4886fb23b22733fe1b1ec</t>
  </si>
  <si>
    <t>183.108.85.97</t>
  </si>
  <si>
    <t>Veni Vidi Vici</t>
  </si>
  <si>
    <t>Masen</t>
  </si>
  <si>
    <t>2:30 PST</t>
  </si>
  <si>
    <t>Perfect Lands</t>
  </si>
  <si>
    <t>BURNOUT</t>
  </si>
  <si>
    <t>4a97e1a12855052edd8e30863485edff</t>
  </si>
  <si>
    <t>Balls</t>
  </si>
  <si>
    <t>Bucktuck Factory</t>
  </si>
  <si>
    <t>65.128.189.183</t>
  </si>
  <si>
    <t>Color</t>
  </si>
  <si>
    <t>Advertising community [gfg]</t>
  </si>
  <si>
    <t>11:45 pm est</t>
  </si>
  <si>
    <t>Bruderholz</t>
  </si>
  <si>
    <t>Bubba/Danny</t>
  </si>
  <si>
    <t>MYGAM</t>
  </si>
  <si>
    <t>1c2710c1a4c98c3fbeaa9bcdc25f50de</t>
  </si>
  <si>
    <t>73.52.54.79</t>
  </si>
  <si>
    <t>9:46 PM Central</t>
  </si>
  <si>
    <t>48 hours</t>
  </si>
  <si>
    <t>Base glitching</t>
  </si>
  <si>
    <t>Da dog house</t>
  </si>
  <si>
    <t>Sorin</t>
  </si>
  <si>
    <t>3e36a997f865e4dddd92004bd3c1bb9d</t>
  </si>
  <si>
    <t>98.18.117.229</t>
  </si>
  <si>
    <t>10:25 PM Central</t>
  </si>
  <si>
    <t>Pablo</t>
  </si>
  <si>
    <t>Homophobia in sidechat/staff disrespect</t>
  </si>
  <si>
    <t>Dildos</t>
  </si>
  <si>
    <t>Josh</t>
  </si>
  <si>
    <t>a604238c18082b3b3954b5377b717e8a</t>
  </si>
  <si>
    <t>64.18.114.149</t>
  </si>
  <si>
    <t>24 hours</t>
  </si>
  <si>
    <t>Tormento</t>
  </si>
  <si>
    <t>604ba0103c29d5bab5455269bd1abdea</t>
  </si>
  <si>
    <t>179.178.241.171</t>
  </si>
  <si>
    <t>4:05 EST</t>
  </si>
  <si>
    <t>24 Hours</t>
  </si>
  <si>
    <t>Continual lying to admin/ Trolling in trader            Asked him questions he lied and then group mate told me the true story.</t>
  </si>
  <si>
    <t>Mr Crush</t>
  </si>
  <si>
    <t>12:07 PST</t>
  </si>
  <si>
    <t>CoRnDoX</t>
  </si>
  <si>
    <t>31960af8c6e529594f9651b6914c2aa0</t>
  </si>
  <si>
    <t>VYBOR</t>
  </si>
  <si>
    <t>78.55.17.205</t>
  </si>
  <si>
    <t>Flag was in odd spot. Now fixed.</t>
  </si>
  <si>
    <t>3:40 PM Central</t>
  </si>
  <si>
    <t>jacob B smith</t>
  </si>
  <si>
    <t>12:35 Pst</t>
  </si>
  <si>
    <t>Smiger</t>
  </si>
  <si>
    <t>Detox</t>
  </si>
  <si>
    <t>https://gyazo.com/6ecabf42babd7569fd1238f25361d6dd - Base Glitching</t>
  </si>
  <si>
    <t>Kingnunu</t>
  </si>
  <si>
    <t>12:35PM PST</t>
  </si>
  <si>
    <t>Skwad</t>
  </si>
  <si>
    <t>theis</t>
  </si>
  <si>
    <t>d3a31c19c9a01f6a042d3c8613d4a6e3</t>
  </si>
  <si>
    <t>2.109.161.248</t>
  </si>
  <si>
    <t>Base glitching, evidence on request</t>
  </si>
  <si>
    <t>Drakke</t>
  </si>
  <si>
    <t>jason</t>
  </si>
  <si>
    <t>a53cbae9bfb73e4eff27f4dfe68bb24d</t>
  </si>
  <si>
    <t>67.171.90.129</t>
  </si>
  <si>
    <t>21:30 GMT</t>
  </si>
  <si>
    <t>No idea what his territory name was. English was so bad.</t>
  </si>
  <si>
    <t>ramming in safezone https://www.youtube.com/watch?v=aphwDusD32A</t>
  </si>
  <si>
    <t>ryans</t>
  </si>
  <si>
    <t>0acc7f3a05e2ab97993ef5d7cc7eb517</t>
  </si>
  <si>
    <t>81.171.74.49</t>
  </si>
  <si>
    <t>21: 23 GMT</t>
  </si>
  <si>
    <t>He doesnt remember</t>
  </si>
  <si>
    <t>ramming in safezone https://www.youtube.com/watch?v=zMUhdDNqV3M</t>
  </si>
  <si>
    <t>| ? | Dwight</t>
  </si>
  <si>
    <t>8fa778f043152a912c5a427fe7407eca</t>
  </si>
  <si>
    <t>Jakku</t>
  </si>
  <si>
    <t>Jakku Army</t>
  </si>
  <si>
    <t>Nubulae</t>
  </si>
  <si>
    <t>SPC K. Cudi</t>
  </si>
  <si>
    <t>19:31 GMT</t>
  </si>
  <si>
    <t>09.03.2017</t>
  </si>
  <si>
    <t>Ghost Squad</t>
  </si>
  <si>
    <t>11:30 EST</t>
  </si>
  <si>
    <t>Measiankid</t>
  </si>
  <si>
    <t>https://gyazo.com/879a8daa3593ef2d3e5ced83725cd00c   http://steamcommunity.com/sharedfiles/filedetails/?id=869486709 http://steamcommunity.com/sharedfiles/filedetails/?id=869486663</t>
  </si>
  <si>
    <t>21:44 GMT</t>
  </si>
  <si>
    <t>DSO Noodle Shop</t>
  </si>
  <si>
    <t>John James</t>
  </si>
  <si>
    <t>360c7084f6201b95473eb8107355018d</t>
  </si>
  <si>
    <t>99.117.113.33</t>
  </si>
  <si>
    <t>Blake Simmons / Loose</t>
  </si>
  <si>
    <t>yadabyte</t>
  </si>
  <si>
    <t>7:42 PST</t>
  </si>
  <si>
    <t>VIVA LA TRUMP</t>
  </si>
  <si>
    <t>Friend : Spence22</t>
  </si>
  <si>
    <t>departemento de antiquioa</t>
  </si>
  <si>
    <t>Thomas</t>
  </si>
  <si>
    <t>Trump Swamp</t>
  </si>
  <si>
    <t>Friend: Zach</t>
  </si>
  <si>
    <t>20:29 GMT</t>
  </si>
  <si>
    <t>10.03.2017</t>
  </si>
  <si>
    <t>If you can see this mesage i can see you</t>
  </si>
  <si>
    <t>Mitch</t>
  </si>
  <si>
    <t>5:55 PM Central</t>
  </si>
  <si>
    <t>For the bois</t>
  </si>
  <si>
    <t>Deshawn Kincaid</t>
  </si>
  <si>
    <t>72ceaad1c92cf631e5e80fab3a393044</t>
  </si>
  <si>
    <t>Dizzy</t>
  </si>
  <si>
    <t>208.107.196.17</t>
  </si>
  <si>
    <t>00:45 GMT</t>
  </si>
  <si>
    <t>pandas paradise</t>
  </si>
  <si>
    <t>Dallas</t>
  </si>
  <si>
    <t>6:05PST</t>
  </si>
  <si>
    <t>nassau</t>
  </si>
  <si>
    <t>Sven</t>
  </si>
  <si>
    <t>KiwiLazer</t>
  </si>
  <si>
    <t>22:41PST</t>
  </si>
  <si>
    <t>APC123BLAZE_IT420</t>
  </si>
  <si>
    <t>Darrell Kincaid</t>
  </si>
  <si>
    <t>f7dba8ed2f9cfb9fd7938d7b06b4c8a2</t>
  </si>
  <si>
    <t>173.27.171.178</t>
  </si>
  <si>
    <t>Sol</t>
  </si>
  <si>
    <t>12:08 PST</t>
  </si>
  <si>
    <t>Bogan Supremecy</t>
  </si>
  <si>
    <t>Aristotle</t>
  </si>
  <si>
    <t>Jim Yoo</t>
  </si>
  <si>
    <t>1:49 PST</t>
  </si>
  <si>
    <t>9d94345944be38113bc613604e5927d6</t>
  </si>
  <si>
    <t>40.138.175.49</t>
  </si>
  <si>
    <t>Crazy Clan</t>
  </si>
  <si>
    <t>wildbill</t>
  </si>
  <si>
    <t xml:space="preserve">11.55pm </t>
  </si>
  <si>
    <t>SWFG</t>
  </si>
  <si>
    <t>soc10</t>
  </si>
  <si>
    <t>Fat boy Squad</t>
  </si>
  <si>
    <t>Koonjo Zahi</t>
  </si>
  <si>
    <t>7f55506eea64a402a387c9699dce8526</t>
  </si>
  <si>
    <t>86.21.82.52</t>
  </si>
  <si>
    <t>moom1234</t>
  </si>
  <si>
    <t>17 gmt</t>
  </si>
  <si>
    <t>TV TOWER</t>
  </si>
  <si>
    <t>PussyHound420</t>
  </si>
  <si>
    <t>1320est</t>
  </si>
  <si>
    <t>1819c8eff186624077450f76dc01bee5</t>
  </si>
  <si>
    <t>Pingpangpong</t>
  </si>
  <si>
    <t>50.133.154.254</t>
  </si>
  <si>
    <t>1:18PST</t>
  </si>
  <si>
    <t>Flew C130 into player base. Also, base name needs changed by admin.</t>
  </si>
  <si>
    <t>Blake &amp; Danny</t>
  </si>
  <si>
    <t>irep6</t>
  </si>
  <si>
    <t>Jangles The Moon Monkey</t>
  </si>
  <si>
    <t>eb8608bdd95ca0fa3edb47e9bee4dba2</t>
  </si>
  <si>
    <t>18;41 gmt</t>
  </si>
  <si>
    <t>78.84.237.228</t>
  </si>
  <si>
    <t>WFMB</t>
  </si>
  <si>
    <t>16:21 GMT</t>
  </si>
  <si>
    <t>24hrs</t>
  </si>
  <si>
    <t>https://gyazo.com/7f08a654311b4872e3ce833067382cea http://images.akamai.steamusercontent.com/ugc/80340957001338949/B8368B98F65DB87A14F1265310102AC1025CBA56/  --- Also Witness by us. https://www.youtube.com/watch?v=317MGF_hlJ8</t>
  </si>
  <si>
    <t>(other group memebers) a fat American
Alcoholic Possum
Mr Brown
Dr Raccoon
blacksteel
Jangles the moon monkey</t>
  </si>
  <si>
    <t>MadHatterXVL</t>
  </si>
  <si>
    <t>Leo Fox</t>
  </si>
  <si>
    <t>19:06 GMT</t>
  </si>
  <si>
    <t>d9303df8e65ae595986c77acaca809b8</t>
  </si>
  <si>
    <t>Algeria</t>
  </si>
  <si>
    <t>99.231.54.90</t>
  </si>
  <si>
    <t>7:16 PM Central</t>
  </si>
  <si>
    <t>Building while being raided/In combat. second offense</t>
  </si>
  <si>
    <t>Long Dong Silver</t>
  </si>
  <si>
    <t>4:40 PM Central</t>
  </si>
  <si>
    <t>Burculet</t>
  </si>
  <si>
    <t>DoubleD</t>
  </si>
  <si>
    <t>282aacfd8e0d87c072f14b74dc15fdf9</t>
  </si>
  <si>
    <t>Not Ashton</t>
  </si>
  <si>
    <t>2:42PST</t>
  </si>
  <si>
    <t>Booty</t>
  </si>
  <si>
    <t>Warden</t>
  </si>
  <si>
    <t>8:32 PST</t>
  </si>
  <si>
    <t xml:space="preserve">5.13.123.198
</t>
  </si>
  <si>
    <t xml:space="preserve">1113 Central </t>
  </si>
  <si>
    <t>12 HRS</t>
  </si>
  <si>
    <t>https://youtu.be/v7Q0qzYlChM   Stealing in trade zone then logging</t>
  </si>
  <si>
    <t>10.05pm EST</t>
  </si>
  <si>
    <t>SOC</t>
  </si>
  <si>
    <t>vpr</t>
  </si>
  <si>
    <t>8cef6260ac7c57176d6e1194ee7f081a</t>
  </si>
  <si>
    <t>108.212.94.171</t>
  </si>
  <si>
    <t>8:05 PM Central</t>
  </si>
  <si>
    <t>Tiny TwinkelToes</t>
  </si>
  <si>
    <t>Possble duper-ban message says for him to come into teamspeak so we can ask him how he has so much respect and poptabs</t>
  </si>
  <si>
    <t>10.33pm est</t>
  </si>
  <si>
    <t>Wu-Tang Gang</t>
  </si>
  <si>
    <t>Buxna</t>
  </si>
  <si>
    <t>1df89d0c82c1473f9b76ce4f722ad0ad</t>
  </si>
  <si>
    <t>178.220.199.61</t>
  </si>
  <si>
    <t>8:45 PM Central</t>
  </si>
  <si>
    <t>7 Days</t>
  </si>
  <si>
    <t>Base Glitching/ Same Ip as another base glitcher</t>
  </si>
  <si>
    <t>Harry</t>
  </si>
  <si>
    <t>Nameless</t>
  </si>
  <si>
    <t>Sucky Cocky</t>
  </si>
  <si>
    <t>c8857745268ce70380d6e9e3adc0a730</t>
  </si>
  <si>
    <t>Ohmsford</t>
  </si>
  <si>
    <t>e5e28ef4fc2d80e699e5d1d9c781ac3f</t>
  </si>
  <si>
    <t>72.201.41.42</t>
  </si>
  <si>
    <t>Base Glitching, video upon request http://i.imgur.com/48Bbt8e.png</t>
  </si>
  <si>
    <t>Dxstrict</t>
  </si>
  <si>
    <t>e9321d8ee76ce70fce7ffa889d8e6d6f</t>
  </si>
  <si>
    <t>37.201.241.114</t>
  </si>
  <si>
    <t>4:30PM Central</t>
  </si>
  <si>
    <t>Trader trolling, stealing from my blackfish, then their buddies joined in, evidence on request</t>
  </si>
  <si>
    <t>Kumpiniai Pride</t>
  </si>
  <si>
    <t>Raidon</t>
  </si>
  <si>
    <t>0f8f2a7c33d83c76eefed44c491b3a9f</t>
  </si>
  <si>
    <t>217.83.120.161</t>
  </si>
  <si>
    <t>4:30 Central</t>
  </si>
  <si>
    <t>11:05am est</t>
  </si>
  <si>
    <t>S.O.B</t>
  </si>
  <si>
    <t>NxoX</t>
  </si>
  <si>
    <t>98d36184b0bc97cef21db804696a968e</t>
  </si>
  <si>
    <t>78.35.189.252</t>
  </si>
  <si>
    <t>Rumarks</t>
  </si>
  <si>
    <t>7:03PM PST</t>
  </si>
  <si>
    <t>CuC</t>
  </si>
  <si>
    <t>Flame</t>
  </si>
  <si>
    <t>0d17b530029cc3181b521624790ae417</t>
  </si>
  <si>
    <t>109.48.98.123</t>
  </si>
  <si>
    <t>7:21PST</t>
  </si>
  <si>
    <t xml:space="preserve">Him and TugaLeet glitched into a base and didn't even notice there was no door so they could have raided </t>
  </si>
  <si>
    <t>Zub</t>
  </si>
  <si>
    <t>xXTugaLeetXx</t>
  </si>
  <si>
    <t>Drake</t>
  </si>
  <si>
    <t>428b8042d9772b7bd871d273afb0b47b</t>
  </si>
  <si>
    <t>95.136.98.17</t>
  </si>
  <si>
    <t>8:42PMPST</t>
  </si>
  <si>
    <t>THE SOUTH</t>
  </si>
  <si>
    <t xml:space="preserve">Him and Flame glitched into a base and didn't even notice there was no door so they could have raided </t>
  </si>
  <si>
    <t xml:space="preserve">Nathan </t>
  </si>
  <si>
    <t>926bb274de83023d7f70c4604fe33dbe</t>
  </si>
  <si>
    <t>45.58.231.219</t>
  </si>
  <si>
    <t>Carl</t>
  </si>
  <si>
    <t>7.05pm</t>
  </si>
  <si>
    <t>Trader stealing - http://forum.expgamingcommunity.com/topic/2117-player-report-hasagi-nathan-dumaux/</t>
  </si>
  <si>
    <t>Dumaux</t>
  </si>
  <si>
    <t>12d247ab669348c2506a68461b3c9027</t>
  </si>
  <si>
    <t>65.94.155.51</t>
  </si>
  <si>
    <t xml:space="preserve">12 hours </t>
  </si>
  <si>
    <t>Trader ramming - http://forum.expgamingcommunity.com/topic/2117-player-report-hasagi-nathan-dumaux/</t>
  </si>
  <si>
    <t>muchie</t>
  </si>
  <si>
    <t>Urban_killer/Nebulae</t>
  </si>
  <si>
    <t>9.40pm est</t>
  </si>
  <si>
    <t xml:space="preserve">[W] Killer </t>
  </si>
  <si>
    <t>Trannys With Astros For Life</t>
  </si>
  <si>
    <t>2921b5afdec34f01c01a19711170cf8b</t>
  </si>
  <si>
    <t>173.94.68.20</t>
  </si>
  <si>
    <t xml:space="preserve">Vapor_sooner </t>
  </si>
  <si>
    <t xml:space="preserve">Calculian </t>
  </si>
  <si>
    <t>d808baa22428adfb3fbb54e5e99b92a8</t>
  </si>
  <si>
    <t>68.105.195.34</t>
  </si>
  <si>
    <t>2300 est</t>
  </si>
  <si>
    <t>Sosnovka Hideout</t>
  </si>
  <si>
    <t>mojito</t>
  </si>
  <si>
    <t xml:space="preserve">Hyouka Fuwa </t>
  </si>
  <si>
    <t>10.31pmest</t>
  </si>
  <si>
    <t>cea8a2adc98b160ad5fa33011391ac78</t>
  </si>
  <si>
    <t>24.34.6.223</t>
  </si>
  <si>
    <t>PFEFFIKON</t>
  </si>
  <si>
    <t>16:31 GMT</t>
  </si>
  <si>
    <t xml:space="preserve">BattlefieldCow </t>
  </si>
  <si>
    <t>FMF Squad</t>
  </si>
  <si>
    <t>d885a093b6b66f0fd70d645178ddfbeb</t>
  </si>
  <si>
    <t>98.195.34.71</t>
  </si>
  <si>
    <t>Curtis &amp; Byrons</t>
  </si>
  <si>
    <t>16:33 GMT</t>
  </si>
  <si>
    <t>Not my Fort Knox, another one</t>
  </si>
  <si>
    <t>Storm &amp; omgitsjesse</t>
  </si>
  <si>
    <t>18:22 GMT</t>
  </si>
  <si>
    <t>2Legitness</t>
  </si>
  <si>
    <t>Charl</t>
  </si>
  <si>
    <t>20:25 GMT</t>
  </si>
  <si>
    <t>Trill</t>
  </si>
  <si>
    <t xml:space="preserve">CRU </t>
  </si>
  <si>
    <t>913b45913cfb6e5b8aa40dd0db09ebfa</t>
  </si>
  <si>
    <t>108.12.213.158</t>
  </si>
  <si>
    <t>Captian Cock</t>
  </si>
  <si>
    <t xml:space="preserve">perm </t>
  </si>
  <si>
    <t>ChurchOfHockus</t>
  </si>
  <si>
    <t>ruegs5241</t>
  </si>
  <si>
    <t>6:13pm EST</t>
  </si>
  <si>
    <t>WD 105th</t>
  </si>
  <si>
    <t>[WS] Carlito</t>
  </si>
  <si>
    <t>John Johnson</t>
  </si>
  <si>
    <t>6:17pm EST</t>
  </si>
  <si>
    <t>afd7425bda4ad7c66129c72384ab8f99</t>
  </si>
  <si>
    <t>79.251.129.136</t>
  </si>
  <si>
    <t>Weed Snake</t>
  </si>
  <si>
    <t>5;18 pm gmt</t>
  </si>
  <si>
    <t>Wall glitching into bases</t>
  </si>
  <si>
    <t>Shiro Leis</t>
  </si>
  <si>
    <t>Javi</t>
  </si>
  <si>
    <t>f01a3f7ccbe39516d6abb0dfaa374579</t>
  </si>
  <si>
    <t>217.233.44.164</t>
  </si>
  <si>
    <t>The New Frontier</t>
  </si>
  <si>
    <t>Legal</t>
  </si>
  <si>
    <t>d678ab4f0411f93ea978a5d2743e0859</t>
  </si>
  <si>
    <t>187.95.126.213</t>
  </si>
  <si>
    <t>19:33 GMT</t>
  </si>
  <si>
    <t>9:25pm EST</t>
  </si>
  <si>
    <t>Base glitching stole flag http://i.imgur.com/zFI5KHm.png</t>
  </si>
  <si>
    <t>152c7b72b6960cf8be3ef17cf105d72a</t>
  </si>
  <si>
    <t>108.53.104.73</t>
  </si>
  <si>
    <t>8:56 PM Central</t>
  </si>
  <si>
    <t>Trader stealing, gave him multiple chances and he wouldnt respond.</t>
  </si>
  <si>
    <t>PC</t>
  </si>
  <si>
    <t>109cb20b3a9bf26748e0e2bbf64d9b7a</t>
  </si>
  <si>
    <t>88.199.165.27</t>
  </si>
  <si>
    <t xml:space="preserve">2 days </t>
  </si>
  <si>
    <t>http://images.akamai.steamusercontent.com/ugc/158029750997715954/104CD34A70EBE4D7F0E3DD0AD2EDC673F5B1D857/ - https://www.youtube.com/watch?v=Jds7W1Ix1yw&amp;feature=youtu.be</t>
  </si>
  <si>
    <t>Larry Smith</t>
  </si>
  <si>
    <t>8ac205fa131ef485c66e2684b6b7cd07</t>
  </si>
  <si>
    <t>174.124.51.179</t>
  </si>
  <si>
    <t>5 Days</t>
  </si>
  <si>
    <t>https://snag.gy/HgMKh0.jpg   In game name Taco Man, then changed to Larry Smith</t>
  </si>
  <si>
    <t>Din Din's Ready</t>
  </si>
  <si>
    <t>LumpyTwinkleToes</t>
  </si>
  <si>
    <t>d7f0c138ba8c8d94de50a2e6ee5af625</t>
  </si>
  <si>
    <t>24.20.214.43</t>
  </si>
  <si>
    <t xml:space="preserve">1 days </t>
  </si>
  <si>
    <t>Trader stealing / trader ramming , https://gyazo.com/d39f0a0e2399e26066c72069aa230549 - saw with my own eyes</t>
  </si>
  <si>
    <t>markonijecar</t>
  </si>
  <si>
    <t>Tommy</t>
  </si>
  <si>
    <t>ac380118175d23bac3ac5ef66b972b65</t>
  </si>
  <si>
    <t>83.24.98.123</t>
  </si>
  <si>
    <t>https://www.youtube.com/watch?v=p0hiSs6lCRw&amp;feature=youtu.be trader ramming</t>
  </si>
  <si>
    <t>NoNameUD</t>
  </si>
  <si>
    <t>Sleepwalker</t>
  </si>
  <si>
    <t>02:58 GMT</t>
  </si>
  <si>
    <t>machu picchu</t>
  </si>
  <si>
    <t>17:57 GMT</t>
  </si>
  <si>
    <t>Base glitching, approved by metal</t>
  </si>
  <si>
    <t>Käyttäjä</t>
  </si>
  <si>
    <t>TwistedShooter</t>
  </si>
  <si>
    <t>22f920c90acdf173c0de2de3fd6d2e8e</t>
  </si>
  <si>
    <t>91.157.46.81</t>
  </si>
  <si>
    <t>21:48 GMT</t>
  </si>
  <si>
    <t>04:09 GMT</t>
  </si>
  <si>
    <t>AB</t>
  </si>
  <si>
    <t>Base glitching, video upon request https://gyazo.com/1071b0a2519be6f4333a0e0063ede476</t>
  </si>
  <si>
    <t>c952114ead2f0ba94be45a4d1cc8db6e</t>
  </si>
  <si>
    <t>174.70.147.46</t>
  </si>
  <si>
    <t>Roland</t>
  </si>
  <si>
    <t>20/3/2017</t>
  </si>
  <si>
    <t>7:07 PM AEST</t>
  </si>
  <si>
    <t>15/3/17</t>
  </si>
  <si>
    <t>Meme</t>
  </si>
  <si>
    <t>Hard to understand his english</t>
  </si>
  <si>
    <t xml:space="preserve">Niper </t>
  </si>
  <si>
    <t>18683bd5f1d291dfc42690353498b67f</t>
  </si>
  <si>
    <t>176.212.194.129</t>
  </si>
  <si>
    <t xml:space="preserve">1 day </t>
  </si>
  <si>
    <t>RedWhiteandBrew</t>
  </si>
  <si>
    <t>Trader ramming x2 - http://steamcommunity.com/sharedfiles/filedetails/?id=887997317 - https://gyazo.com/75332bdabdeb19c3b47d651b0dae8ebf</t>
  </si>
  <si>
    <t>12.22am aest</t>
  </si>
  <si>
    <t>16/03/2017</t>
  </si>
  <si>
    <t>Grom detuchment 7</t>
  </si>
  <si>
    <t>Karachi</t>
  </si>
  <si>
    <t>bf6a4c77cbba578aff641863a031196c</t>
  </si>
  <si>
    <t>98.196.56.163</t>
  </si>
  <si>
    <t>5:50PM PST</t>
  </si>
  <si>
    <t xml:space="preserve"> Trader Ramming/Camping + Arguing With Admin https://youtu.be/GNC7a7ct0Wc?t=21</t>
  </si>
  <si>
    <t>fowh</t>
  </si>
  <si>
    <t>6:10:00 PM EST</t>
  </si>
  <si>
    <t>Big Wind</t>
  </si>
  <si>
    <t>Ascension</t>
  </si>
  <si>
    <t>18:21 PM EST</t>
  </si>
  <si>
    <t>liquid</t>
  </si>
  <si>
    <t>The Downward Spiral</t>
  </si>
  <si>
    <t>0ac0157ef9670145ce23038c3aaab590</t>
  </si>
  <si>
    <t>104.36.123.230</t>
  </si>
  <si>
    <t>11.27am est</t>
  </si>
  <si>
    <t>Akai trading Co</t>
  </si>
  <si>
    <t>Arson</t>
  </si>
  <si>
    <t>9:34pmEST</t>
  </si>
  <si>
    <t>Skankhunt</t>
  </si>
  <si>
    <t>9:07PST</t>
  </si>
  <si>
    <t>Nothing to See Here</t>
  </si>
  <si>
    <t>MSIMaxx</t>
  </si>
  <si>
    <t>Deutsches Hoheitsgebiet</t>
  </si>
  <si>
    <t>Returned stolen glitched flag</t>
  </si>
  <si>
    <t>BP Bosn Matthew</t>
  </si>
  <si>
    <t>Killer Clay!</t>
  </si>
  <si>
    <t>17:29 gmt</t>
  </si>
  <si>
    <t>Cluster Fuckers</t>
  </si>
  <si>
    <t>Eltons guns store</t>
  </si>
  <si>
    <t>[WS] Bix</t>
  </si>
  <si>
    <t>23:38 GMT</t>
  </si>
  <si>
    <t>16/3/2017</t>
  </si>
  <si>
    <t>McDriveThrough</t>
  </si>
  <si>
    <t>00:23 GMT</t>
  </si>
  <si>
    <t>17/03/2017</t>
  </si>
  <si>
    <t>festive</t>
  </si>
  <si>
    <t>409a22f5113fd79d810aea318c14d259</t>
  </si>
  <si>
    <t>74.192.137.100</t>
  </si>
  <si>
    <t>Trump HQ</t>
  </si>
  <si>
    <t xml:space="preserve">Nipers </t>
  </si>
  <si>
    <t xml:space="preserve">Wall glitching x2 - Seen with my own eye </t>
  </si>
  <si>
    <t>Adam Ross</t>
  </si>
  <si>
    <t>https://gyazo.com/de8fce4abbef3a2129c6cbf296c30f55 - https://gyazo.com/6fc07706a7dcbdf0d631b7a0cfb43166  -https://gyazo.com/22ecbf80afe9cbb278a32b0163d88701</t>
  </si>
  <si>
    <t>Let's Do Cherno</t>
  </si>
  <si>
    <t xml:space="preserve">reject </t>
  </si>
  <si>
    <t>d5e4d7c6cc62b5bcf1a1ba7f13eeffe6</t>
  </si>
  <si>
    <t>128.71.114.193</t>
  </si>
  <si>
    <t xml:space="preserve">Martin </t>
  </si>
  <si>
    <t>Peboslask</t>
  </si>
  <si>
    <t>Pavel_Seg</t>
  </si>
  <si>
    <t>1c7cead36405304a94da4ca0d8f2de3c</t>
  </si>
  <si>
    <t>46.147.199.13</t>
  </si>
  <si>
    <t>Echo, Section, Daxxe</t>
  </si>
  <si>
    <t>17/3/2017</t>
  </si>
  <si>
    <t>Mina Billiga Krigare</t>
  </si>
  <si>
    <t>All &amp; Teamspeak</t>
  </si>
  <si>
    <t>Styloco</t>
  </si>
  <si>
    <t>505ba6b8f79bc69f0fdc25cb6f3050bd</t>
  </si>
  <si>
    <t>94.209.78.8</t>
  </si>
  <si>
    <t>20:42 GMT</t>
  </si>
  <si>
    <t>Rigid, Wild Bill</t>
  </si>
  <si>
    <t>Teleporting, glitching? https://www.youtube.com/watch?v=Ae8l8bbXtx4 http://i.imgur.com/SBRe7Bg.png</t>
  </si>
  <si>
    <t xml:space="preserve">Justice league </t>
  </si>
  <si>
    <t>Bossr</t>
  </si>
  <si>
    <t>Pertap</t>
  </si>
  <si>
    <t>11d370247d5b0ef1f3fe7bca8c6771d4</t>
  </si>
  <si>
    <t>21:28 GMT</t>
  </si>
  <si>
    <t>The Meme Lords</t>
  </si>
  <si>
    <t>Above hacker alternate account</t>
  </si>
  <si>
    <t>Trace</t>
  </si>
  <si>
    <t>76561198166214429</t>
  </si>
  <si>
    <t>74.129.189.83</t>
  </si>
  <si>
    <t>Duser</t>
  </si>
  <si>
    <t>1.06pm aest</t>
  </si>
  <si>
    <t>7:49pm AK</t>
  </si>
  <si>
    <t>hOUSE OF SCRUBS</t>
  </si>
  <si>
    <t>Trader stealing and admit on side chat and shot car after i told to hand it back</t>
  </si>
  <si>
    <t>d5a223232a840ebd2a1804758c59691f</t>
  </si>
  <si>
    <t>82.1.181.135</t>
  </si>
  <si>
    <t>jttheezkill</t>
  </si>
  <si>
    <t>12:00 AM EST</t>
  </si>
  <si>
    <t>12 HR</t>
  </si>
  <si>
    <t>8:41PM aK</t>
  </si>
  <si>
    <t>Storimg vehicle while under attack,  http://forum.expgamingcommunity.com/topic/2233-player-report-jabba-mr-crush/</t>
  </si>
  <si>
    <t>A Friendly steve</t>
  </si>
  <si>
    <t>Storm</t>
  </si>
  <si>
    <t>9ac0c9ea29038af7982b8f427a8551ba</t>
  </si>
  <si>
    <t>66.216.205.126</t>
  </si>
  <si>
    <t>Boggerb0y</t>
  </si>
  <si>
    <t xml:space="preserve"> Trader camping in armed SUV-I witnessed</t>
  </si>
  <si>
    <t>Wrecked M8</t>
  </si>
  <si>
    <t>dookypete</t>
  </si>
  <si>
    <t>207581ace29afc9133b7501e1bd40fc5</t>
  </si>
  <si>
    <t>32.212.65.18</t>
  </si>
  <si>
    <t>1day</t>
  </si>
  <si>
    <t>Trader Camping in armed SUV- I witnessed</t>
  </si>
  <si>
    <t>18:27 GMT</t>
  </si>
  <si>
    <t>[NFTP]Nils</t>
  </si>
  <si>
    <t>4e4e652fe2e951072a03bc91f77d68d6</t>
  </si>
  <si>
    <t>95.222.48.38</t>
  </si>
  <si>
    <t>15:37PM</t>
  </si>
  <si>
    <t>safezone camping https://www.youtube.com/watch?v=3vBXqkjS8kQ&amp;feature=youtu.be</t>
  </si>
  <si>
    <t>BigTimeDude</t>
  </si>
  <si>
    <t>Niemcowski Buszka</t>
  </si>
  <si>
    <t>4322b42548584abcc63a5a3270f8c219</t>
  </si>
  <si>
    <t>79.191.129.26</t>
  </si>
  <si>
    <t>15:37 GMT</t>
  </si>
  <si>
    <t>Who Dat Be</t>
  </si>
  <si>
    <t>possible duping, told to come to teamspeak</t>
  </si>
  <si>
    <t>Gonisuki Nabosaka</t>
  </si>
  <si>
    <t>7182ce3faa195ac7651f811832dc4ec6</t>
  </si>
  <si>
    <t xml:space="preserve">Bl0oDyGuNz </t>
  </si>
  <si>
    <t>79.191.66.231</t>
  </si>
  <si>
    <t>6b50a435d34f02e1fd3ded99a029e086</t>
  </si>
  <si>
    <t>21:15 GMT</t>
  </si>
  <si>
    <t>91.246.66.191</t>
  </si>
  <si>
    <t>United Federation of Chernarus</t>
  </si>
  <si>
    <t>FrameDrop</t>
  </si>
  <si>
    <t>e568c6990a86048f10c6b3a1737bb07c</t>
  </si>
  <si>
    <t>3.219.175.141</t>
  </si>
  <si>
    <t>Kennys, Frun, Husk8888, ADangerD</t>
  </si>
  <si>
    <t>2 day</t>
  </si>
  <si>
    <t>glitching into base http://i.imgur.com/DonOR3F.png</t>
  </si>
  <si>
    <t>22:12 GMT</t>
  </si>
  <si>
    <t>ME HOY MINOY ME</t>
  </si>
  <si>
    <t>rooker18 &amp; Danny Dorito</t>
  </si>
  <si>
    <t>(Chief) Jackson</t>
  </si>
  <si>
    <t>7610d7a8d3f408b506af89ae3c5d0461</t>
  </si>
  <si>
    <t>209.213.251.91</t>
  </si>
  <si>
    <t>20:00 GMT</t>
  </si>
  <si>
    <t>glitching into base with car, dannys video upon request</t>
  </si>
  <si>
    <t>sofdave</t>
  </si>
  <si>
    <t>00:30 GMT</t>
  </si>
  <si>
    <t>schulz</t>
  </si>
  <si>
    <t>69012633b17f805c84cd8cd174642e8e</t>
  </si>
  <si>
    <t xml:space="preserve">199.127.113.103 </t>
  </si>
  <si>
    <t>22:40PM</t>
  </si>
  <si>
    <t>1d</t>
  </si>
  <si>
    <t>glitching in base atmidded it in side chat 10:38 PM
(Side)
Schulz
Maniek ill stop stealing your flag if you deconstruct your heli pad</t>
  </si>
  <si>
    <t>Cornish Rebels</t>
  </si>
  <si>
    <t>Philibert LeCouillu</t>
  </si>
  <si>
    <t>The next best thing</t>
  </si>
  <si>
    <t>4847ed9ab9ae9ab2886395e5f4736244</t>
  </si>
  <si>
    <t>176.182.148.195</t>
  </si>
  <si>
    <t>Ronin</t>
  </si>
  <si>
    <t>20:47PST</t>
  </si>
  <si>
    <t>Cashed Out Cucks</t>
  </si>
  <si>
    <t>Royalsite, Mint, Myst [ANBG] group</t>
  </si>
  <si>
    <t>18:19 GMT</t>
  </si>
  <si>
    <t>Bossr, Jon Savage</t>
  </si>
  <si>
    <t>19:19 GMT</t>
  </si>
  <si>
    <t>The Meme cave</t>
  </si>
  <si>
    <t>Robert LeCouillu</t>
  </si>
  <si>
    <t>6cae47c05256a5c0b54c708df726578a</t>
  </si>
  <si>
    <t>78.237.93.145</t>
  </si>
  <si>
    <t>19:55 GMT</t>
  </si>
  <si>
    <t>21:16 GMT</t>
  </si>
  <si>
    <t>Hardline</t>
  </si>
  <si>
    <t>2325est</t>
  </si>
  <si>
    <t>woody</t>
  </si>
  <si>
    <t>10.41pm aest</t>
  </si>
  <si>
    <t>marqu</t>
  </si>
  <si>
    <t>540c2eb3e81fa8fe23c957f7eaee78ea</t>
  </si>
  <si>
    <t>76.175.178.231</t>
  </si>
  <si>
    <t>Saw them do it with my own eyes</t>
  </si>
  <si>
    <t>Samatra</t>
  </si>
  <si>
    <t>Kevin</t>
  </si>
  <si>
    <t>20.03.2017</t>
  </si>
  <si>
    <t>cde4e621f4c4a7df4026efc3b0b70c68</t>
  </si>
  <si>
    <t>Sams Barn</t>
  </si>
  <si>
    <t>84.50.66.155</t>
  </si>
  <si>
    <t>apple</t>
  </si>
  <si>
    <t>11.02pm</t>
  </si>
  <si>
    <t>apple orchard</t>
  </si>
  <si>
    <t>Justin</t>
  </si>
  <si>
    <t>RightInThePleb</t>
  </si>
  <si>
    <t>cd73409cf2364428aaeb2dcf710714f5</t>
  </si>
  <si>
    <t>108.185.247.120</t>
  </si>
  <si>
    <t>15:46 gmt</t>
  </si>
  <si>
    <t>Meme Squad HQ</t>
  </si>
  <si>
    <t>Watched them base glitch, disconnected when I attempted to confront them after waiting a few minutes.</t>
  </si>
  <si>
    <t>HFS</t>
  </si>
  <si>
    <t>ProvenWrong, Shockify</t>
  </si>
  <si>
    <t>Chickmunk</t>
  </si>
  <si>
    <t>Sweet</t>
  </si>
  <si>
    <t>5e3081c7a23d0e7b70742d16de9ce885</t>
  </si>
  <si>
    <t>24.194.100.32</t>
  </si>
  <si>
    <t>2:20AM EST</t>
  </si>
  <si>
    <t>Backsh00ter</t>
  </si>
  <si>
    <t>Saw base glitch logs, spectated him sneak into a base and steal flag just before restart</t>
  </si>
  <si>
    <t>10.18pm aest</t>
  </si>
  <si>
    <t xml:space="preserve"> https://gyazo.com/d4667aa169d46aea5939329a8f76c250 https://gyazo.com/f7ecc1ad039986cf8bcb735ac169f20b  https://gyazo.com/0c59366f0c5d9d3cbcb3fc4c852a3cc7</t>
  </si>
  <si>
    <t>21/03/17</t>
  </si>
  <si>
    <t>DualSlot</t>
  </si>
  <si>
    <t>Pavel</t>
  </si>
  <si>
    <t>9b364b0dfbcbf36c6fad339001822a3d</t>
  </si>
  <si>
    <t>73.37.44.183</t>
  </si>
  <si>
    <t>3:30AM EST</t>
  </si>
  <si>
    <t>2 Day</t>
  </si>
  <si>
    <t>Base Glitching through walls despite being called out on sidechat.  Video shows everything.</t>
  </si>
  <si>
    <t>Spoof</t>
  </si>
  <si>
    <t>12.24pm aest</t>
  </si>
  <si>
    <t>420 Noscopers</t>
  </si>
  <si>
    <t>justin</t>
  </si>
  <si>
    <t>12.39 aest</t>
  </si>
  <si>
    <t>yeet</t>
  </si>
  <si>
    <t>Knights</t>
  </si>
  <si>
    <t>4a46f474c5fdecbf72c669fc3457c26f</t>
  </si>
  <si>
    <t>98.248.25.186</t>
  </si>
  <si>
    <t>10:05PM EST</t>
  </si>
  <si>
    <t>21:36PST</t>
  </si>
  <si>
    <t>The Bruh Castle</t>
  </si>
  <si>
    <t xml:space="preserve">Multiple violations of trolling and language. Kicked player with warning, logged back in and continued to run mouth. Came into TS and was told again to take a break, continued to troll, received a 2 day from TS as well. </t>
  </si>
  <si>
    <t>Dax</t>
  </si>
  <si>
    <t>ba56d34f899e05b8787a38cd65ba51f6</t>
  </si>
  <si>
    <t>KingSuichi</t>
  </si>
  <si>
    <t>68.4.123.164</t>
  </si>
  <si>
    <t>2:45AM EST</t>
  </si>
  <si>
    <t>Glitched into a lvl 10 base, passed items through a dropped backpack to his friend</t>
  </si>
  <si>
    <t>https://gyazo.com/1a11774e3fa7b11e65b236b55c1a33ad  https://youtu.be/OvtYc1fwmhA  pt2-https://youtu.be/ToY4MmmKN-Y</t>
  </si>
  <si>
    <t>4:03 PM Central</t>
  </si>
  <si>
    <t>Kyle</t>
  </si>
  <si>
    <t>MenForHire</t>
  </si>
  <si>
    <t>ab03a4fbfb228f2cb6d97450057912ae</t>
  </si>
  <si>
    <t>68.4.203.57</t>
  </si>
  <si>
    <t xml:space="preserve">Shockify </t>
  </si>
  <si>
    <t>Chung069</t>
  </si>
  <si>
    <t>eaf507c21ceb33f38a0c4f3c72dc8f10</t>
  </si>
  <si>
    <t>61.239.117.28</t>
  </si>
  <si>
    <t>18:38 GMT</t>
  </si>
  <si>
    <t>Orginal basekit was deleted due to glitched flag</t>
  </si>
  <si>
    <t>multiple accounts of trader camping https://www.youtube.com/watch?v=uDsWh7xcLbk&amp;feature=youtu.be</t>
  </si>
  <si>
    <t>March</t>
  </si>
  <si>
    <t>2cd6c5c83aeb9a6763b76988f144ada9</t>
  </si>
  <si>
    <t>Myst</t>
  </si>
  <si>
    <t>219.77.219.116</t>
  </si>
  <si>
    <t>Napt</t>
  </si>
  <si>
    <t>18:41 GMT</t>
  </si>
  <si>
    <t>Anne Franks Hide and Seek Club</t>
  </si>
  <si>
    <t>Vitali Woodland</t>
  </si>
  <si>
    <t>7e37d5ea7d9b146913ffaec86afd7825</t>
  </si>
  <si>
    <t>94.14.30.58</t>
  </si>
  <si>
    <t>2:40 EST</t>
  </si>
  <si>
    <t>1hr</t>
  </si>
  <si>
    <t>[NSM] Granpapi Zeno ([NSM] group)</t>
  </si>
  <si>
    <t>Base glitching, applogized and confessed what he did wrong</t>
  </si>
  <si>
    <t>00:05 GMT</t>
  </si>
  <si>
    <t>NSM</t>
  </si>
  <si>
    <t>Hoodini</t>
  </si>
  <si>
    <t>175968a097e172ffe4614e359946b737</t>
  </si>
  <si>
    <t>5.146.249.90</t>
  </si>
  <si>
    <t>8:45PM EST</t>
  </si>
  <si>
    <t>72h</t>
  </si>
  <si>
    <t>Ignored 2 warnings by Moderator (Maykel) and another global warning to server by Sloveni4n</t>
  </si>
  <si>
    <t>6:00PM PST</t>
  </si>
  <si>
    <t>9145425e62090920eaed15233c62fff0</t>
  </si>
  <si>
    <t>73.209.58.19</t>
  </si>
  <si>
    <t>8:30PM EST</t>
  </si>
  <si>
    <t>Henlandia</t>
  </si>
  <si>
    <t>Ignored 2 warnings by Moderator (Maykel). Multiple racial slurs and sexual comments.</t>
  </si>
  <si>
    <t>19:13 GMT</t>
  </si>
  <si>
    <t>7:07 PM Central</t>
  </si>
  <si>
    <t>CD</t>
  </si>
  <si>
    <t>Colby/Metalman10</t>
  </si>
  <si>
    <t>Trumpee</t>
  </si>
  <si>
    <t>70bfdf5d6687b642e05bdbf12ca28d5f</t>
  </si>
  <si>
    <t>67.182.208.205</t>
  </si>
  <si>
    <t>11:00 EST</t>
  </si>
  <si>
    <t>12 Hr /Metalman10 to 5 Hr</t>
  </si>
  <si>
    <t>Trash Talking</t>
  </si>
  <si>
    <t>Bio-Raven</t>
  </si>
  <si>
    <t>Dyer</t>
  </si>
  <si>
    <t>8b4b40af638585bd24908dd53723e533</t>
  </si>
  <si>
    <t>100.4.100.150</t>
  </si>
  <si>
    <t xml:space="preserve">3.02pm </t>
  </si>
  <si>
    <t>10.17pm aest</t>
  </si>
  <si>
    <t>23/03/2017</t>
  </si>
  <si>
    <t>31/03/17</t>
  </si>
  <si>
    <t>Bad Company</t>
  </si>
  <si>
    <t xml:space="preserve">24hrs </t>
  </si>
  <si>
    <t>Base glitching evidence on reqeust</t>
  </si>
  <si>
    <t>El Mucho Taco</t>
  </si>
  <si>
    <t>cf72239c260c8999a7c2ce1e8df72c68</t>
  </si>
  <si>
    <t>93.210.6.13</t>
  </si>
  <si>
    <t>jarro</t>
  </si>
  <si>
    <t>12:00AM EST</t>
  </si>
  <si>
    <t>48h</t>
  </si>
  <si>
    <t>Base name: Kentucky Fucked Children.</t>
  </si>
  <si>
    <t>oLD gREGG</t>
  </si>
  <si>
    <t>Massive Attack</t>
  </si>
  <si>
    <t>PlzNoBan</t>
  </si>
  <si>
    <t>2:25am EST</t>
  </si>
  <si>
    <t>CandyLand</t>
  </si>
  <si>
    <t>18gmt</t>
  </si>
  <si>
    <t>Coastal Rangers HQ</t>
  </si>
  <si>
    <t>TNT009</t>
  </si>
  <si>
    <t>0033est</t>
  </si>
  <si>
    <t>3231979c201478386dc93460066576d3</t>
  </si>
  <si>
    <t>&lt;--- Territory Name??</t>
  </si>
  <si>
    <t>198.48.196.149</t>
  </si>
  <si>
    <t>Trader stealing - http://forum.expgamingcommunity.com/topic/2298-player-report-massive-attack/</t>
  </si>
  <si>
    <t>[TNC] 5gt. R1cky</t>
  </si>
  <si>
    <t>9.45pomaest</t>
  </si>
  <si>
    <t>c6f61d9ec02ac820a7f3faef836fd1f1</t>
  </si>
  <si>
    <t>99.248.91.58</t>
  </si>
  <si>
    <t>Homburg</t>
  </si>
  <si>
    <t>Trash talking, was issued a global warning. Review player's RCON chat history.</t>
  </si>
  <si>
    <t>Fuity Pebbles</t>
  </si>
  <si>
    <t>Salee</t>
  </si>
  <si>
    <t>1:49:00 AM Central</t>
  </si>
  <si>
    <t>17:20PM</t>
  </si>
  <si>
    <t>Rudolf hess</t>
  </si>
  <si>
    <t>Llama</t>
  </si>
  <si>
    <t>9c98cb0c509ccba52b5ceea486d8efb7</t>
  </si>
  <si>
    <t>81.174.152.1</t>
  </si>
  <si>
    <t>Chief Jackson</t>
  </si>
  <si>
    <t>21:48Pm</t>
  </si>
  <si>
    <t>Superman</t>
  </si>
  <si>
    <t>7d9a972c0c7a844d060b7cf8dedb5277</t>
  </si>
  <si>
    <t>174.111.238.169</t>
  </si>
  <si>
    <t>02:59 GMT</t>
  </si>
  <si>
    <t>Base glitching, video upon request</t>
  </si>
  <si>
    <t>BlackInSansity, Division, The White Death</t>
  </si>
  <si>
    <t>DeVore</t>
  </si>
  <si>
    <t>10593835fd974340d12d1c5c35d1be6b</t>
  </si>
  <si>
    <t>68.150.216.222</t>
  </si>
  <si>
    <t>TheBigBadWolf</t>
  </si>
  <si>
    <t>17ebebae7cc94ddb56892391709c8de4</t>
  </si>
  <si>
    <t>47.40.51.33</t>
  </si>
  <si>
    <t>17:42 GMT</t>
  </si>
  <si>
    <t>21:11 GMT</t>
  </si>
  <si>
    <t>Stamford maraurders</t>
  </si>
  <si>
    <t>dnska</t>
  </si>
  <si>
    <t>Russia</t>
  </si>
  <si>
    <t>BOOMANBOO</t>
  </si>
  <si>
    <t>76561198072681263</t>
  </si>
  <si>
    <t>11.17pm aest</t>
  </si>
  <si>
    <t>86.29.255.189</t>
  </si>
  <si>
    <t>JRS</t>
  </si>
  <si>
    <t>1230pm EST</t>
  </si>
  <si>
    <t>Admitted to duping to Metal and I with a gun that spawns a scope.</t>
  </si>
  <si>
    <t>Aidan</t>
  </si>
  <si>
    <t>76561198159058657</t>
  </si>
  <si>
    <t>82.8.148.228</t>
  </si>
  <si>
    <t>BATTLEGROUNDS</t>
  </si>
  <si>
    <t>Virus</t>
  </si>
  <si>
    <t>Liocha</t>
  </si>
  <si>
    <t>76561198036646960</t>
  </si>
  <si>
    <t>19:23 GMT</t>
  </si>
  <si>
    <t>78.157.78.23</t>
  </si>
  <si>
    <t>Armalivesmatter</t>
  </si>
  <si>
    <t>Cape</t>
  </si>
  <si>
    <t>Trader stealing and logging off as a admin was speaking to him</t>
  </si>
  <si>
    <t>chili dogs</t>
  </si>
  <si>
    <t>Siphon</t>
  </si>
  <si>
    <t>76561197988357125</t>
  </si>
  <si>
    <t>71.228.17.117</t>
  </si>
  <si>
    <t>110am est</t>
  </si>
  <si>
    <t>Dyro</t>
  </si>
  <si>
    <t>SachSeln</t>
  </si>
  <si>
    <t>Admitted to duping scopes in safe zone, character wipe. Witness Loyd and Josh.</t>
  </si>
  <si>
    <t>76561198081805235</t>
  </si>
  <si>
    <t>68.52.225.149</t>
  </si>
  <si>
    <t>mattador17</t>
  </si>
  <si>
    <t>26/03/20o17</t>
  </si>
  <si>
    <t>teamdiom</t>
  </si>
  <si>
    <t xml:space="preserve">BROWNWOOKIE </t>
  </si>
  <si>
    <t>26.03.2017</t>
  </si>
  <si>
    <t>HERPAGONNASYPHILAIDS</t>
  </si>
  <si>
    <t>Peter hatake</t>
  </si>
  <si>
    <t>4pm aest</t>
  </si>
  <si>
    <t>I dont care -Rob</t>
  </si>
  <si>
    <t>4.48pmaest</t>
  </si>
  <si>
    <t>Audel</t>
  </si>
  <si>
    <t>CuMMiE LaND</t>
  </si>
  <si>
    <t>76561198148783877</t>
  </si>
  <si>
    <t>107.211.170.220</t>
  </si>
  <si>
    <t>10:24 PM Central</t>
  </si>
  <si>
    <t>Trader stealing/Trolling, complete dipshit in teamspeak</t>
  </si>
  <si>
    <t>Prinz Shakur</t>
  </si>
  <si>
    <t>861bc77ec9538719ca1034e12eee81a8</t>
  </si>
  <si>
    <t>68.84.165.94</t>
  </si>
  <si>
    <t xml:space="preserve">Forerunner </t>
  </si>
  <si>
    <t>Trader ramming - http://steamcommunity.com/id/1-2buckarooo/screenshots/</t>
  </si>
  <si>
    <t>America Forerunner</t>
  </si>
  <si>
    <t>Ennio</t>
  </si>
  <si>
    <t>098cfc3c7d0120cc6d5cb34f01af581f</t>
  </si>
  <si>
    <t>107.193.96.230</t>
  </si>
  <si>
    <t>Cootie Queen</t>
  </si>
  <si>
    <t>10:24 PM EST</t>
  </si>
  <si>
    <t>1 Hour</t>
  </si>
  <si>
    <t>Base Kamikazi came on TS an appologized.</t>
  </si>
  <si>
    <t>15:46PST</t>
  </si>
  <si>
    <t>2305b930c7756efb7cf0db38cfcfd9a9</t>
  </si>
  <si>
    <t>58.173.12.70</t>
  </si>
  <si>
    <t>2100 MST</t>
  </si>
  <si>
    <t>Sky</t>
  </si>
  <si>
    <t>3 hours</t>
  </si>
  <si>
    <t>Glitching inside base, saw on infistar then witnessed, http://prntscr.com/ewzalh</t>
  </si>
  <si>
    <t>[NBD]Darky</t>
  </si>
  <si>
    <t>4d167d6ab6276bfc46490efb009eda6e</t>
  </si>
  <si>
    <t>104.189.116.94</t>
  </si>
  <si>
    <t>2315 MST</t>
  </si>
  <si>
    <t>glitching inside a castle to kill a player</t>
  </si>
  <si>
    <t>4:08pm AK</t>
  </si>
  <si>
    <t>Bums Bus</t>
  </si>
  <si>
    <t>Ares</t>
  </si>
  <si>
    <t>ed8302bf226a9bf7d4a18e285080402a</t>
  </si>
  <si>
    <t>148.75.81.137</t>
  </si>
  <si>
    <t>6:01pm UTC</t>
  </si>
  <si>
    <t>trader ramming. I was on the trader with the complainant. rammed me multiple times after getting a warning</t>
  </si>
  <si>
    <t>http://steamcommunity.com/sharedfiles/filedetails/?id=908082449    http://steamcommunity.com/sharedfiles/filedetails/?id=908082490</t>
  </si>
  <si>
    <t>Jett</t>
  </si>
  <si>
    <t>7.24pm aest</t>
  </si>
  <si>
    <t xml:space="preserve">257907770b4b319daac682566e2345cd </t>
  </si>
  <si>
    <t>75.112.140.195</t>
  </si>
  <si>
    <t>01:47 GMT</t>
  </si>
  <si>
    <t>19/4/2017</t>
  </si>
  <si>
    <t>Lars PC</t>
  </si>
  <si>
    <t>f32bae12bc6dda80f642f129a475899f</t>
  </si>
  <si>
    <t>66.231.130.252</t>
  </si>
  <si>
    <t>20:02PM</t>
  </si>
  <si>
    <t>EIRE</t>
  </si>
  <si>
    <t>Pauly</t>
  </si>
  <si>
    <t>122.252.159.69</t>
  </si>
  <si>
    <t>10:10 PM EST</t>
  </si>
  <si>
    <t>20:51Pm</t>
  </si>
  <si>
    <t>7 Day</t>
  </si>
  <si>
    <t>2nd time base glitching - https://youtu.be/JhQ_qIp352E</t>
  </si>
  <si>
    <t>Fort Orange</t>
  </si>
  <si>
    <t>AR63N71N0</t>
  </si>
  <si>
    <t>55e1b1a146952d8f09046a4f7ae15621</t>
  </si>
  <si>
    <t>190.231.164.91</t>
  </si>
  <si>
    <t>Aaro</t>
  </si>
  <si>
    <t>https://gyazo.com/9b20ade31c8a251f3eebdb28a0a3c1aa - aint - TP infastar</t>
  </si>
  <si>
    <t>23:02pm</t>
  </si>
  <si>
    <t>kaabiks</t>
  </si>
  <si>
    <t>Yeet2.0</t>
  </si>
  <si>
    <t>FreezerWeasel</t>
  </si>
  <si>
    <t>Axis</t>
  </si>
  <si>
    <t>White Mint</t>
  </si>
  <si>
    <t>shppe</t>
  </si>
  <si>
    <t>5:53:00 PM EST</t>
  </si>
  <si>
    <t>K-Town Heights</t>
  </si>
  <si>
    <t>Urban_killer &amp; Danny Dorito</t>
  </si>
  <si>
    <t>Hayden Stuart</t>
  </si>
  <si>
    <t>Afrika Korps</t>
  </si>
  <si>
    <t>STS Fixedwing</t>
  </si>
  <si>
    <t>7:56 PM EST</t>
  </si>
  <si>
    <t>Surf N Turf</t>
  </si>
  <si>
    <t>Cero</t>
  </si>
  <si>
    <t>1.33pm est</t>
  </si>
  <si>
    <t>30/03/2017</t>
  </si>
  <si>
    <t>Miller</t>
  </si>
  <si>
    <t>9.39 aest</t>
  </si>
  <si>
    <t>30/3/17</t>
  </si>
  <si>
    <t>FROM RUSSIA WITH LOVE</t>
  </si>
  <si>
    <t>BrettK58</t>
  </si>
  <si>
    <t>19:05 GMT</t>
  </si>
  <si>
    <t>Somthing Stupid</t>
  </si>
  <si>
    <t>16:10EST</t>
  </si>
  <si>
    <t>Big Mac</t>
  </si>
  <si>
    <t>Juice Caboose</t>
  </si>
  <si>
    <t>5:06p EST</t>
  </si>
  <si>
    <t>Scotia</t>
  </si>
  <si>
    <t>James Keigar</t>
  </si>
  <si>
    <t>3:33PM EST</t>
  </si>
  <si>
    <t>Above Reality</t>
  </si>
  <si>
    <t>Connor</t>
  </si>
  <si>
    <t>9:45AM EST</t>
  </si>
  <si>
    <t>Novgorod</t>
  </si>
  <si>
    <t>Emily</t>
  </si>
  <si>
    <t>31/3/17</t>
  </si>
  <si>
    <t>Barclay</t>
  </si>
  <si>
    <t>Schimbirg</t>
  </si>
  <si>
    <t>Shoes</t>
  </si>
  <si>
    <t>Sword Touchers</t>
  </si>
  <si>
    <t>GayMcgee</t>
  </si>
  <si>
    <t>Eat ass like mcdonalds</t>
  </si>
  <si>
    <t xml:space="preserve">Peyton Farmer </t>
  </si>
  <si>
    <t>Autrian Power</t>
  </si>
  <si>
    <t>Markwhite</t>
  </si>
  <si>
    <t>12.29pm aest</t>
  </si>
  <si>
    <t>Follow me on twitch</t>
  </si>
  <si>
    <t>Mutki</t>
  </si>
  <si>
    <t>12:04PST</t>
  </si>
  <si>
    <t>Meme Marines</t>
  </si>
  <si>
    <t>Colin</t>
  </si>
  <si>
    <t>12:52PST</t>
  </si>
  <si>
    <t>Aidens Big Booty</t>
  </si>
  <si>
    <t>BlackInSanity</t>
  </si>
  <si>
    <t>1:24PST</t>
  </si>
  <si>
    <t>Stamford Marauders</t>
  </si>
  <si>
    <t>17:27PM</t>
  </si>
  <si>
    <t>Bredish Bunch</t>
  </si>
  <si>
    <t>Nate</t>
  </si>
  <si>
    <t>weetyrig</t>
  </si>
  <si>
    <t>10.21am aest</t>
  </si>
  <si>
    <t>Foxhound</t>
  </si>
  <si>
    <t>10.22am aest</t>
  </si>
  <si>
    <t>Soggy Biscuit</t>
  </si>
  <si>
    <t>Sgt. Ramsey</t>
  </si>
  <si>
    <t>2:51AM EST</t>
  </si>
  <si>
    <t>The Deets</t>
  </si>
  <si>
    <t>4:01 EST</t>
  </si>
  <si>
    <t>Trailer Park Whores</t>
  </si>
  <si>
    <t>Jack D</t>
  </si>
  <si>
    <t>19:28 GMT</t>
  </si>
  <si>
    <t>21st Driving School</t>
  </si>
  <si>
    <t>Mile Azalea</t>
  </si>
  <si>
    <t>4:00PM EST</t>
  </si>
  <si>
    <t>U GOT FUCKED</t>
  </si>
  <si>
    <t>Capt Smith 76561198324883397</t>
  </si>
  <si>
    <t>5pm est</t>
  </si>
  <si>
    <t>Private Property</t>
  </si>
  <si>
    <t>Los Coleros</t>
  </si>
  <si>
    <t>second kit as base was accidentally deleted.</t>
  </si>
  <si>
    <t>8:44pm EST</t>
  </si>
  <si>
    <t>Trump tower</t>
  </si>
  <si>
    <t>shadowmuppeteer</t>
  </si>
  <si>
    <t>9:58pm EST</t>
  </si>
  <si>
    <t>Roneld McD Number 1 Bus</t>
  </si>
  <si>
    <t>11:42Pm EST</t>
  </si>
  <si>
    <t>Uncle Toucheys Puzzle Basement</t>
  </si>
  <si>
    <t>he mounted it and sent it flying, tried to locate no go. Replaced at Greysons request.</t>
  </si>
  <si>
    <t>Raw toats</t>
  </si>
  <si>
    <t>5.27pm aest</t>
  </si>
  <si>
    <t>Grishino Church Goers</t>
  </si>
  <si>
    <t>Demteri Uterian</t>
  </si>
  <si>
    <t>17:45 GMT</t>
  </si>
  <si>
    <t>The Activity</t>
  </si>
  <si>
    <t>Estrobar</t>
  </si>
  <si>
    <t>CCCP Hilltop Base</t>
  </si>
  <si>
    <t>Vick 76561198191893728</t>
  </si>
  <si>
    <t>648pm</t>
  </si>
  <si>
    <t>Boom Town</t>
  </si>
  <si>
    <t xml:space="preserve">7:00p </t>
  </si>
  <si>
    <t>Diamond Dogs</t>
  </si>
  <si>
    <t>Nick Little</t>
  </si>
  <si>
    <t>7:22p</t>
  </si>
  <si>
    <t>Exile Kings</t>
  </si>
  <si>
    <t>Dex71</t>
  </si>
  <si>
    <t>2000 MST</t>
  </si>
  <si>
    <t>muttenz</t>
  </si>
  <si>
    <t>Sour</t>
  </si>
  <si>
    <t>2001 MST</t>
  </si>
  <si>
    <t>two guys one flag, not the cup thingy</t>
  </si>
  <si>
    <t>3:45PM EST</t>
  </si>
  <si>
    <t>MK</t>
  </si>
  <si>
    <t>Capt Underpants</t>
  </si>
  <si>
    <t>The Watering Hole</t>
  </si>
  <si>
    <t>Starting on Cherno, appv JD</t>
  </si>
  <si>
    <t>-=VG=- Breezy 76561198206094809</t>
  </si>
  <si>
    <t>1:47PM EST</t>
  </si>
  <si>
    <t>Hobos Haven</t>
  </si>
  <si>
    <t>Wolf 76561198336527734</t>
  </si>
  <si>
    <t>4:45PM EST</t>
  </si>
  <si>
    <t>Wolfs Point</t>
  </si>
  <si>
    <t>Holiday</t>
  </si>
  <si>
    <t>2045 MST</t>
  </si>
  <si>
    <t>youtube</t>
  </si>
  <si>
    <t>Sgt.Byrd</t>
  </si>
  <si>
    <t>3:51PM EST</t>
  </si>
  <si>
    <t>Jason</t>
  </si>
  <si>
    <t>10:03A EST</t>
  </si>
  <si>
    <t>No FlyZone</t>
  </si>
  <si>
    <t>Rageroiid</t>
  </si>
  <si>
    <t>Estate</t>
  </si>
  <si>
    <t>deleted at restart</t>
  </si>
  <si>
    <t>6:47 pm EST</t>
  </si>
  <si>
    <t>Seal Team Six HQ</t>
  </si>
  <si>
    <t>Joe king</t>
  </si>
  <si>
    <t>6:54pm EST</t>
  </si>
  <si>
    <t>If you can read this YOU ARE IN RANGE</t>
  </si>
  <si>
    <t>WInter</t>
  </si>
  <si>
    <t>2145 MST</t>
  </si>
  <si>
    <t>Rogue</t>
  </si>
  <si>
    <t>Jizz Factory</t>
  </si>
  <si>
    <t>&lt;- Awkward base name but doesnt break rules</t>
  </si>
  <si>
    <t>PLAYER 1</t>
  </si>
  <si>
    <t>MJKBoyz</t>
  </si>
  <si>
    <t>JOES</t>
  </si>
  <si>
    <t>Lausen Lighthouse</t>
  </si>
  <si>
    <t>[FRAC]GeForce_GAMING</t>
  </si>
  <si>
    <t>04.07.2017</t>
  </si>
  <si>
    <t>FL</t>
  </si>
  <si>
    <t>The Hunting Grounds</t>
  </si>
  <si>
    <t>Collin</t>
  </si>
  <si>
    <t>1120 MST</t>
  </si>
  <si>
    <t>funt times</t>
  </si>
  <si>
    <t>Scarp</t>
  </si>
  <si>
    <t>Scaprs base</t>
  </si>
  <si>
    <t>PairADice</t>
  </si>
  <si>
    <t>2 Minutes to restart</t>
  </si>
  <si>
    <t>johnyy black</t>
  </si>
  <si>
    <t>11.32am aest</t>
  </si>
  <si>
    <t>Tactical bacon</t>
  </si>
  <si>
    <t>Brad Mango</t>
  </si>
  <si>
    <t>Mangonation</t>
  </si>
  <si>
    <t>Rizzen024</t>
  </si>
  <si>
    <t>10:42PM EST</t>
  </si>
  <si>
    <t>Tweekers</t>
  </si>
  <si>
    <t>Tyler West</t>
  </si>
  <si>
    <t>12:19PM EST</t>
  </si>
  <si>
    <t>Chillin</t>
  </si>
  <si>
    <t>0936 MST</t>
  </si>
  <si>
    <t>Killzone</t>
  </si>
  <si>
    <t>Neublae</t>
  </si>
  <si>
    <t>09.04.2017</t>
  </si>
  <si>
    <t>Ibi</t>
  </si>
  <si>
    <t>[TGS] Alex Gomez</t>
  </si>
  <si>
    <t>The Ghost Squad</t>
  </si>
  <si>
    <t>tristanh925</t>
  </si>
  <si>
    <t>10.47pmaest</t>
  </si>
  <si>
    <t>BIG SEXY</t>
  </si>
  <si>
    <t>ChronicReign</t>
  </si>
  <si>
    <t>The Fort</t>
  </si>
  <si>
    <t>Спецназ</t>
  </si>
  <si>
    <t>ISIS Outpost</t>
  </si>
  <si>
    <t xml:space="preserve">Stinkee </t>
  </si>
  <si>
    <t>Blackpeoplemeet</t>
  </si>
  <si>
    <t>Matty White {PPU}</t>
  </si>
  <si>
    <t>Outsiders</t>
  </si>
  <si>
    <t>ChewpaThingy</t>
  </si>
  <si>
    <t xml:space="preserve">Yeti </t>
  </si>
  <si>
    <t>Exile Night Club</t>
  </si>
  <si>
    <t xml:space="preserve">[TCS] John Diez </t>
  </si>
  <si>
    <t>Aryap</t>
  </si>
  <si>
    <t>Mr. Tickels</t>
  </si>
  <si>
    <t>11.04.2017</t>
  </si>
  <si>
    <t>Pay Your TOLL !!!</t>
  </si>
  <si>
    <t>House</t>
  </si>
  <si>
    <t>5:01 PM EST</t>
  </si>
  <si>
    <t>infamous</t>
  </si>
  <si>
    <t>Tazman</t>
  </si>
  <si>
    <t>6:50est</t>
  </si>
  <si>
    <t>home</t>
  </si>
  <si>
    <t>andy</t>
  </si>
  <si>
    <t>7.55am aest</t>
  </si>
  <si>
    <t>13/4/17</t>
  </si>
  <si>
    <t>Thuglife</t>
  </si>
  <si>
    <t>6:58p</t>
  </si>
  <si>
    <t>Island of the Dead</t>
  </si>
  <si>
    <t>Mike</t>
  </si>
  <si>
    <t xml:space="preserve">Fort Fortington </t>
  </si>
  <si>
    <t>Ehk</t>
  </si>
  <si>
    <t>Compund Nest</t>
  </si>
  <si>
    <t>Dynamo</t>
  </si>
  <si>
    <t>11.18pm aest</t>
  </si>
  <si>
    <t>MSR</t>
  </si>
  <si>
    <t>LRRP</t>
  </si>
  <si>
    <t>Puresightt</t>
  </si>
  <si>
    <t>1943 MST</t>
  </si>
  <si>
    <t>Skirt Skirt</t>
  </si>
  <si>
    <t>Whitewolf</t>
  </si>
  <si>
    <t>1945 MST</t>
  </si>
  <si>
    <t>Dulce</t>
  </si>
  <si>
    <t>wauffiliate</t>
  </si>
  <si>
    <t>mOUNT up</t>
  </si>
  <si>
    <t>Throat Yoghort</t>
  </si>
  <si>
    <t>Muttenz</t>
  </si>
  <si>
    <t>15.04.2017</t>
  </si>
  <si>
    <t>The Regiment</t>
  </si>
  <si>
    <t>Kight_delta</t>
  </si>
  <si>
    <t>HQ ALPHA</t>
  </si>
  <si>
    <t>Neddard Stark</t>
  </si>
  <si>
    <t>Polana</t>
  </si>
  <si>
    <t>2:08PM EST</t>
  </si>
  <si>
    <t>Moscow</t>
  </si>
  <si>
    <t>Laken</t>
  </si>
  <si>
    <t xml:space="preserve">Basekit </t>
  </si>
  <si>
    <t>stupidjawa</t>
  </si>
  <si>
    <t>12:15pm est</t>
  </si>
  <si>
    <t>flintstone</t>
  </si>
  <si>
    <t xml:space="preserve">ALTIS </t>
  </si>
  <si>
    <t>The Crew</t>
  </si>
  <si>
    <t>Geilomat</t>
  </si>
  <si>
    <t>Hoolios</t>
  </si>
  <si>
    <t>Primal</t>
  </si>
  <si>
    <t>11:36PM EST</t>
  </si>
  <si>
    <t>DUG</t>
  </si>
  <si>
    <t>ALtis</t>
  </si>
  <si>
    <t>Phantom Force</t>
  </si>
  <si>
    <t>Lone Wolf</t>
  </si>
  <si>
    <t>147pm</t>
  </si>
  <si>
    <t>Gangbangers</t>
  </si>
  <si>
    <t>Your Local Mafia</t>
  </si>
  <si>
    <t>The Dark Mafia</t>
  </si>
  <si>
    <t>Mint</t>
  </si>
  <si>
    <t>Gooks in the trees</t>
  </si>
  <si>
    <t>jheninger</t>
  </si>
  <si>
    <t>ANGLES OF DEATH</t>
  </si>
  <si>
    <t>Bara</t>
  </si>
  <si>
    <t>Mad 4 Destruction</t>
  </si>
  <si>
    <t>Donnorkit</t>
  </si>
  <si>
    <t>Turtle Rock</t>
  </si>
  <si>
    <t>Knoxvilla</t>
  </si>
  <si>
    <t>maykel</t>
  </si>
  <si>
    <t>9.25pm aest</t>
  </si>
  <si>
    <t>18/4/2017</t>
  </si>
  <si>
    <t>PILIPINAS</t>
  </si>
  <si>
    <t>FOB 40</t>
  </si>
  <si>
    <t>Pho</t>
  </si>
  <si>
    <t>640pm</t>
  </si>
  <si>
    <t>18/4/2018</t>
  </si>
  <si>
    <t>Kool Kidz Klan</t>
  </si>
  <si>
    <t>4:40pm PST</t>
  </si>
  <si>
    <t>White Power</t>
  </si>
  <si>
    <t>903pm</t>
  </si>
  <si>
    <t>FBGM Clan</t>
  </si>
  <si>
    <t>Redbanana22</t>
  </si>
  <si>
    <t>6:10pm PST</t>
  </si>
  <si>
    <t>Auschwitz</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</si>
</sst>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h:mm am/pm"/>
    <numFmt numFmtId="165" formatCode="m/d/yy"/>
    <numFmt numFmtId="166" formatCode="m/d"/>
    <numFmt numFmtId="167" formatCode="mm/dd"/>
    <numFmt numFmtId="168" formatCode="m/d/yyyy"/>
    <numFmt numFmtId="169" formatCode="d mmmm yy"/>
    <numFmt numFmtId="170" formatCode="mm/dd/yyyy"/>
    <numFmt numFmtId="171" formatCode="m/yyyy"/>
    <numFmt numFmtId="172" formatCode="mm/dd/yy"/>
    <numFmt numFmtId="173" formatCode="d mmmm yyyy"/>
    <numFmt numFmtId="174" formatCode="h:mm:ss am/pm"/>
    <numFmt numFmtId="175" formatCode="mm-dd-yy"/>
    <numFmt numFmtId="176" formatCode="m-d-yy"/>
  </numFmts>
  <fonts count="46">
    <font>
      <sz val="10.0"/>
      <color rgb="FF000000"/>
      <name val="Arial"/>
    </font>
    <font>
      <b/>
      <name val="Arial"/>
    </font>
    <font>
      <b/>
      <sz val="11.0"/>
      <name val="Arial"/>
    </font>
    <font>
      <name val="Arial"/>
    </font>
    <font/>
    <font>
      <u/>
      <color rgb="FF1155CC"/>
      <name val="Arial"/>
    </font>
    <font>
      <u/>
      <color rgb="FF1155CC"/>
      <name val="Arial"/>
    </font>
    <font>
      <u/>
      <color rgb="FF1155CC"/>
      <name val="Arial"/>
    </font>
    <font>
      <u/>
      <color rgb="FF0000FF"/>
      <name val="Arial"/>
    </font>
    <font>
      <color rgb="FF1155CC"/>
      <name val="Arial"/>
    </font>
    <font>
      <u/>
      <color rgb="FF0000FF"/>
      <name val="Arial"/>
    </font>
    <font>
      <u/>
      <color rgb="FF1155CC"/>
      <name val="Arial"/>
    </font>
    <font>
      <u/>
      <color rgb="FF0000FF"/>
      <name val="Arial"/>
    </font>
    <font>
      <u/>
      <color rgb="FF0000FF"/>
      <name val="Arial"/>
    </font>
    <font>
      <u/>
      <color rgb="FF0000FF"/>
    </font>
    <font>
      <u/>
      <color rgb="FF0000FF"/>
    </font>
    <font>
      <color rgb="FF000000"/>
      <name val="Arial"/>
    </font>
    <font>
      <b/>
    </font>
    <font>
      <b/>
      <i/>
    </font>
    <font>
      <color rgb="FFFFFF00"/>
      <name val="Arial"/>
    </font>
    <font>
      <u/>
      <color rgb="FFFFFF00"/>
      <name val="Arial"/>
    </font>
    <font>
      <u/>
      <sz val="11.0"/>
      <color rgb="FFEBEBEB"/>
      <name val="Arial"/>
    </font>
    <font>
      <b/>
      <color rgb="FF000000"/>
      <name val="Arial"/>
    </font>
    <font>
      <b/>
      <u/>
      <color rgb="FF1155CC"/>
      <name val="Arial"/>
    </font>
    <font>
      <u/>
      <color rgb="FF1155CC"/>
      <name val="Arial"/>
    </font>
    <font>
      <u/>
      <color rgb="FF0000FF"/>
      <name val="Arial"/>
    </font>
    <font>
      <sz val="11.0"/>
      <color rgb="FF000000"/>
      <name val="Helvetica Neue"/>
    </font>
    <font>
      <u/>
      <color rgb="FF1155CC"/>
      <name val="Arial"/>
    </font>
    <font>
      <u/>
      <color rgb="FF0000FF"/>
      <name val="Arial"/>
    </font>
    <font>
      <sz val="11.0"/>
      <color rgb="FF272A34"/>
      <name val="Roboto"/>
    </font>
    <font>
      <u/>
      <color rgb="FF000000"/>
      <name val="Arial"/>
    </font>
    <font>
      <sz val="11.0"/>
      <color rgb="FF000000"/>
      <name val="Arial"/>
    </font>
    <font>
      <color rgb="FF272A34"/>
      <name val="Arial"/>
    </font>
    <font>
      <color rgb="FF272A34"/>
      <name val="Roboto"/>
    </font>
    <font>
      <u/>
      <color rgb="FF012D47"/>
      <name val="Arial"/>
    </font>
    <font>
      <u/>
      <color rgb="FF1155CC"/>
      <name val="Arial"/>
    </font>
    <font>
      <u/>
      <color rgb="FF1155CC"/>
      <name val="Arial"/>
    </font>
    <font>
      <u/>
      <color rgb="FF0000FF"/>
    </font>
    <font>
      <sz val="11.0"/>
      <color rgb="FFEEEEEE"/>
      <name val="Menlo"/>
    </font>
    <font>
      <color rgb="FFD9EAD3"/>
      <name val="Arial"/>
    </font>
    <font>
      <sz val="11.0"/>
      <color rgb="FFEEEEEE"/>
      <name val="Helvetica Neue"/>
    </font>
    <font>
      <u/>
      <sz val="11.0"/>
      <color rgb="FFEEEEEE"/>
      <name val="Menlo"/>
    </font>
    <font>
      <u/>
      <color rgb="FF0000FF"/>
      <name val="Arial"/>
    </font>
    <font>
      <u/>
      <color rgb="FF0000FF"/>
      <name val="Arial"/>
    </font>
    <font>
      <u/>
      <sz val="8.0"/>
      <color rgb="FF167AC6"/>
      <name val="Roboto"/>
    </font>
    <font>
      <b/>
      <sz val="11.0"/>
      <color rgb="FF272A34"/>
      <name val="Roboto"/>
    </font>
  </fonts>
  <fills count="23">
    <fill>
      <patternFill patternType="none"/>
    </fill>
    <fill>
      <patternFill patternType="lightGray"/>
    </fill>
    <fill>
      <patternFill patternType="solid">
        <fgColor rgb="FFE06666"/>
        <bgColor rgb="FFE06666"/>
      </patternFill>
    </fill>
    <fill>
      <patternFill patternType="solid">
        <fgColor rgb="FFFF9900"/>
        <bgColor rgb="FFFF9900"/>
      </patternFill>
    </fill>
    <fill>
      <patternFill patternType="solid">
        <fgColor rgb="FFFFD966"/>
        <bgColor rgb="FFFFD966"/>
      </patternFill>
    </fill>
    <fill>
      <patternFill patternType="solid">
        <fgColor rgb="FFC9DAF8"/>
        <bgColor rgb="FFC9DAF8"/>
      </patternFill>
    </fill>
    <fill>
      <patternFill patternType="solid">
        <fgColor rgb="FF00FF00"/>
        <bgColor rgb="FF00FF00"/>
      </patternFill>
    </fill>
    <fill>
      <patternFill patternType="solid">
        <fgColor rgb="FF000000"/>
        <bgColor rgb="FF000000"/>
      </patternFill>
    </fill>
    <fill>
      <patternFill patternType="solid">
        <fgColor rgb="FFE69138"/>
        <bgColor rgb="FFE69138"/>
      </patternFill>
    </fill>
    <fill>
      <patternFill patternType="solid">
        <fgColor rgb="FF8E7CC3"/>
        <bgColor rgb="FF8E7CC3"/>
      </patternFill>
    </fill>
    <fill>
      <patternFill patternType="solid">
        <fgColor rgb="FF3C78D8"/>
        <bgColor rgb="FF3C78D8"/>
      </patternFill>
    </fill>
    <fill>
      <patternFill patternType="solid">
        <fgColor rgb="FFFF0000"/>
        <bgColor rgb="FFFF0000"/>
      </patternFill>
    </fill>
    <fill>
      <patternFill patternType="solid">
        <fgColor rgb="FF57BB8A"/>
        <bgColor rgb="FF57BB8A"/>
      </patternFill>
    </fill>
    <fill>
      <patternFill patternType="solid">
        <fgColor rgb="FF9BD9E7"/>
        <bgColor rgb="FF9BD9E7"/>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EA9999"/>
        <bgColor rgb="FFEA9999"/>
      </patternFill>
    </fill>
    <fill>
      <patternFill patternType="solid">
        <fgColor rgb="FFEFEFEF"/>
        <bgColor rgb="FFEFEFEF"/>
      </patternFill>
    </fill>
    <fill>
      <patternFill patternType="solid">
        <fgColor rgb="FFF3F3F3"/>
        <bgColor rgb="FFF3F3F3"/>
      </patternFill>
    </fill>
    <fill>
      <patternFill patternType="solid">
        <fgColor rgb="FFFFE599"/>
        <bgColor rgb="FFFFE599"/>
      </patternFill>
    </fill>
    <fill>
      <patternFill patternType="solid">
        <fgColor rgb="FF222222"/>
        <bgColor rgb="FF222222"/>
      </patternFill>
    </fill>
    <fill>
      <patternFill patternType="solid">
        <fgColor rgb="FF161616"/>
        <bgColor rgb="FF161616"/>
      </patternFill>
    </fill>
  </fills>
  <borders count="19">
    <border/>
    <border>
      <left/>
      <right/>
      <top/>
      <bottom/>
    </border>
    <border>
      <left/>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FF0000"/>
      </left>
      <right style="thin">
        <color rgb="FF000000"/>
      </right>
      <top style="thin">
        <color rgb="FF000000"/>
      </top>
      <bottom style="thin">
        <color rgb="FF000000"/>
      </bottom>
    </border>
    <border>
      <left/>
      <right/>
      <top style="thin">
        <color rgb="FF000000"/>
      </top>
      <bottom style="thin">
        <color rgb="FF000000"/>
      </bottom>
    </border>
    <border>
      <left style="thin">
        <color rgb="FFFF0000"/>
      </left>
      <right style="thin">
        <color rgb="FF000000"/>
      </right>
      <top style="thin">
        <color rgb="FF000000"/>
      </top>
      <bottom style="thin">
        <color rgb="FFFF0000"/>
      </bottom>
    </border>
    <border>
      <left style="thin">
        <color rgb="FF000000"/>
      </left>
      <right style="thin">
        <color rgb="FF000000"/>
      </right>
      <top style="thin">
        <color rgb="FF000000"/>
      </top>
      <bottom style="thin">
        <color rgb="FFFF0000"/>
      </bottom>
    </border>
    <border>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0"/>
    </xf>
    <xf borderId="2" fillId="3" fontId="2" numFmtId="0" xfId="0" applyAlignment="1" applyBorder="1" applyFill="1" applyFont="1">
      <alignment horizontal="center" shrinkToFit="0" wrapText="0"/>
    </xf>
    <xf borderId="1" fillId="4" fontId="3" numFmtId="0" xfId="0" applyAlignment="1" applyBorder="1" applyFill="1" applyFont="1">
      <alignment horizontal="center" shrinkToFit="0" wrapText="0"/>
    </xf>
    <xf borderId="1" fillId="5" fontId="3" numFmtId="0" xfId="0" applyAlignment="1" applyBorder="1" applyFill="1" applyFont="1">
      <alignment horizontal="center" shrinkToFit="0" wrapText="0"/>
    </xf>
    <xf borderId="0" fillId="0" fontId="0" numFmtId="0" xfId="0" applyAlignment="1" applyFont="1">
      <alignment shrinkToFit="0" wrapText="0"/>
    </xf>
    <xf borderId="1" fillId="6" fontId="3" numFmtId="0" xfId="0" applyAlignment="1" applyBorder="1" applyFill="1" applyFont="1">
      <alignment horizontal="center" shrinkToFit="0" wrapText="0"/>
    </xf>
    <xf borderId="0" fillId="0" fontId="4" numFmtId="0" xfId="0" applyAlignment="1" applyFont="1">
      <alignment shrinkToFit="0" wrapText="0"/>
    </xf>
    <xf borderId="1" fillId="5" fontId="3" numFmtId="0" xfId="0" applyAlignment="1" applyBorder="1" applyFont="1">
      <alignment shrinkToFit="0" wrapText="0"/>
    </xf>
    <xf borderId="2" fillId="3" fontId="1" numFmtId="0" xfId="0" applyAlignment="1" applyBorder="1" applyFont="1">
      <alignment horizontal="center" shrinkToFit="0" wrapText="0"/>
    </xf>
    <xf borderId="2" fillId="3" fontId="2" numFmtId="0" xfId="0" applyAlignment="1" applyBorder="1" applyFont="1">
      <alignment horizontal="left" shrinkToFit="0" wrapText="0"/>
    </xf>
    <xf borderId="0" fillId="0" fontId="4" numFmtId="0" xfId="0" applyAlignment="1" applyFont="1">
      <alignment horizontal="center" shrinkToFit="0" wrapText="0"/>
    </xf>
    <xf borderId="1" fillId="5" fontId="5" numFmtId="0" xfId="0" applyAlignment="1" applyBorder="1" applyFont="1">
      <alignment horizontal="center" shrinkToFit="0" wrapText="0"/>
    </xf>
    <xf borderId="3" fillId="0" fontId="3" numFmtId="0" xfId="0" applyAlignment="1" applyBorder="1" applyFont="1">
      <alignment horizontal="center" shrinkToFit="0" wrapText="0"/>
    </xf>
    <xf borderId="1" fillId="7" fontId="3" numFmtId="0" xfId="0" applyAlignment="1" applyBorder="1" applyFill="1" applyFont="1">
      <alignment horizontal="center" shrinkToFit="0" wrapText="0"/>
    </xf>
    <xf borderId="1" fillId="7" fontId="6" numFmtId="0" xfId="0" applyAlignment="1" applyBorder="1" applyFont="1">
      <alignment horizontal="center" shrinkToFit="0" wrapText="0"/>
    </xf>
    <xf borderId="3" fillId="0" fontId="3" numFmtId="164" xfId="0" applyAlignment="1" applyBorder="1" applyFont="1" applyNumberFormat="1">
      <alignment horizontal="center" shrinkToFit="0" wrapText="0"/>
    </xf>
    <xf borderId="1" fillId="7" fontId="3" numFmtId="0" xfId="0" applyAlignment="1" applyBorder="1" applyFont="1">
      <alignment shrinkToFit="0" wrapText="0"/>
    </xf>
    <xf borderId="3" fillId="0" fontId="3" numFmtId="165" xfId="0" applyAlignment="1" applyBorder="1" applyFont="1" applyNumberFormat="1">
      <alignment horizontal="center" shrinkToFit="0" wrapText="0"/>
    </xf>
    <xf borderId="1" fillId="8" fontId="3" numFmtId="0" xfId="0" applyAlignment="1" applyBorder="1" applyFill="1" applyFont="1">
      <alignment horizontal="center" shrinkToFit="0" wrapText="0"/>
    </xf>
    <xf borderId="1" fillId="9" fontId="3" numFmtId="0" xfId="0" applyAlignment="1" applyBorder="1" applyFill="1" applyFont="1">
      <alignment horizontal="center" shrinkToFit="0" wrapText="0"/>
    </xf>
    <xf borderId="3" fillId="0" fontId="7" numFmtId="0" xfId="0" applyAlignment="1" applyBorder="1" applyFont="1">
      <alignment horizontal="left" shrinkToFit="0" wrapText="0"/>
    </xf>
    <xf borderId="3" fillId="0" fontId="3" numFmtId="20" xfId="0" applyAlignment="1" applyBorder="1" applyFont="1" applyNumberFormat="1">
      <alignment horizontal="center" shrinkToFit="0" wrapText="0"/>
    </xf>
    <xf borderId="1" fillId="5" fontId="8" numFmtId="0" xfId="0" applyAlignment="1" applyBorder="1" applyFont="1">
      <alignment horizontal="center" shrinkToFit="0" wrapText="0"/>
    </xf>
    <xf borderId="3" fillId="0" fontId="3" numFmtId="0" xfId="0" applyAlignment="1" applyBorder="1" applyFont="1">
      <alignment horizontal="left" shrinkToFit="0" wrapText="0"/>
    </xf>
    <xf borderId="1" fillId="10" fontId="3" numFmtId="0" xfId="0" applyAlignment="1" applyBorder="1" applyFill="1" applyFont="1">
      <alignment horizontal="center" shrinkToFit="0" wrapText="0"/>
    </xf>
    <xf borderId="1" fillId="11" fontId="3" numFmtId="0" xfId="0" applyAlignment="1" applyBorder="1" applyFill="1" applyFont="1">
      <alignment horizontal="center" shrinkToFit="0" wrapText="0"/>
    </xf>
    <xf borderId="3" fillId="0" fontId="3" numFmtId="166" xfId="0" applyAlignment="1" applyBorder="1" applyFont="1" applyNumberFormat="1">
      <alignment horizontal="center" shrinkToFit="0" wrapText="0"/>
    </xf>
    <xf borderId="1" fillId="5" fontId="9" numFmtId="0" xfId="0" applyAlignment="1" applyBorder="1" applyFont="1">
      <alignment horizontal="center" shrinkToFit="0" wrapText="0"/>
    </xf>
    <xf borderId="1" fillId="3" fontId="3" numFmtId="0" xfId="0" applyAlignment="1" applyBorder="1" applyFont="1">
      <alignment horizontal="center" shrinkToFit="0" wrapText="0"/>
    </xf>
    <xf borderId="1" fillId="5" fontId="0" numFmtId="0" xfId="0" applyAlignment="1" applyBorder="1" applyFont="1">
      <alignment horizontal="center" shrinkToFit="0" wrapText="0"/>
    </xf>
    <xf borderId="4" fillId="11" fontId="3" numFmtId="0" xfId="0" applyAlignment="1" applyBorder="1" applyFont="1">
      <alignment horizontal="center" shrinkToFit="0" wrapText="0"/>
    </xf>
    <xf borderId="3" fillId="0" fontId="3" numFmtId="0" xfId="0" applyAlignment="1" applyBorder="1" applyFont="1">
      <alignment horizontal="center" shrinkToFit="0" wrapText="1"/>
    </xf>
    <xf borderId="1" fillId="2" fontId="3" numFmtId="0" xfId="0" applyAlignment="1" applyBorder="1" applyFont="1">
      <alignment horizontal="center" shrinkToFit="0" wrapText="0"/>
    </xf>
    <xf borderId="1" fillId="5" fontId="10" numFmtId="0" xfId="0" applyAlignment="1" applyBorder="1" applyFont="1">
      <alignment shrinkToFit="0" wrapText="0"/>
    </xf>
    <xf borderId="5" fillId="0" fontId="11" numFmtId="0" xfId="0" applyAlignment="1" applyBorder="1" applyFont="1">
      <alignment horizontal="left" shrinkToFit="0" wrapText="0"/>
    </xf>
    <xf borderId="3" fillId="0" fontId="12" numFmtId="0" xfId="0" applyAlignment="1" applyBorder="1" applyFont="1">
      <alignment horizontal="left" shrinkToFit="0" wrapText="0"/>
    </xf>
    <xf borderId="1" fillId="12" fontId="3" numFmtId="0" xfId="0" applyAlignment="1" applyBorder="1" applyFill="1" applyFont="1">
      <alignment horizontal="center" shrinkToFit="0" wrapText="0"/>
    </xf>
    <xf borderId="3" fillId="0" fontId="3" numFmtId="167" xfId="0" applyAlignment="1" applyBorder="1" applyFont="1" applyNumberFormat="1">
      <alignment horizontal="center" shrinkToFit="0" wrapText="0"/>
    </xf>
    <xf borderId="6" fillId="0" fontId="3" numFmtId="0" xfId="0" applyAlignment="1" applyBorder="1" applyFont="1">
      <alignment horizontal="center" shrinkToFit="0" wrapText="0"/>
    </xf>
    <xf borderId="6" fillId="0" fontId="3" numFmtId="164" xfId="0" applyAlignment="1" applyBorder="1" applyFont="1" applyNumberFormat="1">
      <alignment horizontal="center" shrinkToFit="0" wrapText="0"/>
    </xf>
    <xf borderId="6" fillId="0" fontId="3" numFmtId="166" xfId="0" applyAlignment="1" applyBorder="1" applyFont="1" applyNumberFormat="1">
      <alignment horizontal="center" shrinkToFit="0" wrapText="0"/>
    </xf>
    <xf borderId="0" fillId="0" fontId="3" numFmtId="0" xfId="0" applyAlignment="1" applyFont="1">
      <alignment shrinkToFit="0" wrapText="0"/>
    </xf>
    <xf borderId="0" fillId="0" fontId="3" numFmtId="0" xfId="0" applyAlignment="1" applyFont="1">
      <alignment horizontal="center" shrinkToFit="0" wrapText="0"/>
    </xf>
    <xf borderId="6" fillId="0" fontId="13" numFmtId="0" xfId="0" applyAlignment="1" applyBorder="1" applyFont="1">
      <alignment horizontal="left" shrinkToFit="0" wrapText="0"/>
    </xf>
    <xf borderId="6" fillId="0" fontId="3" numFmtId="0" xfId="0" applyAlignment="1" applyBorder="1" applyFont="1">
      <alignment horizontal="left" shrinkToFit="0" wrapText="0"/>
    </xf>
    <xf borderId="6" fillId="0" fontId="3" numFmtId="167" xfId="0" applyAlignment="1" applyBorder="1" applyFont="1" applyNumberFormat="1">
      <alignment horizontal="center" shrinkToFit="0" wrapText="0"/>
    </xf>
    <xf borderId="6" fillId="0" fontId="3" numFmtId="20" xfId="0" applyAlignment="1" applyBorder="1" applyFont="1" applyNumberFormat="1">
      <alignment horizontal="center" shrinkToFit="0" wrapText="0"/>
    </xf>
    <xf borderId="6" fillId="0" fontId="3" numFmtId="168" xfId="0" applyAlignment="1" applyBorder="1" applyFont="1" applyNumberFormat="1">
      <alignment horizontal="center" shrinkToFit="0" wrapText="0"/>
    </xf>
    <xf borderId="7" fillId="13" fontId="1" numFmtId="0" xfId="0" applyAlignment="1" applyBorder="1" applyFill="1" applyFont="1">
      <alignment horizontal="center" shrinkToFit="0" wrapText="0"/>
    </xf>
    <xf borderId="0" fillId="0" fontId="14" numFmtId="0" xfId="0" applyAlignment="1" applyFont="1">
      <alignment horizontal="left" shrinkToFit="0" wrapText="0"/>
    </xf>
    <xf borderId="8" fillId="0" fontId="4" numFmtId="0" xfId="0" applyBorder="1" applyFont="1"/>
    <xf borderId="6" fillId="0" fontId="3" numFmtId="165" xfId="0" applyAlignment="1" applyBorder="1" applyFont="1" applyNumberFormat="1">
      <alignment horizontal="center" shrinkToFit="0" wrapText="0"/>
    </xf>
    <xf borderId="9" fillId="0" fontId="4" numFmtId="0" xfId="0" applyBorder="1" applyFont="1"/>
    <xf borderId="2" fillId="7" fontId="1" numFmtId="0" xfId="0" applyAlignment="1" applyBorder="1" applyFont="1">
      <alignment horizontal="center" shrinkToFit="0" wrapText="0"/>
    </xf>
    <xf borderId="2" fillId="13" fontId="1" numFmtId="0" xfId="0" applyAlignment="1" applyBorder="1" applyFont="1">
      <alignment horizontal="center" shrinkToFit="0" wrapText="0"/>
    </xf>
    <xf borderId="0" fillId="0" fontId="15" numFmtId="0" xfId="0" applyAlignment="1" applyFont="1">
      <alignment shrinkToFit="0" wrapText="0"/>
    </xf>
    <xf borderId="10" fillId="13" fontId="1" numFmtId="0" xfId="0" applyAlignment="1" applyBorder="1" applyFont="1">
      <alignment horizontal="center" shrinkToFit="0" wrapText="0"/>
    </xf>
    <xf borderId="6" fillId="13" fontId="1" numFmtId="0" xfId="0" applyAlignment="1" applyBorder="1" applyFont="1">
      <alignment horizontal="center" shrinkToFit="0" wrapText="0"/>
    </xf>
    <xf borderId="11" fillId="13" fontId="1" numFmtId="0" xfId="0" applyAlignment="1" applyBorder="1" applyFont="1">
      <alignment horizontal="center" shrinkToFit="0" wrapText="0"/>
    </xf>
    <xf borderId="11" fillId="7" fontId="1" numFmtId="0" xfId="0" applyAlignment="1" applyBorder="1" applyFont="1">
      <alignment horizontal="center" shrinkToFit="0" wrapText="0"/>
    </xf>
    <xf borderId="10" fillId="0" fontId="4" numFmtId="0" xfId="0" applyAlignment="1" applyBorder="1" applyFont="1">
      <alignment horizontal="center" shrinkToFit="0" wrapText="0"/>
    </xf>
    <xf borderId="6" fillId="0" fontId="4" numFmtId="0" xfId="0" applyAlignment="1" applyBorder="1" applyFont="1">
      <alignment horizontal="center" shrinkToFit="0" wrapText="0"/>
    </xf>
    <xf borderId="8" fillId="0" fontId="4" numFmtId="0" xfId="0" applyAlignment="1" applyBorder="1" applyFont="1">
      <alignment horizontal="center" shrinkToFit="0" wrapText="0"/>
    </xf>
    <xf borderId="11" fillId="7" fontId="4" numFmtId="0" xfId="0" applyAlignment="1" applyBorder="1" applyFont="1">
      <alignment horizontal="center" shrinkToFit="0" wrapText="0"/>
    </xf>
    <xf borderId="6" fillId="0" fontId="4" numFmtId="165" xfId="0" applyAlignment="1" applyBorder="1" applyFont="1" applyNumberFormat="1">
      <alignment horizontal="center" shrinkToFit="0" wrapText="0"/>
    </xf>
    <xf borderId="10" fillId="14" fontId="4" numFmtId="0" xfId="0" applyAlignment="1" applyBorder="1" applyFill="1" applyFont="1">
      <alignment horizontal="center" shrinkToFit="0" wrapText="0"/>
    </xf>
    <xf borderId="6" fillId="14" fontId="4" numFmtId="0" xfId="0" applyAlignment="1" applyBorder="1" applyFont="1">
      <alignment horizontal="center" shrinkToFit="0" wrapText="0"/>
    </xf>
    <xf borderId="11" fillId="14" fontId="4" numFmtId="0" xfId="0" applyAlignment="1" applyBorder="1" applyFont="1">
      <alignment horizontal="center" shrinkToFit="0" wrapText="0"/>
    </xf>
    <xf borderId="11" fillId="14" fontId="4" numFmtId="0" xfId="0" applyAlignment="1" applyBorder="1" applyFont="1">
      <alignment horizontal="center" shrinkToFit="0" wrapText="1"/>
    </xf>
    <xf borderId="6" fillId="14" fontId="4" numFmtId="0" xfId="0" applyAlignment="1" applyBorder="1" applyFont="1">
      <alignment horizontal="center" shrinkToFit="0" wrapText="1"/>
    </xf>
    <xf borderId="0" fillId="0" fontId="16" numFmtId="0" xfId="0" applyAlignment="1" applyFont="1">
      <alignment horizontal="center" shrinkToFit="0" wrapText="1"/>
    </xf>
    <xf borderId="11" fillId="7" fontId="17" numFmtId="0" xfId="0" applyAlignment="1" applyBorder="1" applyFont="1">
      <alignment horizontal="center" shrinkToFit="0" wrapText="1"/>
    </xf>
    <xf borderId="8" fillId="0" fontId="4" numFmtId="0" xfId="0" applyAlignment="1" applyBorder="1" applyFont="1">
      <alignment horizontal="center" shrinkToFit="0" wrapText="1"/>
    </xf>
    <xf borderId="6" fillId="0" fontId="4" numFmtId="0" xfId="0" applyAlignment="1" applyBorder="1" applyFont="1">
      <alignment horizontal="center" shrinkToFit="0" wrapText="1"/>
    </xf>
    <xf borderId="6" fillId="0" fontId="4" numFmtId="166" xfId="0" applyAlignment="1" applyBorder="1" applyFont="1" applyNumberFormat="1">
      <alignment horizontal="center" shrinkToFit="0" wrapText="0"/>
    </xf>
    <xf borderId="11" fillId="15" fontId="4" numFmtId="0" xfId="0" applyAlignment="1" applyBorder="1" applyFill="1" applyFont="1">
      <alignment horizontal="center" shrinkToFit="0" wrapText="0"/>
    </xf>
    <xf borderId="6" fillId="15" fontId="4" numFmtId="0" xfId="0" applyAlignment="1" applyBorder="1" applyFont="1">
      <alignment horizontal="center" shrinkToFit="0" wrapText="0"/>
    </xf>
    <xf borderId="6" fillId="15" fontId="18" numFmtId="0" xfId="0" applyAlignment="1" applyBorder="1" applyFont="1">
      <alignment horizontal="center" shrinkToFit="0" wrapText="0"/>
    </xf>
    <xf borderId="6" fillId="15" fontId="4" numFmtId="20" xfId="0" applyAlignment="1" applyBorder="1" applyFont="1" applyNumberFormat="1">
      <alignment horizontal="center" shrinkToFit="0" wrapText="0"/>
    </xf>
    <xf borderId="6" fillId="15" fontId="4" numFmtId="166" xfId="0" applyAlignment="1" applyBorder="1" applyFont="1" applyNumberFormat="1">
      <alignment horizontal="center" shrinkToFit="0" wrapText="0"/>
    </xf>
    <xf borderId="6" fillId="0" fontId="4" numFmtId="20" xfId="0" applyAlignment="1" applyBorder="1" applyFont="1" applyNumberFormat="1">
      <alignment horizontal="center" shrinkToFit="0" wrapText="0"/>
    </xf>
    <xf borderId="6" fillId="15" fontId="4" numFmtId="0" xfId="0" applyAlignment="1" applyBorder="1" applyFont="1">
      <alignment horizontal="center" readingOrder="0" shrinkToFit="0" wrapText="0"/>
    </xf>
    <xf borderId="6" fillId="6" fontId="3" numFmtId="0" xfId="0" applyAlignment="1" applyBorder="1" applyFont="1">
      <alignment horizontal="center" shrinkToFit="0" wrapText="0"/>
    </xf>
    <xf borderId="12" fillId="0" fontId="4" numFmtId="0" xfId="0" applyAlignment="1" applyBorder="1" applyFont="1">
      <alignment horizontal="center" shrinkToFit="0" wrapText="0"/>
    </xf>
    <xf borderId="13" fillId="0" fontId="4" numFmtId="0" xfId="0" applyAlignment="1" applyBorder="1" applyFont="1">
      <alignment horizontal="center" shrinkToFit="0" wrapText="0"/>
    </xf>
    <xf borderId="14" fillId="0" fontId="4" numFmtId="0" xfId="0" applyAlignment="1" applyBorder="1" applyFont="1">
      <alignment horizontal="center" shrinkToFit="0" wrapText="0"/>
    </xf>
    <xf borderId="15" fillId="7" fontId="4" numFmtId="0" xfId="0" applyAlignment="1" applyBorder="1" applyFont="1">
      <alignment horizontal="center" shrinkToFit="0" wrapText="0"/>
    </xf>
    <xf borderId="1" fillId="7" fontId="4" numFmtId="0" xfId="0" applyAlignment="1" applyBorder="1" applyFont="1">
      <alignment horizontal="center" shrinkToFit="0" wrapText="0"/>
    </xf>
    <xf borderId="6" fillId="0" fontId="3" numFmtId="169" xfId="0" applyAlignment="1" applyBorder="1" applyFont="1" applyNumberFormat="1">
      <alignment horizontal="center" shrinkToFit="0" wrapText="0"/>
    </xf>
    <xf borderId="1" fillId="15" fontId="16" numFmtId="0" xfId="0" applyAlignment="1" applyBorder="1" applyFont="1">
      <alignment horizontal="center" shrinkToFit="0" wrapText="0"/>
    </xf>
    <xf borderId="6" fillId="0" fontId="3" numFmtId="170" xfId="0" applyAlignment="1" applyBorder="1" applyFont="1" applyNumberFormat="1">
      <alignment horizontal="center" shrinkToFit="0" wrapText="0"/>
    </xf>
    <xf borderId="6" fillId="2" fontId="19" numFmtId="0" xfId="0" applyAlignment="1" applyBorder="1" applyFont="1">
      <alignment horizontal="center" shrinkToFit="0" wrapText="0"/>
    </xf>
    <xf borderId="6" fillId="2" fontId="19" numFmtId="20" xfId="0" applyAlignment="1" applyBorder="1" applyFont="1" applyNumberFormat="1">
      <alignment horizontal="center" shrinkToFit="0" wrapText="0"/>
    </xf>
    <xf borderId="6" fillId="2" fontId="20" numFmtId="0" xfId="0" applyAlignment="1" applyBorder="1" applyFont="1">
      <alignment horizontal="left" shrinkToFit="0" wrapText="0"/>
    </xf>
    <xf borderId="0" fillId="0" fontId="21" numFmtId="0" xfId="0" applyAlignment="1" applyFont="1">
      <alignment horizontal="left" shrinkToFit="0" wrapText="0"/>
    </xf>
    <xf borderId="1" fillId="16" fontId="3" numFmtId="0" xfId="0" applyAlignment="1" applyBorder="1" applyFill="1" applyFont="1">
      <alignment horizontal="center" shrinkToFit="0" wrapText="0"/>
    </xf>
    <xf borderId="6" fillId="11" fontId="3" numFmtId="0" xfId="0" applyAlignment="1" applyBorder="1" applyFont="1">
      <alignment horizontal="center" shrinkToFit="0" wrapText="0"/>
    </xf>
    <xf borderId="1" fillId="13" fontId="1" numFmtId="0" xfId="0" applyAlignment="1" applyBorder="1" applyFont="1">
      <alignment horizontal="center" shrinkToFit="0" wrapText="0"/>
    </xf>
    <xf borderId="1" fillId="17" fontId="1" numFmtId="0" xfId="0" applyAlignment="1" applyBorder="1" applyFill="1" applyFont="1">
      <alignment horizontal="center" shrinkToFit="0" wrapText="0"/>
    </xf>
    <xf borderId="1" fillId="18" fontId="22" numFmtId="0" xfId="0" applyAlignment="1" applyBorder="1" applyFill="1" applyFont="1">
      <alignment horizontal="center" shrinkToFit="0" wrapText="0"/>
    </xf>
    <xf borderId="1" fillId="18" fontId="22" numFmtId="164" xfId="0" applyAlignment="1" applyBorder="1" applyFont="1" applyNumberFormat="1">
      <alignment horizontal="center" shrinkToFit="0" wrapText="0"/>
    </xf>
    <xf borderId="1" fillId="18" fontId="22" numFmtId="165" xfId="0" applyAlignment="1" applyBorder="1" applyFont="1" applyNumberFormat="1">
      <alignment horizontal="center" shrinkToFit="0" wrapText="0"/>
    </xf>
    <xf borderId="1" fillId="18" fontId="3" numFmtId="0" xfId="0" applyAlignment="1" applyBorder="1" applyFont="1">
      <alignment horizontal="center" shrinkToFit="0" wrapText="0"/>
    </xf>
    <xf borderId="1" fillId="17" fontId="3" numFmtId="0" xfId="0" applyAlignment="1" applyBorder="1" applyFont="1">
      <alignment horizontal="center" shrinkToFit="0" wrapText="0"/>
    </xf>
    <xf borderId="1" fillId="18" fontId="22" numFmtId="171" xfId="0" applyAlignment="1" applyBorder="1" applyFont="1" applyNumberFormat="1">
      <alignment horizontal="center" shrinkToFit="0" wrapText="0"/>
    </xf>
    <xf borderId="1" fillId="18" fontId="22" numFmtId="20" xfId="0" applyAlignment="1" applyBorder="1" applyFont="1" applyNumberFormat="1">
      <alignment horizontal="center" shrinkToFit="0" wrapText="0"/>
    </xf>
    <xf borderId="1" fillId="18" fontId="22" numFmtId="166" xfId="0" applyAlignment="1" applyBorder="1" applyFont="1" applyNumberFormat="1">
      <alignment horizontal="center" shrinkToFit="0" wrapText="0"/>
    </xf>
    <xf borderId="1" fillId="17" fontId="23" numFmtId="0" xfId="0" applyAlignment="1" applyBorder="1" applyFont="1">
      <alignment horizontal="center" shrinkToFit="0" wrapText="0"/>
    </xf>
    <xf borderId="1" fillId="18" fontId="1" numFmtId="0" xfId="0" applyAlignment="1" applyBorder="1" applyFont="1">
      <alignment horizontal="center" shrinkToFit="0" wrapText="0"/>
    </xf>
    <xf borderId="1" fillId="18" fontId="1" numFmtId="164" xfId="0" applyAlignment="1" applyBorder="1" applyFont="1" applyNumberFormat="1">
      <alignment horizontal="center" shrinkToFit="0" wrapText="0"/>
    </xf>
    <xf borderId="1" fillId="18" fontId="1" numFmtId="166" xfId="0" applyAlignment="1" applyBorder="1" applyFont="1" applyNumberFormat="1">
      <alignment horizontal="center" shrinkToFit="0" wrapText="0"/>
    </xf>
    <xf borderId="1" fillId="18" fontId="1" numFmtId="20" xfId="0" applyAlignment="1" applyBorder="1" applyFont="1" applyNumberFormat="1">
      <alignment horizontal="center" shrinkToFit="0" wrapText="0"/>
    </xf>
    <xf borderId="1" fillId="19" fontId="1" numFmtId="0" xfId="0" applyAlignment="1" applyBorder="1" applyFill="1" applyFont="1">
      <alignment horizontal="center" shrinkToFit="0" wrapText="0"/>
    </xf>
    <xf borderId="1" fillId="18" fontId="1" numFmtId="165" xfId="0" applyAlignment="1" applyBorder="1" applyFont="1" applyNumberFormat="1">
      <alignment horizontal="center" shrinkToFit="0" wrapText="0"/>
    </xf>
    <xf borderId="1" fillId="18" fontId="3" numFmtId="166" xfId="0" applyAlignment="1" applyBorder="1" applyFont="1" applyNumberFormat="1">
      <alignment horizontal="center" shrinkToFit="0" wrapText="0"/>
    </xf>
    <xf borderId="1" fillId="18" fontId="3" numFmtId="165" xfId="0" applyAlignment="1" applyBorder="1" applyFont="1" applyNumberFormat="1">
      <alignment horizontal="center" shrinkToFit="0" wrapText="0"/>
    </xf>
    <xf borderId="1" fillId="18" fontId="3" numFmtId="20" xfId="0" applyAlignment="1" applyBorder="1" applyFont="1" applyNumberFormat="1">
      <alignment horizontal="center" shrinkToFit="0" wrapText="0"/>
    </xf>
    <xf borderId="1" fillId="17" fontId="24" numFmtId="0" xfId="0" applyAlignment="1" applyBorder="1" applyFont="1">
      <alignment horizontal="center" shrinkToFit="0" wrapText="0"/>
    </xf>
    <xf borderId="1" fillId="18" fontId="3" numFmtId="164" xfId="0" applyAlignment="1" applyBorder="1" applyFont="1" applyNumberFormat="1">
      <alignment horizontal="center" shrinkToFit="0" wrapText="0"/>
    </xf>
    <xf borderId="1" fillId="17" fontId="25" numFmtId="0" xfId="0" applyAlignment="1" applyBorder="1" applyFont="1">
      <alignment horizontal="center" shrinkToFit="0" wrapText="0"/>
    </xf>
    <xf borderId="1" fillId="3" fontId="1" numFmtId="0" xfId="0" applyAlignment="1" applyBorder="1" applyFont="1">
      <alignment horizontal="center" shrinkToFit="0" wrapText="0"/>
    </xf>
    <xf borderId="1" fillId="3" fontId="3" numFmtId="0" xfId="0" applyAlignment="1" applyBorder="1" applyFont="1">
      <alignment shrinkToFit="0" wrapText="0"/>
    </xf>
    <xf borderId="1" fillId="16" fontId="3" numFmtId="165" xfId="0" applyAlignment="1" applyBorder="1" applyFont="1" applyNumberFormat="1">
      <alignment horizontal="center" shrinkToFit="0" wrapText="0"/>
    </xf>
    <xf borderId="1" fillId="16" fontId="3" numFmtId="0" xfId="0" applyAlignment="1" applyBorder="1" applyFont="1">
      <alignment shrinkToFit="0" wrapText="0"/>
    </xf>
    <xf borderId="1" fillId="16" fontId="3" numFmtId="166" xfId="0" applyAlignment="1" applyBorder="1" applyFont="1" applyNumberFormat="1">
      <alignment horizontal="center" shrinkToFit="0" wrapText="0"/>
    </xf>
    <xf borderId="1" fillId="16" fontId="3" numFmtId="168" xfId="0" applyAlignment="1" applyBorder="1" applyFont="1" applyNumberFormat="1">
      <alignment horizontal="center" shrinkToFit="0" wrapText="0"/>
    </xf>
    <xf borderId="1" fillId="18" fontId="26" numFmtId="0" xfId="0" applyAlignment="1" applyBorder="1" applyFont="1">
      <alignment shrinkToFit="0" wrapText="0"/>
    </xf>
    <xf borderId="1" fillId="16" fontId="27" numFmtId="0" xfId="0" applyAlignment="1" applyBorder="1" applyFont="1">
      <alignment horizontal="center" shrinkToFit="0" wrapText="0"/>
    </xf>
    <xf borderId="1" fillId="18" fontId="3" numFmtId="172" xfId="0" applyAlignment="1" applyBorder="1" applyFont="1" applyNumberFormat="1">
      <alignment horizontal="center" shrinkToFit="0" wrapText="0"/>
    </xf>
    <xf borderId="1" fillId="16" fontId="3" numFmtId="164" xfId="0" applyAlignment="1" applyBorder="1" applyFont="1" applyNumberFormat="1">
      <alignment horizontal="center" shrinkToFit="0" wrapText="0"/>
    </xf>
    <xf borderId="1" fillId="18" fontId="4" numFmtId="0" xfId="0" applyAlignment="1" applyBorder="1" applyFont="1">
      <alignment shrinkToFit="0" wrapText="0"/>
    </xf>
    <xf borderId="1" fillId="16" fontId="3" numFmtId="20" xfId="0" applyAlignment="1" applyBorder="1" applyFont="1" applyNumberFormat="1">
      <alignment horizontal="center" shrinkToFit="0" wrapText="0"/>
    </xf>
    <xf borderId="1" fillId="18" fontId="3" numFmtId="170" xfId="0" applyAlignment="1" applyBorder="1" applyFont="1" applyNumberFormat="1">
      <alignment horizontal="center" shrinkToFit="0" wrapText="0"/>
    </xf>
    <xf borderId="1" fillId="18" fontId="28" numFmtId="0" xfId="0" applyAlignment="1" applyBorder="1" applyFont="1">
      <alignment horizontal="center" shrinkToFit="0" wrapText="0"/>
    </xf>
    <xf borderId="1" fillId="18" fontId="3" numFmtId="168" xfId="0" applyAlignment="1" applyBorder="1" applyFont="1" applyNumberFormat="1">
      <alignment horizontal="center" shrinkToFit="0" wrapText="0"/>
    </xf>
    <xf borderId="1" fillId="16" fontId="16" numFmtId="165" xfId="0" applyAlignment="1" applyBorder="1" applyFont="1" applyNumberFormat="1">
      <alignment horizontal="center" shrinkToFit="0" wrapText="0"/>
    </xf>
    <xf borderId="1" fillId="18" fontId="3" numFmtId="3" xfId="0" applyAlignment="1" applyBorder="1" applyFont="1" applyNumberFormat="1">
      <alignment horizontal="center" shrinkToFit="0" wrapText="0"/>
    </xf>
    <xf borderId="1" fillId="13" fontId="22" numFmtId="0" xfId="0" applyAlignment="1" applyBorder="1" applyFont="1">
      <alignment horizontal="center" shrinkToFit="0" wrapText="0"/>
    </xf>
    <xf borderId="1" fillId="13" fontId="16" numFmtId="0" xfId="0" applyAlignment="1" applyBorder="1" applyFont="1">
      <alignment horizontal="center" shrinkToFit="0" wrapText="0"/>
    </xf>
    <xf borderId="1" fillId="13" fontId="22" numFmtId="0" xfId="0" applyAlignment="1" applyBorder="1" applyFont="1">
      <alignment horizontal="left" shrinkToFit="0" wrapText="0"/>
    </xf>
    <xf borderId="1" fillId="13" fontId="16" numFmtId="0" xfId="0" applyAlignment="1" applyBorder="1" applyFont="1">
      <alignment horizontal="left" shrinkToFit="0" wrapText="0"/>
    </xf>
    <xf borderId="1" fillId="20" fontId="16" numFmtId="0" xfId="0" applyAlignment="1" applyBorder="1" applyFill="1" applyFont="1">
      <alignment horizontal="center" shrinkToFit="0" wrapText="0"/>
    </xf>
    <xf borderId="1" fillId="16" fontId="3" numFmtId="170" xfId="0" applyAlignment="1" applyBorder="1" applyFont="1" applyNumberFormat="1">
      <alignment horizontal="center" shrinkToFit="0" wrapText="0"/>
    </xf>
    <xf borderId="1" fillId="19" fontId="16" numFmtId="0" xfId="0" applyAlignment="1" applyBorder="1" applyFont="1">
      <alignment horizontal="center" shrinkToFit="0" wrapText="0"/>
    </xf>
    <xf borderId="1" fillId="19" fontId="3" numFmtId="0" xfId="0" applyAlignment="1" applyBorder="1" applyFont="1">
      <alignment horizontal="center" shrinkToFit="0" wrapText="0"/>
    </xf>
    <xf borderId="1" fillId="19" fontId="16" numFmtId="165" xfId="0" applyAlignment="1" applyBorder="1" applyFont="1" applyNumberFormat="1">
      <alignment horizontal="center" shrinkToFit="0" wrapText="0"/>
    </xf>
    <xf borderId="1" fillId="17" fontId="16" numFmtId="0" xfId="0" applyAlignment="1" applyBorder="1" applyFont="1">
      <alignment horizontal="left" shrinkToFit="0" wrapText="0"/>
    </xf>
    <xf borderId="1" fillId="18" fontId="3" numFmtId="0" xfId="0" applyAlignment="1" applyBorder="1" applyFont="1">
      <alignment horizontal="left" shrinkToFit="0" wrapText="0"/>
    </xf>
    <xf borderId="1" fillId="19" fontId="29" numFmtId="0" xfId="0" applyAlignment="1" applyBorder="1" applyFont="1">
      <alignment horizontal="center" shrinkToFit="0" wrapText="0"/>
    </xf>
    <xf borderId="1" fillId="16" fontId="16" numFmtId="0" xfId="0" applyAlignment="1" applyBorder="1" applyFont="1">
      <alignment horizontal="center" shrinkToFit="0" wrapText="0"/>
    </xf>
    <xf borderId="1" fillId="19" fontId="16" numFmtId="164" xfId="0" applyAlignment="1" applyBorder="1" applyFont="1" applyNumberFormat="1">
      <alignment horizontal="center" shrinkToFit="0" wrapText="0"/>
    </xf>
    <xf borderId="1" fillId="18" fontId="30" numFmtId="0" xfId="0" applyAlignment="1" applyBorder="1" applyFont="1">
      <alignment horizontal="left" shrinkToFit="0" wrapText="0"/>
    </xf>
    <xf borderId="1" fillId="19" fontId="16" numFmtId="171" xfId="0" applyAlignment="1" applyBorder="1" applyFont="1" applyNumberFormat="1">
      <alignment horizontal="center" shrinkToFit="0" wrapText="0"/>
    </xf>
    <xf borderId="1" fillId="16" fontId="3" numFmtId="172" xfId="0" applyAlignment="1" applyBorder="1" applyFont="1" applyNumberFormat="1">
      <alignment horizontal="center" shrinkToFit="0" wrapText="0"/>
    </xf>
    <xf borderId="1" fillId="19" fontId="16" numFmtId="0" xfId="0" applyAlignment="1" applyBorder="1" applyFont="1">
      <alignment horizontal="center" shrinkToFit="0" wrapText="1"/>
    </xf>
    <xf borderId="1" fillId="19" fontId="31" numFmtId="0" xfId="0" applyAlignment="1" applyBorder="1" applyFont="1">
      <alignment horizontal="center" shrinkToFit="0" wrapText="0"/>
    </xf>
    <xf borderId="1" fillId="19" fontId="32" numFmtId="0" xfId="0" applyAlignment="1" applyBorder="1" applyFont="1">
      <alignment horizontal="center" shrinkToFit="0" wrapText="0"/>
    </xf>
    <xf borderId="1" fillId="19" fontId="33" numFmtId="0" xfId="0" applyAlignment="1" applyBorder="1" applyFont="1">
      <alignment horizontal="center" shrinkToFit="0" wrapText="0"/>
    </xf>
    <xf borderId="1" fillId="18" fontId="3" numFmtId="173" xfId="0" applyAlignment="1" applyBorder="1" applyFont="1" applyNumberFormat="1">
      <alignment horizontal="center" shrinkToFit="0" wrapText="0"/>
    </xf>
    <xf borderId="1" fillId="19" fontId="32" numFmtId="0" xfId="0" applyAlignment="1" applyBorder="1" applyFont="1">
      <alignment horizontal="center" shrinkToFit="0" wrapText="1"/>
    </xf>
    <xf borderId="1" fillId="19" fontId="34" numFmtId="0" xfId="0" applyAlignment="1" applyBorder="1" applyFont="1">
      <alignment horizontal="left" shrinkToFit="0" wrapText="0"/>
    </xf>
    <xf borderId="1" fillId="18" fontId="16" numFmtId="0" xfId="0" applyAlignment="1" applyBorder="1" applyFont="1">
      <alignment horizontal="center" shrinkToFit="0" wrapText="0"/>
    </xf>
    <xf borderId="1" fillId="18" fontId="16" numFmtId="0" xfId="0" applyAlignment="1" applyBorder="1" applyFont="1">
      <alignment horizontal="left" shrinkToFit="0" wrapText="0"/>
    </xf>
    <xf borderId="1" fillId="19" fontId="16" numFmtId="166" xfId="0" applyAlignment="1" applyBorder="1" applyFont="1" applyNumberFormat="1">
      <alignment horizontal="center" shrinkToFit="0" wrapText="0"/>
    </xf>
    <xf borderId="1" fillId="20" fontId="3" numFmtId="0" xfId="0" applyAlignment="1" applyBorder="1" applyFont="1">
      <alignment horizontal="center" shrinkToFit="0" wrapText="0"/>
    </xf>
    <xf borderId="1" fillId="17" fontId="29" numFmtId="0" xfId="0" applyAlignment="1" applyBorder="1" applyFont="1">
      <alignment horizontal="left" shrinkToFit="0" wrapText="0"/>
    </xf>
    <xf borderId="1" fillId="17" fontId="32" numFmtId="0" xfId="0" applyAlignment="1" applyBorder="1" applyFont="1">
      <alignment horizontal="left" shrinkToFit="0" wrapText="0"/>
    </xf>
    <xf borderId="1" fillId="17" fontId="3" numFmtId="0" xfId="0" applyAlignment="1" applyBorder="1" applyFont="1">
      <alignment horizontal="left" shrinkToFit="0" wrapText="0"/>
    </xf>
    <xf borderId="1" fillId="19" fontId="3" numFmtId="165" xfId="0" applyAlignment="1" applyBorder="1" applyFont="1" applyNumberFormat="1">
      <alignment horizontal="center" shrinkToFit="0" wrapText="0"/>
    </xf>
    <xf borderId="1" fillId="18" fontId="35" numFmtId="0" xfId="0" applyAlignment="1" applyBorder="1" applyFont="1">
      <alignment horizontal="left" shrinkToFit="0" wrapText="0"/>
    </xf>
    <xf borderId="1" fillId="19" fontId="3" numFmtId="166" xfId="0" applyAlignment="1" applyBorder="1" applyFont="1" applyNumberFormat="1">
      <alignment horizontal="center" shrinkToFit="0" wrapText="0"/>
    </xf>
    <xf borderId="1" fillId="19" fontId="3" numFmtId="164" xfId="0" applyAlignment="1" applyBorder="1" applyFont="1" applyNumberFormat="1">
      <alignment horizontal="center" shrinkToFit="0" wrapText="0"/>
    </xf>
    <xf borderId="1" fillId="17" fontId="36" numFmtId="0" xfId="0" applyAlignment="1" applyBorder="1" applyFont="1">
      <alignment horizontal="left" shrinkToFit="0" wrapText="0"/>
    </xf>
    <xf borderId="1" fillId="19" fontId="3" numFmtId="168" xfId="0" applyAlignment="1" applyBorder="1" applyFont="1" applyNumberFormat="1">
      <alignment horizontal="center" shrinkToFit="0" wrapText="0"/>
    </xf>
    <xf borderId="0" fillId="0" fontId="37" numFmtId="0" xfId="0" applyAlignment="1" applyFont="1">
      <alignment horizontal="center" shrinkToFit="0" wrapText="0"/>
    </xf>
    <xf borderId="1" fillId="16" fontId="4" numFmtId="0" xfId="0" applyAlignment="1" applyBorder="1" applyFont="1">
      <alignment horizontal="center" shrinkToFit="0" wrapText="0"/>
    </xf>
    <xf borderId="1" fillId="19" fontId="3" numFmtId="20" xfId="0" applyAlignment="1" applyBorder="1" applyFont="1" applyNumberFormat="1">
      <alignment horizontal="center" shrinkToFit="0" wrapText="0"/>
    </xf>
    <xf borderId="1" fillId="19" fontId="16" numFmtId="174" xfId="0" applyAlignment="1" applyBorder="1" applyFont="1" applyNumberFormat="1">
      <alignment horizontal="center" shrinkToFit="0" wrapText="0"/>
    </xf>
    <xf borderId="1" fillId="21" fontId="38" numFmtId="0" xfId="0" applyAlignment="1" applyBorder="1" applyFill="1" applyFont="1">
      <alignment horizontal="center" shrinkToFit="0" wrapText="0"/>
    </xf>
    <xf borderId="1" fillId="15" fontId="39" numFmtId="0" xfId="0" applyAlignment="1" applyBorder="1" applyFont="1">
      <alignment shrinkToFit="0" wrapText="0"/>
    </xf>
    <xf borderId="1" fillId="22" fontId="40" numFmtId="0" xfId="0" applyAlignment="1" applyBorder="1" applyFill="1" applyFont="1">
      <alignment horizontal="center" shrinkToFit="0" wrapText="0"/>
    </xf>
    <xf borderId="1" fillId="19" fontId="3" numFmtId="172" xfId="0" applyAlignment="1" applyBorder="1" applyFont="1" applyNumberFormat="1">
      <alignment horizontal="center" shrinkToFit="0" wrapText="0"/>
    </xf>
    <xf borderId="1" fillId="19" fontId="3" numFmtId="175" xfId="0" applyAlignment="1" applyBorder="1" applyFont="1" applyNumberFormat="1">
      <alignment horizontal="center" shrinkToFit="0" wrapText="0"/>
    </xf>
    <xf borderId="0" fillId="0" fontId="4" numFmtId="172" xfId="0" applyAlignment="1" applyFont="1" applyNumberFormat="1">
      <alignment horizontal="center" shrinkToFit="0" wrapText="0"/>
    </xf>
    <xf borderId="1" fillId="19" fontId="3" numFmtId="176" xfId="0" applyAlignment="1" applyBorder="1" applyFont="1" applyNumberFormat="1">
      <alignment horizontal="center" shrinkToFit="0" wrapText="0"/>
    </xf>
    <xf borderId="1" fillId="21" fontId="38" numFmtId="0" xfId="0" applyAlignment="1" applyBorder="1" applyFont="1">
      <alignment horizontal="center" shrinkToFit="0" wrapText="1"/>
    </xf>
    <xf borderId="1" fillId="19" fontId="3" numFmtId="170" xfId="0" applyAlignment="1" applyBorder="1" applyFont="1" applyNumberFormat="1">
      <alignment horizontal="center" shrinkToFit="0" wrapText="0"/>
    </xf>
    <xf borderId="1" fillId="11" fontId="16" numFmtId="0" xfId="0" applyAlignment="1" applyBorder="1" applyFont="1">
      <alignment horizontal="center" shrinkToFit="0" wrapText="0"/>
    </xf>
    <xf borderId="1" fillId="11" fontId="38" numFmtId="0" xfId="0" applyAlignment="1" applyBorder="1" applyFont="1">
      <alignment horizontal="center" shrinkToFit="0" wrapText="0"/>
    </xf>
    <xf borderId="1" fillId="11" fontId="16" numFmtId="168" xfId="0" applyAlignment="1" applyBorder="1" applyFont="1" applyNumberFormat="1">
      <alignment horizontal="center" shrinkToFit="0" wrapText="0"/>
    </xf>
    <xf borderId="1" fillId="11" fontId="16" numFmtId="0" xfId="0" applyAlignment="1" applyBorder="1" applyFont="1">
      <alignment horizontal="left" shrinkToFit="0" wrapText="0"/>
    </xf>
    <xf borderId="16" fillId="18" fontId="3" numFmtId="0" xfId="0" applyAlignment="1" applyBorder="1" applyFont="1">
      <alignment horizontal="left" shrinkToFit="0" wrapText="0"/>
    </xf>
    <xf borderId="17" fillId="0" fontId="4" numFmtId="0" xfId="0" applyBorder="1" applyFont="1"/>
    <xf borderId="18" fillId="0" fontId="4" numFmtId="0" xfId="0" applyBorder="1" applyFont="1"/>
    <xf borderId="1" fillId="21" fontId="38" numFmtId="0" xfId="0" applyAlignment="1" applyBorder="1" applyFont="1">
      <alignment shrinkToFit="0" wrapText="0"/>
    </xf>
    <xf borderId="1" fillId="21" fontId="38" numFmtId="0" xfId="0" applyAlignment="1" applyBorder="1" applyFont="1">
      <alignment horizontal="left" shrinkToFit="0" wrapText="0"/>
    </xf>
    <xf borderId="1" fillId="21" fontId="41" numFmtId="0" xfId="0" applyAlignment="1" applyBorder="1" applyFont="1">
      <alignment shrinkToFit="0" wrapText="0"/>
    </xf>
    <xf borderId="1" fillId="17" fontId="42" numFmtId="0" xfId="0" applyAlignment="1" applyBorder="1" applyFont="1">
      <alignment horizontal="left" shrinkToFit="0" wrapText="0"/>
    </xf>
    <xf borderId="1" fillId="21" fontId="38" numFmtId="0" xfId="0" applyAlignment="1" applyBorder="1" applyFont="1">
      <alignment shrinkToFit="0" wrapText="1"/>
    </xf>
    <xf borderId="1" fillId="16" fontId="3" numFmtId="176" xfId="0" applyAlignment="1" applyBorder="1" applyFont="1" applyNumberFormat="1">
      <alignment horizontal="center" shrinkToFit="0" wrapText="0"/>
    </xf>
    <xf borderId="1" fillId="18" fontId="43" numFmtId="0" xfId="0" applyAlignment="1" applyBorder="1" applyFont="1">
      <alignment horizontal="left" shrinkToFit="0" wrapText="0"/>
    </xf>
    <xf borderId="1" fillId="15" fontId="44" numFmtId="0" xfId="0" applyAlignment="1" applyBorder="1" applyFont="1">
      <alignment shrinkToFit="0" wrapText="0"/>
    </xf>
    <xf borderId="1" fillId="19" fontId="3" numFmtId="174" xfId="0" applyAlignment="1" applyBorder="1" applyFont="1" applyNumberFormat="1">
      <alignment horizontal="center" shrinkToFit="0" wrapText="0"/>
    </xf>
    <xf borderId="1" fillId="15" fontId="45" numFmtId="0" xfId="0" applyAlignment="1" applyBorder="1" applyFont="1">
      <alignment shrinkToFit="0" wrapText="0"/>
    </xf>
  </cellXfs>
  <cellStyles count="1">
    <cellStyle xfId="0" name="Normal" builtinId="0"/>
  </cellStyles>
  <dxfs count="5">
    <dxf>
      <font>
        <color rgb="FF000000"/>
      </font>
      <fill>
        <patternFill patternType="solid">
          <fgColor rgb="FFB7B7B7"/>
          <bgColor rgb="FFB7B7B7"/>
        </patternFill>
      </fill>
      <alignment shrinkToFit="0" wrapText="0"/>
      <border>
        <left/>
        <right/>
        <top/>
        <bottom/>
      </border>
    </dxf>
    <dxf>
      <font>
        <color rgb="FF000000"/>
      </font>
      <fill>
        <patternFill patternType="solid">
          <fgColor rgb="FFFF9900"/>
          <bgColor rgb="FFFF9900"/>
        </patternFill>
      </fill>
      <alignment shrinkToFit="0" wrapText="0"/>
      <border>
        <left/>
        <right/>
        <top/>
        <bottom/>
      </border>
    </dxf>
    <dxf>
      <font>
        <color rgb="FF000000"/>
      </font>
      <fill>
        <patternFill patternType="solid">
          <fgColor rgb="FFFF0000"/>
          <bgColor rgb="FFFF0000"/>
        </patternFill>
      </fill>
      <alignment shrinkToFit="0" wrapText="0"/>
      <border>
        <left/>
        <right/>
        <top/>
        <bottom/>
      </border>
    </dxf>
    <dxf>
      <font/>
      <fill>
        <patternFill patternType="solid">
          <fgColor rgb="FFFF0000"/>
          <bgColor rgb="FFFF0000"/>
        </patternFill>
      </fill>
      <alignment shrinkToFit="0" wrapText="0"/>
      <border>
        <left/>
        <right/>
        <top/>
        <bottom/>
      </border>
    </dxf>
    <dxf>
      <font>
        <color rgb="FF000000"/>
      </font>
      <fill>
        <patternFill patternType="solid">
          <fgColor rgb="FF00FF00"/>
          <bgColor rgb="FF00FF00"/>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xdr:twoCellAnchor>
    <xdr:from>
      <xdr:col>11</xdr:col>
      <xdr:colOff>390525</xdr:colOff>
      <xdr:row>2</xdr:row>
      <xdr:rowOff>57150</xdr:rowOff>
    </xdr:from>
    <xdr:to>
      <xdr:col>15</xdr:col>
      <xdr:colOff>142875</xdr:colOff>
      <xdr:row>29</xdr:row>
      <xdr:rowOff>38100</xdr:rowOff>
    </xdr:to>
    <xdr:pic>
      <xdr:nvPicPr>
        <xdr:cNvPr id="0" name="image1.jpg" title="Image"/>
        <xdr:cNvPicPr preferRelativeResize="0"/>
      </xdr:nvPicPr>
      <xdr:blipFill>
        <a:blip cstate="print" r:embed="rId1"/>
        <a:stretch>
          <a:fillRect/>
        </a:stretch>
      </xdr:blipFill>
      <xdr:spPr>
        <a:xfrm>
          <a:ext cx="5019675" cy="5381625"/>
        </a:xfrm>
        <a:prstGeom prst="rect">
          <a:avLst/>
        </a:prstGeom>
        <a:noFill/>
      </xdr:spPr>
    </xdr:pic>
    <xdr:clientData fLocksWithSheet="0"/>
  </xdr:twoCellAnchor>
  <xdr:twoCellAnchor>
    <xdr:from>
      <xdr:col>11</xdr:col>
      <xdr:colOff>342900</xdr:colOff>
      <xdr:row>29</xdr:row>
      <xdr:rowOff>190500</xdr:rowOff>
    </xdr:from>
    <xdr:to>
      <xdr:col>16</xdr:col>
      <xdr:colOff>590550</xdr:colOff>
      <xdr:row>42</xdr:row>
      <xdr:rowOff>152400</xdr:rowOff>
    </xdr:to>
    <xdr:pic>
      <xdr:nvPicPr>
        <xdr:cNvPr id="0" name="image2.jpg" title="Image"/>
        <xdr:cNvPicPr preferRelativeResize="0"/>
      </xdr:nvPicPr>
      <xdr:blipFill>
        <a:blip cstate="print" r:embed="rId2"/>
        <a:stretch>
          <a:fillRect/>
        </a:stretch>
      </xdr:blipFill>
      <xdr:spPr>
        <a:xfrm>
          <a:ext cx="6477000" cy="2562225"/>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2" width="21.57"/>
    <col customWidth="1" min="3" max="26" width="14.43"/>
  </cols>
  <sheetData>
    <row r="1" ht="15.75" customHeight="1">
      <c r="A1" s="5" t="s">
        <v>1</v>
      </c>
      <c r="B1" s="7" t="s">
        <v>20</v>
      </c>
    </row>
    <row r="2" ht="15.75" customHeight="1">
      <c r="A2" s="5"/>
      <c r="B2" s="5"/>
    </row>
    <row r="3" ht="15.75" customHeight="1">
      <c r="A3" s="5"/>
      <c r="B3" s="5"/>
    </row>
    <row r="4" ht="15.75" customHeight="1">
      <c r="A4" s="5"/>
      <c r="B4" s="5"/>
    </row>
    <row r="5" ht="15.75" customHeight="1">
      <c r="A5" s="5"/>
      <c r="B5" s="5"/>
    </row>
    <row r="6" ht="15.75" customHeight="1">
      <c r="A6" s="5"/>
      <c r="B6" s="5"/>
    </row>
    <row r="7" ht="15.75" customHeight="1">
      <c r="A7" s="5"/>
      <c r="B7" s="5"/>
    </row>
    <row r="8" ht="15.75" customHeight="1">
      <c r="A8" s="5"/>
      <c r="B8" s="5"/>
    </row>
    <row r="9" ht="15.75" customHeight="1">
      <c r="A9" s="5"/>
      <c r="B9" s="5"/>
    </row>
    <row r="10" ht="15.75" customHeight="1">
      <c r="A10" s="5"/>
      <c r="B10" s="5"/>
    </row>
    <row r="11" ht="15.75" customHeight="1">
      <c r="A11" s="5"/>
      <c r="B11" s="5"/>
    </row>
    <row r="12" ht="15.75" customHeight="1">
      <c r="A12" s="5"/>
      <c r="B12" s="5"/>
    </row>
    <row r="13" ht="15.75" customHeight="1">
      <c r="A13" s="5"/>
      <c r="B13" s="5"/>
    </row>
    <row r="14" ht="15.75" customHeight="1">
      <c r="A14" s="5"/>
      <c r="B14" s="5"/>
    </row>
    <row r="15" ht="15.75" customHeight="1">
      <c r="A15" s="5"/>
      <c r="B15" s="5"/>
    </row>
    <row r="16" ht="15.75" customHeight="1">
      <c r="A16" s="5"/>
      <c r="B16" s="5"/>
    </row>
    <row r="17" ht="15.75" customHeight="1">
      <c r="A17" s="5"/>
      <c r="B17" s="5"/>
    </row>
    <row r="18" ht="15.75" customHeight="1">
      <c r="A18" s="5"/>
      <c r="B18" s="5"/>
    </row>
    <row r="19" ht="15.75" customHeight="1">
      <c r="A19" s="5"/>
      <c r="B19" s="5"/>
    </row>
    <row r="20" ht="15.75" customHeight="1">
      <c r="A20" s="5"/>
      <c r="B20" s="5"/>
    </row>
    <row r="21" ht="15.75" customHeight="1">
      <c r="A21" s="5"/>
      <c r="B21" s="5"/>
    </row>
    <row r="22" ht="15.75" customHeight="1">
      <c r="A22" s="5"/>
      <c r="B22" s="5"/>
    </row>
    <row r="23" ht="15.75" customHeight="1">
      <c r="A23" s="5"/>
      <c r="B23" s="5"/>
    </row>
    <row r="24" ht="15.75" customHeight="1">
      <c r="A24" s="5"/>
      <c r="B24" s="5"/>
    </row>
    <row r="25" ht="15.75" customHeight="1">
      <c r="A25" s="5"/>
      <c r="B25" s="5"/>
    </row>
    <row r="26" ht="15.75" customHeight="1">
      <c r="A26" s="5"/>
      <c r="B26" s="5"/>
    </row>
    <row r="27" ht="15.75" customHeight="1">
      <c r="A27" s="5"/>
      <c r="B27" s="5"/>
    </row>
    <row r="28" ht="15.75" customHeight="1">
      <c r="A28" s="5"/>
      <c r="B28" s="5"/>
    </row>
    <row r="29" ht="15.75" customHeight="1">
      <c r="A29" s="5"/>
      <c r="B29" s="5"/>
    </row>
    <row r="30" ht="15.75" customHeight="1">
      <c r="A30" s="5"/>
      <c r="B30" s="5"/>
    </row>
    <row r="31" ht="15.75" customHeight="1">
      <c r="A31" s="5"/>
      <c r="B31" s="5"/>
    </row>
    <row r="32" ht="15.75" customHeight="1">
      <c r="A32" s="5"/>
      <c r="B32" s="5"/>
    </row>
    <row r="33" ht="15.75" customHeight="1">
      <c r="A33" s="5"/>
      <c r="B33" s="5"/>
    </row>
    <row r="34" ht="15.75" customHeight="1">
      <c r="A34" s="5"/>
      <c r="B34" s="5"/>
    </row>
    <row r="35" ht="15.75" customHeight="1">
      <c r="A35" s="5"/>
      <c r="B35" s="5"/>
    </row>
    <row r="36" ht="15.75" customHeight="1">
      <c r="A36" s="5"/>
      <c r="B36" s="5"/>
    </row>
    <row r="37" ht="15.75" customHeight="1">
      <c r="A37" s="5"/>
      <c r="B37" s="5"/>
    </row>
    <row r="38" ht="15.75" customHeight="1">
      <c r="A38" s="5"/>
      <c r="B38" s="5"/>
    </row>
    <row r="39" ht="15.75" customHeight="1">
      <c r="A39" s="5"/>
      <c r="B39" s="5"/>
    </row>
    <row r="40" ht="15.75" customHeight="1">
      <c r="A40" s="5"/>
      <c r="B40" s="5"/>
    </row>
    <row r="41" ht="15.75" customHeight="1">
      <c r="A41" s="5"/>
      <c r="B41" s="5"/>
    </row>
    <row r="42" ht="15.75" customHeight="1">
      <c r="A42" s="5"/>
      <c r="B42" s="5"/>
    </row>
    <row r="43" ht="15.75" customHeight="1">
      <c r="A43" s="5"/>
      <c r="B43" s="5"/>
    </row>
    <row r="44" ht="15.75" customHeight="1">
      <c r="A44" s="5"/>
      <c r="B44" s="5"/>
    </row>
    <row r="45" ht="15.75" customHeight="1">
      <c r="A45" s="5"/>
      <c r="B45" s="5"/>
    </row>
    <row r="46" ht="15.75" customHeight="1">
      <c r="A46" s="5"/>
      <c r="B46" s="5"/>
    </row>
    <row r="47" ht="15.75" customHeight="1">
      <c r="A47" s="5"/>
      <c r="B47" s="5"/>
    </row>
    <row r="48" ht="15.75" customHeight="1">
      <c r="A48" s="5"/>
      <c r="B48" s="5"/>
    </row>
    <row r="49" ht="15.75" customHeight="1">
      <c r="A49" s="5"/>
      <c r="B49" s="5"/>
    </row>
    <row r="50" ht="15.75" customHeight="1">
      <c r="A50" s="5"/>
      <c r="B50" s="5"/>
    </row>
    <row r="51" ht="15.75" customHeight="1">
      <c r="A51" s="5"/>
      <c r="B51" s="5"/>
    </row>
    <row r="52" ht="15.75" customHeight="1">
      <c r="A52" s="5"/>
      <c r="B52" s="5"/>
    </row>
    <row r="53" ht="15.75" customHeight="1">
      <c r="A53" s="5"/>
      <c r="B53" s="5"/>
    </row>
    <row r="54" ht="15.75" customHeight="1">
      <c r="A54" s="5"/>
      <c r="B54" s="5"/>
    </row>
    <row r="55" ht="15.75" customHeight="1">
      <c r="A55" s="5"/>
      <c r="B55" s="5"/>
    </row>
    <row r="56" ht="15.75" customHeight="1">
      <c r="A56" s="5"/>
      <c r="B56" s="5"/>
    </row>
    <row r="57" ht="15.75" customHeight="1">
      <c r="A57" s="5"/>
      <c r="B57" s="5"/>
    </row>
    <row r="58" ht="15.75" customHeight="1">
      <c r="A58" s="5"/>
      <c r="B58" s="5"/>
    </row>
    <row r="59" ht="15.75" customHeight="1">
      <c r="A59" s="5"/>
      <c r="B59" s="5"/>
    </row>
    <row r="60" ht="15.75" customHeight="1">
      <c r="A60" s="5"/>
      <c r="B60" s="5"/>
    </row>
    <row r="61" ht="15.75" customHeight="1">
      <c r="A61" s="5"/>
      <c r="B61" s="5"/>
    </row>
    <row r="62" ht="15.75" customHeight="1">
      <c r="A62" s="5"/>
      <c r="B62" s="5"/>
    </row>
    <row r="63" ht="15.75" customHeight="1">
      <c r="A63" s="5"/>
      <c r="B63" s="5"/>
    </row>
    <row r="64" ht="15.75" customHeight="1">
      <c r="A64" s="5"/>
      <c r="B64" s="5"/>
    </row>
    <row r="65" ht="15.75" customHeight="1">
      <c r="A65" s="5"/>
      <c r="B65" s="5"/>
    </row>
    <row r="66" ht="15.75" customHeight="1">
      <c r="A66" s="5"/>
      <c r="B66" s="5"/>
    </row>
    <row r="67" ht="15.75" customHeight="1">
      <c r="A67" s="5"/>
      <c r="B67" s="5"/>
    </row>
    <row r="68" ht="15.75" customHeight="1">
      <c r="A68" s="5"/>
      <c r="B68" s="5"/>
    </row>
    <row r="69" ht="15.75" customHeight="1">
      <c r="A69" s="5"/>
      <c r="B69" s="5"/>
    </row>
    <row r="70" ht="15.75" customHeight="1">
      <c r="A70" s="5"/>
      <c r="B70" s="5"/>
    </row>
    <row r="71" ht="15.75" customHeight="1">
      <c r="A71" s="5"/>
      <c r="B71" s="5"/>
    </row>
    <row r="72" ht="15.75" customHeight="1">
      <c r="A72" s="5"/>
      <c r="B72" s="5"/>
    </row>
    <row r="73" ht="15.75" customHeight="1">
      <c r="A73" s="5"/>
      <c r="B73" s="5"/>
    </row>
    <row r="74" ht="15.75" customHeight="1">
      <c r="A74" s="5"/>
      <c r="B74" s="5"/>
    </row>
    <row r="75" ht="15.75" customHeight="1">
      <c r="A75" s="5"/>
      <c r="B75" s="5"/>
    </row>
    <row r="76" ht="15.75" customHeight="1">
      <c r="A76" s="5"/>
      <c r="B76" s="5"/>
    </row>
    <row r="77" ht="15.75" customHeight="1">
      <c r="A77" s="5"/>
      <c r="B77" s="5"/>
    </row>
    <row r="78" ht="15.75" customHeight="1">
      <c r="A78" s="5"/>
      <c r="B78" s="5"/>
    </row>
    <row r="79" ht="15.75" customHeight="1">
      <c r="A79" s="5"/>
      <c r="B79" s="5"/>
    </row>
    <row r="80" ht="15.75" customHeight="1">
      <c r="A80" s="5"/>
      <c r="B80" s="5"/>
    </row>
    <row r="81" ht="15.75" customHeight="1">
      <c r="A81" s="5"/>
      <c r="B81" s="5"/>
    </row>
    <row r="82" ht="15.75" customHeight="1">
      <c r="A82" s="5"/>
      <c r="B82" s="5"/>
    </row>
    <row r="83" ht="15.75" customHeight="1">
      <c r="A83" s="5"/>
      <c r="B83" s="5"/>
    </row>
    <row r="84" ht="15.75" customHeight="1">
      <c r="A84" s="5"/>
      <c r="B84" s="5"/>
    </row>
    <row r="85" ht="15.75" customHeight="1">
      <c r="A85" s="5"/>
      <c r="B85" s="5"/>
    </row>
    <row r="86" ht="15.75" customHeight="1">
      <c r="A86" s="5"/>
      <c r="B86" s="5"/>
    </row>
    <row r="87" ht="15.75" customHeight="1">
      <c r="A87" s="5"/>
      <c r="B87" s="5"/>
    </row>
    <row r="88" ht="15.75" customHeight="1">
      <c r="A88" s="5"/>
      <c r="B88" s="5"/>
    </row>
    <row r="89" ht="15.75" customHeight="1">
      <c r="A89" s="5"/>
      <c r="B89" s="5"/>
    </row>
    <row r="90" ht="15.75" customHeight="1">
      <c r="A90" s="5"/>
      <c r="B90" s="5"/>
    </row>
    <row r="91" ht="15.75" customHeight="1">
      <c r="A91" s="5"/>
      <c r="B91" s="5"/>
    </row>
    <row r="92" ht="15.75" customHeight="1">
      <c r="A92" s="5"/>
      <c r="B92" s="5"/>
    </row>
    <row r="93" ht="15.75" customHeight="1">
      <c r="A93" s="5"/>
      <c r="B93" s="5"/>
    </row>
    <row r="94" ht="15.75" customHeight="1">
      <c r="A94" s="5"/>
      <c r="B94" s="5"/>
    </row>
    <row r="95" ht="15.75" customHeight="1">
      <c r="A95" s="5"/>
      <c r="B95" s="5"/>
    </row>
    <row r="96" ht="15.75" customHeight="1">
      <c r="A96" s="5"/>
      <c r="B96" s="5"/>
    </row>
    <row r="97" ht="15.75" customHeight="1">
      <c r="A97" s="5"/>
      <c r="B97" s="5"/>
    </row>
    <row r="98" ht="15.75" customHeight="1">
      <c r="A98" s="5"/>
      <c r="B98" s="5"/>
    </row>
    <row r="99" ht="15.75" customHeight="1">
      <c r="A99" s="5"/>
      <c r="B99" s="5"/>
    </row>
    <row r="100" ht="15.75" customHeight="1">
      <c r="A100" s="5"/>
      <c r="B100" s="5"/>
    </row>
    <row r="101" ht="15.75" customHeight="1">
      <c r="A101" s="5"/>
      <c r="B101" s="5"/>
    </row>
    <row r="102" ht="15.75" customHeight="1">
      <c r="A102" s="5"/>
      <c r="B102" s="5"/>
    </row>
    <row r="103" ht="15.75" customHeight="1">
      <c r="A103" s="5"/>
      <c r="B103" s="5"/>
    </row>
    <row r="104" ht="15.75" customHeight="1">
      <c r="A104" s="5"/>
      <c r="B104" s="5"/>
    </row>
    <row r="105" ht="15.75" customHeight="1">
      <c r="A105" s="5"/>
      <c r="B105" s="5"/>
    </row>
    <row r="106" ht="15.75" customHeight="1">
      <c r="A106" s="5"/>
      <c r="B106" s="5"/>
    </row>
    <row r="107" ht="15.75" customHeight="1">
      <c r="A107" s="5"/>
      <c r="B107" s="5"/>
    </row>
    <row r="108" ht="15.75" customHeight="1">
      <c r="A108" s="5"/>
      <c r="B108" s="5"/>
    </row>
    <row r="109" ht="15.75" customHeight="1">
      <c r="A109" s="5"/>
      <c r="B109" s="5"/>
    </row>
    <row r="110" ht="15.75" customHeight="1">
      <c r="A110" s="5"/>
      <c r="B110" s="5"/>
    </row>
    <row r="111" ht="15.75" customHeight="1">
      <c r="A111" s="5"/>
      <c r="B111" s="5"/>
    </row>
    <row r="112" ht="15.75" customHeight="1">
      <c r="A112" s="5"/>
      <c r="B112" s="5"/>
    </row>
    <row r="113" ht="15.75" customHeight="1">
      <c r="A113" s="5"/>
      <c r="B113" s="5"/>
    </row>
    <row r="114" ht="15.75" customHeight="1">
      <c r="A114" s="5"/>
      <c r="B114" s="5"/>
    </row>
    <row r="115" ht="15.75" customHeight="1">
      <c r="A115" s="5"/>
      <c r="B115" s="5"/>
    </row>
    <row r="116" ht="15.75" customHeight="1">
      <c r="A116" s="5"/>
      <c r="B116" s="5"/>
    </row>
    <row r="117" ht="15.75" customHeight="1">
      <c r="A117" s="5"/>
      <c r="B117" s="5"/>
    </row>
    <row r="118" ht="15.75" customHeight="1">
      <c r="A118" s="5"/>
      <c r="B118" s="5"/>
    </row>
    <row r="119" ht="15.75" customHeight="1">
      <c r="A119" s="5"/>
      <c r="B119" s="5"/>
    </row>
    <row r="120" ht="15.75" customHeight="1">
      <c r="A120" s="5"/>
      <c r="B120" s="5"/>
    </row>
    <row r="121" ht="15.75" customHeight="1">
      <c r="A121" s="5"/>
      <c r="B121" s="5"/>
    </row>
    <row r="122" ht="15.75" customHeight="1">
      <c r="A122" s="5"/>
      <c r="B122" s="5"/>
    </row>
    <row r="123" ht="15.75" customHeight="1">
      <c r="A123" s="5"/>
      <c r="B123" s="5"/>
    </row>
    <row r="124" ht="15.75" customHeight="1">
      <c r="A124" s="5"/>
      <c r="B124" s="5"/>
    </row>
    <row r="125" ht="15.75" customHeight="1">
      <c r="A125" s="5"/>
      <c r="B125" s="5"/>
    </row>
    <row r="126" ht="15.75" customHeight="1">
      <c r="A126" s="5"/>
      <c r="B126" s="5"/>
    </row>
    <row r="127" ht="15.75" customHeight="1">
      <c r="A127" s="5"/>
      <c r="B127" s="5"/>
    </row>
    <row r="128" ht="15.75" customHeight="1">
      <c r="A128" s="5"/>
      <c r="B128" s="5"/>
    </row>
    <row r="129" ht="15.75" customHeight="1">
      <c r="A129" s="5"/>
      <c r="B129" s="5"/>
    </row>
    <row r="130" ht="15.75" customHeight="1">
      <c r="A130" s="5"/>
      <c r="B130" s="5"/>
    </row>
    <row r="131" ht="15.75" customHeight="1">
      <c r="A131" s="5"/>
      <c r="B131" s="5"/>
    </row>
    <row r="132" ht="15.75" customHeight="1">
      <c r="A132" s="5"/>
      <c r="B132" s="5"/>
    </row>
    <row r="133" ht="15.75" customHeight="1">
      <c r="A133" s="5"/>
      <c r="B133" s="5"/>
    </row>
    <row r="134" ht="15.75" customHeight="1">
      <c r="A134" s="5"/>
      <c r="B134" s="5"/>
    </row>
    <row r="135" ht="15.75" customHeight="1">
      <c r="A135" s="5"/>
      <c r="B135" s="5"/>
    </row>
    <row r="136" ht="15.75" customHeight="1">
      <c r="A136" s="5"/>
      <c r="B136" s="5"/>
    </row>
    <row r="137" ht="15.75" customHeight="1">
      <c r="A137" s="5"/>
      <c r="B137" s="5"/>
    </row>
    <row r="138" ht="15.75" customHeight="1">
      <c r="A138" s="5"/>
      <c r="B138" s="5"/>
    </row>
    <row r="139" ht="15.75" customHeight="1">
      <c r="A139" s="5"/>
      <c r="B139" s="5"/>
    </row>
    <row r="140" ht="15.75" customHeight="1">
      <c r="A140" s="5"/>
      <c r="B140" s="5"/>
    </row>
    <row r="141" ht="15.75" customHeight="1">
      <c r="A141" s="5"/>
      <c r="B141" s="5"/>
    </row>
    <row r="142" ht="15.75" customHeight="1">
      <c r="A142" s="5"/>
      <c r="B142" s="5"/>
    </row>
    <row r="143" ht="15.75" customHeight="1">
      <c r="A143" s="5"/>
      <c r="B143" s="5"/>
    </row>
    <row r="144" ht="15.75" customHeight="1">
      <c r="A144" s="5"/>
      <c r="B144" s="5"/>
    </row>
    <row r="145" ht="15.75" customHeight="1">
      <c r="A145" s="5"/>
      <c r="B145" s="5"/>
    </row>
    <row r="146" ht="15.75" customHeight="1">
      <c r="A146" s="5"/>
      <c r="B146" s="5"/>
    </row>
    <row r="147" ht="15.75" customHeight="1">
      <c r="A147" s="5"/>
      <c r="B147" s="5"/>
    </row>
    <row r="148" ht="15.75" customHeight="1">
      <c r="A148" s="5"/>
      <c r="B148" s="5"/>
    </row>
    <row r="149" ht="15.75" customHeight="1">
      <c r="A149" s="5"/>
      <c r="B149" s="5"/>
    </row>
    <row r="150" ht="15.75" customHeight="1">
      <c r="A150" s="5"/>
      <c r="B150" s="5"/>
    </row>
    <row r="151" ht="15.75" customHeight="1">
      <c r="A151" s="5"/>
      <c r="B151" s="5"/>
    </row>
    <row r="152" ht="15.75" customHeight="1">
      <c r="A152" s="5"/>
      <c r="B152" s="5"/>
    </row>
    <row r="153" ht="15.75" customHeight="1">
      <c r="A153" s="5"/>
      <c r="B153" s="5"/>
    </row>
    <row r="154" ht="15.75" customHeight="1">
      <c r="A154" s="5"/>
      <c r="B154" s="5"/>
    </row>
    <row r="155" ht="15.75" customHeight="1">
      <c r="A155" s="5"/>
      <c r="B155" s="5"/>
    </row>
    <row r="156" ht="15.75" customHeight="1">
      <c r="A156" s="5"/>
      <c r="B156" s="5"/>
    </row>
    <row r="157" ht="15.75" customHeight="1">
      <c r="A157" s="5"/>
      <c r="B157" s="5"/>
    </row>
    <row r="158" ht="15.75" customHeight="1">
      <c r="A158" s="5"/>
      <c r="B158" s="5"/>
    </row>
    <row r="159" ht="15.75" customHeight="1">
      <c r="A159" s="5"/>
      <c r="B159" s="5"/>
    </row>
    <row r="160" ht="15.75" customHeight="1">
      <c r="A160" s="5"/>
      <c r="B160" s="5"/>
    </row>
    <row r="161" ht="15.75" customHeight="1">
      <c r="A161" s="5"/>
      <c r="B161" s="5"/>
    </row>
    <row r="162" ht="15.75" customHeight="1">
      <c r="A162" s="5"/>
      <c r="B162" s="5"/>
    </row>
    <row r="163" ht="15.75" customHeight="1">
      <c r="A163" s="5"/>
      <c r="B163" s="5"/>
    </row>
    <row r="164" ht="15.75" customHeight="1">
      <c r="A164" s="5"/>
      <c r="B164" s="5"/>
    </row>
    <row r="165" ht="15.75" customHeight="1">
      <c r="A165" s="5"/>
      <c r="B165" s="5"/>
    </row>
    <row r="166" ht="15.75" customHeight="1">
      <c r="A166" s="5"/>
      <c r="B166" s="5"/>
    </row>
    <row r="167" ht="15.75" customHeight="1">
      <c r="A167" s="5"/>
      <c r="B167" s="5"/>
    </row>
    <row r="168" ht="15.75" customHeight="1">
      <c r="A168" s="5"/>
      <c r="B168" s="5"/>
    </row>
    <row r="169" ht="15.75" customHeight="1">
      <c r="A169" s="5"/>
      <c r="B169" s="5"/>
    </row>
    <row r="170" ht="15.75" customHeight="1">
      <c r="A170" s="5"/>
      <c r="B170" s="5"/>
    </row>
    <row r="171" ht="15.75" customHeight="1">
      <c r="A171" s="5"/>
      <c r="B171" s="5"/>
    </row>
    <row r="172" ht="15.75" customHeight="1">
      <c r="A172" s="5"/>
      <c r="B172" s="5"/>
    </row>
    <row r="173" ht="15.75" customHeight="1">
      <c r="A173" s="5"/>
      <c r="B173" s="5"/>
    </row>
    <row r="174" ht="15.75" customHeight="1">
      <c r="A174" s="5"/>
      <c r="B174" s="5"/>
    </row>
    <row r="175" ht="15.75" customHeight="1">
      <c r="A175" s="5"/>
      <c r="B175" s="5"/>
    </row>
    <row r="176" ht="15.75" customHeight="1">
      <c r="A176" s="5"/>
      <c r="B176" s="5"/>
    </row>
    <row r="177" ht="15.75" customHeight="1">
      <c r="A177" s="5"/>
      <c r="B177" s="5"/>
    </row>
    <row r="178" ht="15.75" customHeight="1">
      <c r="A178" s="5"/>
      <c r="B178" s="5"/>
    </row>
    <row r="179" ht="15.75" customHeight="1">
      <c r="A179" s="5"/>
      <c r="B179" s="5"/>
    </row>
    <row r="180" ht="15.75" customHeight="1">
      <c r="A180" s="5"/>
      <c r="B180" s="5"/>
    </row>
    <row r="181" ht="15.75" customHeight="1">
      <c r="A181" s="5"/>
      <c r="B181" s="5"/>
    </row>
    <row r="182" ht="15.75" customHeight="1">
      <c r="A182" s="5"/>
      <c r="B182" s="5"/>
    </row>
    <row r="183" ht="15.75" customHeight="1">
      <c r="A183" s="5"/>
      <c r="B183" s="5"/>
    </row>
    <row r="184" ht="15.75" customHeight="1">
      <c r="A184" s="5"/>
      <c r="B184" s="5"/>
    </row>
    <row r="185" ht="15.75" customHeight="1">
      <c r="A185" s="5"/>
      <c r="B185" s="5"/>
    </row>
    <row r="186" ht="15.75" customHeight="1">
      <c r="A186" s="5"/>
      <c r="B186" s="5"/>
    </row>
    <row r="187" ht="15.75" customHeight="1">
      <c r="A187" s="5"/>
      <c r="B187" s="5"/>
    </row>
    <row r="188" ht="15.75" customHeight="1">
      <c r="A188" s="5"/>
      <c r="B188" s="5"/>
    </row>
    <row r="189" ht="15.75" customHeight="1">
      <c r="A189" s="5"/>
      <c r="B189" s="5"/>
    </row>
    <row r="190" ht="15.75" customHeight="1">
      <c r="A190" s="5"/>
      <c r="B190" s="5"/>
    </row>
    <row r="191" ht="15.75" customHeight="1">
      <c r="A191" s="5"/>
      <c r="B191" s="5"/>
    </row>
    <row r="192" ht="15.75" customHeight="1">
      <c r="A192" s="5"/>
      <c r="B192" s="5"/>
    </row>
    <row r="193" ht="15.75" customHeight="1">
      <c r="A193" s="5"/>
      <c r="B193" s="5"/>
    </row>
    <row r="194" ht="15.75" customHeight="1">
      <c r="A194" s="5"/>
      <c r="B194" s="5"/>
    </row>
    <row r="195" ht="15.75" customHeight="1">
      <c r="A195" s="5"/>
      <c r="B195" s="5"/>
    </row>
    <row r="196" ht="15.75" customHeight="1">
      <c r="A196" s="5"/>
      <c r="B196" s="5"/>
    </row>
    <row r="197" ht="15.75" customHeight="1">
      <c r="A197" s="5"/>
      <c r="B197" s="5"/>
    </row>
    <row r="198" ht="15.75" customHeight="1">
      <c r="A198" s="5"/>
      <c r="B198" s="5"/>
    </row>
    <row r="199" ht="15.75" customHeight="1">
      <c r="A199" s="5"/>
      <c r="B199" s="5"/>
    </row>
    <row r="200" ht="15.75" customHeight="1">
      <c r="A200" s="5"/>
      <c r="B200" s="5"/>
    </row>
    <row r="201" ht="15.75" customHeight="1">
      <c r="A201" s="5"/>
      <c r="B201" s="5"/>
    </row>
    <row r="202" ht="15.75" customHeight="1">
      <c r="A202" s="5"/>
      <c r="B202" s="5"/>
    </row>
    <row r="203" ht="15.75" customHeight="1">
      <c r="A203" s="5"/>
      <c r="B203" s="5"/>
    </row>
    <row r="204" ht="15.75" customHeight="1">
      <c r="A204" s="5"/>
      <c r="B204" s="5"/>
    </row>
    <row r="205" ht="15.75" customHeight="1">
      <c r="A205" s="5"/>
      <c r="B205" s="5"/>
    </row>
    <row r="206" ht="15.75" customHeight="1">
      <c r="A206" s="5"/>
      <c r="B206" s="5"/>
    </row>
    <row r="207" ht="15.75" customHeight="1">
      <c r="A207" s="5"/>
      <c r="B207" s="5"/>
    </row>
    <row r="208" ht="15.75" customHeight="1">
      <c r="A208" s="5"/>
      <c r="B208" s="5"/>
    </row>
    <row r="209" ht="15.75" customHeight="1">
      <c r="A209" s="5"/>
      <c r="B209" s="5"/>
    </row>
    <row r="210" ht="15.75" customHeight="1">
      <c r="A210" s="5"/>
      <c r="B210" s="5"/>
    </row>
    <row r="211" ht="15.75" customHeight="1">
      <c r="A211" s="5"/>
      <c r="B211" s="5"/>
    </row>
    <row r="212" ht="15.75" customHeight="1">
      <c r="A212" s="5"/>
      <c r="B212" s="5"/>
    </row>
    <row r="213" ht="15.75" customHeight="1">
      <c r="A213" s="5"/>
      <c r="B213" s="5"/>
    </row>
    <row r="214" ht="15.75" customHeight="1">
      <c r="A214" s="5"/>
      <c r="B214" s="5"/>
    </row>
    <row r="215" ht="15.75" customHeight="1">
      <c r="A215" s="5"/>
      <c r="B215" s="5"/>
    </row>
    <row r="216" ht="15.75" customHeight="1">
      <c r="A216" s="5"/>
      <c r="B216" s="5"/>
    </row>
    <row r="217" ht="15.75" customHeight="1">
      <c r="A217" s="5"/>
      <c r="B217" s="5"/>
    </row>
    <row r="218" ht="15.75" customHeight="1">
      <c r="A218" s="5"/>
      <c r="B218" s="5"/>
    </row>
    <row r="219" ht="15.75" customHeight="1">
      <c r="A219" s="5"/>
      <c r="B219" s="5"/>
    </row>
    <row r="220" ht="15.75" customHeight="1">
      <c r="A220" s="5"/>
      <c r="B220" s="5"/>
    </row>
    <row r="221" ht="15.75" customHeight="1">
      <c r="A221" s="5"/>
      <c r="B221" s="5"/>
    </row>
    <row r="222" ht="15.75" customHeight="1">
      <c r="A222" s="5"/>
      <c r="B222" s="5"/>
    </row>
    <row r="223" ht="15.75" customHeight="1">
      <c r="A223" s="5"/>
      <c r="B223" s="5"/>
    </row>
    <row r="224" ht="15.75" customHeight="1">
      <c r="A224" s="5"/>
      <c r="B224" s="5"/>
    </row>
    <row r="225" ht="15.75" customHeight="1">
      <c r="A225" s="5"/>
      <c r="B225" s="5"/>
    </row>
    <row r="226" ht="15.75" customHeight="1">
      <c r="A226" s="5"/>
      <c r="B226" s="5"/>
    </row>
    <row r="227" ht="15.75" customHeight="1">
      <c r="A227" s="5"/>
      <c r="B227" s="5"/>
    </row>
    <row r="228" ht="15.75" customHeight="1">
      <c r="A228" s="5"/>
      <c r="B228" s="5"/>
    </row>
    <row r="229" ht="15.75" customHeight="1">
      <c r="A229" s="5"/>
      <c r="B229" s="5"/>
    </row>
    <row r="230" ht="15.75" customHeight="1">
      <c r="A230" s="5"/>
      <c r="B230" s="5"/>
    </row>
    <row r="231" ht="15.75" customHeight="1">
      <c r="A231" s="5"/>
      <c r="B231" s="5"/>
    </row>
    <row r="232" ht="15.75" customHeight="1">
      <c r="A232" s="5"/>
      <c r="B232" s="5"/>
    </row>
    <row r="233" ht="15.75" customHeight="1">
      <c r="A233" s="5"/>
      <c r="B233" s="5"/>
    </row>
    <row r="234" ht="15.75" customHeight="1">
      <c r="A234" s="5"/>
      <c r="B234" s="5"/>
    </row>
    <row r="235" ht="15.75" customHeight="1">
      <c r="A235" s="5"/>
      <c r="B235" s="5"/>
    </row>
    <row r="236" ht="15.75" customHeight="1">
      <c r="A236" s="5"/>
      <c r="B236" s="5"/>
    </row>
    <row r="237" ht="15.75" customHeight="1">
      <c r="A237" s="5"/>
      <c r="B237" s="5"/>
    </row>
    <row r="238" ht="15.75" customHeight="1">
      <c r="A238" s="5"/>
      <c r="B238" s="5"/>
    </row>
    <row r="239" ht="15.75" customHeight="1">
      <c r="A239" s="5"/>
      <c r="B239" s="5"/>
    </row>
    <row r="240" ht="15.75" customHeight="1">
      <c r="A240" s="5"/>
      <c r="B240" s="5"/>
    </row>
    <row r="241" ht="15.75" customHeight="1">
      <c r="A241" s="5"/>
      <c r="B241" s="5"/>
    </row>
    <row r="242" ht="15.75" customHeight="1">
      <c r="A242" s="5"/>
      <c r="B242" s="5"/>
    </row>
    <row r="243" ht="15.75" customHeight="1">
      <c r="A243" s="5"/>
      <c r="B243" s="5"/>
    </row>
    <row r="244" ht="15.75" customHeight="1">
      <c r="A244" s="5"/>
      <c r="B244" s="5"/>
    </row>
    <row r="245" ht="15.75" customHeight="1">
      <c r="A245" s="5"/>
      <c r="B245" s="5"/>
    </row>
    <row r="246" ht="15.75" customHeight="1">
      <c r="A246" s="5"/>
      <c r="B246" s="5"/>
    </row>
    <row r="247" ht="15.75" customHeight="1">
      <c r="A247" s="5"/>
      <c r="B247" s="5"/>
    </row>
    <row r="248" ht="15.75" customHeight="1">
      <c r="A248" s="5"/>
      <c r="B248" s="5"/>
    </row>
    <row r="249" ht="15.75" customHeight="1">
      <c r="A249" s="5"/>
      <c r="B249" s="5"/>
    </row>
    <row r="250" ht="15.75" customHeight="1">
      <c r="A250" s="5"/>
      <c r="B250" s="5"/>
    </row>
    <row r="251" ht="15.75" customHeight="1">
      <c r="A251" s="5"/>
      <c r="B251" s="5"/>
    </row>
    <row r="252" ht="15.75" customHeight="1">
      <c r="A252" s="5"/>
      <c r="B252" s="5"/>
    </row>
    <row r="253" ht="15.75" customHeight="1">
      <c r="A253" s="5"/>
      <c r="B253" s="5"/>
    </row>
    <row r="254" ht="15.75" customHeight="1">
      <c r="A254" s="5"/>
      <c r="B254" s="5"/>
    </row>
    <row r="255" ht="15.75" customHeight="1">
      <c r="A255" s="5"/>
      <c r="B255" s="5"/>
    </row>
    <row r="256" ht="15.75" customHeight="1">
      <c r="A256" s="5"/>
      <c r="B256" s="5"/>
    </row>
    <row r="257" ht="15.75" customHeight="1">
      <c r="A257" s="5"/>
      <c r="B257" s="5"/>
    </row>
    <row r="258" ht="15.75" customHeight="1">
      <c r="A258" s="5"/>
      <c r="B258" s="5"/>
    </row>
    <row r="259" ht="15.75" customHeight="1">
      <c r="A259" s="5"/>
      <c r="B259" s="5"/>
    </row>
    <row r="260" ht="15.75" customHeight="1">
      <c r="A260" s="5"/>
      <c r="B260" s="5"/>
    </row>
    <row r="261" ht="15.75" customHeight="1">
      <c r="A261" s="5"/>
      <c r="B261" s="5"/>
    </row>
    <row r="262" ht="15.75" customHeight="1">
      <c r="A262" s="5"/>
      <c r="B262" s="5"/>
    </row>
    <row r="263" ht="15.75" customHeight="1">
      <c r="A263" s="5"/>
      <c r="B263" s="5"/>
    </row>
    <row r="264" ht="15.75" customHeight="1">
      <c r="A264" s="5"/>
      <c r="B264" s="5"/>
    </row>
    <row r="265" ht="15.75" customHeight="1">
      <c r="A265" s="5"/>
      <c r="B265" s="5"/>
    </row>
    <row r="266" ht="15.75" customHeight="1">
      <c r="A266" s="5"/>
      <c r="B266" s="5"/>
    </row>
    <row r="267" ht="15.75" customHeight="1">
      <c r="A267" s="5"/>
      <c r="B267" s="5"/>
    </row>
    <row r="268" ht="15.75" customHeight="1">
      <c r="A268" s="5"/>
      <c r="B268" s="5"/>
    </row>
    <row r="269" ht="15.75" customHeight="1">
      <c r="A269" s="5"/>
      <c r="B269" s="5"/>
    </row>
    <row r="270" ht="15.75" customHeight="1">
      <c r="A270" s="5"/>
      <c r="B270" s="5"/>
    </row>
    <row r="271" ht="15.75" customHeight="1">
      <c r="A271" s="5"/>
      <c r="B271" s="5"/>
    </row>
    <row r="272" ht="15.75" customHeight="1">
      <c r="A272" s="5"/>
      <c r="B272" s="5"/>
    </row>
    <row r="273" ht="15.75" customHeight="1">
      <c r="A273" s="5"/>
      <c r="B273" s="5"/>
    </row>
    <row r="274" ht="15.75" customHeight="1">
      <c r="A274" s="5"/>
      <c r="B274" s="5"/>
    </row>
    <row r="275" ht="15.75" customHeight="1">
      <c r="A275" s="5"/>
      <c r="B275" s="5"/>
    </row>
    <row r="276" ht="15.75" customHeight="1">
      <c r="A276" s="5"/>
      <c r="B276" s="5"/>
    </row>
    <row r="277" ht="15.75" customHeight="1">
      <c r="A277" s="5"/>
      <c r="B277" s="5"/>
    </row>
    <row r="278" ht="15.75" customHeight="1">
      <c r="A278" s="5"/>
      <c r="B278" s="5"/>
    </row>
    <row r="279" ht="15.75" customHeight="1">
      <c r="A279" s="5"/>
      <c r="B279" s="5"/>
    </row>
    <row r="280" ht="15.75" customHeight="1">
      <c r="A280" s="5"/>
      <c r="B280" s="5"/>
    </row>
    <row r="281" ht="15.75" customHeight="1">
      <c r="A281" s="5"/>
      <c r="B281" s="5"/>
    </row>
    <row r="282" ht="15.75" customHeight="1">
      <c r="A282" s="5"/>
      <c r="B282" s="5"/>
    </row>
    <row r="283" ht="15.75" customHeight="1">
      <c r="A283" s="5"/>
      <c r="B283" s="5"/>
    </row>
    <row r="284" ht="15.75" customHeight="1">
      <c r="A284" s="5"/>
      <c r="B284" s="5"/>
    </row>
    <row r="285" ht="15.75" customHeight="1">
      <c r="A285" s="5"/>
      <c r="B285" s="5"/>
    </row>
    <row r="286" ht="15.75" customHeight="1">
      <c r="A286" s="5"/>
      <c r="B286" s="5"/>
    </row>
    <row r="287" ht="15.75" customHeight="1">
      <c r="A287" s="5"/>
      <c r="B287" s="5"/>
    </row>
    <row r="288" ht="15.75" customHeight="1">
      <c r="A288" s="5"/>
      <c r="B288" s="5"/>
    </row>
    <row r="289" ht="15.75" customHeight="1">
      <c r="A289" s="5"/>
      <c r="B289" s="5"/>
    </row>
    <row r="290" ht="15.75" customHeight="1">
      <c r="A290" s="5"/>
      <c r="B290" s="5"/>
    </row>
    <row r="291" ht="15.75" customHeight="1">
      <c r="A291" s="5"/>
      <c r="B291" s="5"/>
    </row>
    <row r="292" ht="15.75" customHeight="1">
      <c r="A292" s="5"/>
      <c r="B292" s="5"/>
    </row>
    <row r="293" ht="15.75" customHeight="1">
      <c r="A293" s="5"/>
      <c r="B293" s="5"/>
    </row>
    <row r="294" ht="15.75" customHeight="1">
      <c r="A294" s="5"/>
      <c r="B294" s="5"/>
    </row>
    <row r="295" ht="15.75" customHeight="1">
      <c r="A295" s="5"/>
      <c r="B295" s="5"/>
    </row>
    <row r="296" ht="15.75" customHeight="1">
      <c r="A296" s="5"/>
      <c r="B296" s="5"/>
    </row>
    <row r="297" ht="15.75" customHeight="1">
      <c r="A297" s="5"/>
      <c r="B297" s="5"/>
    </row>
    <row r="298" ht="15.75" customHeight="1">
      <c r="A298" s="5"/>
      <c r="B298" s="5"/>
    </row>
    <row r="299" ht="15.75" customHeight="1">
      <c r="A299" s="5"/>
      <c r="B299" s="5"/>
    </row>
    <row r="300" ht="15.75" customHeight="1">
      <c r="A300" s="5"/>
      <c r="B300" s="5"/>
    </row>
    <row r="301" ht="15.75" customHeight="1">
      <c r="A301" s="5"/>
      <c r="B301" s="5"/>
    </row>
    <row r="302" ht="15.75" customHeight="1">
      <c r="A302" s="5"/>
      <c r="B302" s="5"/>
    </row>
    <row r="303" ht="15.75" customHeight="1">
      <c r="A303" s="5"/>
      <c r="B303" s="5"/>
    </row>
    <row r="304" ht="15.75" customHeight="1">
      <c r="A304" s="5"/>
      <c r="B304" s="5"/>
    </row>
    <row r="305" ht="15.75" customHeight="1">
      <c r="A305" s="5"/>
      <c r="B305" s="5"/>
    </row>
    <row r="306" ht="15.75" customHeight="1">
      <c r="A306" s="5"/>
      <c r="B306" s="5"/>
    </row>
    <row r="307" ht="15.75" customHeight="1">
      <c r="A307" s="5"/>
      <c r="B307" s="5"/>
    </row>
    <row r="308" ht="15.75" customHeight="1">
      <c r="A308" s="5"/>
      <c r="B308" s="5"/>
    </row>
    <row r="309" ht="15.75" customHeight="1">
      <c r="A309" s="5"/>
      <c r="B309" s="5"/>
    </row>
    <row r="310" ht="15.75" customHeight="1">
      <c r="A310" s="5"/>
      <c r="B310" s="5"/>
    </row>
    <row r="311" ht="15.75" customHeight="1">
      <c r="A311" s="5"/>
      <c r="B311" s="5"/>
    </row>
    <row r="312" ht="15.75" customHeight="1">
      <c r="A312" s="5"/>
      <c r="B312" s="5"/>
    </row>
    <row r="313" ht="15.75" customHeight="1">
      <c r="A313" s="5"/>
      <c r="B313" s="5"/>
    </row>
    <row r="314" ht="15.75" customHeight="1">
      <c r="A314" s="5"/>
      <c r="B314" s="5"/>
    </row>
    <row r="315" ht="15.75" customHeight="1">
      <c r="A315" s="5"/>
      <c r="B315" s="5"/>
    </row>
    <row r="316" ht="15.75" customHeight="1">
      <c r="A316" s="5"/>
      <c r="B316" s="5"/>
    </row>
    <row r="317" ht="15.75" customHeight="1">
      <c r="A317" s="5"/>
      <c r="B317" s="5"/>
    </row>
    <row r="318" ht="15.75" customHeight="1">
      <c r="A318" s="5"/>
      <c r="B318" s="5"/>
    </row>
    <row r="319" ht="15.75" customHeight="1">
      <c r="A319" s="5"/>
      <c r="B319" s="5"/>
    </row>
    <row r="320" ht="15.75" customHeight="1">
      <c r="A320" s="5"/>
      <c r="B320" s="5"/>
    </row>
    <row r="321" ht="15.75" customHeight="1">
      <c r="A321" s="5"/>
      <c r="B321" s="5"/>
    </row>
    <row r="322" ht="15.75" customHeight="1">
      <c r="A322" s="5"/>
      <c r="B322" s="5"/>
    </row>
    <row r="323" ht="15.75" customHeight="1">
      <c r="A323" s="5"/>
      <c r="B323" s="5"/>
    </row>
    <row r="324" ht="15.75" customHeight="1">
      <c r="A324" s="5"/>
      <c r="B324" s="5"/>
    </row>
    <row r="325" ht="15.75" customHeight="1">
      <c r="A325" s="5"/>
      <c r="B325" s="5"/>
    </row>
    <row r="326" ht="15.75" customHeight="1">
      <c r="A326" s="5"/>
      <c r="B326" s="5"/>
    </row>
    <row r="327" ht="15.75" customHeight="1">
      <c r="A327" s="5"/>
      <c r="B327" s="5"/>
    </row>
    <row r="328" ht="15.75" customHeight="1">
      <c r="A328" s="5"/>
      <c r="B328" s="5"/>
    </row>
    <row r="329" ht="15.75" customHeight="1">
      <c r="A329" s="5"/>
      <c r="B329" s="5"/>
    </row>
    <row r="330" ht="15.75" customHeight="1">
      <c r="A330" s="5"/>
      <c r="B330" s="5"/>
    </row>
    <row r="331" ht="15.75" customHeight="1">
      <c r="A331" s="5"/>
      <c r="B331" s="5"/>
    </row>
    <row r="332" ht="15.75" customHeight="1">
      <c r="A332" s="5"/>
      <c r="B332" s="5"/>
    </row>
    <row r="333" ht="15.75" customHeight="1">
      <c r="A333" s="5"/>
      <c r="B333" s="5"/>
    </row>
    <row r="334" ht="15.75" customHeight="1">
      <c r="A334" s="5"/>
      <c r="B334" s="5"/>
    </row>
    <row r="335" ht="15.75" customHeight="1">
      <c r="A335" s="5"/>
      <c r="B335" s="5"/>
    </row>
    <row r="336" ht="15.75" customHeight="1">
      <c r="A336" s="5"/>
      <c r="B336" s="5"/>
    </row>
    <row r="337" ht="15.75" customHeight="1">
      <c r="A337" s="5"/>
      <c r="B337" s="5"/>
    </row>
    <row r="338" ht="15.75" customHeight="1">
      <c r="A338" s="5"/>
      <c r="B338" s="5"/>
    </row>
    <row r="339" ht="15.75" customHeight="1">
      <c r="A339" s="5"/>
      <c r="B339" s="5"/>
    </row>
    <row r="340" ht="15.75" customHeight="1">
      <c r="A340" s="5"/>
      <c r="B340" s="5"/>
    </row>
    <row r="341" ht="15.75" customHeight="1">
      <c r="A341" s="5"/>
      <c r="B341" s="5"/>
    </row>
    <row r="342" ht="15.75" customHeight="1">
      <c r="A342" s="5"/>
      <c r="B342" s="5"/>
    </row>
    <row r="343" ht="15.75" customHeight="1">
      <c r="A343" s="5"/>
      <c r="B343" s="5"/>
    </row>
    <row r="344" ht="15.75" customHeight="1">
      <c r="A344" s="5"/>
      <c r="B344" s="5"/>
    </row>
    <row r="345" ht="15.75" customHeight="1">
      <c r="A345" s="5"/>
      <c r="B345" s="5"/>
    </row>
    <row r="346" ht="15.75" customHeight="1">
      <c r="A346" s="5"/>
      <c r="B346" s="5"/>
    </row>
    <row r="347" ht="15.75" customHeight="1">
      <c r="A347" s="5"/>
      <c r="B347" s="5"/>
    </row>
    <row r="348" ht="15.75" customHeight="1">
      <c r="A348" s="5"/>
      <c r="B348" s="5"/>
    </row>
    <row r="349" ht="15.75" customHeight="1">
      <c r="A349" s="5"/>
      <c r="B349" s="5"/>
    </row>
    <row r="350" ht="15.75" customHeight="1">
      <c r="A350" s="5"/>
      <c r="B350" s="5"/>
    </row>
    <row r="351" ht="15.75" customHeight="1">
      <c r="A351" s="5"/>
      <c r="B351" s="5"/>
    </row>
    <row r="352" ht="15.75" customHeight="1">
      <c r="A352" s="5"/>
      <c r="B352" s="5"/>
    </row>
    <row r="353" ht="15.75" customHeight="1">
      <c r="A353" s="5"/>
      <c r="B353" s="5"/>
    </row>
    <row r="354" ht="15.75" customHeight="1">
      <c r="A354" s="5"/>
      <c r="B354" s="5"/>
    </row>
    <row r="355" ht="15.75" customHeight="1">
      <c r="A355" s="5"/>
      <c r="B355" s="5"/>
    </row>
    <row r="356" ht="15.75" customHeight="1">
      <c r="A356" s="5"/>
      <c r="B356" s="5"/>
    </row>
    <row r="357" ht="15.75" customHeight="1">
      <c r="A357" s="5"/>
      <c r="B357" s="5"/>
    </row>
    <row r="358" ht="15.75" customHeight="1">
      <c r="A358" s="5"/>
      <c r="B358" s="5"/>
    </row>
    <row r="359" ht="15.75" customHeight="1">
      <c r="A359" s="5"/>
      <c r="B359" s="5"/>
    </row>
    <row r="360" ht="15.75" customHeight="1">
      <c r="A360" s="5"/>
      <c r="B360" s="5"/>
    </row>
    <row r="361" ht="15.75" customHeight="1">
      <c r="A361" s="5"/>
      <c r="B361" s="5"/>
    </row>
    <row r="362" ht="15.75" customHeight="1">
      <c r="A362" s="5"/>
      <c r="B362" s="5"/>
    </row>
    <row r="363" ht="15.75" customHeight="1">
      <c r="A363" s="5"/>
      <c r="B363" s="5"/>
    </row>
    <row r="364" ht="15.75" customHeight="1">
      <c r="A364" s="5"/>
      <c r="B364" s="5"/>
    </row>
    <row r="365" ht="15.75" customHeight="1">
      <c r="A365" s="5"/>
      <c r="B365" s="5"/>
    </row>
    <row r="366" ht="15.75" customHeight="1">
      <c r="A366" s="5"/>
      <c r="B366" s="5"/>
    </row>
    <row r="367" ht="15.75" customHeight="1">
      <c r="A367" s="5"/>
      <c r="B367" s="5"/>
    </row>
    <row r="368" ht="15.75" customHeight="1">
      <c r="A368" s="5"/>
      <c r="B368" s="5"/>
    </row>
    <row r="369" ht="15.75" customHeight="1">
      <c r="A369" s="5"/>
      <c r="B369" s="5"/>
    </row>
    <row r="370" ht="15.75" customHeight="1">
      <c r="A370" s="5"/>
      <c r="B370" s="5"/>
    </row>
    <row r="371" ht="15.75" customHeight="1">
      <c r="A371" s="5"/>
      <c r="B371" s="5"/>
    </row>
    <row r="372" ht="15.75" customHeight="1">
      <c r="A372" s="5"/>
      <c r="B372" s="5"/>
    </row>
    <row r="373" ht="15.75" customHeight="1">
      <c r="A373" s="5"/>
      <c r="B373" s="5"/>
    </row>
    <row r="374" ht="15.75" customHeight="1">
      <c r="A374" s="5"/>
      <c r="B374" s="5"/>
    </row>
    <row r="375" ht="15.75" customHeight="1">
      <c r="A375" s="5"/>
      <c r="B375" s="5"/>
    </row>
    <row r="376" ht="15.75" customHeight="1">
      <c r="A376" s="5"/>
      <c r="B376" s="5"/>
    </row>
    <row r="377" ht="15.75" customHeight="1">
      <c r="A377" s="5"/>
      <c r="B377" s="5"/>
    </row>
    <row r="378" ht="15.75" customHeight="1">
      <c r="A378" s="5"/>
      <c r="B378" s="5"/>
    </row>
    <row r="379" ht="15.75" customHeight="1">
      <c r="A379" s="5"/>
      <c r="B379" s="5"/>
    </row>
    <row r="380" ht="15.75" customHeight="1">
      <c r="A380" s="5"/>
      <c r="B380" s="5"/>
    </row>
    <row r="381" ht="15.75" customHeight="1">
      <c r="A381" s="5"/>
      <c r="B381" s="5"/>
    </row>
    <row r="382" ht="15.75" customHeight="1">
      <c r="A382" s="5"/>
      <c r="B382" s="5"/>
    </row>
    <row r="383" ht="15.75" customHeight="1">
      <c r="A383" s="5"/>
      <c r="B383" s="5"/>
    </row>
    <row r="384" ht="15.75" customHeight="1">
      <c r="A384" s="5"/>
      <c r="B384" s="5"/>
    </row>
    <row r="385" ht="15.75" customHeight="1">
      <c r="A385" s="5"/>
      <c r="B385" s="5"/>
    </row>
    <row r="386" ht="15.75" customHeight="1">
      <c r="A386" s="5"/>
      <c r="B386" s="5"/>
    </row>
    <row r="387" ht="15.75" customHeight="1">
      <c r="A387" s="5"/>
      <c r="B387" s="5"/>
    </row>
    <row r="388" ht="15.75" customHeight="1">
      <c r="A388" s="5"/>
      <c r="B388" s="5"/>
    </row>
    <row r="389" ht="15.75" customHeight="1">
      <c r="A389" s="5"/>
      <c r="B389" s="5"/>
    </row>
    <row r="390" ht="15.75" customHeight="1">
      <c r="A390" s="5"/>
      <c r="B390" s="5"/>
    </row>
    <row r="391" ht="15.75" customHeight="1">
      <c r="A391" s="5"/>
      <c r="B391" s="5"/>
    </row>
    <row r="392" ht="15.75" customHeight="1">
      <c r="A392" s="5"/>
      <c r="B392" s="5"/>
    </row>
    <row r="393" ht="15.75" customHeight="1">
      <c r="A393" s="5"/>
      <c r="B393" s="5"/>
    </row>
    <row r="394" ht="15.75" customHeight="1">
      <c r="A394" s="5"/>
      <c r="B394" s="5"/>
    </row>
    <row r="395" ht="15.75" customHeight="1">
      <c r="A395" s="5"/>
      <c r="B395" s="5"/>
    </row>
    <row r="396" ht="15.75" customHeight="1">
      <c r="A396" s="5"/>
      <c r="B396" s="5"/>
    </row>
    <row r="397" ht="15.75" customHeight="1">
      <c r="A397" s="5"/>
      <c r="B397" s="5"/>
    </row>
    <row r="398" ht="15.75" customHeight="1">
      <c r="A398" s="5"/>
      <c r="B398" s="5"/>
    </row>
    <row r="399" ht="15.75" customHeight="1">
      <c r="A399" s="5"/>
      <c r="B399" s="5"/>
    </row>
    <row r="400" ht="15.75" customHeight="1">
      <c r="A400" s="5"/>
      <c r="B400" s="5"/>
    </row>
    <row r="401" ht="15.75" customHeight="1">
      <c r="A401" s="5"/>
      <c r="B401" s="5"/>
    </row>
    <row r="402" ht="15.75" customHeight="1">
      <c r="A402" s="5"/>
      <c r="B402" s="5"/>
    </row>
    <row r="403" ht="15.75" customHeight="1">
      <c r="A403" s="5"/>
      <c r="B403" s="5"/>
    </row>
    <row r="404" ht="15.75" customHeight="1">
      <c r="A404" s="5"/>
      <c r="B404" s="5"/>
    </row>
    <row r="405" ht="15.75" customHeight="1">
      <c r="A405" s="5"/>
      <c r="B405" s="5"/>
    </row>
    <row r="406" ht="15.75" customHeight="1">
      <c r="A406" s="5"/>
      <c r="B406" s="5"/>
    </row>
    <row r="407" ht="15.75" customHeight="1">
      <c r="A407" s="5"/>
      <c r="B407" s="5"/>
    </row>
    <row r="408" ht="15.75" customHeight="1">
      <c r="A408" s="5"/>
      <c r="B408" s="5"/>
    </row>
    <row r="409" ht="15.75" customHeight="1">
      <c r="A409" s="5"/>
      <c r="B409" s="5"/>
    </row>
    <row r="410" ht="15.75" customHeight="1">
      <c r="A410" s="5"/>
      <c r="B410" s="5"/>
    </row>
    <row r="411" ht="15.75" customHeight="1">
      <c r="A411" s="5"/>
      <c r="B411" s="5"/>
    </row>
    <row r="412" ht="15.75" customHeight="1">
      <c r="A412" s="5"/>
      <c r="B412" s="5"/>
    </row>
    <row r="413" ht="15.75" customHeight="1">
      <c r="A413" s="5"/>
      <c r="B413" s="5"/>
    </row>
    <row r="414" ht="15.75" customHeight="1">
      <c r="A414" s="5"/>
      <c r="B414" s="5"/>
    </row>
    <row r="415" ht="15.75" customHeight="1">
      <c r="A415" s="5"/>
      <c r="B415" s="5"/>
    </row>
    <row r="416" ht="15.75" customHeight="1">
      <c r="A416" s="5"/>
      <c r="B416" s="5"/>
    </row>
    <row r="417" ht="15.75" customHeight="1">
      <c r="A417" s="5"/>
      <c r="B417" s="5"/>
    </row>
    <row r="418" ht="15.75" customHeight="1">
      <c r="A418" s="5"/>
      <c r="B418" s="5"/>
    </row>
    <row r="419" ht="15.75" customHeight="1">
      <c r="A419" s="5"/>
      <c r="B419" s="5"/>
    </row>
    <row r="420" ht="15.75" customHeight="1">
      <c r="A420" s="5"/>
      <c r="B420" s="5"/>
    </row>
    <row r="421" ht="15.75" customHeight="1">
      <c r="A421" s="5"/>
      <c r="B421" s="5"/>
    </row>
    <row r="422" ht="15.75" customHeight="1">
      <c r="A422" s="5"/>
      <c r="B422" s="5"/>
    </row>
    <row r="423" ht="15.75" customHeight="1">
      <c r="A423" s="5"/>
      <c r="B423" s="5"/>
    </row>
    <row r="424" ht="15.75" customHeight="1">
      <c r="A424" s="5"/>
      <c r="B424" s="5"/>
    </row>
    <row r="425" ht="15.75" customHeight="1">
      <c r="A425" s="5"/>
      <c r="B425" s="5"/>
    </row>
    <row r="426" ht="15.75" customHeight="1">
      <c r="A426" s="5"/>
      <c r="B426" s="5"/>
    </row>
    <row r="427" ht="15.75" customHeight="1">
      <c r="A427" s="5"/>
      <c r="B427" s="5"/>
    </row>
    <row r="428" ht="15.75" customHeight="1">
      <c r="A428" s="5"/>
      <c r="B428" s="5"/>
    </row>
    <row r="429" ht="15.75" customHeight="1">
      <c r="A429" s="5"/>
      <c r="B429" s="5"/>
    </row>
    <row r="430" ht="15.75" customHeight="1">
      <c r="A430" s="5"/>
      <c r="B430" s="5"/>
    </row>
    <row r="431" ht="15.75" customHeight="1">
      <c r="A431" s="5"/>
      <c r="B431" s="5"/>
    </row>
    <row r="432" ht="15.75" customHeight="1">
      <c r="A432" s="5"/>
      <c r="B432" s="5"/>
    </row>
    <row r="433" ht="15.75" customHeight="1">
      <c r="A433" s="5"/>
      <c r="B433" s="5"/>
    </row>
    <row r="434" ht="15.75" customHeight="1">
      <c r="A434" s="5"/>
      <c r="B434" s="5"/>
    </row>
    <row r="435" ht="15.75" customHeight="1">
      <c r="A435" s="5"/>
      <c r="B435" s="5"/>
    </row>
    <row r="436" ht="15.75" customHeight="1">
      <c r="A436" s="5"/>
      <c r="B436" s="5"/>
    </row>
    <row r="437" ht="15.75" customHeight="1">
      <c r="A437" s="5"/>
      <c r="B437" s="5"/>
    </row>
    <row r="438" ht="15.75" customHeight="1">
      <c r="A438" s="5"/>
      <c r="B438" s="5"/>
    </row>
    <row r="439" ht="15.75" customHeight="1">
      <c r="A439" s="5"/>
      <c r="B439" s="5"/>
    </row>
    <row r="440" ht="15.75" customHeight="1">
      <c r="A440" s="5"/>
      <c r="B440" s="5"/>
    </row>
    <row r="441" ht="15.75" customHeight="1">
      <c r="A441" s="5"/>
      <c r="B441" s="5"/>
    </row>
    <row r="442" ht="15.75" customHeight="1">
      <c r="A442" s="5"/>
      <c r="B442" s="5"/>
    </row>
    <row r="443" ht="15.75" customHeight="1">
      <c r="A443" s="5"/>
      <c r="B443" s="5"/>
    </row>
    <row r="444" ht="15.75" customHeight="1">
      <c r="A444" s="5"/>
      <c r="B444" s="5"/>
    </row>
    <row r="445" ht="15.75" customHeight="1">
      <c r="A445" s="5"/>
      <c r="B445" s="5"/>
    </row>
    <row r="446" ht="15.75" customHeight="1">
      <c r="A446" s="5"/>
      <c r="B446" s="5"/>
    </row>
    <row r="447" ht="15.75" customHeight="1">
      <c r="A447" s="5"/>
      <c r="B447" s="5"/>
    </row>
    <row r="448" ht="15.75" customHeight="1">
      <c r="A448" s="5"/>
      <c r="B448" s="5"/>
    </row>
    <row r="449" ht="15.75" customHeight="1">
      <c r="A449" s="5"/>
      <c r="B449" s="5"/>
    </row>
    <row r="450" ht="15.75" customHeight="1">
      <c r="A450" s="5"/>
      <c r="B450" s="5"/>
    </row>
    <row r="451" ht="15.75" customHeight="1">
      <c r="A451" s="5"/>
      <c r="B451" s="5"/>
    </row>
    <row r="452" ht="15.75" customHeight="1">
      <c r="A452" s="5"/>
      <c r="B452" s="5"/>
    </row>
    <row r="453" ht="15.75" customHeight="1">
      <c r="A453" s="5"/>
      <c r="B453" s="5"/>
    </row>
    <row r="454" ht="15.75" customHeight="1">
      <c r="A454" s="5"/>
      <c r="B454" s="5"/>
    </row>
    <row r="455" ht="15.75" customHeight="1">
      <c r="A455" s="5"/>
      <c r="B455" s="5"/>
    </row>
    <row r="456" ht="15.75" customHeight="1">
      <c r="A456" s="5"/>
      <c r="B456" s="5"/>
    </row>
    <row r="457" ht="15.75" customHeight="1">
      <c r="A457" s="5"/>
      <c r="B457" s="5"/>
    </row>
    <row r="458" ht="15.75" customHeight="1">
      <c r="A458" s="5"/>
      <c r="B458" s="5"/>
    </row>
    <row r="459" ht="15.75" customHeight="1">
      <c r="A459" s="5"/>
      <c r="B459" s="5"/>
    </row>
    <row r="460" ht="15.75" customHeight="1">
      <c r="A460" s="5"/>
      <c r="B460" s="5"/>
    </row>
    <row r="461" ht="15.75" customHeight="1">
      <c r="A461" s="5"/>
      <c r="B461" s="5"/>
    </row>
    <row r="462" ht="15.75" customHeight="1">
      <c r="A462" s="5"/>
      <c r="B462" s="5"/>
    </row>
    <row r="463" ht="15.75" customHeight="1">
      <c r="A463" s="5"/>
      <c r="B463" s="5"/>
    </row>
    <row r="464" ht="15.75" customHeight="1">
      <c r="A464" s="5"/>
      <c r="B464" s="5"/>
    </row>
    <row r="465" ht="15.75" customHeight="1">
      <c r="A465" s="5"/>
      <c r="B465" s="5"/>
    </row>
    <row r="466" ht="15.75" customHeight="1">
      <c r="A466" s="5"/>
      <c r="B466" s="5"/>
    </row>
    <row r="467" ht="15.75" customHeight="1">
      <c r="A467" s="5"/>
      <c r="B467" s="5"/>
    </row>
    <row r="468" ht="15.75" customHeight="1">
      <c r="A468" s="5"/>
      <c r="B468" s="5"/>
    </row>
    <row r="469" ht="15.75" customHeight="1">
      <c r="A469" s="5"/>
      <c r="B469" s="5"/>
    </row>
    <row r="470" ht="15.75" customHeight="1">
      <c r="A470" s="5"/>
      <c r="B470" s="5"/>
    </row>
    <row r="471" ht="15.75" customHeight="1">
      <c r="A471" s="5"/>
      <c r="B471" s="5"/>
    </row>
    <row r="472" ht="15.75" customHeight="1">
      <c r="A472" s="5"/>
      <c r="B472" s="5"/>
    </row>
    <row r="473" ht="15.75" customHeight="1">
      <c r="A473" s="5"/>
      <c r="B473" s="5"/>
    </row>
    <row r="474" ht="15.75" customHeight="1">
      <c r="A474" s="5"/>
      <c r="B474" s="5"/>
    </row>
    <row r="475" ht="15.75" customHeight="1">
      <c r="A475" s="5"/>
      <c r="B475" s="5"/>
    </row>
    <row r="476" ht="15.75" customHeight="1">
      <c r="A476" s="5"/>
      <c r="B476" s="5"/>
    </row>
    <row r="477" ht="15.75" customHeight="1">
      <c r="A477" s="5"/>
      <c r="B477" s="5"/>
    </row>
    <row r="478" ht="15.75" customHeight="1">
      <c r="A478" s="5"/>
      <c r="B478" s="5"/>
    </row>
    <row r="479" ht="15.75" customHeight="1">
      <c r="A479" s="5"/>
      <c r="B479" s="5"/>
    </row>
    <row r="480" ht="15.75" customHeight="1">
      <c r="A480" s="5"/>
      <c r="B480" s="5"/>
    </row>
    <row r="481" ht="15.75" customHeight="1">
      <c r="A481" s="5"/>
      <c r="B481" s="5"/>
    </row>
    <row r="482" ht="15.75" customHeight="1">
      <c r="A482" s="5"/>
      <c r="B482" s="5"/>
    </row>
    <row r="483" ht="15.75" customHeight="1">
      <c r="A483" s="5"/>
      <c r="B483" s="5"/>
    </row>
    <row r="484" ht="15.75" customHeight="1">
      <c r="A484" s="5"/>
      <c r="B484" s="5"/>
    </row>
    <row r="485" ht="15.75" customHeight="1">
      <c r="A485" s="5"/>
      <c r="B485" s="5"/>
    </row>
    <row r="486" ht="15.75" customHeight="1">
      <c r="A486" s="5"/>
      <c r="B486" s="5"/>
    </row>
    <row r="487" ht="15.75" customHeight="1">
      <c r="A487" s="5"/>
      <c r="B487" s="5"/>
    </row>
    <row r="488" ht="15.75" customHeight="1">
      <c r="A488" s="5"/>
      <c r="B488" s="5"/>
    </row>
    <row r="489" ht="15.75" customHeight="1">
      <c r="A489" s="5"/>
      <c r="B489" s="5"/>
    </row>
    <row r="490" ht="15.75" customHeight="1">
      <c r="A490" s="5"/>
      <c r="B490" s="5"/>
    </row>
    <row r="491" ht="15.75" customHeight="1">
      <c r="A491" s="5"/>
      <c r="B491" s="5"/>
    </row>
    <row r="492" ht="15.75" customHeight="1">
      <c r="A492" s="5"/>
      <c r="B492" s="5"/>
    </row>
    <row r="493" ht="15.75" customHeight="1">
      <c r="A493" s="5"/>
      <c r="B493" s="5"/>
    </row>
    <row r="494" ht="15.75" customHeight="1">
      <c r="A494" s="5"/>
      <c r="B494" s="5"/>
    </row>
    <row r="495" ht="15.75" customHeight="1">
      <c r="A495" s="5"/>
      <c r="B495" s="5"/>
    </row>
    <row r="496" ht="15.75" customHeight="1">
      <c r="A496" s="5"/>
      <c r="B496" s="5"/>
    </row>
    <row r="497" ht="15.75" customHeight="1">
      <c r="A497" s="5"/>
      <c r="B497" s="5"/>
    </row>
    <row r="498" ht="15.75" customHeight="1">
      <c r="A498" s="5"/>
      <c r="B498" s="5"/>
    </row>
    <row r="499" ht="15.75" customHeight="1">
      <c r="A499" s="5"/>
      <c r="B499" s="5"/>
    </row>
    <row r="500" ht="15.75" customHeight="1">
      <c r="A500" s="5"/>
      <c r="B500" s="5"/>
    </row>
    <row r="501" ht="15.75" customHeight="1">
      <c r="A501" s="5"/>
      <c r="B501" s="5"/>
    </row>
    <row r="502" ht="15.75" customHeight="1">
      <c r="A502" s="5"/>
      <c r="B502" s="5"/>
    </row>
    <row r="503" ht="15.75" customHeight="1">
      <c r="A503" s="5"/>
      <c r="B503" s="5"/>
    </row>
    <row r="504" ht="15.75" customHeight="1">
      <c r="A504" s="5"/>
      <c r="B504" s="5"/>
    </row>
    <row r="505" ht="15.75" customHeight="1">
      <c r="A505" s="5"/>
      <c r="B505" s="5"/>
    </row>
    <row r="506" ht="15.75" customHeight="1">
      <c r="A506" s="5"/>
      <c r="B506" s="5"/>
    </row>
    <row r="507" ht="15.75" customHeight="1">
      <c r="A507" s="5"/>
      <c r="B507" s="5"/>
    </row>
    <row r="508" ht="15.75" customHeight="1">
      <c r="A508" s="5"/>
      <c r="B508" s="5"/>
    </row>
    <row r="509" ht="15.75" customHeight="1">
      <c r="A509" s="5"/>
      <c r="B509" s="5"/>
    </row>
    <row r="510" ht="15.75" customHeight="1">
      <c r="A510" s="5"/>
      <c r="B510" s="5"/>
    </row>
    <row r="511" ht="15.75" customHeight="1">
      <c r="A511" s="5"/>
      <c r="B511" s="5"/>
    </row>
    <row r="512" ht="15.75" customHeight="1">
      <c r="A512" s="5"/>
      <c r="B512" s="5"/>
    </row>
    <row r="513" ht="15.75" customHeight="1">
      <c r="A513" s="5"/>
      <c r="B513" s="5"/>
    </row>
    <row r="514" ht="15.75" customHeight="1">
      <c r="A514" s="5"/>
      <c r="B514" s="5"/>
    </row>
    <row r="515" ht="15.75" customHeight="1">
      <c r="A515" s="5"/>
      <c r="B515" s="5"/>
    </row>
    <row r="516" ht="15.75" customHeight="1">
      <c r="A516" s="5"/>
      <c r="B516" s="5"/>
    </row>
    <row r="517" ht="15.75" customHeight="1">
      <c r="A517" s="5"/>
      <c r="B517" s="5"/>
    </row>
    <row r="518" ht="15.75" customHeight="1">
      <c r="A518" s="5"/>
      <c r="B518" s="5"/>
    </row>
    <row r="519" ht="15.75" customHeight="1">
      <c r="A519" s="5"/>
      <c r="B519" s="5"/>
    </row>
    <row r="520" ht="15.75" customHeight="1">
      <c r="A520" s="5"/>
      <c r="B520" s="5"/>
    </row>
    <row r="521" ht="15.75" customHeight="1">
      <c r="A521" s="5"/>
      <c r="B521" s="5"/>
    </row>
    <row r="522" ht="15.75" customHeight="1">
      <c r="A522" s="5"/>
      <c r="B522" s="5"/>
    </row>
    <row r="523" ht="15.75" customHeight="1">
      <c r="A523" s="5"/>
      <c r="B523" s="5"/>
    </row>
    <row r="524" ht="15.75" customHeight="1">
      <c r="A524" s="5"/>
      <c r="B524" s="5"/>
    </row>
    <row r="525" ht="15.75" customHeight="1">
      <c r="A525" s="5"/>
      <c r="B525" s="5"/>
    </row>
    <row r="526" ht="15.75" customHeight="1">
      <c r="A526" s="5"/>
      <c r="B526" s="5"/>
    </row>
    <row r="527" ht="15.75" customHeight="1">
      <c r="A527" s="5"/>
      <c r="B527" s="5"/>
    </row>
    <row r="528" ht="15.75" customHeight="1">
      <c r="A528" s="5"/>
      <c r="B528" s="5"/>
    </row>
    <row r="529" ht="15.75" customHeight="1">
      <c r="A529" s="5"/>
      <c r="B529" s="5"/>
    </row>
    <row r="530" ht="15.75" customHeight="1">
      <c r="A530" s="5"/>
      <c r="B530" s="5"/>
    </row>
    <row r="531" ht="15.75" customHeight="1">
      <c r="A531" s="5"/>
      <c r="B531" s="5"/>
    </row>
    <row r="532" ht="15.75" customHeight="1">
      <c r="A532" s="5"/>
      <c r="B532" s="5"/>
    </row>
    <row r="533" ht="15.75" customHeight="1">
      <c r="A533" s="5"/>
      <c r="B533" s="5"/>
    </row>
    <row r="534" ht="15.75" customHeight="1">
      <c r="A534" s="5"/>
      <c r="B534" s="5"/>
    </row>
    <row r="535" ht="15.75" customHeight="1">
      <c r="A535" s="5"/>
      <c r="B535" s="5"/>
    </row>
    <row r="536" ht="15.75" customHeight="1">
      <c r="A536" s="5"/>
      <c r="B536" s="5"/>
    </row>
    <row r="537" ht="15.75" customHeight="1">
      <c r="A537" s="5"/>
      <c r="B537" s="5"/>
    </row>
    <row r="538" ht="15.75" customHeight="1">
      <c r="A538" s="5"/>
      <c r="B538" s="5"/>
    </row>
    <row r="539" ht="15.75" customHeight="1">
      <c r="A539" s="5"/>
      <c r="B539" s="5"/>
    </row>
    <row r="540" ht="15.75" customHeight="1">
      <c r="A540" s="5"/>
      <c r="B540" s="5"/>
    </row>
    <row r="541" ht="15.75" customHeight="1">
      <c r="A541" s="5"/>
      <c r="B541" s="5"/>
    </row>
    <row r="542" ht="15.75" customHeight="1">
      <c r="A542" s="5"/>
      <c r="B542" s="5"/>
    </row>
    <row r="543" ht="15.75" customHeight="1">
      <c r="A543" s="5"/>
      <c r="B543" s="5"/>
    </row>
    <row r="544" ht="15.75" customHeight="1">
      <c r="A544" s="5"/>
      <c r="B544" s="5"/>
    </row>
    <row r="545" ht="15.75" customHeight="1">
      <c r="A545" s="5"/>
      <c r="B545" s="5"/>
    </row>
    <row r="546" ht="15.75" customHeight="1">
      <c r="A546" s="5"/>
      <c r="B546" s="5"/>
    </row>
    <row r="547" ht="15.75" customHeight="1">
      <c r="A547" s="5"/>
      <c r="B547" s="5"/>
    </row>
    <row r="548" ht="15.75" customHeight="1">
      <c r="A548" s="5"/>
      <c r="B548" s="5"/>
    </row>
    <row r="549" ht="15.75" customHeight="1">
      <c r="A549" s="5"/>
      <c r="B549" s="5"/>
    </row>
    <row r="550" ht="15.75" customHeight="1">
      <c r="A550" s="5"/>
      <c r="B550" s="5"/>
    </row>
    <row r="551" ht="15.75" customHeight="1">
      <c r="A551" s="5"/>
      <c r="B551" s="5"/>
    </row>
    <row r="552" ht="15.75" customHeight="1">
      <c r="A552" s="5"/>
      <c r="B552" s="5"/>
    </row>
    <row r="553" ht="15.75" customHeight="1">
      <c r="A553" s="5"/>
      <c r="B553" s="5"/>
    </row>
    <row r="554" ht="15.75" customHeight="1">
      <c r="A554" s="5"/>
      <c r="B554" s="5"/>
    </row>
    <row r="555" ht="15.75" customHeight="1">
      <c r="A555" s="5"/>
      <c r="B555" s="5"/>
    </row>
    <row r="556" ht="15.75" customHeight="1">
      <c r="A556" s="5"/>
      <c r="B556" s="5"/>
    </row>
    <row r="557" ht="15.75" customHeight="1">
      <c r="A557" s="5"/>
      <c r="B557" s="5"/>
    </row>
    <row r="558" ht="15.75" customHeight="1">
      <c r="A558" s="5"/>
      <c r="B558" s="5"/>
    </row>
    <row r="559" ht="15.75" customHeight="1">
      <c r="A559" s="5"/>
      <c r="B559" s="5"/>
    </row>
    <row r="560" ht="15.75" customHeight="1">
      <c r="A560" s="5"/>
      <c r="B560" s="5"/>
    </row>
    <row r="561" ht="15.75" customHeight="1">
      <c r="A561" s="5"/>
      <c r="B561" s="5"/>
    </row>
    <row r="562" ht="15.75" customHeight="1">
      <c r="A562" s="5"/>
      <c r="B562" s="5"/>
    </row>
    <row r="563" ht="15.75" customHeight="1">
      <c r="A563" s="5"/>
      <c r="B563" s="5"/>
    </row>
    <row r="564" ht="15.75" customHeight="1">
      <c r="A564" s="5"/>
      <c r="B564" s="5"/>
    </row>
    <row r="565" ht="15.75" customHeight="1">
      <c r="A565" s="5"/>
      <c r="B565" s="5"/>
    </row>
    <row r="566" ht="15.75" customHeight="1">
      <c r="A566" s="5"/>
      <c r="B566" s="5"/>
    </row>
    <row r="567" ht="15.75" customHeight="1">
      <c r="A567" s="5"/>
      <c r="B567" s="5"/>
    </row>
    <row r="568" ht="15.75" customHeight="1">
      <c r="A568" s="5"/>
      <c r="B568" s="5"/>
    </row>
    <row r="569" ht="15.75" customHeight="1">
      <c r="A569" s="5"/>
      <c r="B569" s="5"/>
    </row>
    <row r="570" ht="15.75" customHeight="1">
      <c r="A570" s="5"/>
      <c r="B570" s="5"/>
    </row>
    <row r="571" ht="15.75" customHeight="1">
      <c r="A571" s="5"/>
      <c r="B571" s="5"/>
    </row>
    <row r="572" ht="15.75" customHeight="1">
      <c r="A572" s="5"/>
      <c r="B572" s="5"/>
    </row>
    <row r="573" ht="15.75" customHeight="1">
      <c r="A573" s="5"/>
      <c r="B573" s="5"/>
    </row>
    <row r="574" ht="15.75" customHeight="1">
      <c r="A574" s="5"/>
      <c r="B574" s="5"/>
    </row>
    <row r="575" ht="15.75" customHeight="1">
      <c r="A575" s="5"/>
      <c r="B575" s="5"/>
    </row>
    <row r="576" ht="15.75" customHeight="1">
      <c r="A576" s="5"/>
      <c r="B576" s="5"/>
    </row>
    <row r="577" ht="15.75" customHeight="1">
      <c r="A577" s="5"/>
      <c r="B577" s="5"/>
    </row>
    <row r="578" ht="15.75" customHeight="1">
      <c r="A578" s="5"/>
      <c r="B578" s="5"/>
    </row>
    <row r="579" ht="15.75" customHeight="1">
      <c r="A579" s="5"/>
      <c r="B579" s="5"/>
    </row>
    <row r="580" ht="15.75" customHeight="1">
      <c r="A580" s="5"/>
      <c r="B580" s="5"/>
    </row>
    <row r="581" ht="15.75" customHeight="1">
      <c r="A581" s="5"/>
      <c r="B581" s="5"/>
    </row>
    <row r="582" ht="15.75" customHeight="1">
      <c r="A582" s="5"/>
      <c r="B582" s="5"/>
    </row>
    <row r="583" ht="15.75" customHeight="1">
      <c r="A583" s="5"/>
      <c r="B583" s="5"/>
    </row>
    <row r="584" ht="15.75" customHeight="1">
      <c r="A584" s="5"/>
      <c r="B584" s="5"/>
    </row>
    <row r="585" ht="15.75" customHeight="1">
      <c r="A585" s="5"/>
      <c r="B585" s="5"/>
    </row>
    <row r="586" ht="15.75" customHeight="1">
      <c r="A586" s="5"/>
      <c r="B586" s="5"/>
    </row>
    <row r="587" ht="15.75" customHeight="1">
      <c r="A587" s="5"/>
      <c r="B587" s="5"/>
    </row>
    <row r="588" ht="15.75" customHeight="1">
      <c r="A588" s="5"/>
      <c r="B588" s="5"/>
    </row>
    <row r="589" ht="15.75" customHeight="1">
      <c r="A589" s="5"/>
      <c r="B589" s="5"/>
    </row>
    <row r="590" ht="15.75" customHeight="1">
      <c r="A590" s="5"/>
      <c r="B590" s="5"/>
    </row>
    <row r="591" ht="15.75" customHeight="1">
      <c r="A591" s="5"/>
      <c r="B591" s="5"/>
    </row>
    <row r="592" ht="15.75" customHeight="1">
      <c r="A592" s="5"/>
      <c r="B592" s="5"/>
    </row>
    <row r="593" ht="15.75" customHeight="1">
      <c r="A593" s="5"/>
      <c r="B593" s="5"/>
    </row>
    <row r="594" ht="15.75" customHeight="1">
      <c r="A594" s="5"/>
      <c r="B594" s="5"/>
    </row>
    <row r="595" ht="15.75" customHeight="1">
      <c r="A595" s="5"/>
      <c r="B595" s="5"/>
    </row>
    <row r="596" ht="15.75" customHeight="1">
      <c r="A596" s="5"/>
      <c r="B596" s="5"/>
    </row>
    <row r="597" ht="15.75" customHeight="1">
      <c r="A597" s="5"/>
      <c r="B597" s="5"/>
    </row>
    <row r="598" ht="15.75" customHeight="1">
      <c r="A598" s="5"/>
      <c r="B598" s="5"/>
    </row>
    <row r="599" ht="15.75" customHeight="1">
      <c r="A599" s="5"/>
      <c r="B599" s="5"/>
    </row>
    <row r="600" ht="15.75" customHeight="1">
      <c r="A600" s="5"/>
      <c r="B600" s="5"/>
    </row>
    <row r="601" ht="15.75" customHeight="1">
      <c r="A601" s="5"/>
      <c r="B601" s="5"/>
    </row>
    <row r="602" ht="15.75" customHeight="1">
      <c r="A602" s="5"/>
      <c r="B602" s="5"/>
    </row>
    <row r="603" ht="15.75" customHeight="1">
      <c r="A603" s="5"/>
      <c r="B603" s="5"/>
    </row>
    <row r="604" ht="15.75" customHeight="1">
      <c r="A604" s="5"/>
      <c r="B604" s="5"/>
    </row>
    <row r="605" ht="15.75" customHeight="1">
      <c r="A605" s="5"/>
      <c r="B605" s="5"/>
    </row>
    <row r="606" ht="15.75" customHeight="1">
      <c r="A606" s="5"/>
      <c r="B606" s="5"/>
    </row>
    <row r="607" ht="15.75" customHeight="1">
      <c r="A607" s="5"/>
      <c r="B607" s="5"/>
    </row>
    <row r="608" ht="15.75" customHeight="1">
      <c r="A608" s="5"/>
      <c r="B608" s="5"/>
    </row>
    <row r="609" ht="15.75" customHeight="1">
      <c r="A609" s="5"/>
      <c r="B609" s="5"/>
    </row>
    <row r="610" ht="15.75" customHeight="1">
      <c r="A610" s="5"/>
      <c r="B610" s="5"/>
    </row>
    <row r="611" ht="15.75" customHeight="1">
      <c r="A611" s="5"/>
      <c r="B611" s="5"/>
    </row>
    <row r="612" ht="15.75" customHeight="1">
      <c r="A612" s="5"/>
      <c r="B612" s="5"/>
    </row>
    <row r="613" ht="15.75" customHeight="1">
      <c r="A613" s="5"/>
      <c r="B613" s="5"/>
    </row>
    <row r="614" ht="15.75" customHeight="1">
      <c r="A614" s="5"/>
      <c r="B614" s="5"/>
    </row>
    <row r="615" ht="15.75" customHeight="1">
      <c r="A615" s="5"/>
      <c r="B615" s="5"/>
    </row>
    <row r="616" ht="15.75" customHeight="1">
      <c r="A616" s="5"/>
      <c r="B616" s="5"/>
    </row>
    <row r="617" ht="15.75" customHeight="1">
      <c r="A617" s="5"/>
      <c r="B617" s="5"/>
    </row>
    <row r="618" ht="15.75" customHeight="1">
      <c r="A618" s="5"/>
      <c r="B618" s="5"/>
    </row>
    <row r="619" ht="15.75" customHeight="1">
      <c r="A619" s="5"/>
      <c r="B619" s="5"/>
    </row>
    <row r="620" ht="15.75" customHeight="1">
      <c r="A620" s="5"/>
      <c r="B620" s="5"/>
    </row>
    <row r="621" ht="15.75" customHeight="1">
      <c r="A621" s="5"/>
      <c r="B621" s="5"/>
    </row>
    <row r="622" ht="15.75" customHeight="1">
      <c r="A622" s="5"/>
      <c r="B622" s="5"/>
    </row>
    <row r="623" ht="15.75" customHeight="1">
      <c r="A623" s="5"/>
      <c r="B623" s="5"/>
    </row>
    <row r="624" ht="15.75" customHeight="1">
      <c r="A624" s="5"/>
      <c r="B624" s="5"/>
    </row>
    <row r="625" ht="15.75" customHeight="1">
      <c r="A625" s="5"/>
      <c r="B625" s="5"/>
    </row>
    <row r="626" ht="15.75" customHeight="1">
      <c r="A626" s="5"/>
      <c r="B626" s="5"/>
    </row>
    <row r="627" ht="15.75" customHeight="1">
      <c r="A627" s="5"/>
      <c r="B627" s="5"/>
    </row>
    <row r="628" ht="15.75" customHeight="1">
      <c r="A628" s="5"/>
      <c r="B628" s="5"/>
    </row>
    <row r="629" ht="15.75" customHeight="1">
      <c r="A629" s="5"/>
      <c r="B629" s="5"/>
    </row>
    <row r="630" ht="15.75" customHeight="1">
      <c r="A630" s="5"/>
      <c r="B630" s="5"/>
    </row>
    <row r="631" ht="15.75" customHeight="1">
      <c r="A631" s="5"/>
      <c r="B631" s="5"/>
    </row>
    <row r="632" ht="15.75" customHeight="1">
      <c r="A632" s="5"/>
      <c r="B632" s="5"/>
    </row>
    <row r="633" ht="15.75" customHeight="1">
      <c r="A633" s="5"/>
      <c r="B633" s="5"/>
    </row>
    <row r="634" ht="15.75" customHeight="1">
      <c r="A634" s="5"/>
      <c r="B634" s="5"/>
    </row>
    <row r="635" ht="15.75" customHeight="1">
      <c r="A635" s="5"/>
      <c r="B635" s="5"/>
    </row>
    <row r="636" ht="15.75" customHeight="1">
      <c r="A636" s="5"/>
      <c r="B636" s="5"/>
    </row>
    <row r="637" ht="15.75" customHeight="1">
      <c r="A637" s="5"/>
      <c r="B637" s="5"/>
    </row>
    <row r="638" ht="15.75" customHeight="1">
      <c r="A638" s="5"/>
      <c r="B638" s="5"/>
    </row>
    <row r="639" ht="15.75" customHeight="1">
      <c r="A639" s="5"/>
      <c r="B639" s="5"/>
    </row>
    <row r="640" ht="15.75" customHeight="1">
      <c r="A640" s="5"/>
      <c r="B640" s="5"/>
    </row>
    <row r="641" ht="15.75" customHeight="1">
      <c r="A641" s="5"/>
      <c r="B641" s="5"/>
    </row>
    <row r="642" ht="15.75" customHeight="1">
      <c r="A642" s="5"/>
      <c r="B642" s="5"/>
    </row>
    <row r="643" ht="15.75" customHeight="1">
      <c r="A643" s="5"/>
      <c r="B643" s="5"/>
    </row>
    <row r="644" ht="15.75" customHeight="1">
      <c r="A644" s="5"/>
      <c r="B644" s="5"/>
    </row>
    <row r="645" ht="15.75" customHeight="1">
      <c r="A645" s="5"/>
      <c r="B645" s="5"/>
    </row>
    <row r="646" ht="15.75" customHeight="1">
      <c r="A646" s="5"/>
      <c r="B646" s="5"/>
    </row>
    <row r="647" ht="15.75" customHeight="1">
      <c r="A647" s="5"/>
      <c r="B647" s="5"/>
    </row>
    <row r="648" ht="15.75" customHeight="1">
      <c r="A648" s="5"/>
      <c r="B648" s="5"/>
    </row>
    <row r="649" ht="15.75" customHeight="1">
      <c r="A649" s="5"/>
      <c r="B649" s="5"/>
    </row>
    <row r="650" ht="15.75" customHeight="1">
      <c r="A650" s="5"/>
      <c r="B650" s="5"/>
    </row>
    <row r="651" ht="15.75" customHeight="1">
      <c r="A651" s="5"/>
      <c r="B651" s="5"/>
    </row>
    <row r="652" ht="15.75" customHeight="1">
      <c r="A652" s="5"/>
      <c r="B652" s="5"/>
    </row>
    <row r="653" ht="15.75" customHeight="1">
      <c r="A653" s="5"/>
      <c r="B653" s="5"/>
    </row>
    <row r="654" ht="15.75" customHeight="1">
      <c r="A654" s="5"/>
      <c r="B654" s="5"/>
    </row>
    <row r="655" ht="15.75" customHeight="1">
      <c r="A655" s="5"/>
      <c r="B655" s="5"/>
    </row>
    <row r="656" ht="15.75" customHeight="1">
      <c r="A656" s="5"/>
      <c r="B656" s="5"/>
    </row>
    <row r="657" ht="15.75" customHeight="1">
      <c r="A657" s="5"/>
      <c r="B657" s="5"/>
    </row>
    <row r="658" ht="15.75" customHeight="1">
      <c r="A658" s="5"/>
      <c r="B658" s="5"/>
    </row>
    <row r="659" ht="15.75" customHeight="1">
      <c r="A659" s="5"/>
      <c r="B659" s="5"/>
    </row>
    <row r="660" ht="15.75" customHeight="1">
      <c r="A660" s="5"/>
      <c r="B660" s="5"/>
    </row>
    <row r="661" ht="15.75" customHeight="1">
      <c r="A661" s="5"/>
      <c r="B661" s="5"/>
    </row>
    <row r="662" ht="15.75" customHeight="1">
      <c r="A662" s="5"/>
      <c r="B662" s="5"/>
    </row>
    <row r="663" ht="15.75" customHeight="1">
      <c r="A663" s="5"/>
      <c r="B663" s="5"/>
    </row>
    <row r="664" ht="15.75" customHeight="1">
      <c r="A664" s="5"/>
      <c r="B664" s="5"/>
    </row>
    <row r="665" ht="15.75" customHeight="1">
      <c r="A665" s="5"/>
      <c r="B665" s="5"/>
    </row>
    <row r="666" ht="15.75" customHeight="1">
      <c r="A666" s="5"/>
      <c r="B666" s="5"/>
    </row>
    <row r="667" ht="15.75" customHeight="1">
      <c r="A667" s="5"/>
      <c r="B667" s="5"/>
    </row>
    <row r="668" ht="15.75" customHeight="1">
      <c r="A668" s="5"/>
      <c r="B668" s="5"/>
    </row>
    <row r="669" ht="15.75" customHeight="1">
      <c r="A669" s="5"/>
      <c r="B669" s="5"/>
    </row>
    <row r="670" ht="15.75" customHeight="1">
      <c r="A670" s="5"/>
      <c r="B670" s="5"/>
    </row>
    <row r="671" ht="15.75" customHeight="1">
      <c r="A671" s="5"/>
      <c r="B671" s="5"/>
    </row>
    <row r="672" ht="15.75" customHeight="1">
      <c r="A672" s="5"/>
      <c r="B672" s="5"/>
    </row>
    <row r="673" ht="15.75" customHeight="1">
      <c r="A673" s="5"/>
      <c r="B673" s="5"/>
    </row>
    <row r="674" ht="15.75" customHeight="1">
      <c r="A674" s="5"/>
      <c r="B674" s="5"/>
    </row>
    <row r="675" ht="15.75" customHeight="1">
      <c r="A675" s="5"/>
      <c r="B675" s="5"/>
    </row>
    <row r="676" ht="15.75" customHeight="1">
      <c r="A676" s="5"/>
      <c r="B676" s="5"/>
    </row>
    <row r="677" ht="15.75" customHeight="1">
      <c r="A677" s="5"/>
      <c r="B677" s="5"/>
    </row>
    <row r="678" ht="15.75" customHeight="1">
      <c r="A678" s="5"/>
      <c r="B678" s="5"/>
    </row>
    <row r="679" ht="15.75" customHeight="1">
      <c r="A679" s="5"/>
      <c r="B679" s="5"/>
    </row>
    <row r="680" ht="15.75" customHeight="1">
      <c r="A680" s="5"/>
      <c r="B680" s="5"/>
    </row>
    <row r="681" ht="15.75" customHeight="1">
      <c r="A681" s="5"/>
      <c r="B681" s="5"/>
    </row>
    <row r="682" ht="15.75" customHeight="1">
      <c r="A682" s="5"/>
      <c r="B682" s="5"/>
    </row>
    <row r="683" ht="15.75" customHeight="1">
      <c r="A683" s="5"/>
      <c r="B683" s="5"/>
    </row>
    <row r="684" ht="15.75" customHeight="1">
      <c r="A684" s="5"/>
      <c r="B684" s="5"/>
    </row>
    <row r="685" ht="15.75" customHeight="1">
      <c r="A685" s="5"/>
      <c r="B685" s="5"/>
    </row>
    <row r="686" ht="15.75" customHeight="1">
      <c r="A686" s="5"/>
      <c r="B686" s="5"/>
    </row>
    <row r="687" ht="15.75" customHeight="1">
      <c r="A687" s="5"/>
      <c r="B687" s="5"/>
    </row>
    <row r="688" ht="15.75" customHeight="1">
      <c r="A688" s="5"/>
      <c r="B688" s="5"/>
    </row>
    <row r="689" ht="15.75" customHeight="1">
      <c r="A689" s="5"/>
      <c r="B689" s="5"/>
    </row>
    <row r="690" ht="15.75" customHeight="1">
      <c r="A690" s="5"/>
      <c r="B690" s="5"/>
    </row>
    <row r="691" ht="15.75" customHeight="1">
      <c r="A691" s="5"/>
      <c r="B691" s="5"/>
    </row>
    <row r="692" ht="15.75" customHeight="1">
      <c r="A692" s="5"/>
      <c r="B692" s="5"/>
    </row>
    <row r="693" ht="15.75" customHeight="1">
      <c r="A693" s="5"/>
      <c r="B693" s="5"/>
    </row>
    <row r="694" ht="15.75" customHeight="1">
      <c r="A694" s="5"/>
      <c r="B694" s="5"/>
    </row>
    <row r="695" ht="15.75" customHeight="1">
      <c r="A695" s="5"/>
      <c r="B695" s="5"/>
    </row>
    <row r="696" ht="15.75" customHeight="1">
      <c r="A696" s="5"/>
      <c r="B696" s="5"/>
    </row>
    <row r="697" ht="15.75" customHeight="1">
      <c r="A697" s="5"/>
      <c r="B697" s="5"/>
    </row>
    <row r="698" ht="15.75" customHeight="1">
      <c r="A698" s="5"/>
      <c r="B698" s="5"/>
    </row>
    <row r="699" ht="15.75" customHeight="1">
      <c r="A699" s="5"/>
      <c r="B699" s="5"/>
    </row>
    <row r="700" ht="15.75" customHeight="1">
      <c r="A700" s="5"/>
      <c r="B700" s="5"/>
    </row>
    <row r="701" ht="15.75" customHeight="1">
      <c r="A701" s="5"/>
      <c r="B701" s="5"/>
    </row>
    <row r="702" ht="15.75" customHeight="1">
      <c r="A702" s="5"/>
      <c r="B702" s="5"/>
    </row>
    <row r="703" ht="15.75" customHeight="1">
      <c r="A703" s="5"/>
      <c r="B703" s="5"/>
    </row>
    <row r="704" ht="15.75" customHeight="1">
      <c r="A704" s="5"/>
      <c r="B704" s="5"/>
    </row>
    <row r="705" ht="15.75" customHeight="1">
      <c r="A705" s="5"/>
      <c r="B705" s="5"/>
    </row>
    <row r="706" ht="15.75" customHeight="1">
      <c r="A706" s="5"/>
      <c r="B706" s="5"/>
    </row>
    <row r="707" ht="15.75" customHeight="1">
      <c r="A707" s="5"/>
      <c r="B707" s="5"/>
    </row>
    <row r="708" ht="15.75" customHeight="1">
      <c r="A708" s="5"/>
      <c r="B708" s="5"/>
    </row>
    <row r="709" ht="15.75" customHeight="1">
      <c r="A709" s="5"/>
      <c r="B709" s="5"/>
    </row>
    <row r="710" ht="15.75" customHeight="1">
      <c r="A710" s="5"/>
      <c r="B710" s="5"/>
    </row>
    <row r="711" ht="15.75" customHeight="1">
      <c r="A711" s="5"/>
      <c r="B711" s="5"/>
    </row>
    <row r="712" ht="15.75" customHeight="1">
      <c r="A712" s="5"/>
      <c r="B712" s="5"/>
    </row>
    <row r="713" ht="15.75" customHeight="1">
      <c r="A713" s="5"/>
      <c r="B713" s="5"/>
    </row>
    <row r="714" ht="15.75" customHeight="1">
      <c r="A714" s="5"/>
      <c r="B714" s="5"/>
    </row>
    <row r="715" ht="15.75" customHeight="1">
      <c r="A715" s="5"/>
      <c r="B715" s="5"/>
    </row>
    <row r="716" ht="15.75" customHeight="1">
      <c r="A716" s="5"/>
      <c r="B716" s="5"/>
    </row>
    <row r="717" ht="15.75" customHeight="1">
      <c r="A717" s="5"/>
      <c r="B717" s="5"/>
    </row>
    <row r="718" ht="15.75" customHeight="1">
      <c r="A718" s="5"/>
      <c r="B718" s="5"/>
    </row>
    <row r="719" ht="15.75" customHeight="1">
      <c r="A719" s="5"/>
      <c r="B719" s="5"/>
    </row>
    <row r="720" ht="15.75" customHeight="1">
      <c r="A720" s="5"/>
      <c r="B720" s="5"/>
    </row>
    <row r="721" ht="15.75" customHeight="1">
      <c r="A721" s="5"/>
      <c r="B721" s="5"/>
    </row>
    <row r="722" ht="15.75" customHeight="1">
      <c r="A722" s="5"/>
      <c r="B722" s="5"/>
    </row>
    <row r="723" ht="15.75" customHeight="1">
      <c r="A723" s="5"/>
      <c r="B723" s="5"/>
    </row>
    <row r="724" ht="15.75" customHeight="1">
      <c r="A724" s="5"/>
      <c r="B724" s="5"/>
    </row>
    <row r="725" ht="15.75" customHeight="1">
      <c r="A725" s="5"/>
      <c r="B725" s="5"/>
    </row>
    <row r="726" ht="15.75" customHeight="1">
      <c r="A726" s="5"/>
      <c r="B726" s="5"/>
    </row>
    <row r="727" ht="15.75" customHeight="1">
      <c r="A727" s="5"/>
      <c r="B727" s="5"/>
    </row>
    <row r="728" ht="15.75" customHeight="1">
      <c r="A728" s="5"/>
      <c r="B728" s="5"/>
    </row>
    <row r="729" ht="15.75" customHeight="1">
      <c r="A729" s="5"/>
      <c r="B729" s="5"/>
    </row>
    <row r="730" ht="15.75" customHeight="1">
      <c r="A730" s="5"/>
      <c r="B730" s="5"/>
    </row>
    <row r="731" ht="15.75" customHeight="1">
      <c r="A731" s="5"/>
      <c r="B731" s="5"/>
    </row>
    <row r="732" ht="15.75" customHeight="1">
      <c r="A732" s="5"/>
      <c r="B732" s="5"/>
    </row>
    <row r="733" ht="15.75" customHeight="1">
      <c r="A733" s="5"/>
      <c r="B733" s="5"/>
    </row>
    <row r="734" ht="15.75" customHeight="1">
      <c r="A734" s="5"/>
      <c r="B734" s="5"/>
    </row>
    <row r="735" ht="15.75" customHeight="1">
      <c r="A735" s="5"/>
      <c r="B735" s="5"/>
    </row>
    <row r="736" ht="15.75" customHeight="1">
      <c r="A736" s="5"/>
      <c r="B736" s="5"/>
    </row>
    <row r="737" ht="15.75" customHeight="1">
      <c r="A737" s="5"/>
      <c r="B737" s="5"/>
    </row>
    <row r="738" ht="15.75" customHeight="1">
      <c r="A738" s="5"/>
      <c r="B738" s="5"/>
    </row>
    <row r="739" ht="15.75" customHeight="1">
      <c r="A739" s="5"/>
      <c r="B739" s="5"/>
    </row>
    <row r="740" ht="15.75" customHeight="1">
      <c r="A740" s="5"/>
      <c r="B740" s="5"/>
    </row>
    <row r="741" ht="15.75" customHeight="1">
      <c r="A741" s="5"/>
      <c r="B741" s="5"/>
    </row>
    <row r="742" ht="15.75" customHeight="1">
      <c r="A742" s="5"/>
      <c r="B742" s="5"/>
    </row>
    <row r="743" ht="15.75" customHeight="1">
      <c r="A743" s="5"/>
      <c r="B743" s="5"/>
    </row>
    <row r="744" ht="15.75" customHeight="1">
      <c r="A744" s="5"/>
      <c r="B744" s="5"/>
    </row>
    <row r="745" ht="15.75" customHeight="1">
      <c r="A745" s="5"/>
      <c r="B745" s="5"/>
    </row>
    <row r="746" ht="15.75" customHeight="1">
      <c r="A746" s="5"/>
      <c r="B746" s="5"/>
    </row>
    <row r="747" ht="15.75" customHeight="1">
      <c r="A747" s="5"/>
      <c r="B747" s="5"/>
    </row>
    <row r="748" ht="15.75" customHeight="1">
      <c r="A748" s="5"/>
      <c r="B748" s="5"/>
    </row>
    <row r="749" ht="15.75" customHeight="1">
      <c r="A749" s="5"/>
      <c r="B749" s="5"/>
    </row>
    <row r="750" ht="15.75" customHeight="1">
      <c r="A750" s="5"/>
      <c r="B750" s="5"/>
    </row>
    <row r="751" ht="15.75" customHeight="1">
      <c r="A751" s="5"/>
      <c r="B751" s="5"/>
    </row>
    <row r="752" ht="15.75" customHeight="1">
      <c r="A752" s="5"/>
      <c r="B752" s="5"/>
    </row>
    <row r="753" ht="15.75" customHeight="1">
      <c r="A753" s="5"/>
      <c r="B753" s="5"/>
    </row>
    <row r="754" ht="15.75" customHeight="1">
      <c r="A754" s="5"/>
      <c r="B754" s="5"/>
    </row>
    <row r="755" ht="15.75" customHeight="1">
      <c r="A755" s="5"/>
      <c r="B755" s="5"/>
    </row>
    <row r="756" ht="15.75" customHeight="1">
      <c r="A756" s="5"/>
      <c r="B756" s="5"/>
    </row>
    <row r="757" ht="15.75" customHeight="1">
      <c r="A757" s="5"/>
      <c r="B757" s="5"/>
    </row>
    <row r="758" ht="15.75" customHeight="1">
      <c r="A758" s="5"/>
      <c r="B758" s="5"/>
    </row>
    <row r="759" ht="15.75" customHeight="1">
      <c r="A759" s="5"/>
      <c r="B759" s="5"/>
    </row>
    <row r="760" ht="15.75" customHeight="1">
      <c r="A760" s="5"/>
      <c r="B760" s="5"/>
    </row>
    <row r="761" ht="15.75" customHeight="1">
      <c r="A761" s="5"/>
      <c r="B761" s="5"/>
    </row>
    <row r="762" ht="15.75" customHeight="1">
      <c r="A762" s="5"/>
      <c r="B762" s="5"/>
    </row>
    <row r="763" ht="15.75" customHeight="1">
      <c r="A763" s="5"/>
      <c r="B763" s="5"/>
    </row>
    <row r="764" ht="15.75" customHeight="1">
      <c r="A764" s="5"/>
      <c r="B764" s="5"/>
    </row>
    <row r="765" ht="15.75" customHeight="1">
      <c r="A765" s="5"/>
      <c r="B765" s="5"/>
    </row>
    <row r="766" ht="15.75" customHeight="1">
      <c r="A766" s="5"/>
      <c r="B766" s="5"/>
    </row>
    <row r="767" ht="15.75" customHeight="1">
      <c r="A767" s="5"/>
      <c r="B767" s="5"/>
    </row>
    <row r="768" ht="15.75" customHeight="1">
      <c r="A768" s="5"/>
      <c r="B768" s="5"/>
    </row>
    <row r="769" ht="15.75" customHeight="1">
      <c r="A769" s="5"/>
      <c r="B769" s="5"/>
    </row>
    <row r="770" ht="15.75" customHeight="1">
      <c r="A770" s="5"/>
      <c r="B770" s="5"/>
    </row>
    <row r="771" ht="15.75" customHeight="1">
      <c r="A771" s="5"/>
      <c r="B771" s="5"/>
    </row>
    <row r="772" ht="15.75" customHeight="1">
      <c r="A772" s="5"/>
      <c r="B772" s="5"/>
    </row>
    <row r="773" ht="15.75" customHeight="1">
      <c r="A773" s="5"/>
      <c r="B773" s="5"/>
    </row>
    <row r="774" ht="15.75" customHeight="1">
      <c r="A774" s="5"/>
      <c r="B774" s="5"/>
    </row>
    <row r="775" ht="15.75" customHeight="1">
      <c r="A775" s="5"/>
      <c r="B775" s="5"/>
    </row>
    <row r="776" ht="15.75" customHeight="1">
      <c r="A776" s="5"/>
      <c r="B776" s="5"/>
    </row>
    <row r="777" ht="15.75" customHeight="1">
      <c r="A777" s="5"/>
      <c r="B777" s="5"/>
    </row>
    <row r="778" ht="15.75" customHeight="1">
      <c r="A778" s="5"/>
      <c r="B778" s="5"/>
    </row>
    <row r="779" ht="15.75" customHeight="1">
      <c r="A779" s="5"/>
      <c r="B779" s="5"/>
    </row>
    <row r="780" ht="15.75" customHeight="1">
      <c r="A780" s="5"/>
      <c r="B780" s="5"/>
    </row>
    <row r="781" ht="15.75" customHeight="1">
      <c r="A781" s="5"/>
      <c r="B781" s="5"/>
    </row>
    <row r="782" ht="15.75" customHeight="1">
      <c r="A782" s="5"/>
      <c r="B782" s="5"/>
    </row>
    <row r="783" ht="15.75" customHeight="1">
      <c r="A783" s="5"/>
      <c r="B783" s="5"/>
    </row>
    <row r="784" ht="15.75" customHeight="1">
      <c r="A784" s="5"/>
      <c r="B784" s="5"/>
    </row>
    <row r="785" ht="15.75" customHeight="1">
      <c r="A785" s="5"/>
      <c r="B785" s="5"/>
    </row>
    <row r="786" ht="15.75" customHeight="1">
      <c r="A786" s="5"/>
      <c r="B786" s="5"/>
    </row>
    <row r="787" ht="15.75" customHeight="1">
      <c r="A787" s="5"/>
      <c r="B787" s="5"/>
    </row>
    <row r="788" ht="15.75" customHeight="1">
      <c r="A788" s="5"/>
      <c r="B788" s="5"/>
    </row>
    <row r="789" ht="15.75" customHeight="1">
      <c r="A789" s="5"/>
      <c r="B789" s="5"/>
    </row>
    <row r="790" ht="15.75" customHeight="1">
      <c r="A790" s="5"/>
      <c r="B790" s="5"/>
    </row>
    <row r="791" ht="15.75" customHeight="1">
      <c r="A791" s="5"/>
      <c r="B791" s="5"/>
    </row>
    <row r="792" ht="15.75" customHeight="1">
      <c r="A792" s="5"/>
      <c r="B792" s="5"/>
    </row>
    <row r="793" ht="15.75" customHeight="1">
      <c r="A793" s="5"/>
      <c r="B793" s="5"/>
    </row>
    <row r="794" ht="15.75" customHeight="1">
      <c r="A794" s="5"/>
      <c r="B794" s="5"/>
    </row>
    <row r="795" ht="15.75" customHeight="1">
      <c r="A795" s="5"/>
      <c r="B795" s="5"/>
    </row>
    <row r="796" ht="15.75" customHeight="1">
      <c r="A796" s="5"/>
      <c r="B796" s="5"/>
    </row>
    <row r="797" ht="15.75" customHeight="1">
      <c r="A797" s="5"/>
      <c r="B797" s="5"/>
    </row>
    <row r="798" ht="15.75" customHeight="1">
      <c r="A798" s="5"/>
      <c r="B798" s="5"/>
    </row>
    <row r="799" ht="15.75" customHeight="1">
      <c r="A799" s="5"/>
      <c r="B799" s="5"/>
    </row>
    <row r="800" ht="15.75" customHeight="1">
      <c r="A800" s="5"/>
      <c r="B800" s="5"/>
    </row>
    <row r="801" ht="15.75" customHeight="1">
      <c r="A801" s="5"/>
      <c r="B801" s="5"/>
    </row>
    <row r="802" ht="15.75" customHeight="1">
      <c r="A802" s="5"/>
      <c r="B802" s="5"/>
    </row>
    <row r="803" ht="15.75" customHeight="1">
      <c r="A803" s="5"/>
      <c r="B803" s="5"/>
    </row>
    <row r="804" ht="15.75" customHeight="1">
      <c r="A804" s="5"/>
      <c r="B804" s="5"/>
    </row>
    <row r="805" ht="15.75" customHeight="1">
      <c r="A805" s="5"/>
      <c r="B805" s="5"/>
    </row>
    <row r="806" ht="15.75" customHeight="1">
      <c r="A806" s="5"/>
      <c r="B806" s="5"/>
    </row>
    <row r="807" ht="15.75" customHeight="1">
      <c r="A807" s="5"/>
      <c r="B807" s="5"/>
    </row>
    <row r="808" ht="15.75" customHeight="1">
      <c r="A808" s="5"/>
      <c r="B808" s="5"/>
    </row>
    <row r="809" ht="15.75" customHeight="1">
      <c r="A809" s="5"/>
      <c r="B809" s="5"/>
    </row>
    <row r="810" ht="15.75" customHeight="1">
      <c r="A810" s="5"/>
      <c r="B810" s="5"/>
    </row>
    <row r="811" ht="15.75" customHeight="1">
      <c r="A811" s="5"/>
      <c r="B811" s="5"/>
    </row>
    <row r="812" ht="15.75" customHeight="1">
      <c r="A812" s="5"/>
      <c r="B812" s="5"/>
    </row>
    <row r="813" ht="15.75" customHeight="1">
      <c r="A813" s="5"/>
      <c r="B813" s="5"/>
    </row>
    <row r="814" ht="15.75" customHeight="1">
      <c r="A814" s="5"/>
      <c r="B814" s="5"/>
    </row>
    <row r="815" ht="15.75" customHeight="1">
      <c r="A815" s="5"/>
      <c r="B815" s="5"/>
    </row>
    <row r="816" ht="15.75" customHeight="1">
      <c r="A816" s="5"/>
      <c r="B816" s="5"/>
    </row>
    <row r="817" ht="15.75" customHeight="1">
      <c r="A817" s="5"/>
      <c r="B817" s="5"/>
    </row>
    <row r="818" ht="15.75" customHeight="1">
      <c r="A818" s="5"/>
      <c r="B818" s="5"/>
    </row>
    <row r="819" ht="15.75" customHeight="1">
      <c r="A819" s="5"/>
      <c r="B819" s="5"/>
    </row>
    <row r="820" ht="15.75" customHeight="1">
      <c r="A820" s="5"/>
      <c r="B820" s="5"/>
    </row>
    <row r="821" ht="15.75" customHeight="1">
      <c r="A821" s="5"/>
      <c r="B821" s="5"/>
    </row>
    <row r="822" ht="15.75" customHeight="1">
      <c r="A822" s="5"/>
      <c r="B822" s="5"/>
    </row>
    <row r="823" ht="15.75" customHeight="1">
      <c r="A823" s="5"/>
      <c r="B823" s="5"/>
    </row>
    <row r="824" ht="15.75" customHeight="1">
      <c r="A824" s="5"/>
      <c r="B824" s="5"/>
    </row>
    <row r="825" ht="15.75" customHeight="1">
      <c r="A825" s="5"/>
      <c r="B825" s="5"/>
    </row>
    <row r="826" ht="15.75" customHeight="1">
      <c r="A826" s="5"/>
      <c r="B826" s="5"/>
    </row>
    <row r="827" ht="15.75" customHeight="1">
      <c r="A827" s="5"/>
      <c r="B827" s="5"/>
    </row>
    <row r="828" ht="15.75" customHeight="1">
      <c r="A828" s="5"/>
      <c r="B828" s="5"/>
    </row>
    <row r="829" ht="15.75" customHeight="1">
      <c r="A829" s="5"/>
      <c r="B829" s="5"/>
    </row>
    <row r="830" ht="15.75" customHeight="1">
      <c r="A830" s="5"/>
      <c r="B830" s="5"/>
    </row>
    <row r="831" ht="15.75" customHeight="1">
      <c r="A831" s="5"/>
      <c r="B831" s="5"/>
    </row>
    <row r="832" ht="15.75" customHeight="1">
      <c r="A832" s="5"/>
      <c r="B832" s="5"/>
    </row>
    <row r="833" ht="15.75" customHeight="1">
      <c r="A833" s="5"/>
      <c r="B833" s="5"/>
    </row>
    <row r="834" ht="15.75" customHeight="1">
      <c r="A834" s="5"/>
      <c r="B834" s="5"/>
    </row>
    <row r="835" ht="15.75" customHeight="1">
      <c r="A835" s="5"/>
      <c r="B835" s="5"/>
    </row>
    <row r="836" ht="15.75" customHeight="1">
      <c r="A836" s="5"/>
      <c r="B836" s="5"/>
    </row>
    <row r="837" ht="15.75" customHeight="1">
      <c r="A837" s="5"/>
      <c r="B837" s="5"/>
    </row>
    <row r="838" ht="15.75" customHeight="1">
      <c r="A838" s="5"/>
      <c r="B838" s="5"/>
    </row>
    <row r="839" ht="15.75" customHeight="1">
      <c r="A839" s="5"/>
      <c r="B839" s="5"/>
    </row>
    <row r="840" ht="15.75" customHeight="1">
      <c r="A840" s="5"/>
      <c r="B840" s="5"/>
    </row>
    <row r="841" ht="15.75" customHeight="1">
      <c r="A841" s="5"/>
      <c r="B841" s="5"/>
    </row>
    <row r="842" ht="15.75" customHeight="1">
      <c r="A842" s="5"/>
      <c r="B842" s="5"/>
    </row>
    <row r="843" ht="15.75" customHeight="1">
      <c r="A843" s="5"/>
      <c r="B843" s="5"/>
    </row>
    <row r="844" ht="15.75" customHeight="1">
      <c r="A844" s="5"/>
      <c r="B844" s="5"/>
    </row>
    <row r="845" ht="15.75" customHeight="1">
      <c r="A845" s="5"/>
      <c r="B845" s="5"/>
    </row>
    <row r="846" ht="15.75" customHeight="1">
      <c r="A846" s="5"/>
      <c r="B846" s="5"/>
    </row>
    <row r="847" ht="15.75" customHeight="1">
      <c r="A847" s="5"/>
      <c r="B847" s="5"/>
    </row>
    <row r="848" ht="15.75" customHeight="1">
      <c r="A848" s="5"/>
      <c r="B848" s="5"/>
    </row>
    <row r="849" ht="15.75" customHeight="1">
      <c r="A849" s="5"/>
      <c r="B849" s="5"/>
    </row>
    <row r="850" ht="15.75" customHeight="1">
      <c r="A850" s="5"/>
      <c r="B850" s="5"/>
    </row>
    <row r="851" ht="15.75" customHeight="1">
      <c r="A851" s="5"/>
      <c r="B851" s="5"/>
    </row>
    <row r="852" ht="15.75" customHeight="1">
      <c r="A852" s="5"/>
      <c r="B852" s="5"/>
    </row>
    <row r="853" ht="15.75" customHeight="1">
      <c r="A853" s="5"/>
      <c r="B853" s="5"/>
    </row>
    <row r="854" ht="15.75" customHeight="1">
      <c r="A854" s="5"/>
      <c r="B854" s="5"/>
    </row>
    <row r="855" ht="15.75" customHeight="1">
      <c r="A855" s="5"/>
      <c r="B855" s="5"/>
    </row>
    <row r="856" ht="15.75" customHeight="1">
      <c r="A856" s="5"/>
      <c r="B856" s="5"/>
    </row>
    <row r="857" ht="15.75" customHeight="1">
      <c r="A857" s="5"/>
      <c r="B857" s="5"/>
    </row>
    <row r="858" ht="15.75" customHeight="1">
      <c r="A858" s="5"/>
      <c r="B858" s="5"/>
    </row>
    <row r="859" ht="15.75" customHeight="1">
      <c r="A859" s="5"/>
      <c r="B859" s="5"/>
    </row>
    <row r="860" ht="15.75" customHeight="1">
      <c r="A860" s="5"/>
      <c r="B860" s="5"/>
    </row>
    <row r="861" ht="15.75" customHeight="1">
      <c r="A861" s="5"/>
      <c r="B861" s="5"/>
    </row>
    <row r="862" ht="15.75" customHeight="1">
      <c r="A862" s="5"/>
      <c r="B862" s="5"/>
    </row>
    <row r="863" ht="15.75" customHeight="1">
      <c r="A863" s="5"/>
      <c r="B863" s="5"/>
    </row>
    <row r="864" ht="15.75" customHeight="1">
      <c r="A864" s="5"/>
      <c r="B864" s="5"/>
    </row>
    <row r="865" ht="15.75" customHeight="1">
      <c r="A865" s="5"/>
      <c r="B865" s="5"/>
    </row>
    <row r="866" ht="15.75" customHeight="1">
      <c r="A866" s="5"/>
      <c r="B866" s="5"/>
    </row>
    <row r="867" ht="15.75" customHeight="1">
      <c r="A867" s="5"/>
      <c r="B867" s="5"/>
    </row>
    <row r="868" ht="15.75" customHeight="1">
      <c r="A868" s="5"/>
      <c r="B868" s="5"/>
    </row>
    <row r="869" ht="15.75" customHeight="1">
      <c r="A869" s="5"/>
      <c r="B869" s="5"/>
    </row>
    <row r="870" ht="15.75" customHeight="1">
      <c r="A870" s="5"/>
      <c r="B870" s="5"/>
    </row>
    <row r="871" ht="15.75" customHeight="1">
      <c r="A871" s="5"/>
      <c r="B871" s="5"/>
    </row>
    <row r="872" ht="15.75" customHeight="1">
      <c r="A872" s="5"/>
      <c r="B872" s="5"/>
    </row>
    <row r="873" ht="15.75" customHeight="1">
      <c r="A873" s="5"/>
      <c r="B873" s="5"/>
    </row>
    <row r="874" ht="15.75" customHeight="1">
      <c r="A874" s="5"/>
      <c r="B874" s="5"/>
    </row>
    <row r="875" ht="15.75" customHeight="1">
      <c r="A875" s="5"/>
      <c r="B875" s="5"/>
    </row>
    <row r="876" ht="15.75" customHeight="1">
      <c r="A876" s="5"/>
      <c r="B876" s="5"/>
    </row>
    <row r="877" ht="15.75" customHeight="1">
      <c r="A877" s="5"/>
      <c r="B877" s="5"/>
    </row>
    <row r="878" ht="15.75" customHeight="1">
      <c r="A878" s="5"/>
      <c r="B878" s="5"/>
    </row>
    <row r="879" ht="15.75" customHeight="1">
      <c r="A879" s="5"/>
      <c r="B879" s="5"/>
    </row>
    <row r="880" ht="15.75" customHeight="1">
      <c r="A880" s="5"/>
      <c r="B880" s="5"/>
    </row>
    <row r="881" ht="15.75" customHeight="1">
      <c r="A881" s="5"/>
      <c r="B881" s="5"/>
    </row>
    <row r="882" ht="15.75" customHeight="1">
      <c r="A882" s="5"/>
      <c r="B882" s="5"/>
    </row>
    <row r="883" ht="15.75" customHeight="1">
      <c r="A883" s="5"/>
      <c r="B883" s="5"/>
    </row>
    <row r="884" ht="15.75" customHeight="1">
      <c r="A884" s="5"/>
      <c r="B884" s="5"/>
    </row>
    <row r="885" ht="15.75" customHeight="1">
      <c r="A885" s="5"/>
      <c r="B885" s="5"/>
    </row>
    <row r="886" ht="15.75" customHeight="1">
      <c r="A886" s="5"/>
      <c r="B886" s="5"/>
    </row>
    <row r="887" ht="15.75" customHeight="1">
      <c r="A887" s="5"/>
      <c r="B887" s="5"/>
    </row>
    <row r="888" ht="15.75" customHeight="1">
      <c r="A888" s="5"/>
      <c r="B888" s="5"/>
    </row>
    <row r="889" ht="15.75" customHeight="1">
      <c r="A889" s="5"/>
      <c r="B889" s="5"/>
    </row>
    <row r="890" ht="15.75" customHeight="1">
      <c r="A890" s="5"/>
      <c r="B890" s="5"/>
    </row>
    <row r="891" ht="15.75" customHeight="1">
      <c r="A891" s="5"/>
      <c r="B891" s="5"/>
    </row>
    <row r="892" ht="15.75" customHeight="1">
      <c r="A892" s="5"/>
      <c r="B892" s="5"/>
    </row>
    <row r="893" ht="15.75" customHeight="1">
      <c r="A893" s="5"/>
      <c r="B893" s="5"/>
    </row>
    <row r="894" ht="15.75" customHeight="1">
      <c r="A894" s="5"/>
      <c r="B894" s="5"/>
    </row>
    <row r="895" ht="15.75" customHeight="1">
      <c r="A895" s="5"/>
      <c r="B895" s="5"/>
    </row>
    <row r="896" ht="15.75" customHeight="1">
      <c r="A896" s="5"/>
      <c r="B896" s="5"/>
    </row>
    <row r="897" ht="15.75" customHeight="1">
      <c r="A897" s="5"/>
      <c r="B897" s="5"/>
    </row>
    <row r="898" ht="15.75" customHeight="1">
      <c r="A898" s="5"/>
      <c r="B898" s="5"/>
    </row>
    <row r="899" ht="15.75" customHeight="1">
      <c r="A899" s="5"/>
      <c r="B899" s="5"/>
    </row>
    <row r="900" ht="15.75" customHeight="1">
      <c r="A900" s="5"/>
      <c r="B900" s="5"/>
    </row>
    <row r="901" ht="15.75" customHeight="1">
      <c r="A901" s="5"/>
      <c r="B901" s="5"/>
    </row>
    <row r="902" ht="15.75" customHeight="1">
      <c r="A902" s="5"/>
      <c r="B902" s="5"/>
    </row>
    <row r="903" ht="15.75" customHeight="1">
      <c r="A903" s="5"/>
      <c r="B903" s="5"/>
    </row>
    <row r="904" ht="15.75" customHeight="1">
      <c r="A904" s="5"/>
      <c r="B904" s="5"/>
    </row>
    <row r="905" ht="15.75" customHeight="1">
      <c r="A905" s="5"/>
      <c r="B905" s="5"/>
    </row>
    <row r="906" ht="15.75" customHeight="1">
      <c r="A906" s="5"/>
      <c r="B906" s="5"/>
    </row>
    <row r="907" ht="15.75" customHeight="1">
      <c r="A907" s="5"/>
      <c r="B907" s="5"/>
    </row>
    <row r="908" ht="15.75" customHeight="1">
      <c r="A908" s="5"/>
      <c r="B908" s="5"/>
    </row>
    <row r="909" ht="15.75" customHeight="1">
      <c r="A909" s="5"/>
      <c r="B909" s="5"/>
    </row>
    <row r="910" ht="15.75" customHeight="1">
      <c r="A910" s="5"/>
      <c r="B910" s="5"/>
    </row>
    <row r="911" ht="15.75" customHeight="1">
      <c r="A911" s="5"/>
      <c r="B911" s="5"/>
    </row>
    <row r="912" ht="15.75" customHeight="1">
      <c r="A912" s="5"/>
      <c r="B912" s="5"/>
    </row>
    <row r="913" ht="15.75" customHeight="1">
      <c r="A913" s="5"/>
      <c r="B913" s="5"/>
    </row>
    <row r="914" ht="15.75" customHeight="1">
      <c r="A914" s="5"/>
      <c r="B914" s="5"/>
    </row>
    <row r="915" ht="15.75" customHeight="1">
      <c r="A915" s="5"/>
      <c r="B915" s="5"/>
    </row>
    <row r="916" ht="15.75" customHeight="1">
      <c r="A916" s="5"/>
      <c r="B916" s="5"/>
    </row>
    <row r="917" ht="15.75" customHeight="1">
      <c r="A917" s="5"/>
      <c r="B917" s="5"/>
    </row>
    <row r="918" ht="15.75" customHeight="1">
      <c r="A918" s="5"/>
      <c r="B918" s="5"/>
    </row>
    <row r="919" ht="15.75" customHeight="1">
      <c r="A919" s="5"/>
      <c r="B919" s="5"/>
    </row>
    <row r="920" ht="15.75" customHeight="1">
      <c r="A920" s="5"/>
      <c r="B920" s="5"/>
    </row>
    <row r="921" ht="15.75" customHeight="1">
      <c r="A921" s="5"/>
      <c r="B921" s="5"/>
    </row>
    <row r="922" ht="15.75" customHeight="1">
      <c r="A922" s="5"/>
      <c r="B922" s="5"/>
    </row>
    <row r="923" ht="15.75" customHeight="1">
      <c r="A923" s="5"/>
      <c r="B923" s="5"/>
    </row>
    <row r="924" ht="15.75" customHeight="1">
      <c r="A924" s="5"/>
      <c r="B924" s="5"/>
    </row>
    <row r="925" ht="15.75" customHeight="1">
      <c r="A925" s="5"/>
      <c r="B925" s="5"/>
    </row>
    <row r="926" ht="15.75" customHeight="1">
      <c r="A926" s="5"/>
      <c r="B926" s="5"/>
    </row>
    <row r="927" ht="15.75" customHeight="1">
      <c r="A927" s="5"/>
      <c r="B927" s="5"/>
    </row>
    <row r="928" ht="15.75" customHeight="1">
      <c r="A928" s="5"/>
      <c r="B928" s="5"/>
    </row>
    <row r="929" ht="15.75" customHeight="1">
      <c r="A929" s="5"/>
      <c r="B929" s="5"/>
    </row>
    <row r="930" ht="15.75" customHeight="1">
      <c r="A930" s="5"/>
      <c r="B930" s="5"/>
    </row>
    <row r="931" ht="15.75" customHeight="1">
      <c r="A931" s="5"/>
      <c r="B931" s="5"/>
    </row>
    <row r="932" ht="15.75" customHeight="1">
      <c r="A932" s="5"/>
      <c r="B932" s="5"/>
    </row>
    <row r="933" ht="15.75" customHeight="1">
      <c r="A933" s="5"/>
      <c r="B933" s="5"/>
    </row>
    <row r="934" ht="15.75" customHeight="1">
      <c r="A934" s="5"/>
      <c r="B934" s="5"/>
    </row>
    <row r="935" ht="15.75" customHeight="1">
      <c r="A935" s="5"/>
      <c r="B935" s="5"/>
    </row>
    <row r="936" ht="15.75" customHeight="1">
      <c r="A936" s="5"/>
      <c r="B936" s="5"/>
    </row>
    <row r="937" ht="15.75" customHeight="1">
      <c r="A937" s="5"/>
      <c r="B937" s="5"/>
    </row>
    <row r="938" ht="15.75" customHeight="1">
      <c r="A938" s="5"/>
      <c r="B938" s="5"/>
    </row>
    <row r="939" ht="15.75" customHeight="1">
      <c r="A939" s="5"/>
      <c r="B939" s="5"/>
    </row>
    <row r="940" ht="15.75" customHeight="1">
      <c r="A940" s="5"/>
      <c r="B940" s="5"/>
    </row>
    <row r="941" ht="15.75" customHeight="1">
      <c r="A941" s="5"/>
      <c r="B941" s="5"/>
    </row>
    <row r="942" ht="15.75" customHeight="1">
      <c r="A942" s="5"/>
      <c r="B942" s="5"/>
    </row>
    <row r="943" ht="15.75" customHeight="1">
      <c r="A943" s="5"/>
      <c r="B943" s="5"/>
    </row>
    <row r="944" ht="15.75" customHeight="1">
      <c r="A944" s="5"/>
      <c r="B944" s="5"/>
    </row>
    <row r="945" ht="15.75" customHeight="1">
      <c r="A945" s="5"/>
      <c r="B945" s="5"/>
    </row>
    <row r="946" ht="15.75" customHeight="1">
      <c r="A946" s="5"/>
      <c r="B946" s="5"/>
    </row>
    <row r="947" ht="15.75" customHeight="1">
      <c r="A947" s="5"/>
      <c r="B947" s="5"/>
    </row>
    <row r="948" ht="15.75" customHeight="1">
      <c r="A948" s="5"/>
      <c r="B948" s="5"/>
    </row>
    <row r="949" ht="15.75" customHeight="1">
      <c r="A949" s="5"/>
      <c r="B949" s="5"/>
    </row>
    <row r="950" ht="15.75" customHeight="1">
      <c r="A950" s="5"/>
      <c r="B950" s="5"/>
    </row>
    <row r="951" ht="15.75" customHeight="1">
      <c r="A951" s="5"/>
      <c r="B951" s="5"/>
    </row>
    <row r="952" ht="15.75" customHeight="1">
      <c r="A952" s="5"/>
      <c r="B952" s="5"/>
    </row>
    <row r="953" ht="15.75" customHeight="1">
      <c r="A953" s="5"/>
      <c r="B953" s="5"/>
    </row>
    <row r="954" ht="15.75" customHeight="1">
      <c r="A954" s="5"/>
      <c r="B954" s="5"/>
    </row>
    <row r="955" ht="15.75" customHeight="1">
      <c r="A955" s="5"/>
      <c r="B955" s="5"/>
    </row>
    <row r="956" ht="15.75" customHeight="1">
      <c r="A956" s="5"/>
      <c r="B956" s="5"/>
    </row>
    <row r="957" ht="15.75" customHeight="1">
      <c r="A957" s="5"/>
      <c r="B957" s="5"/>
    </row>
    <row r="958" ht="15.75" customHeight="1">
      <c r="A958" s="5"/>
      <c r="B958" s="5"/>
    </row>
    <row r="959" ht="15.75" customHeight="1">
      <c r="A959" s="5"/>
      <c r="B959" s="5"/>
    </row>
    <row r="960" ht="15.75" customHeight="1">
      <c r="A960" s="5"/>
      <c r="B960" s="5"/>
    </row>
    <row r="961" ht="15.75" customHeight="1">
      <c r="A961" s="5"/>
      <c r="B961" s="5"/>
    </row>
    <row r="962" ht="15.75" customHeight="1">
      <c r="A962" s="5"/>
      <c r="B962" s="5"/>
    </row>
    <row r="963" ht="15.75" customHeight="1">
      <c r="A963" s="5"/>
      <c r="B963" s="5"/>
    </row>
    <row r="964" ht="15.75" customHeight="1">
      <c r="A964" s="5"/>
      <c r="B964" s="5"/>
    </row>
    <row r="965" ht="15.75" customHeight="1">
      <c r="A965" s="5"/>
      <c r="B965" s="5"/>
    </row>
    <row r="966" ht="15.75" customHeight="1">
      <c r="A966" s="5"/>
      <c r="B966" s="5"/>
    </row>
    <row r="967" ht="15.75" customHeight="1">
      <c r="A967" s="5"/>
      <c r="B967" s="5"/>
    </row>
    <row r="968" ht="15.75" customHeight="1">
      <c r="A968" s="5"/>
      <c r="B968" s="5"/>
    </row>
    <row r="969" ht="15.75" customHeight="1">
      <c r="A969" s="5"/>
      <c r="B969" s="5"/>
    </row>
    <row r="970" ht="15.75" customHeight="1">
      <c r="A970" s="5"/>
      <c r="B970" s="5"/>
    </row>
    <row r="971" ht="15.75" customHeight="1">
      <c r="A971" s="5"/>
      <c r="B971" s="5"/>
    </row>
    <row r="972" ht="15.75" customHeight="1">
      <c r="A972" s="5"/>
      <c r="B972" s="5"/>
    </row>
    <row r="973" ht="15.75" customHeight="1">
      <c r="A973" s="5"/>
      <c r="B973" s="5"/>
    </row>
    <row r="974" ht="15.75" customHeight="1">
      <c r="A974" s="5"/>
      <c r="B974" s="5"/>
    </row>
    <row r="975" ht="15.75" customHeight="1">
      <c r="A975" s="5"/>
      <c r="B975" s="5"/>
    </row>
    <row r="976" ht="15.75" customHeight="1">
      <c r="A976" s="5"/>
      <c r="B976" s="5"/>
    </row>
    <row r="977" ht="15.75" customHeight="1">
      <c r="A977" s="5"/>
      <c r="B977" s="5"/>
    </row>
    <row r="978" ht="15.75" customHeight="1">
      <c r="A978" s="5"/>
      <c r="B978" s="5"/>
    </row>
    <row r="979" ht="15.75" customHeight="1">
      <c r="A979" s="5"/>
      <c r="B979" s="5"/>
    </row>
    <row r="980" ht="15.75" customHeight="1">
      <c r="A980" s="5"/>
      <c r="B980" s="5"/>
    </row>
    <row r="981" ht="15.75" customHeight="1">
      <c r="A981" s="5"/>
      <c r="B981" s="5"/>
    </row>
    <row r="982" ht="15.75" customHeight="1">
      <c r="A982" s="5"/>
      <c r="B982" s="5"/>
    </row>
    <row r="983" ht="15.75" customHeight="1">
      <c r="A983" s="5"/>
      <c r="B983" s="5"/>
    </row>
    <row r="984" ht="15.75" customHeight="1">
      <c r="A984" s="5"/>
      <c r="B984" s="5"/>
    </row>
    <row r="985" ht="15.75" customHeight="1">
      <c r="A985" s="5"/>
      <c r="B985" s="5"/>
    </row>
    <row r="986" ht="15.75" customHeight="1">
      <c r="A986" s="5"/>
      <c r="B986" s="5"/>
    </row>
    <row r="987" ht="15.75" customHeight="1">
      <c r="A987" s="5"/>
      <c r="B987" s="5"/>
    </row>
    <row r="988" ht="15.75" customHeight="1">
      <c r="A988" s="5"/>
      <c r="B988" s="5"/>
    </row>
    <row r="989" ht="15.75" customHeight="1">
      <c r="A989" s="5"/>
      <c r="B989" s="5"/>
    </row>
    <row r="990" ht="15.75" customHeight="1">
      <c r="A990" s="5"/>
      <c r="B990" s="5"/>
    </row>
    <row r="991" ht="15.75" customHeight="1">
      <c r="A991" s="5"/>
      <c r="B991" s="5"/>
    </row>
    <row r="992" ht="15.75" customHeight="1">
      <c r="A992" s="5"/>
      <c r="B992" s="5"/>
    </row>
    <row r="993" ht="15.75" customHeight="1">
      <c r="A993" s="5"/>
      <c r="B993" s="5"/>
    </row>
    <row r="994" ht="15.75" customHeight="1">
      <c r="A994" s="5"/>
      <c r="B994" s="5"/>
    </row>
    <row r="995" ht="15.75" customHeight="1">
      <c r="A995" s="5"/>
      <c r="B995" s="5"/>
    </row>
    <row r="996" ht="15.75" customHeight="1">
      <c r="A996" s="5"/>
      <c r="B996" s="5"/>
    </row>
    <row r="997" ht="15.75" customHeight="1">
      <c r="A997" s="5"/>
      <c r="B997" s="5"/>
    </row>
    <row r="998" ht="15.75" customHeight="1">
      <c r="A998" s="5"/>
      <c r="B998" s="5"/>
    </row>
    <row r="999" ht="15.75" customHeight="1">
      <c r="A999" s="5"/>
      <c r="B999" s="5"/>
    </row>
    <row r="1000" ht="15.75" customHeight="1">
      <c r="A1000" s="5"/>
      <c r="B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2" width="14.43"/>
    <col customWidth="1" min="3" max="3" width="24.14"/>
    <col customWidth="1" min="4" max="4" width="42.0"/>
    <col customWidth="1" min="5" max="5" width="17.86"/>
    <col customWidth="1" min="6" max="6" width="39.71"/>
    <col customWidth="1" min="7" max="7" width="41.14"/>
    <col customWidth="1" min="8" max="8" width="48.86"/>
    <col customWidth="1" min="9" max="9" width="26.86"/>
    <col customWidth="1" min="10" max="26" width="14.43"/>
  </cols>
  <sheetData>
    <row r="1" ht="15.75" customHeight="1">
      <c r="A1" s="1" t="s">
        <v>0</v>
      </c>
      <c r="B1" s="1" t="s">
        <v>3</v>
      </c>
      <c r="C1" s="1" t="s">
        <v>4</v>
      </c>
      <c r="D1" s="1" t="s">
        <v>5</v>
      </c>
      <c r="E1" s="1" t="s">
        <v>6</v>
      </c>
      <c r="F1" s="1" t="s">
        <v>7</v>
      </c>
      <c r="G1" s="1" t="s">
        <v>8</v>
      </c>
      <c r="H1" s="1" t="s">
        <v>9</v>
      </c>
      <c r="I1" s="1" t="s">
        <v>10</v>
      </c>
    </row>
    <row r="2" ht="15.75" customHeight="1">
      <c r="A2" s="3" t="s">
        <v>11</v>
      </c>
      <c r="B2" s="4" t="s">
        <v>18</v>
      </c>
      <c r="C2" s="6" t="s">
        <v>19</v>
      </c>
      <c r="D2" s="4" t="s">
        <v>21</v>
      </c>
      <c r="E2" s="4" t="s">
        <v>22</v>
      </c>
      <c r="F2" s="4" t="s">
        <v>23</v>
      </c>
      <c r="G2" s="8" t="s">
        <v>24</v>
      </c>
      <c r="H2" s="12" t="str">
        <f>HYPERLINK("http://steamcommunity.com/id/Metalman10/","http://steamcommunity.com/id/Metalman10/")</f>
        <v>http://steamcommunity.com/id/Metalman10/</v>
      </c>
      <c r="I2" s="8"/>
    </row>
    <row r="3" ht="15.75" customHeight="1">
      <c r="A3" s="14"/>
      <c r="B3" s="14"/>
      <c r="C3" s="14"/>
      <c r="D3" s="14"/>
      <c r="E3" s="14"/>
      <c r="F3" s="14"/>
      <c r="G3" s="14"/>
      <c r="H3" s="15"/>
      <c r="I3" s="17"/>
    </row>
    <row r="4" ht="15.75" customHeight="1">
      <c r="A4" s="19" t="s">
        <v>28</v>
      </c>
      <c r="B4" s="4" t="s">
        <v>26</v>
      </c>
      <c r="C4" s="6" t="s">
        <v>19</v>
      </c>
      <c r="D4" s="4" t="s">
        <v>31</v>
      </c>
      <c r="E4" s="4" t="s">
        <v>22</v>
      </c>
      <c r="F4" s="4"/>
      <c r="G4" s="4" t="s">
        <v>32</v>
      </c>
      <c r="H4" s="12" t="s">
        <v>33</v>
      </c>
      <c r="I4" s="8"/>
    </row>
    <row r="5" ht="15.75" customHeight="1">
      <c r="A5" s="14"/>
      <c r="B5" s="14"/>
      <c r="C5" s="14"/>
      <c r="D5" s="14"/>
      <c r="E5" s="14"/>
      <c r="F5" s="14"/>
      <c r="G5" s="14"/>
      <c r="H5" s="15"/>
      <c r="I5" s="17"/>
    </row>
    <row r="6" ht="15.75" customHeight="1">
      <c r="A6" s="20" t="s">
        <v>34</v>
      </c>
      <c r="B6" s="4" t="s">
        <v>35</v>
      </c>
      <c r="C6" s="6" t="s">
        <v>36</v>
      </c>
      <c r="D6" s="4" t="s">
        <v>37</v>
      </c>
      <c r="E6" s="4" t="s">
        <v>38</v>
      </c>
      <c r="F6" s="4" t="s">
        <v>39</v>
      </c>
      <c r="G6" s="4" t="s">
        <v>40</v>
      </c>
      <c r="H6" s="12" t="s">
        <v>41</v>
      </c>
      <c r="I6" s="8" t="s">
        <v>42</v>
      </c>
    </row>
    <row r="7" ht="15.75" customHeight="1">
      <c r="A7" s="20" t="s">
        <v>34</v>
      </c>
      <c r="B7" s="4" t="s">
        <v>45</v>
      </c>
      <c r="C7" s="6" t="s">
        <v>19</v>
      </c>
      <c r="D7" s="4" t="s">
        <v>46</v>
      </c>
      <c r="E7" s="4" t="s">
        <v>22</v>
      </c>
      <c r="F7" s="4" t="s">
        <v>47</v>
      </c>
      <c r="G7" s="4" t="s">
        <v>48</v>
      </c>
      <c r="H7" s="4" t="s">
        <v>49</v>
      </c>
      <c r="I7" s="4"/>
    </row>
    <row r="8" ht="15.75" customHeight="1">
      <c r="A8" s="20" t="s">
        <v>34</v>
      </c>
      <c r="B8" s="4" t="s">
        <v>50</v>
      </c>
      <c r="C8" s="6" t="s">
        <v>51</v>
      </c>
      <c r="D8" s="4" t="s">
        <v>52</v>
      </c>
      <c r="E8" s="4" t="s">
        <v>38</v>
      </c>
      <c r="F8" s="4" t="s">
        <v>53</v>
      </c>
      <c r="G8" s="4" t="s">
        <v>54</v>
      </c>
      <c r="H8" s="23" t="str">
        <f>HYPERLINK("http://steamcommunity.com/id/Danny_Dorito/","http://steamcommunity.com/id/Danny_Dorito/")</f>
        <v>http://steamcommunity.com/id/Danny_Dorito/</v>
      </c>
      <c r="I8" s="4"/>
    </row>
    <row r="9" ht="15.75" customHeight="1">
      <c r="A9" s="14"/>
      <c r="B9" s="14"/>
      <c r="C9" s="14"/>
      <c r="D9" s="14"/>
      <c r="E9" s="14"/>
      <c r="F9" s="14"/>
      <c r="G9" s="17"/>
      <c r="H9" s="17"/>
      <c r="I9" s="17"/>
    </row>
    <row r="10" ht="15.75" customHeight="1">
      <c r="A10" s="25" t="s">
        <v>58</v>
      </c>
      <c r="B10" s="4" t="s">
        <v>63</v>
      </c>
      <c r="C10" s="26" t="s">
        <v>64</v>
      </c>
      <c r="D10" s="4" t="s">
        <v>66</v>
      </c>
      <c r="E10" s="4" t="s">
        <v>22</v>
      </c>
      <c r="F10" s="4" t="s">
        <v>67</v>
      </c>
      <c r="G10" s="8"/>
      <c r="H10" s="8"/>
      <c r="I10" s="8"/>
    </row>
    <row r="11" ht="15.75" customHeight="1">
      <c r="A11" s="25" t="s">
        <v>58</v>
      </c>
      <c r="B11" s="4" t="s">
        <v>65</v>
      </c>
      <c r="C11" s="6" t="s">
        <v>68</v>
      </c>
      <c r="D11" s="4" t="s">
        <v>69</v>
      </c>
      <c r="E11" s="4" t="s">
        <v>22</v>
      </c>
      <c r="F11" s="4" t="s">
        <v>70</v>
      </c>
      <c r="G11" s="8"/>
      <c r="H11" s="28" t="s">
        <v>71</v>
      </c>
      <c r="I11" s="8"/>
    </row>
    <row r="12" ht="15.75" customHeight="1">
      <c r="A12" s="25" t="s">
        <v>58</v>
      </c>
      <c r="B12" s="4" t="s">
        <v>86</v>
      </c>
      <c r="C12" s="29" t="s">
        <v>19</v>
      </c>
      <c r="D12" s="4" t="s">
        <v>69</v>
      </c>
      <c r="E12" s="4" t="s">
        <v>22</v>
      </c>
      <c r="F12" s="4" t="s">
        <v>92</v>
      </c>
      <c r="G12" s="4" t="s">
        <v>93</v>
      </c>
      <c r="H12" s="28"/>
      <c r="I12" s="8"/>
    </row>
    <row r="13" ht="15.75" customHeight="1">
      <c r="A13" s="25" t="s">
        <v>58</v>
      </c>
      <c r="B13" s="4" t="s">
        <v>94</v>
      </c>
      <c r="C13" s="6" t="s">
        <v>51</v>
      </c>
      <c r="D13" s="4" t="s">
        <v>95</v>
      </c>
      <c r="E13" s="4" t="s">
        <v>22</v>
      </c>
      <c r="F13" s="4" t="s">
        <v>96</v>
      </c>
      <c r="G13" s="30" t="s">
        <v>97</v>
      </c>
      <c r="H13" s="12" t="str">
        <f>HYPERLINK("http://steamcommunity.com/profiles/76561198098547835","http://steamcommunity.com/profiles/76561198098547835")</f>
        <v>http://steamcommunity.com/profiles/76561198098547835</v>
      </c>
      <c r="I13" s="4" t="s">
        <v>108</v>
      </c>
    </row>
    <row r="14" ht="15.75" customHeight="1">
      <c r="A14" s="25" t="s">
        <v>58</v>
      </c>
      <c r="B14" s="4" t="s">
        <v>109</v>
      </c>
      <c r="C14" s="4" t="s">
        <v>51</v>
      </c>
      <c r="D14" s="4" t="s">
        <v>110</v>
      </c>
      <c r="E14" s="4" t="s">
        <v>38</v>
      </c>
      <c r="F14" s="4" t="s">
        <v>111</v>
      </c>
      <c r="G14" s="4" t="s">
        <v>112</v>
      </c>
      <c r="H14" s="23" t="str">
        <f>HYPERLINK("http://steamcommunity.com/id/NebbyLad/","http://steamcommunity.com/id/NebbyLad/")</f>
        <v>http://steamcommunity.com/id/NebbyLad/</v>
      </c>
      <c r="I14" s="4" t="s">
        <v>114</v>
      </c>
    </row>
    <row r="15" ht="15.75" customHeight="1">
      <c r="A15" s="14"/>
      <c r="B15" s="14"/>
      <c r="C15" s="14"/>
      <c r="D15" s="14"/>
      <c r="E15" s="14"/>
      <c r="F15" s="14"/>
      <c r="G15" s="14"/>
      <c r="H15" s="15"/>
      <c r="I15" s="14"/>
    </row>
    <row r="16" ht="15.75" customHeight="1">
      <c r="A16" s="33" t="s">
        <v>2</v>
      </c>
      <c r="B16" s="4" t="s">
        <v>119</v>
      </c>
      <c r="C16" s="6" t="s">
        <v>51</v>
      </c>
      <c r="D16" s="4" t="s">
        <v>120</v>
      </c>
      <c r="E16" s="4" t="s">
        <v>22</v>
      </c>
      <c r="F16" s="4" t="s">
        <v>121</v>
      </c>
      <c r="G16" s="4" t="s">
        <v>122</v>
      </c>
      <c r="H16" s="34" t="str">
        <f>HYPERLINK("http://steamcommunity.com/id/CarringtonFK/","http://steamcommunity.com/id/CarringtonFK/")</f>
        <v>http://steamcommunity.com/id/CarringtonFK/</v>
      </c>
      <c r="I16" s="8" t="s">
        <v>136</v>
      </c>
    </row>
    <row r="17" ht="15.75" customHeight="1">
      <c r="A17" s="33" t="s">
        <v>2</v>
      </c>
      <c r="B17" s="4" t="s">
        <v>137</v>
      </c>
      <c r="C17" s="6" t="s">
        <v>19</v>
      </c>
      <c r="D17" s="4"/>
      <c r="E17" s="4" t="s">
        <v>22</v>
      </c>
      <c r="F17" s="4" t="s">
        <v>138</v>
      </c>
      <c r="G17" s="4" t="s">
        <v>139</v>
      </c>
      <c r="H17" s="8"/>
      <c r="I17" s="8" t="s">
        <v>140</v>
      </c>
    </row>
    <row r="18" ht="15.75" customHeight="1">
      <c r="A18" s="33" t="s">
        <v>2</v>
      </c>
      <c r="B18" s="4" t="s">
        <v>142</v>
      </c>
      <c r="C18" s="6" t="s">
        <v>51</v>
      </c>
      <c r="D18" s="4" t="s">
        <v>144</v>
      </c>
      <c r="E18" s="4" t="s">
        <v>22</v>
      </c>
      <c r="F18" s="4" t="s">
        <v>145</v>
      </c>
      <c r="G18" s="4" t="s">
        <v>146</v>
      </c>
      <c r="H18" s="34" t="str">
        <f>HYPERLINK("http://steamcommunity.com/profiles/76561198173334855","http://steamcommunity.com/profiles/76561198173334855")</f>
        <v>http://steamcommunity.com/profiles/76561198173334855</v>
      </c>
      <c r="I18" s="8" t="s">
        <v>157</v>
      </c>
    </row>
    <row r="19" ht="15.75" customHeight="1">
      <c r="A19" s="33" t="s">
        <v>2</v>
      </c>
      <c r="B19" s="4" t="s">
        <v>158</v>
      </c>
      <c r="C19" s="4" t="s">
        <v>51</v>
      </c>
      <c r="D19" s="4" t="s">
        <v>159</v>
      </c>
      <c r="E19" s="4" t="s">
        <v>22</v>
      </c>
      <c r="F19" s="4" t="s">
        <v>160</v>
      </c>
      <c r="G19" s="4" t="s">
        <v>161</v>
      </c>
      <c r="H19" s="23" t="str">
        <f>HYPERLINK("http://steamcommunity.com/id/tribulationstriker/","http://steamcommunity.com/id/tribulationstriker/")</f>
        <v>http://steamcommunity.com/id/tribulationstriker/</v>
      </c>
      <c r="I19" s="4" t="s">
        <v>164</v>
      </c>
    </row>
    <row r="20" ht="15.75" customHeight="1">
      <c r="A20" s="33" t="s">
        <v>2</v>
      </c>
      <c r="B20" s="4" t="s">
        <v>165</v>
      </c>
      <c r="C20" s="4" t="s">
        <v>51</v>
      </c>
      <c r="D20" s="4" t="s">
        <v>166</v>
      </c>
      <c r="E20" s="4" t="s">
        <v>167</v>
      </c>
      <c r="F20" s="4" t="s">
        <v>168</v>
      </c>
      <c r="G20" s="4" t="s">
        <v>169</v>
      </c>
      <c r="H20" s="23" t="str">
        <f>HYPERLINK("http://steamcommunity.com/profiles/76561198105707243/","http://steamcommunity.com/profiles/76561198105707243/")</f>
        <v>http://steamcommunity.com/profiles/76561198105707243/</v>
      </c>
      <c r="I20" s="4" t="s">
        <v>170</v>
      </c>
    </row>
    <row r="21" ht="15.75" customHeight="1">
      <c r="A21" s="33" t="s">
        <v>2</v>
      </c>
      <c r="B21" s="4" t="s">
        <v>171</v>
      </c>
      <c r="C21" s="4" t="s">
        <v>51</v>
      </c>
      <c r="D21" s="4" t="s">
        <v>172</v>
      </c>
      <c r="E21" s="4" t="s">
        <v>22</v>
      </c>
      <c r="F21" s="4" t="s">
        <v>173</v>
      </c>
      <c r="G21" s="4" t="s">
        <v>174</v>
      </c>
      <c r="H21" s="23" t="str">
        <f>HYPERLINK("http://steamcommunity.com/profiles/76561198054732689/","http://steamcommunity.com/profiles/76561198054732689/")</f>
        <v>http://steamcommunity.com/profiles/76561198054732689/</v>
      </c>
      <c r="I21" s="4"/>
    </row>
    <row r="22" ht="15.75" customHeight="1">
      <c r="A22" s="33" t="s">
        <v>2</v>
      </c>
      <c r="B22" s="4" t="s">
        <v>179</v>
      </c>
      <c r="C22" s="29" t="s">
        <v>19</v>
      </c>
      <c r="D22" s="4"/>
      <c r="E22" s="4" t="s">
        <v>22</v>
      </c>
      <c r="F22" s="4" t="s">
        <v>180</v>
      </c>
      <c r="G22" s="4" t="s">
        <v>181</v>
      </c>
      <c r="H22" s="12" t="str">
        <f>HYPERLINK("http://steamcommunity.com/profiles/76561198035148376","http://steamcommunity.com/profiles/76561198035148376")</f>
        <v>http://steamcommunity.com/profiles/76561198035148376</v>
      </c>
      <c r="I22" s="4" t="s">
        <v>190</v>
      </c>
    </row>
    <row r="23" ht="14.25" customHeight="1">
      <c r="A23" s="33" t="s">
        <v>2</v>
      </c>
      <c r="B23" s="4" t="s">
        <v>191</v>
      </c>
      <c r="C23" s="4" t="s">
        <v>51</v>
      </c>
      <c r="D23" s="4" t="s">
        <v>192</v>
      </c>
      <c r="E23" s="8" t="s">
        <v>193</v>
      </c>
      <c r="F23" s="4" t="s">
        <v>191</v>
      </c>
      <c r="G23" s="4" t="s">
        <v>194</v>
      </c>
      <c r="H23" s="34" t="str">
        <f>HYPERLINK("http://steamcommunity.com/profiles/76561198149673159","http://steamcommunity.com/profiles/76561198149673159")</f>
        <v>http://steamcommunity.com/profiles/76561198149673159</v>
      </c>
      <c r="I23" s="8" t="s">
        <v>197</v>
      </c>
    </row>
    <row r="24" ht="15.75" customHeight="1">
      <c r="A24" s="33" t="s">
        <v>2</v>
      </c>
      <c r="B24" s="4" t="s">
        <v>198</v>
      </c>
      <c r="C24" s="4" t="s">
        <v>51</v>
      </c>
      <c r="D24" s="4" t="s">
        <v>199</v>
      </c>
      <c r="E24" s="4" t="s">
        <v>22</v>
      </c>
      <c r="F24" s="4" t="s">
        <v>200</v>
      </c>
      <c r="G24" s="4" t="s">
        <v>201</v>
      </c>
      <c r="H24" s="23" t="str">
        <f>HYPERLINK("http://steamcommunity.com/profiles/76561198079279302","http://steamcommunity.com/profiles/76561198079279302")</f>
        <v>http://steamcommunity.com/profiles/76561198079279302</v>
      </c>
      <c r="I24" s="4" t="s">
        <v>204</v>
      </c>
    </row>
    <row r="25" ht="15.75" customHeight="1">
      <c r="A25" s="33" t="s">
        <v>2</v>
      </c>
      <c r="B25" s="4" t="s">
        <v>205</v>
      </c>
      <c r="C25" s="6" t="s">
        <v>51</v>
      </c>
      <c r="D25" s="4" t="s">
        <v>209</v>
      </c>
      <c r="E25" s="4" t="s">
        <v>22</v>
      </c>
      <c r="F25" s="4" t="s">
        <v>212</v>
      </c>
      <c r="G25" s="4" t="s">
        <v>213</v>
      </c>
      <c r="H25" s="23" t="str">
        <f>HYPERLINK("http://steamcommunity.com/id/derekbellamy","http://steamcommunity.com/id/derekbellamy")</f>
        <v>http://steamcommunity.com/id/derekbellamy</v>
      </c>
      <c r="I25" s="4" t="s">
        <v>214</v>
      </c>
    </row>
    <row r="26" ht="15.75" customHeight="1">
      <c r="A26" s="33" t="s">
        <v>2</v>
      </c>
      <c r="B26" s="4" t="s">
        <v>215</v>
      </c>
      <c r="C26" s="29" t="s">
        <v>216</v>
      </c>
      <c r="D26" s="4"/>
      <c r="E26" s="4" t="s">
        <v>22</v>
      </c>
      <c r="F26" s="4" t="s">
        <v>217</v>
      </c>
      <c r="G26" s="4" t="s">
        <v>218</v>
      </c>
      <c r="H26" s="12" t="str">
        <f>HYPERLINK("http://steamcommunity.com/profiles/sipin","http://steamcommunity.com/profiles/sipin")</f>
        <v>http://steamcommunity.com/profiles/sipin</v>
      </c>
      <c r="I26" s="4" t="s">
        <v>223</v>
      </c>
    </row>
    <row r="27" ht="16.5" customHeight="1">
      <c r="A27" s="33" t="s">
        <v>2</v>
      </c>
      <c r="B27" s="4" t="s">
        <v>224</v>
      </c>
      <c r="C27" s="6" t="s">
        <v>51</v>
      </c>
      <c r="D27" s="4"/>
      <c r="E27" s="4" t="s">
        <v>225</v>
      </c>
      <c r="F27" s="4" t="s">
        <v>226</v>
      </c>
      <c r="G27" s="4" t="s">
        <v>227</v>
      </c>
      <c r="H27" s="23" t="str">
        <f>HYPERLINK("http://steamcommunity.com/id/MaykelSacno/","http://steamcommunity.com/id/MaykelSacno/")</f>
        <v>http://steamcommunity.com/id/MaykelSacno/</v>
      </c>
      <c r="I27" s="4"/>
    </row>
    <row r="28" ht="15.75" customHeight="1">
      <c r="A28" s="14"/>
      <c r="B28" s="14"/>
      <c r="C28" s="14"/>
      <c r="D28" s="14"/>
      <c r="E28" s="14"/>
      <c r="F28" s="14"/>
      <c r="G28" s="14"/>
      <c r="H28" s="14"/>
      <c r="I28" s="14"/>
    </row>
    <row r="29" ht="15.75" customHeight="1">
      <c r="A29" s="37" t="s">
        <v>231</v>
      </c>
      <c r="B29" s="4" t="s">
        <v>246</v>
      </c>
      <c r="C29" s="6" t="s">
        <v>51</v>
      </c>
      <c r="D29" s="4" t="s">
        <v>247</v>
      </c>
      <c r="E29" s="4" t="s">
        <v>22</v>
      </c>
      <c r="F29" s="4" t="s">
        <v>246</v>
      </c>
      <c r="G29" s="4" t="s">
        <v>248</v>
      </c>
      <c r="H29" s="23" t="str">
        <f>HYPERLINK("http://steamcommunity.com/profiles/76561198021622967/","http://steamcommunity.com/profiles/76561198021622967/")</f>
        <v>http://steamcommunity.com/profiles/76561198021622967/</v>
      </c>
      <c r="I29" s="4" t="s">
        <v>255</v>
      </c>
    </row>
    <row r="30" ht="15.75" customHeight="1">
      <c r="A30" s="37" t="s">
        <v>231</v>
      </c>
      <c r="B30" s="4" t="s">
        <v>256</v>
      </c>
      <c r="C30" s="6" t="s">
        <v>51</v>
      </c>
      <c r="D30" s="4"/>
      <c r="E30" s="4" t="s">
        <v>22</v>
      </c>
      <c r="F30" s="4" t="s">
        <v>259</v>
      </c>
      <c r="G30" s="4" t="s">
        <v>260</v>
      </c>
      <c r="H30" s="23" t="str">
        <f>HYPERLINK("http://steamcommunity.com/profiles/76561198167969648","http://steamcommunity.com/profiles/76561198167969648")</f>
        <v>http://steamcommunity.com/profiles/76561198167969648</v>
      </c>
      <c r="I30" s="4" t="s">
        <v>264</v>
      </c>
    </row>
    <row r="31" ht="15.75" customHeight="1">
      <c r="A31" s="8"/>
      <c r="B31" s="4"/>
      <c r="C31" s="4"/>
      <c r="D31" s="4"/>
      <c r="E31" s="4"/>
      <c r="F31" s="4"/>
      <c r="G31" s="8"/>
      <c r="H31" s="4"/>
      <c r="I31" s="4"/>
    </row>
    <row r="32" ht="15.75" customHeight="1">
      <c r="A32" s="8"/>
      <c r="B32" s="4"/>
      <c r="C32" s="4"/>
      <c r="D32" s="4"/>
      <c r="E32" s="4"/>
      <c r="F32" s="4"/>
      <c r="G32" s="8"/>
      <c r="H32" s="4"/>
      <c r="I32" s="4"/>
    </row>
    <row r="33" ht="15.75" customHeight="1">
      <c r="A33" s="8"/>
      <c r="B33" s="8"/>
      <c r="C33" s="4"/>
      <c r="D33" s="4"/>
      <c r="E33" s="8"/>
      <c r="F33" s="8"/>
      <c r="G33" s="8"/>
      <c r="H33" s="8"/>
      <c r="I33" s="8"/>
    </row>
    <row r="34" ht="15.75" customHeight="1">
      <c r="A34" s="8"/>
      <c r="B34" s="8"/>
      <c r="C34" s="4"/>
      <c r="D34" s="4"/>
      <c r="E34" s="8"/>
      <c r="F34" s="8"/>
      <c r="G34" s="8"/>
      <c r="H34" s="8"/>
      <c r="I34" s="8"/>
    </row>
    <row r="35" ht="15.75" customHeight="1">
      <c r="A35" s="8"/>
      <c r="B35" s="8"/>
      <c r="C35" s="4"/>
      <c r="D35" s="4"/>
      <c r="E35" s="8"/>
      <c r="F35" s="8"/>
      <c r="G35" s="8"/>
      <c r="H35" s="8"/>
      <c r="I35" s="8"/>
    </row>
    <row r="36" ht="15.75" customHeight="1">
      <c r="A36" s="8"/>
      <c r="B36" s="8"/>
      <c r="C36" s="4"/>
      <c r="D36" s="4"/>
      <c r="E36" s="8"/>
      <c r="F36" s="8"/>
      <c r="G36" s="8"/>
      <c r="H36" s="8"/>
      <c r="I36" s="8"/>
    </row>
    <row r="37" ht="15.75" customHeight="1">
      <c r="A37" s="8"/>
      <c r="B37" s="8"/>
      <c r="C37" s="4"/>
      <c r="D37" s="4"/>
      <c r="E37" s="8"/>
      <c r="F37" s="8"/>
      <c r="G37" s="8"/>
      <c r="H37" s="8"/>
      <c r="I37" s="8"/>
    </row>
    <row r="38" ht="15.75" customHeight="1">
      <c r="A38" s="8"/>
      <c r="B38" s="8"/>
      <c r="C38" s="4"/>
      <c r="D38" s="4"/>
      <c r="E38" s="8"/>
      <c r="F38" s="8"/>
      <c r="G38" s="8"/>
      <c r="H38" s="8"/>
      <c r="I38" s="8"/>
    </row>
    <row r="39" ht="15.75" customHeight="1">
      <c r="A39" s="8"/>
      <c r="B39" s="8"/>
      <c r="C39" s="4"/>
      <c r="D39" s="4"/>
      <c r="E39" s="8"/>
      <c r="F39" s="8"/>
      <c r="G39" s="8"/>
      <c r="H39" s="8"/>
      <c r="I39" s="8"/>
    </row>
    <row r="40" ht="15.75" customHeight="1">
      <c r="A40" s="8"/>
      <c r="B40" s="8"/>
      <c r="C40" s="4"/>
      <c r="D40" s="4"/>
      <c r="E40" s="8"/>
      <c r="F40" s="8"/>
      <c r="G40" s="8"/>
      <c r="H40" s="8"/>
      <c r="I40" s="8"/>
    </row>
    <row r="41" ht="15.75" customHeight="1">
      <c r="A41" s="8"/>
      <c r="B41" s="8"/>
      <c r="C41" s="4"/>
      <c r="D41" s="4"/>
      <c r="E41" s="8"/>
      <c r="F41" s="8"/>
      <c r="G41" s="8"/>
      <c r="H41" s="8"/>
      <c r="I41" s="8"/>
    </row>
    <row r="42" ht="15.75" customHeight="1">
      <c r="A42" s="8"/>
      <c r="B42" s="8"/>
      <c r="C42" s="4"/>
      <c r="D42" s="4"/>
      <c r="E42" s="8"/>
      <c r="F42" s="8"/>
      <c r="G42" s="8"/>
      <c r="H42" s="8"/>
      <c r="I42" s="8"/>
    </row>
    <row r="43" ht="15.75" customHeight="1">
      <c r="A43" s="8"/>
      <c r="B43" s="8"/>
      <c r="C43" s="4"/>
      <c r="D43" s="4"/>
      <c r="E43" s="8"/>
      <c r="F43" s="8"/>
      <c r="G43" s="8"/>
      <c r="H43" s="8"/>
      <c r="I43" s="8"/>
    </row>
    <row r="44" ht="15.75" customHeight="1">
      <c r="A44" s="8"/>
      <c r="B44" s="8"/>
      <c r="C44" s="4"/>
      <c r="D44" s="4"/>
      <c r="E44" s="8"/>
      <c r="F44" s="8"/>
      <c r="G44" s="8"/>
      <c r="H44" s="8"/>
      <c r="I44" s="8"/>
    </row>
    <row r="45" ht="15.75" customHeight="1">
      <c r="A45" s="8"/>
      <c r="B45" s="8"/>
      <c r="C45" s="4"/>
      <c r="D45" s="4"/>
      <c r="E45" s="8"/>
      <c r="F45" s="8"/>
      <c r="G45" s="8"/>
      <c r="H45" s="8"/>
      <c r="I45" s="8"/>
    </row>
    <row r="46" ht="15.75" customHeight="1">
      <c r="A46" s="8"/>
      <c r="B46" s="8"/>
      <c r="C46" s="4"/>
      <c r="D46" s="4"/>
      <c r="E46" s="8"/>
      <c r="F46" s="8"/>
      <c r="G46" s="8"/>
      <c r="H46" s="8"/>
      <c r="I46" s="8"/>
    </row>
    <row r="47" ht="15.75" customHeight="1">
      <c r="A47" s="8"/>
      <c r="B47" s="8"/>
      <c r="C47" s="4"/>
      <c r="D47" s="4"/>
      <c r="E47" s="8"/>
      <c r="F47" s="8"/>
      <c r="G47" s="8"/>
      <c r="H47" s="8"/>
      <c r="I47" s="8"/>
    </row>
    <row r="48" ht="15.75" customHeight="1">
      <c r="A48" s="8"/>
      <c r="B48" s="8"/>
      <c r="C48" s="4"/>
      <c r="D48" s="4"/>
      <c r="E48" s="8"/>
      <c r="F48" s="8"/>
      <c r="G48" s="8"/>
      <c r="H48" s="8"/>
      <c r="I48" s="8"/>
    </row>
    <row r="49" ht="15.75" customHeight="1">
      <c r="A49" s="8"/>
      <c r="B49" s="8"/>
      <c r="C49" s="4"/>
      <c r="D49" s="4"/>
      <c r="E49" s="8"/>
      <c r="F49" s="8"/>
      <c r="G49" s="8"/>
      <c r="H49" s="8"/>
      <c r="I49" s="8"/>
    </row>
    <row r="50" ht="15.75" customHeight="1">
      <c r="A50" s="8"/>
      <c r="B50" s="8"/>
      <c r="C50" s="4"/>
      <c r="D50" s="4"/>
      <c r="E50" s="8"/>
      <c r="F50" s="8"/>
      <c r="G50" s="8"/>
      <c r="H50" s="8"/>
      <c r="I50" s="8"/>
    </row>
    <row r="51" ht="15.75" customHeight="1">
      <c r="A51" s="8"/>
      <c r="B51" s="8"/>
      <c r="C51" s="4"/>
      <c r="D51" s="4"/>
      <c r="E51" s="8"/>
      <c r="F51" s="8"/>
      <c r="G51" s="8"/>
      <c r="H51" s="8"/>
      <c r="I51" s="8"/>
    </row>
    <row r="52" ht="15.75" customHeight="1">
      <c r="A52" s="8"/>
      <c r="B52" s="8"/>
      <c r="C52" s="4"/>
      <c r="D52" s="4"/>
      <c r="E52" s="8"/>
      <c r="F52" s="8"/>
      <c r="G52" s="8"/>
      <c r="H52" s="8"/>
      <c r="I52" s="8"/>
    </row>
    <row r="53" ht="15.75" customHeight="1">
      <c r="A53" s="8"/>
      <c r="B53" s="8"/>
      <c r="C53" s="4"/>
      <c r="D53" s="4"/>
      <c r="E53" s="8"/>
      <c r="F53" s="8"/>
      <c r="G53" s="8"/>
      <c r="H53" s="8"/>
      <c r="I53" s="8"/>
    </row>
    <row r="54" ht="15.75" customHeight="1">
      <c r="A54" s="8"/>
      <c r="B54" s="8"/>
      <c r="C54" s="4"/>
      <c r="D54" s="4"/>
      <c r="E54" s="8"/>
      <c r="F54" s="8"/>
      <c r="G54" s="8"/>
      <c r="H54" s="8"/>
      <c r="I54" s="8"/>
    </row>
    <row r="55" ht="15.75" customHeight="1">
      <c r="A55" s="8"/>
      <c r="B55" s="8"/>
      <c r="C55" s="4"/>
      <c r="D55" s="4"/>
      <c r="E55" s="8"/>
      <c r="F55" s="8"/>
      <c r="G55" s="8"/>
      <c r="H55" s="8"/>
      <c r="I55" s="8"/>
    </row>
    <row r="56" ht="15.75" customHeight="1">
      <c r="A56" s="8"/>
      <c r="B56" s="8"/>
      <c r="C56" s="4"/>
      <c r="D56" s="4"/>
      <c r="E56" s="8"/>
      <c r="F56" s="8"/>
      <c r="G56" s="8"/>
      <c r="H56" s="8"/>
      <c r="I56" s="8"/>
    </row>
    <row r="57" ht="15.75" customHeight="1">
      <c r="A57" s="8"/>
      <c r="B57" s="8"/>
      <c r="C57" s="4"/>
      <c r="D57" s="4"/>
      <c r="E57" s="8"/>
      <c r="F57" s="8"/>
      <c r="G57" s="8"/>
      <c r="H57" s="8"/>
      <c r="I57" s="8"/>
    </row>
    <row r="58" ht="15.75" customHeight="1">
      <c r="A58" s="8"/>
      <c r="B58" s="8"/>
      <c r="C58" s="4"/>
      <c r="D58" s="4"/>
      <c r="E58" s="8"/>
      <c r="F58" s="8"/>
      <c r="G58" s="8"/>
      <c r="H58" s="8"/>
      <c r="I58" s="8"/>
    </row>
    <row r="59" ht="15.75" customHeight="1">
      <c r="A59" s="8"/>
      <c r="B59" s="8"/>
      <c r="C59" s="4"/>
      <c r="D59" s="4"/>
      <c r="E59" s="8"/>
      <c r="F59" s="8"/>
      <c r="G59" s="8"/>
      <c r="H59" s="8"/>
      <c r="I59" s="8"/>
    </row>
    <row r="60" ht="15.75" customHeight="1">
      <c r="A60" s="8"/>
      <c r="B60" s="8"/>
      <c r="C60" s="4"/>
      <c r="D60" s="4"/>
      <c r="E60" s="8"/>
      <c r="F60" s="8"/>
      <c r="G60" s="8"/>
      <c r="H60" s="8"/>
      <c r="I60" s="8"/>
    </row>
    <row r="61" ht="15.75" customHeight="1">
      <c r="A61" s="8"/>
      <c r="B61" s="8"/>
      <c r="C61" s="4"/>
      <c r="D61" s="4"/>
      <c r="E61" s="8"/>
      <c r="F61" s="8"/>
      <c r="G61" s="8"/>
      <c r="H61" s="8"/>
      <c r="I61" s="8"/>
    </row>
    <row r="62" ht="15.75" customHeight="1">
      <c r="A62" s="8"/>
      <c r="B62" s="8"/>
      <c r="C62" s="4"/>
      <c r="D62" s="4"/>
      <c r="E62" s="8"/>
      <c r="F62" s="8"/>
      <c r="G62" s="8"/>
      <c r="H62" s="8"/>
      <c r="I62" s="8"/>
    </row>
    <row r="63" ht="15.75" customHeight="1">
      <c r="A63" s="8"/>
      <c r="B63" s="8"/>
      <c r="C63" s="4"/>
      <c r="D63" s="4"/>
      <c r="E63" s="8"/>
      <c r="F63" s="8"/>
      <c r="G63" s="8"/>
      <c r="H63" s="8"/>
      <c r="I63" s="8"/>
    </row>
    <row r="64" ht="15.75" customHeight="1">
      <c r="A64" s="8"/>
      <c r="B64" s="8"/>
      <c r="C64" s="4"/>
      <c r="D64" s="4"/>
      <c r="E64" s="8"/>
      <c r="F64" s="8"/>
      <c r="G64" s="8"/>
      <c r="H64" s="8"/>
      <c r="I64" s="8"/>
    </row>
    <row r="65" ht="15.75" customHeight="1">
      <c r="A65" s="8"/>
      <c r="B65" s="8"/>
      <c r="C65" s="4"/>
      <c r="D65" s="4"/>
      <c r="E65" s="8"/>
      <c r="F65" s="8"/>
      <c r="G65" s="8"/>
      <c r="H65" s="8"/>
      <c r="I65" s="8"/>
    </row>
    <row r="66" ht="15.75" customHeight="1">
      <c r="A66" s="8"/>
      <c r="B66" s="8"/>
      <c r="C66" s="4"/>
      <c r="D66" s="4"/>
      <c r="E66" s="8"/>
      <c r="F66" s="8"/>
      <c r="G66" s="8"/>
      <c r="H66" s="8"/>
      <c r="I66" s="8"/>
    </row>
    <row r="67" ht="15.75" customHeight="1">
      <c r="A67" s="8"/>
      <c r="B67" s="8"/>
      <c r="C67" s="4"/>
      <c r="D67" s="4"/>
      <c r="E67" s="8"/>
      <c r="F67" s="8"/>
      <c r="G67" s="8"/>
      <c r="H67" s="8"/>
      <c r="I67" s="8"/>
    </row>
    <row r="68" ht="15.75" customHeight="1">
      <c r="A68" s="8"/>
      <c r="B68" s="8"/>
      <c r="C68" s="4"/>
      <c r="D68" s="4"/>
      <c r="E68" s="8"/>
      <c r="F68" s="8"/>
      <c r="G68" s="8"/>
      <c r="H68" s="8"/>
      <c r="I68" s="8"/>
    </row>
    <row r="69" ht="15.75" customHeight="1">
      <c r="A69" s="8"/>
      <c r="B69" s="8"/>
      <c r="C69" s="4"/>
      <c r="D69" s="4"/>
      <c r="E69" s="8"/>
      <c r="F69" s="8"/>
      <c r="G69" s="8"/>
      <c r="H69" s="8"/>
      <c r="I69" s="8"/>
    </row>
    <row r="70" ht="15.75" customHeight="1">
      <c r="A70" s="8"/>
      <c r="B70" s="8"/>
      <c r="C70" s="4"/>
      <c r="D70" s="4"/>
      <c r="E70" s="8"/>
      <c r="F70" s="8"/>
      <c r="G70" s="8"/>
      <c r="H70" s="8"/>
      <c r="I70" s="8"/>
    </row>
    <row r="71" ht="15.75" customHeight="1">
      <c r="A71" s="8"/>
      <c r="B71" s="8"/>
      <c r="C71" s="4"/>
      <c r="D71" s="4"/>
      <c r="E71" s="8"/>
      <c r="F71" s="8"/>
      <c r="G71" s="8"/>
      <c r="H71" s="8"/>
      <c r="I71" s="8"/>
    </row>
    <row r="72" ht="15.75" customHeight="1">
      <c r="A72" s="8"/>
      <c r="B72" s="8"/>
      <c r="C72" s="4"/>
      <c r="D72" s="4"/>
      <c r="E72" s="8"/>
      <c r="F72" s="8"/>
      <c r="G72" s="8"/>
      <c r="H72" s="8"/>
      <c r="I72" s="8"/>
    </row>
    <row r="73" ht="15.75" customHeight="1">
      <c r="A73" s="8"/>
      <c r="B73" s="8"/>
      <c r="C73" s="4"/>
      <c r="D73" s="4"/>
      <c r="E73" s="8"/>
      <c r="F73" s="8"/>
      <c r="G73" s="8"/>
      <c r="H73" s="8"/>
      <c r="I73" s="8"/>
    </row>
    <row r="74" ht="15.75" customHeight="1">
      <c r="A74" s="8"/>
      <c r="B74" s="8"/>
      <c r="C74" s="4"/>
      <c r="D74" s="4"/>
      <c r="E74" s="8"/>
      <c r="F74" s="8"/>
      <c r="G74" s="8"/>
      <c r="H74" s="8"/>
      <c r="I74" s="8"/>
    </row>
    <row r="75" ht="15.75" customHeight="1">
      <c r="A75" s="8"/>
      <c r="B75" s="8"/>
      <c r="C75" s="4"/>
      <c r="D75" s="4"/>
      <c r="E75" s="8"/>
      <c r="F75" s="8"/>
      <c r="G75" s="8"/>
      <c r="H75" s="8"/>
      <c r="I75" s="8"/>
    </row>
    <row r="76" ht="15.75" customHeight="1">
      <c r="A76" s="8"/>
      <c r="B76" s="8"/>
      <c r="C76" s="4"/>
      <c r="D76" s="4"/>
      <c r="E76" s="8"/>
      <c r="F76" s="8"/>
      <c r="G76" s="8"/>
      <c r="H76" s="8"/>
      <c r="I76" s="8"/>
    </row>
    <row r="77" ht="15.75" customHeight="1">
      <c r="A77" s="8"/>
      <c r="B77" s="8"/>
      <c r="C77" s="4"/>
      <c r="D77" s="4"/>
      <c r="E77" s="8"/>
      <c r="F77" s="8"/>
      <c r="G77" s="8"/>
      <c r="H77" s="8"/>
      <c r="I77" s="8"/>
    </row>
    <row r="78" ht="15.75" customHeight="1">
      <c r="A78" s="8"/>
      <c r="B78" s="8"/>
      <c r="C78" s="4"/>
      <c r="D78" s="4"/>
      <c r="E78" s="8"/>
      <c r="F78" s="8"/>
      <c r="G78" s="8"/>
      <c r="H78" s="8"/>
      <c r="I78" s="8"/>
    </row>
    <row r="79" ht="15.75" customHeight="1">
      <c r="A79" s="8"/>
      <c r="B79" s="8"/>
      <c r="C79" s="4"/>
      <c r="D79" s="4"/>
      <c r="E79" s="8"/>
      <c r="F79" s="8"/>
      <c r="G79" s="8"/>
      <c r="H79" s="8"/>
      <c r="I79" s="8"/>
    </row>
    <row r="80" ht="15.75" customHeight="1">
      <c r="A80" s="8"/>
      <c r="B80" s="8"/>
      <c r="C80" s="4"/>
      <c r="D80" s="4"/>
      <c r="E80" s="8"/>
      <c r="F80" s="8"/>
      <c r="G80" s="8"/>
      <c r="H80" s="8"/>
      <c r="I80" s="8"/>
    </row>
    <row r="81" ht="15.75" customHeight="1">
      <c r="A81" s="8"/>
      <c r="B81" s="8"/>
      <c r="C81" s="4"/>
      <c r="D81" s="4"/>
      <c r="E81" s="8"/>
      <c r="F81" s="8"/>
      <c r="G81" s="8"/>
      <c r="H81" s="8"/>
      <c r="I81" s="8"/>
    </row>
    <row r="82" ht="15.75" customHeight="1">
      <c r="A82" s="8"/>
      <c r="B82" s="8"/>
      <c r="C82" s="4"/>
      <c r="D82" s="4"/>
      <c r="E82" s="8"/>
      <c r="F82" s="8"/>
      <c r="G82" s="8"/>
      <c r="H82" s="8"/>
      <c r="I82" s="8"/>
    </row>
    <row r="83" ht="15.75" customHeight="1">
      <c r="A83" s="8"/>
      <c r="B83" s="8"/>
      <c r="C83" s="4"/>
      <c r="D83" s="4"/>
      <c r="E83" s="8"/>
      <c r="F83" s="8"/>
      <c r="G83" s="8"/>
      <c r="H83" s="8"/>
      <c r="I83" s="8"/>
    </row>
    <row r="84" ht="15.75" customHeight="1">
      <c r="A84" s="8"/>
      <c r="B84" s="8"/>
      <c r="C84" s="4"/>
      <c r="D84" s="4"/>
      <c r="E84" s="8"/>
      <c r="F84" s="8"/>
      <c r="G84" s="8"/>
      <c r="H84" s="8"/>
      <c r="I84" s="8"/>
    </row>
    <row r="85" ht="15.75" customHeight="1">
      <c r="A85" s="8"/>
      <c r="B85" s="8"/>
      <c r="C85" s="4"/>
      <c r="D85" s="4"/>
      <c r="E85" s="8"/>
      <c r="F85" s="8"/>
      <c r="G85" s="8"/>
      <c r="H85" s="8"/>
      <c r="I85" s="8"/>
    </row>
    <row r="86" ht="15.75" customHeight="1">
      <c r="A86" s="8"/>
      <c r="B86" s="8"/>
      <c r="C86" s="4"/>
      <c r="D86" s="4"/>
      <c r="E86" s="8"/>
      <c r="F86" s="8"/>
      <c r="G86" s="8"/>
      <c r="H86" s="8"/>
      <c r="I86" s="8"/>
    </row>
    <row r="87" ht="15.75" customHeight="1">
      <c r="A87" s="8"/>
      <c r="B87" s="8"/>
      <c r="C87" s="4"/>
      <c r="D87" s="4"/>
      <c r="E87" s="8"/>
      <c r="F87" s="8"/>
      <c r="G87" s="8"/>
      <c r="H87" s="8"/>
      <c r="I87" s="8"/>
    </row>
    <row r="88" ht="15.75" customHeight="1">
      <c r="A88" s="8"/>
      <c r="B88" s="8"/>
      <c r="C88" s="4"/>
      <c r="D88" s="4"/>
      <c r="E88" s="8"/>
      <c r="F88" s="8"/>
      <c r="G88" s="8"/>
      <c r="H88" s="8"/>
      <c r="I88" s="8"/>
    </row>
    <row r="89" ht="15.75" customHeight="1">
      <c r="A89" s="8"/>
      <c r="B89" s="8"/>
      <c r="C89" s="4"/>
      <c r="D89" s="4"/>
      <c r="E89" s="8"/>
      <c r="F89" s="8"/>
      <c r="G89" s="8"/>
      <c r="H89" s="8"/>
      <c r="I89" s="8"/>
    </row>
    <row r="90" ht="15.75" customHeight="1">
      <c r="A90" s="8"/>
      <c r="B90" s="8"/>
      <c r="C90" s="4"/>
      <c r="D90" s="4"/>
      <c r="E90" s="8"/>
      <c r="F90" s="8"/>
      <c r="G90" s="8"/>
      <c r="H90" s="8"/>
      <c r="I90" s="8"/>
    </row>
    <row r="91" ht="15.75" customHeight="1">
      <c r="A91" s="8"/>
      <c r="B91" s="8"/>
      <c r="C91" s="4"/>
      <c r="D91" s="4"/>
      <c r="E91" s="8"/>
      <c r="F91" s="8"/>
      <c r="G91" s="8"/>
      <c r="H91" s="8"/>
      <c r="I91" s="8"/>
    </row>
    <row r="92" ht="15.75" customHeight="1">
      <c r="A92" s="8"/>
      <c r="B92" s="8"/>
      <c r="C92" s="4"/>
      <c r="D92" s="4"/>
      <c r="E92" s="8"/>
      <c r="F92" s="8"/>
      <c r="G92" s="8"/>
      <c r="H92" s="8"/>
      <c r="I92" s="8"/>
    </row>
    <row r="93" ht="15.75" customHeight="1">
      <c r="A93" s="8"/>
      <c r="B93" s="8"/>
      <c r="C93" s="4"/>
      <c r="D93" s="4"/>
      <c r="E93" s="8"/>
      <c r="F93" s="8"/>
      <c r="G93" s="8"/>
      <c r="H93" s="8"/>
      <c r="I93" s="8"/>
    </row>
    <row r="94" ht="15.75" customHeight="1">
      <c r="A94" s="8"/>
      <c r="B94" s="8"/>
      <c r="C94" s="4"/>
      <c r="D94" s="4"/>
      <c r="E94" s="8"/>
      <c r="F94" s="8"/>
      <c r="G94" s="8"/>
      <c r="H94" s="8"/>
      <c r="I94" s="8"/>
    </row>
    <row r="95" ht="15.75" customHeight="1">
      <c r="A95" s="8"/>
      <c r="B95" s="8"/>
      <c r="C95" s="4"/>
      <c r="D95" s="4"/>
      <c r="E95" s="8"/>
      <c r="F95" s="8"/>
      <c r="G95" s="8"/>
      <c r="H95" s="8"/>
      <c r="I95" s="8"/>
    </row>
    <row r="96" ht="15.75" customHeight="1">
      <c r="A96" s="8"/>
      <c r="B96" s="8"/>
      <c r="C96" s="4"/>
      <c r="D96" s="4"/>
      <c r="E96" s="8"/>
      <c r="F96" s="8"/>
      <c r="G96" s="8"/>
      <c r="H96" s="8"/>
      <c r="I96" s="8"/>
    </row>
    <row r="97" ht="15.75" customHeight="1">
      <c r="A97" s="8"/>
      <c r="B97" s="8"/>
      <c r="C97" s="4"/>
      <c r="D97" s="4"/>
      <c r="E97" s="8"/>
      <c r="F97" s="8"/>
      <c r="G97" s="8"/>
      <c r="H97" s="8"/>
      <c r="I97" s="8"/>
    </row>
    <row r="98" ht="15.75" customHeight="1">
      <c r="A98" s="8"/>
      <c r="B98" s="8"/>
      <c r="C98" s="4"/>
      <c r="D98" s="4"/>
      <c r="E98" s="8"/>
      <c r="F98" s="8"/>
      <c r="G98" s="8"/>
      <c r="H98" s="8"/>
      <c r="I98" s="8"/>
    </row>
    <row r="99" ht="15.75" customHeight="1">
      <c r="A99" s="8"/>
      <c r="B99" s="8"/>
      <c r="C99" s="4"/>
      <c r="D99" s="4"/>
      <c r="E99" s="8"/>
      <c r="F99" s="8"/>
      <c r="G99" s="8"/>
      <c r="H99" s="8"/>
      <c r="I99" s="8"/>
    </row>
    <row r="100" ht="15.75" customHeight="1">
      <c r="A100" s="8"/>
      <c r="B100" s="8"/>
      <c r="C100" s="4"/>
      <c r="D100" s="4"/>
      <c r="E100" s="8"/>
      <c r="F100" s="8"/>
      <c r="G100" s="8"/>
      <c r="H100" s="8"/>
      <c r="I100" s="8"/>
    </row>
    <row r="101" ht="15.75" customHeight="1">
      <c r="A101" s="8"/>
      <c r="B101" s="8"/>
      <c r="C101" s="4"/>
      <c r="D101" s="4"/>
      <c r="E101" s="8"/>
      <c r="F101" s="8"/>
      <c r="G101" s="8"/>
      <c r="H101" s="8"/>
      <c r="I101" s="8"/>
    </row>
    <row r="102" ht="15.75" customHeight="1">
      <c r="A102" s="42"/>
      <c r="B102" s="42"/>
      <c r="C102" s="43"/>
      <c r="D102" s="43"/>
      <c r="E102" s="42"/>
      <c r="F102" s="42"/>
      <c r="G102" s="42"/>
      <c r="H102" s="42"/>
      <c r="I102" s="42"/>
    </row>
    <row r="103" ht="15.75" customHeight="1">
      <c r="C103" s="5"/>
      <c r="D103" s="5"/>
      <c r="E103" s="5"/>
      <c r="F103" s="5"/>
      <c r="G103" s="5"/>
      <c r="H103" s="5"/>
      <c r="I103" s="5"/>
    </row>
    <row r="104" ht="15.75" customHeight="1">
      <c r="C104" s="5"/>
      <c r="D104" s="5"/>
      <c r="E104" s="5"/>
      <c r="F104" s="5"/>
      <c r="G104" s="5"/>
      <c r="H104" s="5"/>
      <c r="I104" s="5"/>
    </row>
    <row r="105" ht="15.75" customHeight="1">
      <c r="C105" s="5"/>
      <c r="D105" s="5"/>
      <c r="E105" s="5"/>
      <c r="F105" s="5"/>
      <c r="G105" s="5"/>
      <c r="H105" s="5"/>
      <c r="I105" s="5"/>
    </row>
    <row r="106" ht="15.75" customHeight="1">
      <c r="C106" s="5"/>
      <c r="D106" s="5"/>
      <c r="E106" s="5"/>
      <c r="F106" s="5"/>
      <c r="G106" s="5"/>
      <c r="H106" s="5"/>
      <c r="I106" s="5"/>
    </row>
    <row r="107" ht="15.75" customHeight="1">
      <c r="C107" s="5"/>
      <c r="D107" s="5"/>
      <c r="E107" s="5"/>
      <c r="F107" s="5"/>
      <c r="G107" s="5"/>
      <c r="H107" s="5"/>
      <c r="I107" s="5"/>
    </row>
    <row r="108" ht="15.75" customHeight="1">
      <c r="C108" s="5"/>
      <c r="D108" s="5"/>
      <c r="E108" s="5"/>
      <c r="F108" s="5"/>
      <c r="G108" s="5"/>
      <c r="H108" s="5"/>
      <c r="I108" s="5"/>
    </row>
    <row r="109" ht="15.75" customHeight="1">
      <c r="C109" s="5"/>
      <c r="D109" s="5"/>
      <c r="E109" s="5"/>
      <c r="F109" s="5"/>
      <c r="G109" s="5"/>
      <c r="H109" s="5"/>
      <c r="I109" s="5"/>
    </row>
    <row r="110" ht="15.75" customHeight="1">
      <c r="C110" s="5"/>
      <c r="D110" s="5"/>
      <c r="E110" s="5"/>
      <c r="F110" s="5"/>
      <c r="G110" s="5"/>
      <c r="H110" s="5"/>
      <c r="I110" s="5"/>
    </row>
    <row r="111" ht="15.75" customHeight="1">
      <c r="C111" s="5"/>
      <c r="D111" s="5"/>
      <c r="E111" s="5"/>
      <c r="F111" s="5"/>
      <c r="G111" s="5"/>
      <c r="H111" s="5"/>
      <c r="I111" s="5"/>
    </row>
    <row r="112" ht="15.75" customHeight="1">
      <c r="C112" s="5"/>
      <c r="D112" s="5"/>
      <c r="E112" s="5"/>
      <c r="F112" s="5"/>
      <c r="G112" s="5"/>
      <c r="H112" s="5"/>
      <c r="I112" s="5"/>
    </row>
    <row r="113" ht="15.75" customHeight="1">
      <c r="C113" s="5"/>
      <c r="D113" s="5"/>
      <c r="E113" s="5"/>
      <c r="F113" s="5"/>
      <c r="G113" s="5"/>
      <c r="H113" s="5"/>
      <c r="I113" s="5"/>
    </row>
    <row r="114" ht="15.75" customHeight="1">
      <c r="C114" s="5"/>
      <c r="D114" s="5"/>
      <c r="E114" s="5"/>
      <c r="F114" s="5"/>
      <c r="G114" s="5"/>
      <c r="H114" s="5"/>
      <c r="I114" s="5"/>
    </row>
    <row r="115" ht="15.75" customHeight="1">
      <c r="C115" s="5"/>
      <c r="D115" s="5"/>
      <c r="E115" s="5"/>
      <c r="F115" s="5"/>
      <c r="G115" s="5"/>
      <c r="H115" s="5"/>
      <c r="I115" s="5"/>
    </row>
    <row r="116" ht="15.75" customHeight="1">
      <c r="C116" s="5"/>
      <c r="D116" s="5"/>
      <c r="E116" s="5"/>
      <c r="F116" s="5"/>
      <c r="G116" s="5"/>
      <c r="H116" s="5"/>
      <c r="I116" s="5"/>
    </row>
    <row r="117" ht="15.75" customHeight="1">
      <c r="C117" s="5"/>
      <c r="D117" s="5"/>
      <c r="E117" s="5"/>
      <c r="F117" s="5"/>
      <c r="G117" s="5"/>
      <c r="H117" s="5"/>
      <c r="I117" s="5"/>
    </row>
    <row r="118" ht="15.75" customHeight="1">
      <c r="C118" s="5"/>
      <c r="D118" s="5"/>
      <c r="E118" s="5"/>
      <c r="F118" s="5"/>
      <c r="G118" s="5"/>
      <c r="H118" s="5"/>
      <c r="I118" s="5"/>
    </row>
    <row r="119" ht="15.75" customHeight="1">
      <c r="C119" s="5"/>
      <c r="D119" s="5"/>
      <c r="E119" s="5"/>
      <c r="F119" s="5"/>
      <c r="G119" s="5"/>
      <c r="H119" s="5"/>
      <c r="I119" s="5"/>
    </row>
    <row r="120" ht="15.75" customHeight="1">
      <c r="C120" s="5"/>
      <c r="D120" s="5"/>
      <c r="E120" s="5"/>
      <c r="F120" s="5"/>
      <c r="G120" s="5"/>
      <c r="H120" s="5"/>
      <c r="I120" s="5"/>
    </row>
    <row r="121" ht="15.75" customHeight="1">
      <c r="C121" s="5"/>
      <c r="D121" s="5"/>
      <c r="E121" s="5"/>
      <c r="F121" s="5"/>
      <c r="G121" s="5"/>
      <c r="H121" s="5"/>
      <c r="I121" s="5"/>
    </row>
    <row r="122" ht="15.75" customHeight="1">
      <c r="C122" s="5"/>
      <c r="D122" s="5"/>
      <c r="E122" s="5"/>
      <c r="F122" s="5"/>
      <c r="G122" s="5"/>
      <c r="H122" s="5"/>
      <c r="I122" s="5"/>
    </row>
    <row r="123" ht="15.75" customHeight="1">
      <c r="C123" s="5"/>
      <c r="D123" s="5"/>
      <c r="E123" s="5"/>
      <c r="F123" s="5"/>
      <c r="G123" s="5"/>
      <c r="H123" s="5"/>
      <c r="I123" s="5"/>
    </row>
    <row r="124" ht="15.75" customHeight="1">
      <c r="C124" s="5"/>
      <c r="D124" s="5"/>
      <c r="E124" s="5"/>
      <c r="F124" s="5"/>
      <c r="G124" s="5"/>
      <c r="H124" s="5"/>
      <c r="I124" s="5"/>
    </row>
    <row r="125" ht="15.75" customHeight="1">
      <c r="C125" s="5"/>
      <c r="D125" s="5"/>
      <c r="E125" s="5"/>
      <c r="F125" s="5"/>
      <c r="G125" s="5"/>
      <c r="H125" s="5"/>
      <c r="I125" s="5"/>
    </row>
    <row r="126" ht="15.75" customHeight="1">
      <c r="C126" s="5"/>
      <c r="D126" s="5"/>
      <c r="E126" s="5"/>
      <c r="F126" s="5"/>
      <c r="G126" s="5"/>
      <c r="H126" s="5"/>
      <c r="I126" s="5"/>
    </row>
    <row r="127" ht="15.75" customHeight="1">
      <c r="C127" s="5"/>
      <c r="D127" s="5"/>
      <c r="E127" s="5"/>
      <c r="F127" s="5"/>
      <c r="G127" s="5"/>
      <c r="H127" s="5"/>
      <c r="I127" s="5"/>
    </row>
    <row r="128" ht="15.75" customHeight="1">
      <c r="C128" s="5"/>
      <c r="D128" s="5"/>
      <c r="E128" s="5"/>
      <c r="F128" s="5"/>
      <c r="G128" s="5"/>
      <c r="H128" s="5"/>
      <c r="I128" s="5"/>
    </row>
    <row r="129" ht="15.75" customHeight="1">
      <c r="C129" s="5"/>
      <c r="D129" s="5"/>
      <c r="E129" s="5"/>
      <c r="F129" s="5"/>
      <c r="G129" s="5"/>
      <c r="H129" s="5"/>
      <c r="I129" s="5"/>
    </row>
    <row r="130" ht="15.75" customHeight="1">
      <c r="C130" s="5"/>
      <c r="D130" s="5"/>
      <c r="E130" s="5"/>
      <c r="F130" s="5"/>
      <c r="G130" s="5"/>
      <c r="H130" s="5"/>
      <c r="I130" s="5"/>
    </row>
    <row r="131" ht="15.75" customHeight="1">
      <c r="C131" s="5"/>
      <c r="D131" s="5"/>
      <c r="E131" s="5"/>
      <c r="F131" s="5"/>
      <c r="G131" s="5"/>
      <c r="H131" s="5"/>
      <c r="I131" s="5"/>
    </row>
    <row r="132" ht="15.75" customHeight="1">
      <c r="C132" s="5"/>
      <c r="D132" s="5"/>
      <c r="E132" s="5"/>
      <c r="F132" s="5"/>
      <c r="G132" s="5"/>
      <c r="H132" s="5"/>
      <c r="I132" s="5"/>
    </row>
    <row r="133" ht="15.75" customHeight="1">
      <c r="C133" s="5"/>
      <c r="D133" s="5"/>
      <c r="E133" s="5"/>
      <c r="F133" s="5"/>
      <c r="G133" s="5"/>
      <c r="H133" s="5"/>
      <c r="I133" s="5"/>
    </row>
    <row r="134" ht="15.75" customHeight="1">
      <c r="C134" s="5"/>
      <c r="D134" s="5"/>
      <c r="E134" s="5"/>
      <c r="F134" s="5"/>
      <c r="G134" s="5"/>
      <c r="H134" s="5"/>
      <c r="I134" s="5"/>
    </row>
    <row r="135" ht="15.75" customHeight="1">
      <c r="C135" s="5"/>
      <c r="D135" s="5"/>
      <c r="E135" s="5"/>
      <c r="F135" s="5"/>
      <c r="G135" s="5"/>
      <c r="H135" s="5"/>
      <c r="I135" s="5"/>
    </row>
    <row r="136" ht="15.75" customHeight="1">
      <c r="C136" s="5"/>
      <c r="D136" s="5"/>
      <c r="E136" s="5"/>
      <c r="F136" s="5"/>
      <c r="G136" s="5"/>
      <c r="H136" s="5"/>
      <c r="I136" s="5"/>
    </row>
    <row r="137" ht="15.75" customHeight="1">
      <c r="C137" s="5"/>
      <c r="D137" s="5"/>
      <c r="E137" s="5"/>
      <c r="F137" s="5"/>
      <c r="G137" s="5"/>
      <c r="H137" s="5"/>
      <c r="I137" s="5"/>
    </row>
    <row r="138" ht="15.75" customHeight="1">
      <c r="C138" s="5"/>
      <c r="D138" s="5"/>
      <c r="E138" s="5"/>
      <c r="F138" s="5"/>
      <c r="G138" s="5"/>
      <c r="H138" s="5"/>
      <c r="I138" s="5"/>
    </row>
    <row r="139" ht="15.75" customHeight="1">
      <c r="C139" s="5"/>
      <c r="D139" s="5"/>
      <c r="E139" s="5"/>
      <c r="F139" s="5"/>
      <c r="G139" s="5"/>
      <c r="H139" s="5"/>
      <c r="I139" s="5"/>
    </row>
    <row r="140" ht="15.75" customHeight="1">
      <c r="C140" s="5"/>
      <c r="D140" s="5"/>
      <c r="E140" s="5"/>
      <c r="F140" s="5"/>
      <c r="G140" s="5"/>
      <c r="H140" s="5"/>
      <c r="I140" s="5"/>
    </row>
    <row r="141" ht="15.75" customHeight="1">
      <c r="C141" s="5"/>
      <c r="D141" s="5"/>
      <c r="E141" s="5"/>
      <c r="F141" s="5"/>
      <c r="G141" s="5"/>
      <c r="H141" s="5"/>
      <c r="I141" s="5"/>
    </row>
    <row r="142" ht="15.75" customHeight="1">
      <c r="C142" s="5"/>
      <c r="D142" s="5"/>
      <c r="E142" s="5"/>
      <c r="F142" s="5"/>
      <c r="G142" s="5"/>
      <c r="H142" s="5"/>
      <c r="I142" s="5"/>
    </row>
    <row r="143" ht="15.75" customHeight="1">
      <c r="C143" s="5"/>
      <c r="D143" s="5"/>
      <c r="E143" s="5"/>
      <c r="F143" s="5"/>
      <c r="G143" s="5"/>
      <c r="H143" s="5"/>
      <c r="I143" s="5"/>
    </row>
    <row r="144" ht="15.75" customHeight="1">
      <c r="C144" s="5"/>
      <c r="D144" s="5"/>
      <c r="E144" s="5"/>
      <c r="F144" s="5"/>
      <c r="G144" s="5"/>
      <c r="H144" s="5"/>
      <c r="I144" s="5"/>
    </row>
    <row r="145" ht="15.75" customHeight="1">
      <c r="C145" s="5"/>
      <c r="D145" s="5"/>
      <c r="E145" s="5"/>
      <c r="F145" s="5"/>
      <c r="G145" s="5"/>
      <c r="H145" s="5"/>
      <c r="I145" s="5"/>
    </row>
    <row r="146" ht="15.75" customHeight="1">
      <c r="C146" s="5"/>
      <c r="D146" s="5"/>
      <c r="E146" s="5"/>
      <c r="F146" s="5"/>
      <c r="G146" s="5"/>
      <c r="H146" s="5"/>
      <c r="I146" s="5"/>
    </row>
    <row r="147" ht="15.75" customHeight="1">
      <c r="C147" s="5"/>
      <c r="D147" s="5"/>
      <c r="E147" s="5"/>
      <c r="F147" s="5"/>
      <c r="G147" s="5"/>
      <c r="H147" s="5"/>
      <c r="I147" s="5"/>
    </row>
    <row r="148" ht="15.75" customHeight="1">
      <c r="C148" s="5"/>
      <c r="D148" s="5"/>
      <c r="E148" s="5"/>
      <c r="F148" s="5"/>
      <c r="G148" s="5"/>
      <c r="H148" s="5"/>
      <c r="I148" s="5"/>
    </row>
    <row r="149" ht="15.75" customHeight="1">
      <c r="C149" s="5"/>
      <c r="D149" s="5"/>
      <c r="E149" s="5"/>
      <c r="F149" s="5"/>
      <c r="G149" s="5"/>
      <c r="H149" s="5"/>
      <c r="I149" s="5"/>
    </row>
    <row r="150" ht="15.75" customHeight="1">
      <c r="C150" s="5"/>
      <c r="D150" s="5"/>
      <c r="E150" s="5"/>
      <c r="F150" s="5"/>
      <c r="G150" s="5"/>
      <c r="H150" s="5"/>
      <c r="I150" s="5"/>
    </row>
    <row r="151" ht="15.75" customHeight="1">
      <c r="C151" s="5"/>
      <c r="D151" s="5"/>
      <c r="E151" s="5"/>
      <c r="F151" s="5"/>
      <c r="G151" s="5"/>
      <c r="H151" s="5"/>
      <c r="I151" s="5"/>
    </row>
    <row r="152" ht="15.75" customHeight="1">
      <c r="C152" s="5"/>
      <c r="D152" s="5"/>
      <c r="E152" s="5"/>
      <c r="F152" s="5"/>
      <c r="G152" s="5"/>
      <c r="H152" s="5"/>
      <c r="I152" s="5"/>
    </row>
    <row r="153" ht="15.75" customHeight="1">
      <c r="C153" s="5"/>
      <c r="D153" s="5"/>
      <c r="E153" s="5"/>
      <c r="F153" s="5"/>
      <c r="G153" s="5"/>
      <c r="H153" s="5"/>
      <c r="I153" s="5"/>
    </row>
    <row r="154" ht="15.75" customHeight="1">
      <c r="C154" s="5"/>
      <c r="D154" s="5"/>
      <c r="E154" s="5"/>
      <c r="F154" s="5"/>
      <c r="G154" s="5"/>
      <c r="H154" s="5"/>
      <c r="I154" s="5"/>
    </row>
    <row r="155" ht="15.75" customHeight="1">
      <c r="C155" s="5"/>
      <c r="D155" s="5"/>
      <c r="E155" s="5"/>
      <c r="F155" s="5"/>
      <c r="G155" s="5"/>
      <c r="H155" s="5"/>
      <c r="I155" s="5"/>
    </row>
    <row r="156" ht="15.75" customHeight="1">
      <c r="C156" s="5"/>
      <c r="D156" s="5"/>
      <c r="E156" s="5"/>
      <c r="F156" s="5"/>
      <c r="G156" s="5"/>
      <c r="H156" s="5"/>
      <c r="I156" s="5"/>
    </row>
    <row r="157" ht="15.75" customHeight="1">
      <c r="C157" s="5"/>
      <c r="D157" s="5"/>
      <c r="E157" s="5"/>
      <c r="F157" s="5"/>
      <c r="G157" s="5"/>
      <c r="H157" s="5"/>
      <c r="I157" s="5"/>
    </row>
    <row r="158" ht="15.75" customHeight="1">
      <c r="C158" s="5"/>
      <c r="D158" s="5"/>
      <c r="E158" s="5"/>
      <c r="F158" s="5"/>
      <c r="G158" s="5"/>
      <c r="H158" s="5"/>
      <c r="I158" s="5"/>
    </row>
    <row r="159" ht="15.75" customHeight="1">
      <c r="C159" s="5"/>
      <c r="D159" s="5"/>
      <c r="E159" s="5"/>
      <c r="F159" s="5"/>
      <c r="G159" s="5"/>
      <c r="H159" s="5"/>
      <c r="I159" s="5"/>
    </row>
    <row r="160" ht="15.75" customHeight="1">
      <c r="C160" s="5"/>
      <c r="D160" s="5"/>
      <c r="E160" s="5"/>
      <c r="F160" s="5"/>
      <c r="G160" s="5"/>
      <c r="H160" s="5"/>
      <c r="I160" s="5"/>
    </row>
    <row r="161" ht="15.75" customHeight="1">
      <c r="C161" s="5"/>
      <c r="D161" s="5"/>
      <c r="E161" s="5"/>
      <c r="F161" s="5"/>
      <c r="G161" s="5"/>
      <c r="H161" s="5"/>
      <c r="I161" s="5"/>
    </row>
    <row r="162" ht="15.75" customHeight="1">
      <c r="C162" s="5"/>
      <c r="D162" s="5"/>
      <c r="E162" s="5"/>
      <c r="F162" s="5"/>
      <c r="G162" s="5"/>
      <c r="H162" s="5"/>
      <c r="I162" s="5"/>
    </row>
    <row r="163" ht="15.75" customHeight="1">
      <c r="C163" s="5"/>
      <c r="D163" s="5"/>
      <c r="E163" s="5"/>
      <c r="F163" s="5"/>
      <c r="G163" s="5"/>
      <c r="H163" s="5"/>
      <c r="I163" s="5"/>
    </row>
    <row r="164" ht="15.75" customHeight="1">
      <c r="C164" s="5"/>
      <c r="D164" s="5"/>
      <c r="E164" s="5"/>
      <c r="F164" s="5"/>
      <c r="G164" s="5"/>
      <c r="H164" s="5"/>
      <c r="I164" s="5"/>
    </row>
    <row r="165" ht="15.75" customHeight="1">
      <c r="C165" s="5"/>
      <c r="D165" s="5"/>
      <c r="E165" s="5"/>
      <c r="F165" s="5"/>
      <c r="G165" s="5"/>
      <c r="H165" s="5"/>
      <c r="I165" s="5"/>
    </row>
    <row r="166" ht="15.75" customHeight="1">
      <c r="C166" s="5"/>
      <c r="D166" s="5"/>
      <c r="E166" s="5"/>
      <c r="F166" s="5"/>
      <c r="G166" s="5"/>
      <c r="H166" s="5"/>
      <c r="I166" s="5"/>
    </row>
    <row r="167" ht="15.75" customHeight="1">
      <c r="C167" s="5"/>
      <c r="D167" s="5"/>
      <c r="E167" s="5"/>
      <c r="F167" s="5"/>
      <c r="G167" s="5"/>
      <c r="H167" s="5"/>
      <c r="I167" s="5"/>
    </row>
    <row r="168" ht="15.75" customHeight="1">
      <c r="C168" s="5"/>
      <c r="D168" s="5"/>
      <c r="E168" s="5"/>
      <c r="F168" s="5"/>
      <c r="G168" s="5"/>
      <c r="H168" s="5"/>
      <c r="I168" s="5"/>
    </row>
    <row r="169" ht="15.75" customHeight="1">
      <c r="C169" s="5"/>
      <c r="D169" s="5"/>
      <c r="E169" s="5"/>
      <c r="F169" s="5"/>
      <c r="G169" s="5"/>
      <c r="H169" s="5"/>
      <c r="I169" s="5"/>
    </row>
    <row r="170" ht="15.75" customHeight="1">
      <c r="C170" s="5"/>
      <c r="D170" s="5"/>
      <c r="E170" s="5"/>
      <c r="F170" s="5"/>
      <c r="G170" s="5"/>
      <c r="H170" s="5"/>
      <c r="I170" s="5"/>
    </row>
    <row r="171" ht="15.75" customHeight="1">
      <c r="C171" s="5"/>
      <c r="D171" s="5"/>
      <c r="E171" s="5"/>
      <c r="F171" s="5"/>
      <c r="G171" s="5"/>
      <c r="H171" s="5"/>
      <c r="I171" s="5"/>
    </row>
    <row r="172" ht="15.75" customHeight="1">
      <c r="C172" s="5"/>
      <c r="D172" s="5"/>
      <c r="E172" s="5"/>
      <c r="F172" s="5"/>
      <c r="G172" s="5"/>
      <c r="H172" s="5"/>
      <c r="I172" s="5"/>
    </row>
    <row r="173" ht="15.75" customHeight="1">
      <c r="C173" s="5"/>
      <c r="D173" s="5"/>
      <c r="E173" s="5"/>
      <c r="F173" s="5"/>
      <c r="G173" s="5"/>
      <c r="H173" s="5"/>
      <c r="I173" s="5"/>
    </row>
    <row r="174" ht="15.75" customHeight="1">
      <c r="C174" s="5"/>
      <c r="D174" s="5"/>
      <c r="E174" s="5"/>
      <c r="F174" s="5"/>
      <c r="G174" s="5"/>
      <c r="H174" s="5"/>
      <c r="I174" s="5"/>
    </row>
    <row r="175" ht="15.75" customHeight="1">
      <c r="C175" s="5"/>
      <c r="D175" s="5"/>
      <c r="E175" s="5"/>
      <c r="F175" s="5"/>
      <c r="G175" s="5"/>
      <c r="H175" s="5"/>
      <c r="I175" s="5"/>
    </row>
    <row r="176" ht="15.75" customHeight="1">
      <c r="C176" s="5"/>
      <c r="D176" s="5"/>
      <c r="E176" s="5"/>
      <c r="F176" s="5"/>
      <c r="G176" s="5"/>
      <c r="H176" s="5"/>
      <c r="I176" s="5"/>
    </row>
    <row r="177" ht="15.75" customHeight="1">
      <c r="C177" s="5"/>
      <c r="D177" s="5"/>
      <c r="E177" s="5"/>
      <c r="F177" s="5"/>
      <c r="G177" s="5"/>
      <c r="H177" s="5"/>
      <c r="I177" s="5"/>
    </row>
    <row r="178" ht="15.75" customHeight="1">
      <c r="C178" s="5"/>
      <c r="D178" s="5"/>
      <c r="E178" s="5"/>
      <c r="F178" s="5"/>
      <c r="G178" s="5"/>
      <c r="H178" s="5"/>
      <c r="I178" s="5"/>
    </row>
    <row r="179" ht="15.75" customHeight="1">
      <c r="C179" s="5"/>
      <c r="D179" s="5"/>
      <c r="E179" s="5"/>
      <c r="F179" s="5"/>
      <c r="G179" s="5"/>
      <c r="H179" s="5"/>
      <c r="I179" s="5"/>
    </row>
    <row r="180" ht="15.75" customHeight="1">
      <c r="C180" s="5"/>
      <c r="D180" s="5"/>
      <c r="E180" s="5"/>
      <c r="F180" s="5"/>
      <c r="G180" s="5"/>
      <c r="H180" s="5"/>
      <c r="I180" s="5"/>
    </row>
    <row r="181" ht="15.75" customHeight="1">
      <c r="C181" s="5"/>
      <c r="D181" s="5"/>
      <c r="E181" s="5"/>
      <c r="F181" s="5"/>
      <c r="G181" s="5"/>
      <c r="H181" s="5"/>
      <c r="I181" s="5"/>
    </row>
    <row r="182" ht="15.75" customHeight="1">
      <c r="C182" s="5"/>
      <c r="D182" s="5"/>
      <c r="E182" s="5"/>
      <c r="F182" s="5"/>
      <c r="G182" s="5"/>
      <c r="H182" s="5"/>
      <c r="I182" s="5"/>
    </row>
    <row r="183" ht="15.75" customHeight="1">
      <c r="C183" s="5"/>
      <c r="D183" s="5"/>
      <c r="E183" s="5"/>
      <c r="F183" s="5"/>
      <c r="G183" s="5"/>
      <c r="H183" s="5"/>
      <c r="I183" s="5"/>
    </row>
    <row r="184" ht="15.75" customHeight="1">
      <c r="C184" s="5"/>
      <c r="D184" s="5"/>
      <c r="E184" s="5"/>
      <c r="F184" s="5"/>
      <c r="G184" s="5"/>
      <c r="H184" s="5"/>
      <c r="I184" s="5"/>
    </row>
    <row r="185" ht="15.75" customHeight="1">
      <c r="C185" s="5"/>
      <c r="D185" s="5"/>
      <c r="E185" s="5"/>
      <c r="F185" s="5"/>
      <c r="G185" s="5"/>
      <c r="H185" s="5"/>
      <c r="I185" s="5"/>
    </row>
    <row r="186" ht="15.75" customHeight="1">
      <c r="C186" s="5"/>
      <c r="D186" s="5"/>
      <c r="E186" s="5"/>
      <c r="F186" s="5"/>
      <c r="G186" s="5"/>
      <c r="H186" s="5"/>
      <c r="I186" s="5"/>
    </row>
    <row r="187" ht="15.75" customHeight="1">
      <c r="C187" s="5"/>
      <c r="D187" s="5"/>
      <c r="E187" s="5"/>
      <c r="F187" s="5"/>
      <c r="G187" s="5"/>
      <c r="H187" s="5"/>
      <c r="I187" s="5"/>
    </row>
    <row r="188" ht="15.75" customHeight="1">
      <c r="C188" s="5"/>
      <c r="D188" s="5"/>
      <c r="E188" s="5"/>
      <c r="F188" s="5"/>
      <c r="G188" s="5"/>
      <c r="H188" s="5"/>
      <c r="I188" s="5"/>
    </row>
    <row r="189" ht="15.75" customHeight="1">
      <c r="C189" s="5"/>
      <c r="D189" s="5"/>
      <c r="E189" s="5"/>
      <c r="F189" s="5"/>
      <c r="G189" s="5"/>
      <c r="H189" s="5"/>
      <c r="I189" s="5"/>
    </row>
    <row r="190" ht="15.75" customHeight="1">
      <c r="C190" s="5"/>
      <c r="D190" s="5"/>
      <c r="E190" s="5"/>
      <c r="F190" s="5"/>
      <c r="G190" s="5"/>
      <c r="H190" s="5"/>
      <c r="I190" s="5"/>
    </row>
    <row r="191" ht="15.75" customHeight="1">
      <c r="C191" s="5"/>
      <c r="D191" s="5"/>
      <c r="E191" s="5"/>
      <c r="F191" s="5"/>
      <c r="G191" s="5"/>
      <c r="H191" s="5"/>
      <c r="I191" s="5"/>
    </row>
    <row r="192" ht="15.75" customHeight="1">
      <c r="C192" s="5"/>
      <c r="D192" s="5"/>
      <c r="E192" s="5"/>
      <c r="F192" s="5"/>
      <c r="G192" s="5"/>
      <c r="H192" s="5"/>
      <c r="I192" s="5"/>
    </row>
    <row r="193" ht="15.75" customHeight="1">
      <c r="C193" s="5"/>
      <c r="D193" s="5"/>
      <c r="E193" s="5"/>
      <c r="F193" s="5"/>
      <c r="G193" s="5"/>
      <c r="H193" s="5"/>
      <c r="I193" s="5"/>
    </row>
    <row r="194" ht="15.75" customHeight="1">
      <c r="C194" s="5"/>
      <c r="D194" s="5"/>
      <c r="E194" s="5"/>
      <c r="F194" s="5"/>
      <c r="G194" s="5"/>
      <c r="H194" s="5"/>
      <c r="I194" s="5"/>
    </row>
    <row r="195" ht="15.75" customHeight="1">
      <c r="C195" s="5"/>
      <c r="D195" s="5"/>
      <c r="E195" s="5"/>
      <c r="F195" s="5"/>
      <c r="G195" s="5"/>
      <c r="H195" s="5"/>
      <c r="I195" s="5"/>
    </row>
    <row r="196" ht="15.75" customHeight="1">
      <c r="C196" s="5"/>
      <c r="D196" s="5"/>
      <c r="E196" s="5"/>
      <c r="F196" s="5"/>
      <c r="G196" s="5"/>
      <c r="H196" s="5"/>
      <c r="I196" s="5"/>
    </row>
    <row r="197" ht="15.75" customHeight="1">
      <c r="C197" s="5"/>
      <c r="D197" s="5"/>
      <c r="E197" s="5"/>
      <c r="F197" s="5"/>
      <c r="G197" s="5"/>
      <c r="H197" s="5"/>
      <c r="I197" s="5"/>
    </row>
    <row r="198" ht="15.75" customHeight="1">
      <c r="C198" s="5"/>
      <c r="D198" s="5"/>
      <c r="E198" s="5"/>
      <c r="F198" s="5"/>
      <c r="G198" s="5"/>
      <c r="H198" s="5"/>
      <c r="I198" s="5"/>
    </row>
    <row r="199" ht="15.75" customHeight="1">
      <c r="C199" s="5"/>
      <c r="D199" s="5"/>
      <c r="E199" s="5"/>
      <c r="F199" s="5"/>
      <c r="G199" s="5"/>
      <c r="H199" s="5"/>
      <c r="I199" s="5"/>
    </row>
    <row r="200" ht="15.75" customHeight="1">
      <c r="C200" s="5"/>
      <c r="D200" s="5"/>
      <c r="E200" s="5"/>
      <c r="F200" s="5"/>
      <c r="G200" s="5"/>
      <c r="H200" s="5"/>
      <c r="I200" s="5"/>
    </row>
    <row r="201" ht="15.75" customHeight="1">
      <c r="C201" s="5"/>
      <c r="D201" s="5"/>
      <c r="E201" s="5"/>
      <c r="F201" s="5"/>
      <c r="G201" s="5"/>
      <c r="H201" s="5"/>
      <c r="I201" s="5"/>
    </row>
    <row r="202" ht="15.75" customHeight="1">
      <c r="C202" s="5"/>
      <c r="D202" s="5"/>
      <c r="E202" s="5"/>
      <c r="F202" s="5"/>
      <c r="G202" s="5"/>
      <c r="H202" s="5"/>
      <c r="I202" s="5"/>
    </row>
    <row r="203" ht="15.75" customHeight="1">
      <c r="C203" s="5"/>
      <c r="D203" s="5"/>
      <c r="E203" s="5"/>
      <c r="F203" s="5"/>
      <c r="G203" s="5"/>
      <c r="H203" s="5"/>
      <c r="I203" s="5"/>
    </row>
    <row r="204" ht="15.75" customHeight="1">
      <c r="C204" s="5"/>
      <c r="D204" s="5"/>
      <c r="E204" s="5"/>
      <c r="F204" s="5"/>
      <c r="G204" s="5"/>
      <c r="H204" s="5"/>
      <c r="I204" s="5"/>
    </row>
    <row r="205" ht="15.75" customHeight="1">
      <c r="C205" s="5"/>
      <c r="D205" s="5"/>
      <c r="E205" s="5"/>
      <c r="F205" s="5"/>
      <c r="G205" s="5"/>
      <c r="H205" s="5"/>
      <c r="I205" s="5"/>
    </row>
    <row r="206" ht="15.75" customHeight="1">
      <c r="C206" s="5"/>
      <c r="D206" s="5"/>
      <c r="E206" s="5"/>
      <c r="F206" s="5"/>
      <c r="G206" s="5"/>
      <c r="H206" s="5"/>
      <c r="I206" s="5"/>
    </row>
    <row r="207" ht="15.75" customHeight="1">
      <c r="C207" s="5"/>
      <c r="D207" s="5"/>
      <c r="E207" s="5"/>
      <c r="F207" s="5"/>
      <c r="G207" s="5"/>
      <c r="H207" s="5"/>
      <c r="I207" s="5"/>
    </row>
    <row r="208" ht="15.75" customHeight="1">
      <c r="C208" s="5"/>
      <c r="D208" s="5"/>
      <c r="E208" s="5"/>
      <c r="F208" s="5"/>
      <c r="G208" s="5"/>
      <c r="H208" s="5"/>
      <c r="I208" s="5"/>
    </row>
    <row r="209" ht="15.75" customHeight="1">
      <c r="C209" s="5"/>
      <c r="D209" s="5"/>
      <c r="E209" s="5"/>
      <c r="F209" s="5"/>
      <c r="G209" s="5"/>
      <c r="H209" s="5"/>
      <c r="I209" s="5"/>
    </row>
    <row r="210" ht="15.75" customHeight="1">
      <c r="C210" s="5"/>
      <c r="D210" s="5"/>
      <c r="E210" s="5"/>
      <c r="F210" s="5"/>
      <c r="G210" s="5"/>
      <c r="H210" s="5"/>
      <c r="I210" s="5"/>
    </row>
    <row r="211" ht="15.75" customHeight="1">
      <c r="C211" s="5"/>
      <c r="D211" s="5"/>
      <c r="E211" s="5"/>
      <c r="F211" s="5"/>
      <c r="G211" s="5"/>
      <c r="H211" s="5"/>
      <c r="I211" s="5"/>
    </row>
    <row r="212" ht="15.75" customHeight="1">
      <c r="C212" s="5"/>
      <c r="D212" s="5"/>
      <c r="E212" s="5"/>
      <c r="F212" s="5"/>
      <c r="G212" s="5"/>
      <c r="H212" s="5"/>
      <c r="I212" s="5"/>
    </row>
    <row r="213" ht="15.75" customHeight="1">
      <c r="C213" s="5"/>
      <c r="D213" s="5"/>
      <c r="E213" s="5"/>
      <c r="F213" s="5"/>
      <c r="G213" s="5"/>
      <c r="H213" s="5"/>
      <c r="I213" s="5"/>
    </row>
    <row r="214" ht="15.75" customHeight="1">
      <c r="C214" s="5"/>
      <c r="D214" s="5"/>
      <c r="E214" s="5"/>
      <c r="F214" s="5"/>
      <c r="G214" s="5"/>
      <c r="H214" s="5"/>
      <c r="I214" s="5"/>
    </row>
    <row r="215" ht="15.75" customHeight="1">
      <c r="C215" s="5"/>
      <c r="D215" s="5"/>
      <c r="E215" s="5"/>
      <c r="F215" s="5"/>
      <c r="G215" s="5"/>
      <c r="H215" s="5"/>
      <c r="I215" s="5"/>
    </row>
    <row r="216" ht="15.75" customHeight="1">
      <c r="C216" s="5"/>
      <c r="D216" s="5"/>
      <c r="E216" s="5"/>
      <c r="F216" s="5"/>
      <c r="G216" s="5"/>
      <c r="H216" s="5"/>
      <c r="I216" s="5"/>
    </row>
    <row r="217" ht="15.75" customHeight="1">
      <c r="C217" s="5"/>
      <c r="D217" s="5"/>
      <c r="E217" s="5"/>
      <c r="F217" s="5"/>
      <c r="G217" s="5"/>
      <c r="H217" s="5"/>
      <c r="I217" s="5"/>
    </row>
    <row r="218" ht="15.75" customHeight="1">
      <c r="C218" s="5"/>
      <c r="D218" s="5"/>
      <c r="E218" s="5"/>
      <c r="F218" s="5"/>
      <c r="G218" s="5"/>
      <c r="H218" s="5"/>
      <c r="I218" s="5"/>
    </row>
    <row r="219" ht="15.75" customHeight="1">
      <c r="C219" s="5"/>
      <c r="D219" s="5"/>
      <c r="E219" s="5"/>
      <c r="F219" s="5"/>
      <c r="G219" s="5"/>
      <c r="H219" s="5"/>
      <c r="I219" s="5"/>
    </row>
    <row r="220" ht="15.75" customHeight="1">
      <c r="C220" s="5"/>
      <c r="D220" s="5"/>
      <c r="E220" s="5"/>
      <c r="F220" s="5"/>
      <c r="G220" s="5"/>
      <c r="H220" s="5"/>
      <c r="I220" s="5"/>
    </row>
    <row r="221" ht="15.75" customHeight="1">
      <c r="C221" s="5"/>
      <c r="D221" s="5"/>
      <c r="E221" s="5"/>
      <c r="F221" s="5"/>
      <c r="G221" s="5"/>
      <c r="H221" s="5"/>
      <c r="I221" s="5"/>
    </row>
    <row r="222" ht="15.75" customHeight="1">
      <c r="C222" s="5"/>
      <c r="D222" s="5"/>
      <c r="E222" s="5"/>
      <c r="F222" s="5"/>
      <c r="G222" s="5"/>
      <c r="H222" s="5"/>
      <c r="I222" s="5"/>
    </row>
    <row r="223" ht="15.75" customHeight="1">
      <c r="C223" s="5"/>
      <c r="D223" s="5"/>
      <c r="E223" s="5"/>
      <c r="F223" s="5"/>
      <c r="G223" s="5"/>
      <c r="H223" s="5"/>
      <c r="I223" s="5"/>
    </row>
    <row r="224" ht="15.75" customHeight="1">
      <c r="C224" s="5"/>
      <c r="D224" s="5"/>
      <c r="E224" s="5"/>
      <c r="F224" s="5"/>
      <c r="G224" s="5"/>
      <c r="H224" s="5"/>
      <c r="I224" s="5"/>
    </row>
    <row r="225" ht="15.75" customHeight="1">
      <c r="C225" s="5"/>
      <c r="D225" s="5"/>
      <c r="E225" s="5"/>
      <c r="F225" s="5"/>
      <c r="G225" s="5"/>
      <c r="H225" s="5"/>
      <c r="I225" s="5"/>
    </row>
    <row r="226" ht="15.75" customHeight="1">
      <c r="C226" s="5"/>
      <c r="D226" s="5"/>
      <c r="E226" s="5"/>
      <c r="F226" s="5"/>
      <c r="G226" s="5"/>
      <c r="H226" s="5"/>
      <c r="I226" s="5"/>
    </row>
    <row r="227" ht="15.75" customHeight="1">
      <c r="C227" s="5"/>
      <c r="D227" s="5"/>
      <c r="E227" s="5"/>
      <c r="F227" s="5"/>
      <c r="G227" s="5"/>
      <c r="H227" s="5"/>
      <c r="I227" s="5"/>
    </row>
    <row r="228" ht="15.75" customHeight="1">
      <c r="C228" s="5"/>
      <c r="D228" s="5"/>
      <c r="E228" s="5"/>
      <c r="F228" s="5"/>
      <c r="G228" s="5"/>
      <c r="H228" s="5"/>
      <c r="I228" s="5"/>
    </row>
    <row r="229" ht="15.75" customHeight="1">
      <c r="C229" s="5"/>
      <c r="D229" s="5"/>
      <c r="E229" s="5"/>
      <c r="F229" s="5"/>
      <c r="G229" s="5"/>
      <c r="H229" s="5"/>
      <c r="I229" s="5"/>
    </row>
    <row r="230" ht="15.75" customHeight="1">
      <c r="C230" s="5"/>
      <c r="D230" s="5"/>
      <c r="E230" s="5"/>
      <c r="F230" s="5"/>
      <c r="G230" s="5"/>
      <c r="H230" s="5"/>
      <c r="I230" s="5"/>
    </row>
    <row r="231" ht="15.75" customHeight="1">
      <c r="C231" s="5"/>
      <c r="D231" s="5"/>
      <c r="E231" s="5"/>
      <c r="F231" s="5"/>
      <c r="G231" s="5"/>
      <c r="H231" s="5"/>
      <c r="I231" s="5"/>
    </row>
    <row r="232" ht="15.75" customHeight="1">
      <c r="C232" s="5"/>
      <c r="D232" s="5"/>
      <c r="E232" s="5"/>
      <c r="F232" s="5"/>
      <c r="G232" s="5"/>
      <c r="H232" s="5"/>
      <c r="I232" s="5"/>
    </row>
    <row r="233" ht="15.75" customHeight="1">
      <c r="C233" s="5"/>
      <c r="D233" s="5"/>
      <c r="E233" s="5"/>
      <c r="F233" s="5"/>
      <c r="G233" s="5"/>
      <c r="H233" s="5"/>
      <c r="I233" s="5"/>
    </row>
    <row r="234" ht="15.75" customHeight="1">
      <c r="C234" s="5"/>
      <c r="D234" s="5"/>
      <c r="E234" s="5"/>
      <c r="F234" s="5"/>
      <c r="G234" s="5"/>
      <c r="H234" s="5"/>
      <c r="I234" s="5"/>
    </row>
    <row r="235" ht="15.75" customHeight="1">
      <c r="C235" s="5"/>
      <c r="D235" s="5"/>
      <c r="E235" s="5"/>
      <c r="F235" s="5"/>
      <c r="G235" s="5"/>
      <c r="H235" s="5"/>
      <c r="I235" s="5"/>
    </row>
    <row r="236" ht="15.75" customHeight="1">
      <c r="C236" s="5"/>
      <c r="D236" s="5"/>
      <c r="E236" s="5"/>
      <c r="F236" s="5"/>
      <c r="G236" s="5"/>
      <c r="H236" s="5"/>
      <c r="I236" s="5"/>
    </row>
    <row r="237" ht="15.75" customHeight="1">
      <c r="C237" s="5"/>
      <c r="D237" s="5"/>
      <c r="E237" s="5"/>
      <c r="F237" s="5"/>
      <c r="G237" s="5"/>
      <c r="H237" s="5"/>
      <c r="I237" s="5"/>
    </row>
    <row r="238" ht="15.75" customHeight="1">
      <c r="C238" s="5"/>
      <c r="D238" s="5"/>
      <c r="E238" s="5"/>
      <c r="F238" s="5"/>
      <c r="G238" s="5"/>
      <c r="H238" s="5"/>
      <c r="I238" s="5"/>
    </row>
    <row r="239" ht="15.75" customHeight="1">
      <c r="C239" s="5"/>
      <c r="D239" s="5"/>
      <c r="E239" s="5"/>
      <c r="F239" s="5"/>
      <c r="G239" s="5"/>
      <c r="H239" s="5"/>
      <c r="I239" s="5"/>
    </row>
    <row r="240" ht="15.75" customHeight="1">
      <c r="C240" s="5"/>
      <c r="D240" s="5"/>
      <c r="E240" s="5"/>
      <c r="F240" s="5"/>
      <c r="G240" s="5"/>
      <c r="H240" s="5"/>
      <c r="I240" s="5"/>
    </row>
    <row r="241" ht="15.75" customHeight="1">
      <c r="C241" s="5"/>
      <c r="D241" s="5"/>
      <c r="E241" s="5"/>
      <c r="F241" s="5"/>
      <c r="G241" s="5"/>
      <c r="H241" s="5"/>
      <c r="I241" s="5"/>
    </row>
    <row r="242" ht="15.75" customHeight="1">
      <c r="C242" s="5"/>
      <c r="D242" s="5"/>
      <c r="E242" s="5"/>
      <c r="F242" s="5"/>
      <c r="G242" s="5"/>
      <c r="H242" s="5"/>
      <c r="I242" s="5"/>
    </row>
    <row r="243" ht="15.75" customHeight="1">
      <c r="C243" s="5"/>
      <c r="D243" s="5"/>
      <c r="E243" s="5"/>
      <c r="F243" s="5"/>
      <c r="G243" s="5"/>
      <c r="H243" s="5"/>
      <c r="I243" s="5"/>
    </row>
    <row r="244" ht="15.75" customHeight="1">
      <c r="C244" s="5"/>
      <c r="D244" s="5"/>
      <c r="E244" s="5"/>
      <c r="F244" s="5"/>
      <c r="G244" s="5"/>
      <c r="H244" s="5"/>
      <c r="I244" s="5"/>
    </row>
    <row r="245" ht="15.75" customHeight="1">
      <c r="C245" s="5"/>
      <c r="D245" s="5"/>
      <c r="E245" s="5"/>
      <c r="F245" s="5"/>
      <c r="G245" s="5"/>
      <c r="H245" s="5"/>
      <c r="I245" s="5"/>
    </row>
    <row r="246" ht="15.75" customHeight="1">
      <c r="C246" s="5"/>
      <c r="D246" s="5"/>
      <c r="E246" s="5"/>
      <c r="F246" s="5"/>
      <c r="G246" s="5"/>
      <c r="H246" s="5"/>
      <c r="I246" s="5"/>
    </row>
    <row r="247" ht="15.75" customHeight="1">
      <c r="C247" s="5"/>
      <c r="D247" s="5"/>
      <c r="E247" s="5"/>
      <c r="F247" s="5"/>
      <c r="G247" s="5"/>
      <c r="H247" s="5"/>
      <c r="I247" s="5"/>
    </row>
    <row r="248" ht="15.75" customHeight="1">
      <c r="C248" s="5"/>
      <c r="D248" s="5"/>
      <c r="E248" s="5"/>
      <c r="F248" s="5"/>
      <c r="G248" s="5"/>
      <c r="H248" s="5"/>
      <c r="I248" s="5"/>
    </row>
    <row r="249" ht="15.75" customHeight="1">
      <c r="C249" s="5"/>
      <c r="D249" s="5"/>
      <c r="E249" s="5"/>
      <c r="F249" s="5"/>
      <c r="G249" s="5"/>
      <c r="H249" s="5"/>
      <c r="I249" s="5"/>
    </row>
    <row r="250" ht="15.75" customHeight="1">
      <c r="C250" s="5"/>
      <c r="D250" s="5"/>
      <c r="E250" s="5"/>
      <c r="F250" s="5"/>
      <c r="G250" s="5"/>
      <c r="H250" s="5"/>
      <c r="I250" s="5"/>
    </row>
    <row r="251" ht="15.75" customHeight="1">
      <c r="C251" s="5"/>
      <c r="D251" s="5"/>
      <c r="E251" s="5"/>
      <c r="F251" s="5"/>
      <c r="G251" s="5"/>
      <c r="H251" s="5"/>
      <c r="I251" s="5"/>
    </row>
    <row r="252" ht="15.75" customHeight="1">
      <c r="C252" s="5"/>
      <c r="D252" s="5"/>
      <c r="E252" s="5"/>
      <c r="F252" s="5"/>
      <c r="G252" s="5"/>
      <c r="H252" s="5"/>
      <c r="I252" s="5"/>
    </row>
    <row r="253" ht="15.75" customHeight="1">
      <c r="C253" s="5"/>
      <c r="D253" s="5"/>
      <c r="E253" s="5"/>
      <c r="F253" s="5"/>
      <c r="G253" s="5"/>
      <c r="H253" s="5"/>
      <c r="I253" s="5"/>
    </row>
    <row r="254" ht="15.75" customHeight="1">
      <c r="C254" s="5"/>
      <c r="D254" s="5"/>
      <c r="E254" s="5"/>
      <c r="F254" s="5"/>
      <c r="G254" s="5"/>
      <c r="H254" s="5"/>
      <c r="I254" s="5"/>
    </row>
    <row r="255" ht="15.75" customHeight="1">
      <c r="C255" s="5"/>
      <c r="D255" s="5"/>
      <c r="E255" s="5"/>
      <c r="F255" s="5"/>
      <c r="G255" s="5"/>
      <c r="H255" s="5"/>
      <c r="I255" s="5"/>
    </row>
    <row r="256" ht="15.75" customHeight="1">
      <c r="C256" s="5"/>
      <c r="D256" s="5"/>
      <c r="E256" s="5"/>
      <c r="F256" s="5"/>
      <c r="G256" s="5"/>
      <c r="H256" s="5"/>
      <c r="I256" s="5"/>
    </row>
    <row r="257" ht="15.75" customHeight="1">
      <c r="C257" s="5"/>
      <c r="D257" s="5"/>
      <c r="E257" s="5"/>
      <c r="F257" s="5"/>
      <c r="G257" s="5"/>
      <c r="H257" s="5"/>
      <c r="I257" s="5"/>
    </row>
    <row r="258" ht="15.75" customHeight="1">
      <c r="C258" s="5"/>
      <c r="D258" s="5"/>
      <c r="E258" s="5"/>
      <c r="F258" s="5"/>
      <c r="G258" s="5"/>
      <c r="H258" s="5"/>
      <c r="I258" s="5"/>
    </row>
    <row r="259" ht="15.75" customHeight="1">
      <c r="C259" s="5"/>
      <c r="D259" s="5"/>
      <c r="E259" s="5"/>
      <c r="F259" s="5"/>
      <c r="G259" s="5"/>
      <c r="H259" s="5"/>
      <c r="I259" s="5"/>
    </row>
    <row r="260" ht="15.75" customHeight="1">
      <c r="C260" s="5"/>
      <c r="D260" s="5"/>
      <c r="E260" s="5"/>
      <c r="F260" s="5"/>
      <c r="G260" s="5"/>
      <c r="H260" s="5"/>
      <c r="I260" s="5"/>
    </row>
    <row r="261" ht="15.75" customHeight="1">
      <c r="C261" s="5"/>
      <c r="D261" s="5"/>
      <c r="E261" s="5"/>
      <c r="F261" s="5"/>
      <c r="G261" s="5"/>
      <c r="H261" s="5"/>
      <c r="I261" s="5"/>
    </row>
    <row r="262" ht="15.75" customHeight="1">
      <c r="C262" s="5"/>
      <c r="D262" s="5"/>
      <c r="E262" s="5"/>
      <c r="F262" s="5"/>
      <c r="G262" s="5"/>
      <c r="H262" s="5"/>
      <c r="I262" s="5"/>
    </row>
    <row r="263" ht="15.75" customHeight="1">
      <c r="C263" s="5"/>
      <c r="D263" s="5"/>
      <c r="E263" s="5"/>
      <c r="F263" s="5"/>
      <c r="G263" s="5"/>
      <c r="H263" s="5"/>
      <c r="I263" s="5"/>
    </row>
    <row r="264" ht="15.75" customHeight="1">
      <c r="C264" s="5"/>
      <c r="D264" s="5"/>
      <c r="E264" s="5"/>
      <c r="F264" s="5"/>
      <c r="G264" s="5"/>
      <c r="H264" s="5"/>
      <c r="I264" s="5"/>
    </row>
    <row r="265" ht="15.75" customHeight="1">
      <c r="C265" s="5"/>
      <c r="D265" s="5"/>
      <c r="E265" s="5"/>
      <c r="F265" s="5"/>
      <c r="G265" s="5"/>
      <c r="H265" s="5"/>
      <c r="I265" s="5"/>
    </row>
    <row r="266" ht="15.75" customHeight="1">
      <c r="C266" s="5"/>
      <c r="D266" s="5"/>
      <c r="E266" s="5"/>
      <c r="F266" s="5"/>
      <c r="G266" s="5"/>
      <c r="H266" s="5"/>
      <c r="I266" s="5"/>
    </row>
    <row r="267" ht="15.75" customHeight="1">
      <c r="C267" s="5"/>
      <c r="D267" s="5"/>
      <c r="E267" s="5"/>
      <c r="F267" s="5"/>
      <c r="G267" s="5"/>
      <c r="H267" s="5"/>
      <c r="I267" s="5"/>
    </row>
    <row r="268" ht="15.75" customHeight="1">
      <c r="C268" s="5"/>
      <c r="D268" s="5"/>
      <c r="E268" s="5"/>
      <c r="F268" s="5"/>
      <c r="G268" s="5"/>
      <c r="H268" s="5"/>
      <c r="I268" s="5"/>
    </row>
    <row r="269" ht="15.75" customHeight="1">
      <c r="C269" s="5"/>
      <c r="D269" s="5"/>
      <c r="E269" s="5"/>
      <c r="F269" s="5"/>
      <c r="G269" s="5"/>
      <c r="H269" s="5"/>
      <c r="I269" s="5"/>
    </row>
    <row r="270" ht="15.75" customHeight="1">
      <c r="C270" s="5"/>
      <c r="D270" s="5"/>
      <c r="E270" s="5"/>
      <c r="F270" s="5"/>
      <c r="G270" s="5"/>
      <c r="H270" s="5"/>
      <c r="I270" s="5"/>
    </row>
    <row r="271" ht="15.75" customHeight="1">
      <c r="C271" s="5"/>
      <c r="D271" s="5"/>
      <c r="E271" s="5"/>
      <c r="F271" s="5"/>
      <c r="G271" s="5"/>
      <c r="H271" s="5"/>
      <c r="I271" s="5"/>
    </row>
    <row r="272" ht="15.75" customHeight="1">
      <c r="C272" s="5"/>
      <c r="D272" s="5"/>
      <c r="E272" s="5"/>
      <c r="F272" s="5"/>
      <c r="G272" s="5"/>
      <c r="H272" s="5"/>
      <c r="I272" s="5"/>
    </row>
    <row r="273" ht="15.75" customHeight="1">
      <c r="C273" s="5"/>
      <c r="D273" s="5"/>
      <c r="E273" s="5"/>
      <c r="F273" s="5"/>
      <c r="G273" s="5"/>
      <c r="H273" s="5"/>
      <c r="I273" s="5"/>
    </row>
    <row r="274" ht="15.75" customHeight="1">
      <c r="C274" s="5"/>
      <c r="D274" s="5"/>
      <c r="E274" s="5"/>
      <c r="F274" s="5"/>
      <c r="G274" s="5"/>
      <c r="H274" s="5"/>
      <c r="I274" s="5"/>
    </row>
    <row r="275" ht="15.75" customHeight="1">
      <c r="C275" s="5"/>
      <c r="D275" s="5"/>
      <c r="E275" s="5"/>
      <c r="F275" s="5"/>
      <c r="G275" s="5"/>
      <c r="H275" s="5"/>
      <c r="I275" s="5"/>
    </row>
    <row r="276" ht="15.75" customHeight="1">
      <c r="C276" s="5"/>
      <c r="D276" s="5"/>
      <c r="E276" s="5"/>
      <c r="F276" s="5"/>
      <c r="G276" s="5"/>
      <c r="H276" s="5"/>
      <c r="I276" s="5"/>
    </row>
    <row r="277" ht="15.75" customHeight="1">
      <c r="C277" s="5"/>
      <c r="D277" s="5"/>
      <c r="E277" s="5"/>
      <c r="F277" s="5"/>
      <c r="G277" s="5"/>
      <c r="H277" s="5"/>
      <c r="I277" s="5"/>
    </row>
    <row r="278" ht="15.75" customHeight="1">
      <c r="C278" s="5"/>
      <c r="D278" s="5"/>
      <c r="E278" s="5"/>
      <c r="F278" s="5"/>
      <c r="G278" s="5"/>
      <c r="H278" s="5"/>
      <c r="I278" s="5"/>
    </row>
    <row r="279" ht="15.75" customHeight="1">
      <c r="C279" s="5"/>
      <c r="D279" s="5"/>
      <c r="E279" s="5"/>
      <c r="F279" s="5"/>
      <c r="G279" s="5"/>
      <c r="H279" s="5"/>
      <c r="I279" s="5"/>
    </row>
    <row r="280" ht="15.75" customHeight="1">
      <c r="C280" s="5"/>
      <c r="D280" s="5"/>
      <c r="E280" s="5"/>
      <c r="F280" s="5"/>
      <c r="G280" s="5"/>
      <c r="H280" s="5"/>
      <c r="I280" s="5"/>
    </row>
    <row r="281" ht="15.75" customHeight="1">
      <c r="C281" s="5"/>
      <c r="D281" s="5"/>
      <c r="E281" s="5"/>
      <c r="F281" s="5"/>
      <c r="G281" s="5"/>
      <c r="H281" s="5"/>
      <c r="I281" s="5"/>
    </row>
    <row r="282" ht="15.75" customHeight="1">
      <c r="C282" s="5"/>
      <c r="D282" s="5"/>
      <c r="E282" s="5"/>
      <c r="F282" s="5"/>
      <c r="G282" s="5"/>
      <c r="H282" s="5"/>
      <c r="I282" s="5"/>
    </row>
    <row r="283" ht="15.75" customHeight="1">
      <c r="C283" s="5"/>
      <c r="D283" s="5"/>
      <c r="E283" s="5"/>
      <c r="F283" s="5"/>
      <c r="G283" s="5"/>
      <c r="H283" s="5"/>
      <c r="I283" s="5"/>
    </row>
    <row r="284" ht="15.75" customHeight="1">
      <c r="C284" s="5"/>
      <c r="D284" s="5"/>
      <c r="E284" s="5"/>
      <c r="F284" s="5"/>
      <c r="G284" s="5"/>
      <c r="H284" s="5"/>
      <c r="I284" s="5"/>
    </row>
    <row r="285" ht="15.75" customHeight="1">
      <c r="C285" s="5"/>
      <c r="D285" s="5"/>
      <c r="E285" s="5"/>
      <c r="F285" s="5"/>
      <c r="G285" s="5"/>
      <c r="H285" s="5"/>
      <c r="I285" s="5"/>
    </row>
    <row r="286" ht="15.75" customHeight="1">
      <c r="C286" s="5"/>
      <c r="D286" s="5"/>
      <c r="E286" s="5"/>
      <c r="F286" s="5"/>
      <c r="G286" s="5"/>
      <c r="H286" s="5"/>
      <c r="I286" s="5"/>
    </row>
    <row r="287" ht="15.75" customHeight="1">
      <c r="C287" s="5"/>
      <c r="D287" s="5"/>
      <c r="E287" s="5"/>
      <c r="F287" s="5"/>
      <c r="G287" s="5"/>
      <c r="H287" s="5"/>
      <c r="I287" s="5"/>
    </row>
    <row r="288" ht="15.75" customHeight="1">
      <c r="C288" s="5"/>
      <c r="D288" s="5"/>
      <c r="E288" s="5"/>
      <c r="F288" s="5"/>
      <c r="G288" s="5"/>
      <c r="H288" s="5"/>
      <c r="I288" s="5"/>
    </row>
    <row r="289" ht="15.75" customHeight="1">
      <c r="C289" s="5"/>
      <c r="D289" s="5"/>
      <c r="E289" s="5"/>
      <c r="F289" s="5"/>
      <c r="G289" s="5"/>
      <c r="H289" s="5"/>
      <c r="I289" s="5"/>
    </row>
    <row r="290" ht="15.75" customHeight="1">
      <c r="C290" s="5"/>
      <c r="D290" s="5"/>
      <c r="E290" s="5"/>
      <c r="F290" s="5"/>
      <c r="G290" s="5"/>
      <c r="H290" s="5"/>
      <c r="I290" s="5"/>
    </row>
    <row r="291" ht="15.75" customHeight="1">
      <c r="C291" s="5"/>
      <c r="D291" s="5"/>
      <c r="E291" s="5"/>
      <c r="F291" s="5"/>
      <c r="G291" s="5"/>
      <c r="H291" s="5"/>
      <c r="I291" s="5"/>
    </row>
    <row r="292" ht="15.75" customHeight="1">
      <c r="C292" s="5"/>
      <c r="D292" s="5"/>
      <c r="E292" s="5"/>
      <c r="F292" s="5"/>
      <c r="G292" s="5"/>
      <c r="H292" s="5"/>
      <c r="I292" s="5"/>
    </row>
    <row r="293" ht="15.75" customHeight="1">
      <c r="C293" s="5"/>
      <c r="D293" s="5"/>
      <c r="E293" s="5"/>
      <c r="F293" s="5"/>
      <c r="G293" s="5"/>
      <c r="H293" s="5"/>
      <c r="I293" s="5"/>
    </row>
    <row r="294" ht="15.75" customHeight="1">
      <c r="C294" s="5"/>
      <c r="D294" s="5"/>
      <c r="E294" s="5"/>
      <c r="F294" s="5"/>
      <c r="G294" s="5"/>
      <c r="H294" s="5"/>
      <c r="I294" s="5"/>
    </row>
    <row r="295" ht="15.75" customHeight="1">
      <c r="C295" s="5"/>
      <c r="D295" s="5"/>
      <c r="E295" s="5"/>
      <c r="F295" s="5"/>
      <c r="G295" s="5"/>
      <c r="H295" s="5"/>
      <c r="I295" s="5"/>
    </row>
    <row r="296" ht="15.75" customHeight="1">
      <c r="C296" s="5"/>
      <c r="D296" s="5"/>
      <c r="E296" s="5"/>
      <c r="F296" s="5"/>
      <c r="G296" s="5"/>
      <c r="H296" s="5"/>
      <c r="I296" s="5"/>
    </row>
    <row r="297" ht="15.75" customHeight="1">
      <c r="C297" s="5"/>
      <c r="D297" s="5"/>
      <c r="E297" s="5"/>
      <c r="F297" s="5"/>
      <c r="G297" s="5"/>
      <c r="H297" s="5"/>
      <c r="I297" s="5"/>
    </row>
    <row r="298" ht="15.75" customHeight="1">
      <c r="C298" s="5"/>
      <c r="D298" s="5"/>
      <c r="E298" s="5"/>
      <c r="F298" s="5"/>
      <c r="G298" s="5"/>
      <c r="H298" s="5"/>
      <c r="I298" s="5"/>
    </row>
    <row r="299" ht="15.75" customHeight="1">
      <c r="C299" s="5"/>
      <c r="D299" s="5"/>
      <c r="E299" s="5"/>
      <c r="F299" s="5"/>
      <c r="G299" s="5"/>
      <c r="H299" s="5"/>
      <c r="I299" s="5"/>
    </row>
    <row r="300" ht="15.75" customHeight="1">
      <c r="C300" s="5"/>
      <c r="D300" s="5"/>
      <c r="E300" s="5"/>
      <c r="F300" s="5"/>
      <c r="G300" s="5"/>
      <c r="H300" s="5"/>
      <c r="I300" s="5"/>
    </row>
    <row r="301" ht="15.75" customHeight="1">
      <c r="C301" s="5"/>
      <c r="D301" s="5"/>
      <c r="E301" s="5"/>
      <c r="F301" s="5"/>
      <c r="G301" s="5"/>
      <c r="H301" s="5"/>
      <c r="I301" s="5"/>
    </row>
    <row r="302" ht="15.75" customHeight="1">
      <c r="C302" s="5"/>
      <c r="D302" s="5"/>
      <c r="E302" s="5"/>
      <c r="F302" s="5"/>
      <c r="G302" s="5"/>
      <c r="H302" s="5"/>
      <c r="I302" s="5"/>
    </row>
    <row r="303" ht="15.75" customHeight="1">
      <c r="C303" s="5"/>
      <c r="D303" s="5"/>
      <c r="E303" s="5"/>
      <c r="F303" s="5"/>
      <c r="G303" s="5"/>
      <c r="H303" s="5"/>
      <c r="I303" s="5"/>
    </row>
    <row r="304" ht="15.75" customHeight="1">
      <c r="C304" s="5"/>
      <c r="D304" s="5"/>
      <c r="E304" s="5"/>
      <c r="F304" s="5"/>
      <c r="G304" s="5"/>
      <c r="H304" s="5"/>
      <c r="I304" s="5"/>
    </row>
    <row r="305" ht="15.75" customHeight="1">
      <c r="C305" s="5"/>
      <c r="D305" s="5"/>
      <c r="E305" s="5"/>
      <c r="F305" s="5"/>
      <c r="G305" s="5"/>
      <c r="H305" s="5"/>
      <c r="I305" s="5"/>
    </row>
    <row r="306" ht="15.75" customHeight="1">
      <c r="C306" s="5"/>
      <c r="D306" s="5"/>
      <c r="E306" s="5"/>
      <c r="F306" s="5"/>
      <c r="G306" s="5"/>
      <c r="H306" s="5"/>
      <c r="I306" s="5"/>
    </row>
    <row r="307" ht="15.75" customHeight="1">
      <c r="C307" s="5"/>
      <c r="D307" s="5"/>
      <c r="E307" s="5"/>
      <c r="F307" s="5"/>
      <c r="G307" s="5"/>
      <c r="H307" s="5"/>
      <c r="I307" s="5"/>
    </row>
    <row r="308" ht="15.75" customHeight="1">
      <c r="C308" s="5"/>
      <c r="D308" s="5"/>
      <c r="E308" s="5"/>
      <c r="F308" s="5"/>
      <c r="G308" s="5"/>
      <c r="H308" s="5"/>
      <c r="I308" s="5"/>
    </row>
    <row r="309" ht="15.75" customHeight="1">
      <c r="C309" s="5"/>
      <c r="D309" s="5"/>
      <c r="E309" s="5"/>
      <c r="F309" s="5"/>
      <c r="G309" s="5"/>
      <c r="H309" s="5"/>
      <c r="I309" s="5"/>
    </row>
    <row r="310" ht="15.75" customHeight="1">
      <c r="C310" s="5"/>
      <c r="D310" s="5"/>
      <c r="E310" s="5"/>
      <c r="F310" s="5"/>
      <c r="G310" s="5"/>
      <c r="H310" s="5"/>
      <c r="I310" s="5"/>
    </row>
    <row r="311" ht="15.75" customHeight="1">
      <c r="C311" s="5"/>
      <c r="D311" s="5"/>
      <c r="E311" s="5"/>
      <c r="F311" s="5"/>
      <c r="G311" s="5"/>
      <c r="H311" s="5"/>
      <c r="I311" s="5"/>
    </row>
    <row r="312" ht="15.75" customHeight="1">
      <c r="C312" s="5"/>
      <c r="D312" s="5"/>
      <c r="E312" s="5"/>
      <c r="F312" s="5"/>
      <c r="G312" s="5"/>
      <c r="H312" s="5"/>
      <c r="I312" s="5"/>
    </row>
    <row r="313" ht="15.75" customHeight="1">
      <c r="C313" s="5"/>
      <c r="D313" s="5"/>
      <c r="E313" s="5"/>
      <c r="F313" s="5"/>
      <c r="G313" s="5"/>
      <c r="H313" s="5"/>
      <c r="I313" s="5"/>
    </row>
    <row r="314" ht="15.75" customHeight="1">
      <c r="C314" s="5"/>
      <c r="D314" s="5"/>
      <c r="E314" s="5"/>
      <c r="F314" s="5"/>
      <c r="G314" s="5"/>
      <c r="H314" s="5"/>
      <c r="I314" s="5"/>
    </row>
    <row r="315" ht="15.75" customHeight="1">
      <c r="C315" s="5"/>
      <c r="D315" s="5"/>
      <c r="E315" s="5"/>
      <c r="F315" s="5"/>
      <c r="G315" s="5"/>
      <c r="H315" s="5"/>
      <c r="I315" s="5"/>
    </row>
    <row r="316" ht="15.75" customHeight="1">
      <c r="C316" s="5"/>
      <c r="D316" s="5"/>
      <c r="E316" s="5"/>
      <c r="F316" s="5"/>
      <c r="G316" s="5"/>
      <c r="H316" s="5"/>
      <c r="I316" s="5"/>
    </row>
    <row r="317" ht="15.75" customHeight="1">
      <c r="C317" s="5"/>
      <c r="D317" s="5"/>
      <c r="E317" s="5"/>
      <c r="F317" s="5"/>
      <c r="G317" s="5"/>
      <c r="H317" s="5"/>
      <c r="I317" s="5"/>
    </row>
    <row r="318" ht="15.75" customHeight="1">
      <c r="C318" s="5"/>
      <c r="D318" s="5"/>
      <c r="E318" s="5"/>
      <c r="F318" s="5"/>
      <c r="G318" s="5"/>
      <c r="H318" s="5"/>
      <c r="I318" s="5"/>
    </row>
    <row r="319" ht="15.75" customHeight="1">
      <c r="C319" s="5"/>
      <c r="D319" s="5"/>
      <c r="E319" s="5"/>
      <c r="F319" s="5"/>
      <c r="G319" s="5"/>
      <c r="H319" s="5"/>
      <c r="I319" s="5"/>
    </row>
    <row r="320" ht="15.75" customHeight="1">
      <c r="C320" s="5"/>
      <c r="D320" s="5"/>
      <c r="E320" s="5"/>
      <c r="F320" s="5"/>
      <c r="G320" s="5"/>
      <c r="H320" s="5"/>
      <c r="I320" s="5"/>
    </row>
    <row r="321" ht="15.75" customHeight="1">
      <c r="C321" s="5"/>
      <c r="D321" s="5"/>
      <c r="E321" s="5"/>
      <c r="F321" s="5"/>
      <c r="G321" s="5"/>
      <c r="H321" s="5"/>
      <c r="I321" s="5"/>
    </row>
    <row r="322" ht="15.75" customHeight="1">
      <c r="C322" s="5"/>
      <c r="D322" s="5"/>
      <c r="E322" s="5"/>
      <c r="F322" s="5"/>
      <c r="G322" s="5"/>
      <c r="H322" s="5"/>
      <c r="I322" s="5"/>
    </row>
    <row r="323" ht="15.75" customHeight="1">
      <c r="C323" s="5"/>
      <c r="D323" s="5"/>
      <c r="E323" s="5"/>
      <c r="F323" s="5"/>
      <c r="G323" s="5"/>
      <c r="H323" s="5"/>
      <c r="I323" s="5"/>
    </row>
    <row r="324" ht="15.75" customHeight="1">
      <c r="C324" s="5"/>
      <c r="D324" s="5"/>
      <c r="E324" s="5"/>
      <c r="F324" s="5"/>
      <c r="G324" s="5"/>
      <c r="H324" s="5"/>
      <c r="I324" s="5"/>
    </row>
    <row r="325" ht="15.75" customHeight="1">
      <c r="C325" s="5"/>
      <c r="D325" s="5"/>
      <c r="E325" s="5"/>
      <c r="F325" s="5"/>
      <c r="G325" s="5"/>
      <c r="H325" s="5"/>
      <c r="I325" s="5"/>
    </row>
    <row r="326" ht="15.75" customHeight="1">
      <c r="C326" s="5"/>
      <c r="D326" s="5"/>
      <c r="E326" s="5"/>
      <c r="F326" s="5"/>
      <c r="G326" s="5"/>
      <c r="H326" s="5"/>
      <c r="I326" s="5"/>
    </row>
    <row r="327" ht="15.75" customHeight="1">
      <c r="C327" s="5"/>
      <c r="D327" s="5"/>
      <c r="E327" s="5"/>
      <c r="F327" s="5"/>
      <c r="G327" s="5"/>
      <c r="H327" s="5"/>
      <c r="I327" s="5"/>
    </row>
    <row r="328" ht="15.75" customHeight="1">
      <c r="C328" s="5"/>
      <c r="D328" s="5"/>
      <c r="E328" s="5"/>
      <c r="F328" s="5"/>
      <c r="G328" s="5"/>
      <c r="H328" s="5"/>
      <c r="I328" s="5"/>
    </row>
    <row r="329" ht="15.75" customHeight="1">
      <c r="C329" s="5"/>
      <c r="D329" s="5"/>
      <c r="E329" s="5"/>
      <c r="F329" s="5"/>
      <c r="G329" s="5"/>
      <c r="H329" s="5"/>
      <c r="I329" s="5"/>
    </row>
    <row r="330" ht="15.75" customHeight="1">
      <c r="C330" s="5"/>
      <c r="D330" s="5"/>
      <c r="E330" s="5"/>
      <c r="F330" s="5"/>
      <c r="G330" s="5"/>
      <c r="H330" s="5"/>
      <c r="I330" s="5"/>
    </row>
    <row r="331" ht="15.75" customHeight="1">
      <c r="C331" s="5"/>
      <c r="D331" s="5"/>
      <c r="E331" s="5"/>
      <c r="F331" s="5"/>
      <c r="G331" s="5"/>
      <c r="H331" s="5"/>
      <c r="I331" s="5"/>
    </row>
    <row r="332" ht="15.75" customHeight="1">
      <c r="C332" s="5"/>
      <c r="D332" s="5"/>
      <c r="E332" s="5"/>
      <c r="F332" s="5"/>
      <c r="G332" s="5"/>
      <c r="H332" s="5"/>
      <c r="I332" s="5"/>
    </row>
    <row r="333" ht="15.75" customHeight="1">
      <c r="C333" s="5"/>
      <c r="D333" s="5"/>
      <c r="E333" s="5"/>
      <c r="F333" s="5"/>
      <c r="G333" s="5"/>
      <c r="H333" s="5"/>
      <c r="I333" s="5"/>
    </row>
    <row r="334" ht="15.75" customHeight="1">
      <c r="C334" s="5"/>
      <c r="D334" s="5"/>
      <c r="E334" s="5"/>
      <c r="F334" s="5"/>
      <c r="G334" s="5"/>
      <c r="H334" s="5"/>
      <c r="I334" s="5"/>
    </row>
    <row r="335" ht="15.75" customHeight="1">
      <c r="C335" s="5"/>
      <c r="D335" s="5"/>
      <c r="E335" s="5"/>
      <c r="F335" s="5"/>
      <c r="G335" s="5"/>
      <c r="H335" s="5"/>
      <c r="I335" s="5"/>
    </row>
    <row r="336" ht="15.75" customHeight="1">
      <c r="C336" s="5"/>
      <c r="D336" s="5"/>
      <c r="E336" s="5"/>
      <c r="F336" s="5"/>
      <c r="G336" s="5"/>
      <c r="H336" s="5"/>
      <c r="I336" s="5"/>
    </row>
    <row r="337" ht="15.75" customHeight="1">
      <c r="C337" s="5"/>
      <c r="D337" s="5"/>
      <c r="E337" s="5"/>
      <c r="F337" s="5"/>
      <c r="G337" s="5"/>
      <c r="H337" s="5"/>
      <c r="I337" s="5"/>
    </row>
    <row r="338" ht="15.75" customHeight="1">
      <c r="C338" s="5"/>
      <c r="D338" s="5"/>
      <c r="E338" s="5"/>
      <c r="F338" s="5"/>
      <c r="G338" s="5"/>
      <c r="H338" s="5"/>
      <c r="I338" s="5"/>
    </row>
    <row r="339" ht="15.75" customHeight="1">
      <c r="C339" s="5"/>
      <c r="D339" s="5"/>
      <c r="E339" s="5"/>
      <c r="F339" s="5"/>
      <c r="G339" s="5"/>
      <c r="H339" s="5"/>
      <c r="I339" s="5"/>
    </row>
    <row r="340" ht="15.75" customHeight="1">
      <c r="C340" s="5"/>
      <c r="D340" s="5"/>
      <c r="E340" s="5"/>
      <c r="F340" s="5"/>
      <c r="G340" s="5"/>
      <c r="H340" s="5"/>
      <c r="I340" s="5"/>
    </row>
    <row r="341" ht="15.75" customHeight="1">
      <c r="C341" s="5"/>
      <c r="D341" s="5"/>
      <c r="E341" s="5"/>
      <c r="F341" s="5"/>
      <c r="G341" s="5"/>
      <c r="H341" s="5"/>
      <c r="I341" s="5"/>
    </row>
    <row r="342" ht="15.75" customHeight="1">
      <c r="C342" s="5"/>
      <c r="D342" s="5"/>
      <c r="E342" s="5"/>
      <c r="F342" s="5"/>
      <c r="G342" s="5"/>
      <c r="H342" s="5"/>
      <c r="I342" s="5"/>
    </row>
    <row r="343" ht="15.75" customHeight="1">
      <c r="C343" s="5"/>
      <c r="D343" s="5"/>
      <c r="E343" s="5"/>
      <c r="F343" s="5"/>
      <c r="G343" s="5"/>
      <c r="H343" s="5"/>
      <c r="I343" s="5"/>
    </row>
    <row r="344" ht="15.75" customHeight="1">
      <c r="C344" s="5"/>
      <c r="D344" s="5"/>
      <c r="E344" s="5"/>
      <c r="F344" s="5"/>
      <c r="G344" s="5"/>
      <c r="H344" s="5"/>
      <c r="I344" s="5"/>
    </row>
    <row r="345" ht="15.75" customHeight="1">
      <c r="C345" s="5"/>
      <c r="D345" s="5"/>
      <c r="E345" s="5"/>
      <c r="F345" s="5"/>
      <c r="G345" s="5"/>
      <c r="H345" s="5"/>
      <c r="I345" s="5"/>
    </row>
    <row r="346" ht="15.75" customHeight="1">
      <c r="C346" s="5"/>
      <c r="D346" s="5"/>
      <c r="E346" s="5"/>
      <c r="F346" s="5"/>
      <c r="G346" s="5"/>
      <c r="H346" s="5"/>
      <c r="I346" s="5"/>
    </row>
    <row r="347" ht="15.75" customHeight="1">
      <c r="C347" s="5"/>
      <c r="D347" s="5"/>
      <c r="E347" s="5"/>
      <c r="F347" s="5"/>
      <c r="G347" s="5"/>
      <c r="H347" s="5"/>
      <c r="I347" s="5"/>
    </row>
    <row r="348" ht="15.75" customHeight="1">
      <c r="C348" s="5"/>
      <c r="D348" s="5"/>
      <c r="E348" s="5"/>
      <c r="F348" s="5"/>
      <c r="G348" s="5"/>
      <c r="H348" s="5"/>
      <c r="I348" s="5"/>
    </row>
    <row r="349" ht="15.75" customHeight="1">
      <c r="C349" s="5"/>
      <c r="D349" s="5"/>
      <c r="E349" s="5"/>
      <c r="F349" s="5"/>
      <c r="G349" s="5"/>
      <c r="H349" s="5"/>
      <c r="I349" s="5"/>
    </row>
    <row r="350" ht="15.75" customHeight="1">
      <c r="C350" s="5"/>
      <c r="D350" s="5"/>
      <c r="E350" s="5"/>
      <c r="F350" s="5"/>
      <c r="G350" s="5"/>
      <c r="H350" s="5"/>
      <c r="I350" s="5"/>
    </row>
    <row r="351" ht="15.75" customHeight="1">
      <c r="C351" s="5"/>
      <c r="D351" s="5"/>
      <c r="E351" s="5"/>
      <c r="F351" s="5"/>
      <c r="G351" s="5"/>
      <c r="H351" s="5"/>
      <c r="I351" s="5"/>
    </row>
    <row r="352" ht="15.75" customHeight="1">
      <c r="C352" s="5"/>
      <c r="D352" s="5"/>
      <c r="E352" s="5"/>
      <c r="F352" s="5"/>
      <c r="G352" s="5"/>
      <c r="H352" s="5"/>
      <c r="I352" s="5"/>
    </row>
    <row r="353" ht="15.75" customHeight="1">
      <c r="C353" s="5"/>
      <c r="D353" s="5"/>
      <c r="E353" s="5"/>
      <c r="F353" s="5"/>
      <c r="G353" s="5"/>
      <c r="H353" s="5"/>
      <c r="I353" s="5"/>
    </row>
    <row r="354" ht="15.75" customHeight="1">
      <c r="C354" s="5"/>
      <c r="D354" s="5"/>
      <c r="E354" s="5"/>
      <c r="F354" s="5"/>
      <c r="G354" s="5"/>
      <c r="H354" s="5"/>
      <c r="I354" s="5"/>
    </row>
    <row r="355" ht="15.75" customHeight="1">
      <c r="C355" s="5"/>
      <c r="D355" s="5"/>
      <c r="E355" s="5"/>
      <c r="F355" s="5"/>
      <c r="G355" s="5"/>
      <c r="H355" s="5"/>
      <c r="I355" s="5"/>
    </row>
    <row r="356" ht="15.75" customHeight="1">
      <c r="C356" s="5"/>
      <c r="D356" s="5"/>
      <c r="E356" s="5"/>
      <c r="F356" s="5"/>
      <c r="G356" s="5"/>
      <c r="H356" s="5"/>
      <c r="I356" s="5"/>
    </row>
    <row r="357" ht="15.75" customHeight="1">
      <c r="C357" s="5"/>
      <c r="D357" s="5"/>
      <c r="E357" s="5"/>
      <c r="F357" s="5"/>
      <c r="G357" s="5"/>
      <c r="H357" s="5"/>
      <c r="I357" s="5"/>
    </row>
    <row r="358" ht="15.75" customHeight="1">
      <c r="C358" s="5"/>
      <c r="D358" s="5"/>
      <c r="E358" s="5"/>
      <c r="F358" s="5"/>
      <c r="G358" s="5"/>
      <c r="H358" s="5"/>
      <c r="I358" s="5"/>
    </row>
    <row r="359" ht="15.75" customHeight="1">
      <c r="C359" s="5"/>
      <c r="D359" s="5"/>
      <c r="E359" s="5"/>
      <c r="F359" s="5"/>
      <c r="G359" s="5"/>
      <c r="H359" s="5"/>
      <c r="I359" s="5"/>
    </row>
    <row r="360" ht="15.75" customHeight="1">
      <c r="C360" s="5"/>
      <c r="D360" s="5"/>
      <c r="E360" s="5"/>
      <c r="F360" s="5"/>
      <c r="G360" s="5"/>
      <c r="H360" s="5"/>
      <c r="I360" s="5"/>
    </row>
    <row r="361" ht="15.75" customHeight="1">
      <c r="C361" s="5"/>
      <c r="D361" s="5"/>
      <c r="E361" s="5"/>
      <c r="F361" s="5"/>
      <c r="G361" s="5"/>
      <c r="H361" s="5"/>
      <c r="I361" s="5"/>
    </row>
    <row r="362" ht="15.75" customHeight="1">
      <c r="C362" s="5"/>
      <c r="D362" s="5"/>
      <c r="E362" s="5"/>
      <c r="F362" s="5"/>
      <c r="G362" s="5"/>
      <c r="H362" s="5"/>
      <c r="I362" s="5"/>
    </row>
    <row r="363" ht="15.75" customHeight="1">
      <c r="C363" s="5"/>
      <c r="D363" s="5"/>
      <c r="E363" s="5"/>
      <c r="F363" s="5"/>
      <c r="G363" s="5"/>
      <c r="H363" s="5"/>
      <c r="I363" s="5"/>
    </row>
    <row r="364" ht="15.75" customHeight="1">
      <c r="C364" s="5"/>
      <c r="D364" s="5"/>
      <c r="E364" s="5"/>
      <c r="F364" s="5"/>
      <c r="G364" s="5"/>
      <c r="H364" s="5"/>
      <c r="I364" s="5"/>
    </row>
    <row r="365" ht="15.75" customHeight="1">
      <c r="C365" s="5"/>
      <c r="D365" s="5"/>
      <c r="E365" s="5"/>
      <c r="F365" s="5"/>
      <c r="G365" s="5"/>
      <c r="H365" s="5"/>
      <c r="I365" s="5"/>
    </row>
    <row r="366" ht="15.75" customHeight="1">
      <c r="C366" s="5"/>
      <c r="D366" s="5"/>
      <c r="E366" s="5"/>
      <c r="F366" s="5"/>
      <c r="G366" s="5"/>
      <c r="H366" s="5"/>
      <c r="I366" s="5"/>
    </row>
    <row r="367" ht="15.75" customHeight="1">
      <c r="C367" s="5"/>
      <c r="D367" s="5"/>
      <c r="E367" s="5"/>
      <c r="F367" s="5"/>
      <c r="G367" s="5"/>
      <c r="H367" s="5"/>
      <c r="I367" s="5"/>
    </row>
    <row r="368" ht="15.75" customHeight="1">
      <c r="C368" s="5"/>
      <c r="D368" s="5"/>
      <c r="E368" s="5"/>
      <c r="F368" s="5"/>
      <c r="G368" s="5"/>
      <c r="H368" s="5"/>
      <c r="I368" s="5"/>
    </row>
    <row r="369" ht="15.75" customHeight="1">
      <c r="C369" s="5"/>
      <c r="D369" s="5"/>
      <c r="E369" s="5"/>
      <c r="F369" s="5"/>
      <c r="G369" s="5"/>
      <c r="H369" s="5"/>
      <c r="I369" s="5"/>
    </row>
    <row r="370" ht="15.75" customHeight="1">
      <c r="C370" s="5"/>
      <c r="D370" s="5"/>
      <c r="E370" s="5"/>
      <c r="F370" s="5"/>
      <c r="G370" s="5"/>
      <c r="H370" s="5"/>
      <c r="I370" s="5"/>
    </row>
    <row r="371" ht="15.75" customHeight="1">
      <c r="C371" s="5"/>
      <c r="D371" s="5"/>
      <c r="E371" s="5"/>
      <c r="F371" s="5"/>
      <c r="G371" s="5"/>
      <c r="H371" s="5"/>
      <c r="I371" s="5"/>
    </row>
    <row r="372" ht="15.75" customHeight="1">
      <c r="C372" s="5"/>
      <c r="D372" s="5"/>
      <c r="E372" s="5"/>
      <c r="F372" s="5"/>
      <c r="G372" s="5"/>
      <c r="H372" s="5"/>
      <c r="I372" s="5"/>
    </row>
    <row r="373" ht="15.75" customHeight="1">
      <c r="C373" s="5"/>
      <c r="D373" s="5"/>
      <c r="E373" s="5"/>
      <c r="F373" s="5"/>
      <c r="G373" s="5"/>
      <c r="H373" s="5"/>
      <c r="I373" s="5"/>
    </row>
    <row r="374" ht="15.75" customHeight="1">
      <c r="C374" s="5"/>
      <c r="D374" s="5"/>
      <c r="E374" s="5"/>
      <c r="F374" s="5"/>
      <c r="G374" s="5"/>
      <c r="H374" s="5"/>
      <c r="I374" s="5"/>
    </row>
    <row r="375" ht="15.75" customHeight="1">
      <c r="C375" s="5"/>
      <c r="D375" s="5"/>
      <c r="E375" s="5"/>
      <c r="F375" s="5"/>
      <c r="G375" s="5"/>
      <c r="H375" s="5"/>
      <c r="I375" s="5"/>
    </row>
    <row r="376" ht="15.75" customHeight="1">
      <c r="C376" s="5"/>
      <c r="D376" s="5"/>
      <c r="E376" s="5"/>
      <c r="F376" s="5"/>
      <c r="G376" s="5"/>
      <c r="H376" s="5"/>
      <c r="I376" s="5"/>
    </row>
    <row r="377" ht="15.75" customHeight="1">
      <c r="C377" s="5"/>
      <c r="D377" s="5"/>
      <c r="E377" s="5"/>
      <c r="F377" s="5"/>
      <c r="G377" s="5"/>
      <c r="H377" s="5"/>
      <c r="I377" s="5"/>
    </row>
    <row r="378" ht="15.75" customHeight="1">
      <c r="C378" s="5"/>
      <c r="D378" s="5"/>
      <c r="E378" s="5"/>
      <c r="F378" s="5"/>
      <c r="G378" s="5"/>
      <c r="H378" s="5"/>
      <c r="I378" s="5"/>
    </row>
    <row r="379" ht="15.75" customHeight="1">
      <c r="C379" s="5"/>
      <c r="D379" s="5"/>
      <c r="E379" s="5"/>
      <c r="F379" s="5"/>
      <c r="G379" s="5"/>
      <c r="H379" s="5"/>
      <c r="I379" s="5"/>
    </row>
    <row r="380" ht="15.75" customHeight="1">
      <c r="C380" s="5"/>
      <c r="D380" s="5"/>
      <c r="E380" s="5"/>
      <c r="F380" s="5"/>
      <c r="G380" s="5"/>
      <c r="H380" s="5"/>
      <c r="I380" s="5"/>
    </row>
    <row r="381" ht="15.75" customHeight="1">
      <c r="C381" s="5"/>
      <c r="D381" s="5"/>
      <c r="E381" s="5"/>
      <c r="F381" s="5"/>
      <c r="G381" s="5"/>
      <c r="H381" s="5"/>
      <c r="I381" s="5"/>
    </row>
    <row r="382" ht="15.75" customHeight="1">
      <c r="C382" s="5"/>
      <c r="D382" s="5"/>
      <c r="E382" s="5"/>
      <c r="F382" s="5"/>
      <c r="G382" s="5"/>
      <c r="H382" s="5"/>
      <c r="I382" s="5"/>
    </row>
    <row r="383" ht="15.75" customHeight="1">
      <c r="C383" s="5"/>
      <c r="D383" s="5"/>
      <c r="E383" s="5"/>
      <c r="F383" s="5"/>
      <c r="G383" s="5"/>
      <c r="H383" s="5"/>
      <c r="I383" s="5"/>
    </row>
    <row r="384" ht="15.75" customHeight="1">
      <c r="C384" s="5"/>
      <c r="D384" s="5"/>
      <c r="E384" s="5"/>
      <c r="F384" s="5"/>
      <c r="G384" s="5"/>
      <c r="H384" s="5"/>
      <c r="I384" s="5"/>
    </row>
    <row r="385" ht="15.75" customHeight="1">
      <c r="C385" s="5"/>
      <c r="D385" s="5"/>
      <c r="E385" s="5"/>
      <c r="F385" s="5"/>
      <c r="G385" s="5"/>
      <c r="H385" s="5"/>
      <c r="I385" s="5"/>
    </row>
    <row r="386" ht="15.75" customHeight="1">
      <c r="C386" s="5"/>
      <c r="D386" s="5"/>
      <c r="E386" s="5"/>
      <c r="F386" s="5"/>
      <c r="G386" s="5"/>
      <c r="H386" s="5"/>
      <c r="I386" s="5"/>
    </row>
    <row r="387" ht="15.75" customHeight="1">
      <c r="C387" s="5"/>
      <c r="D387" s="5"/>
      <c r="E387" s="5"/>
      <c r="F387" s="5"/>
      <c r="G387" s="5"/>
      <c r="H387" s="5"/>
      <c r="I387" s="5"/>
    </row>
    <row r="388" ht="15.75" customHeight="1">
      <c r="C388" s="5"/>
      <c r="D388" s="5"/>
      <c r="E388" s="5"/>
      <c r="F388" s="5"/>
      <c r="G388" s="5"/>
      <c r="H388" s="5"/>
      <c r="I388" s="5"/>
    </row>
    <row r="389" ht="15.75" customHeight="1">
      <c r="C389" s="5"/>
      <c r="D389" s="5"/>
      <c r="E389" s="5"/>
      <c r="F389" s="5"/>
      <c r="G389" s="5"/>
      <c r="H389" s="5"/>
      <c r="I389" s="5"/>
    </row>
    <row r="390" ht="15.75" customHeight="1">
      <c r="C390" s="5"/>
      <c r="D390" s="5"/>
      <c r="E390" s="5"/>
      <c r="F390" s="5"/>
      <c r="G390" s="5"/>
      <c r="H390" s="5"/>
      <c r="I390" s="5"/>
    </row>
    <row r="391" ht="15.75" customHeight="1">
      <c r="C391" s="5"/>
      <c r="D391" s="5"/>
      <c r="E391" s="5"/>
      <c r="F391" s="5"/>
      <c r="G391" s="5"/>
      <c r="H391" s="5"/>
      <c r="I391" s="5"/>
    </row>
    <row r="392" ht="15.75" customHeight="1">
      <c r="C392" s="5"/>
      <c r="D392" s="5"/>
      <c r="E392" s="5"/>
      <c r="F392" s="5"/>
      <c r="G392" s="5"/>
      <c r="H392" s="5"/>
      <c r="I392" s="5"/>
    </row>
    <row r="393" ht="15.75" customHeight="1">
      <c r="C393" s="5"/>
      <c r="D393" s="5"/>
      <c r="E393" s="5"/>
      <c r="F393" s="5"/>
      <c r="G393" s="5"/>
      <c r="H393" s="5"/>
      <c r="I393" s="5"/>
    </row>
    <row r="394" ht="15.75" customHeight="1">
      <c r="C394" s="5"/>
      <c r="D394" s="5"/>
      <c r="E394" s="5"/>
      <c r="F394" s="5"/>
      <c r="G394" s="5"/>
      <c r="H394" s="5"/>
      <c r="I394" s="5"/>
    </row>
    <row r="395" ht="15.75" customHeight="1">
      <c r="C395" s="5"/>
      <c r="D395" s="5"/>
      <c r="E395" s="5"/>
      <c r="F395" s="5"/>
      <c r="G395" s="5"/>
      <c r="H395" s="5"/>
      <c r="I395" s="5"/>
    </row>
    <row r="396" ht="15.75" customHeight="1">
      <c r="C396" s="5"/>
      <c r="D396" s="5"/>
      <c r="E396" s="5"/>
      <c r="F396" s="5"/>
      <c r="G396" s="5"/>
      <c r="H396" s="5"/>
      <c r="I396" s="5"/>
    </row>
    <row r="397" ht="15.75" customHeight="1">
      <c r="C397" s="5"/>
      <c r="D397" s="5"/>
      <c r="E397" s="5"/>
      <c r="F397" s="5"/>
      <c r="G397" s="5"/>
      <c r="H397" s="5"/>
      <c r="I397" s="5"/>
    </row>
    <row r="398" ht="15.75" customHeight="1">
      <c r="C398" s="5"/>
      <c r="D398" s="5"/>
      <c r="E398" s="5"/>
      <c r="F398" s="5"/>
      <c r="G398" s="5"/>
      <c r="H398" s="5"/>
      <c r="I398" s="5"/>
    </row>
    <row r="399" ht="15.75" customHeight="1">
      <c r="C399" s="5"/>
      <c r="D399" s="5"/>
      <c r="E399" s="5"/>
      <c r="F399" s="5"/>
      <c r="G399" s="5"/>
      <c r="H399" s="5"/>
      <c r="I399" s="5"/>
    </row>
    <row r="400" ht="15.75" customHeight="1">
      <c r="C400" s="5"/>
      <c r="D400" s="5"/>
      <c r="E400" s="5"/>
      <c r="F400" s="5"/>
      <c r="G400" s="5"/>
      <c r="H400" s="5"/>
      <c r="I400" s="5"/>
    </row>
    <row r="401" ht="15.75" customHeight="1">
      <c r="C401" s="5"/>
      <c r="D401" s="5"/>
      <c r="E401" s="5"/>
      <c r="F401" s="5"/>
      <c r="G401" s="5"/>
      <c r="H401" s="5"/>
      <c r="I401" s="5"/>
    </row>
    <row r="402" ht="15.75" customHeight="1">
      <c r="C402" s="5"/>
      <c r="D402" s="5"/>
      <c r="E402" s="5"/>
      <c r="F402" s="5"/>
      <c r="G402" s="5"/>
      <c r="H402" s="5"/>
      <c r="I402" s="5"/>
    </row>
    <row r="403" ht="15.75" customHeight="1">
      <c r="C403" s="5"/>
      <c r="D403" s="5"/>
      <c r="E403" s="5"/>
      <c r="F403" s="5"/>
      <c r="G403" s="5"/>
      <c r="H403" s="5"/>
      <c r="I403" s="5"/>
    </row>
    <row r="404" ht="15.75" customHeight="1">
      <c r="C404" s="5"/>
      <c r="D404" s="5"/>
      <c r="E404" s="5"/>
      <c r="F404" s="5"/>
      <c r="G404" s="5"/>
      <c r="H404" s="5"/>
      <c r="I404" s="5"/>
    </row>
    <row r="405" ht="15.75" customHeight="1">
      <c r="C405" s="5"/>
      <c r="D405" s="5"/>
      <c r="E405" s="5"/>
      <c r="F405" s="5"/>
      <c r="G405" s="5"/>
      <c r="H405" s="5"/>
      <c r="I405" s="5"/>
    </row>
    <row r="406" ht="15.75" customHeight="1">
      <c r="C406" s="5"/>
      <c r="D406" s="5"/>
      <c r="E406" s="5"/>
      <c r="F406" s="5"/>
      <c r="G406" s="5"/>
      <c r="H406" s="5"/>
      <c r="I406" s="5"/>
    </row>
    <row r="407" ht="15.75" customHeight="1">
      <c r="C407" s="5"/>
      <c r="D407" s="5"/>
      <c r="E407" s="5"/>
      <c r="F407" s="5"/>
      <c r="G407" s="5"/>
      <c r="H407" s="5"/>
      <c r="I407" s="5"/>
    </row>
    <row r="408" ht="15.75" customHeight="1">
      <c r="C408" s="5"/>
      <c r="D408" s="5"/>
      <c r="E408" s="5"/>
      <c r="F408" s="5"/>
      <c r="G408" s="5"/>
      <c r="H408" s="5"/>
      <c r="I408" s="5"/>
    </row>
    <row r="409" ht="15.75" customHeight="1">
      <c r="C409" s="5"/>
      <c r="D409" s="5"/>
      <c r="E409" s="5"/>
      <c r="F409" s="5"/>
      <c r="G409" s="5"/>
      <c r="H409" s="5"/>
      <c r="I409" s="5"/>
    </row>
    <row r="410" ht="15.75" customHeight="1">
      <c r="C410" s="5"/>
      <c r="D410" s="5"/>
      <c r="E410" s="5"/>
      <c r="F410" s="5"/>
      <c r="G410" s="5"/>
      <c r="H410" s="5"/>
      <c r="I410" s="5"/>
    </row>
    <row r="411" ht="15.75" customHeight="1">
      <c r="C411" s="5"/>
      <c r="D411" s="5"/>
      <c r="E411" s="5"/>
      <c r="F411" s="5"/>
      <c r="G411" s="5"/>
      <c r="H411" s="5"/>
      <c r="I411" s="5"/>
    </row>
    <row r="412" ht="15.75" customHeight="1">
      <c r="C412" s="5"/>
      <c r="D412" s="5"/>
      <c r="E412" s="5"/>
      <c r="F412" s="5"/>
      <c r="G412" s="5"/>
      <c r="H412" s="5"/>
      <c r="I412" s="5"/>
    </row>
    <row r="413" ht="15.75" customHeight="1">
      <c r="C413" s="5"/>
      <c r="D413" s="5"/>
      <c r="E413" s="5"/>
      <c r="F413" s="5"/>
      <c r="G413" s="5"/>
      <c r="H413" s="5"/>
      <c r="I413" s="5"/>
    </row>
    <row r="414" ht="15.75" customHeight="1">
      <c r="C414" s="5"/>
      <c r="D414" s="5"/>
      <c r="E414" s="5"/>
      <c r="F414" s="5"/>
      <c r="G414" s="5"/>
      <c r="H414" s="5"/>
      <c r="I414" s="5"/>
    </row>
    <row r="415" ht="15.75" customHeight="1">
      <c r="C415" s="5"/>
      <c r="D415" s="5"/>
      <c r="E415" s="5"/>
      <c r="F415" s="5"/>
      <c r="G415" s="5"/>
      <c r="H415" s="5"/>
      <c r="I415" s="5"/>
    </row>
    <row r="416" ht="15.75" customHeight="1">
      <c r="C416" s="5"/>
      <c r="D416" s="5"/>
      <c r="E416" s="5"/>
      <c r="F416" s="5"/>
      <c r="G416" s="5"/>
      <c r="H416" s="5"/>
      <c r="I416" s="5"/>
    </row>
    <row r="417" ht="15.75" customHeight="1">
      <c r="C417" s="5"/>
      <c r="D417" s="5"/>
      <c r="E417" s="5"/>
      <c r="F417" s="5"/>
      <c r="G417" s="5"/>
      <c r="H417" s="5"/>
      <c r="I417" s="5"/>
    </row>
    <row r="418" ht="15.75" customHeight="1">
      <c r="C418" s="5"/>
      <c r="D418" s="5"/>
      <c r="E418" s="5"/>
      <c r="F418" s="5"/>
      <c r="G418" s="5"/>
      <c r="H418" s="5"/>
      <c r="I418" s="5"/>
    </row>
    <row r="419" ht="15.75" customHeight="1">
      <c r="C419" s="5"/>
      <c r="D419" s="5"/>
      <c r="E419" s="5"/>
      <c r="F419" s="5"/>
      <c r="G419" s="5"/>
      <c r="H419" s="5"/>
      <c r="I419" s="5"/>
    </row>
    <row r="420" ht="15.75" customHeight="1">
      <c r="C420" s="5"/>
      <c r="D420" s="5"/>
      <c r="E420" s="5"/>
      <c r="F420" s="5"/>
      <c r="G420" s="5"/>
      <c r="H420" s="5"/>
      <c r="I420" s="5"/>
    </row>
    <row r="421" ht="15.75" customHeight="1">
      <c r="C421" s="5"/>
      <c r="D421" s="5"/>
      <c r="E421" s="5"/>
      <c r="F421" s="5"/>
      <c r="G421" s="5"/>
      <c r="H421" s="5"/>
      <c r="I421" s="5"/>
    </row>
    <row r="422" ht="15.75" customHeight="1">
      <c r="C422" s="5"/>
      <c r="D422" s="5"/>
      <c r="E422" s="5"/>
      <c r="F422" s="5"/>
      <c r="G422" s="5"/>
      <c r="H422" s="5"/>
      <c r="I422" s="5"/>
    </row>
    <row r="423" ht="15.75" customHeight="1">
      <c r="C423" s="5"/>
      <c r="D423" s="5"/>
      <c r="E423" s="5"/>
      <c r="F423" s="5"/>
      <c r="G423" s="5"/>
      <c r="H423" s="5"/>
      <c r="I423" s="5"/>
    </row>
    <row r="424" ht="15.75" customHeight="1">
      <c r="C424" s="5"/>
      <c r="D424" s="5"/>
      <c r="E424" s="5"/>
      <c r="F424" s="5"/>
      <c r="G424" s="5"/>
      <c r="H424" s="5"/>
      <c r="I424" s="5"/>
    </row>
    <row r="425" ht="15.75" customHeight="1">
      <c r="C425" s="5"/>
      <c r="D425" s="5"/>
      <c r="E425" s="5"/>
      <c r="F425" s="5"/>
      <c r="G425" s="5"/>
      <c r="H425" s="5"/>
      <c r="I425" s="5"/>
    </row>
    <row r="426" ht="15.75" customHeight="1">
      <c r="C426" s="5"/>
      <c r="D426" s="5"/>
      <c r="E426" s="5"/>
      <c r="F426" s="5"/>
      <c r="G426" s="5"/>
      <c r="H426" s="5"/>
      <c r="I426" s="5"/>
    </row>
    <row r="427" ht="15.75" customHeight="1">
      <c r="C427" s="5"/>
      <c r="D427" s="5"/>
      <c r="E427" s="5"/>
      <c r="F427" s="5"/>
      <c r="G427" s="5"/>
      <c r="H427" s="5"/>
      <c r="I427" s="5"/>
    </row>
    <row r="428" ht="15.75" customHeight="1">
      <c r="C428" s="5"/>
      <c r="D428" s="5"/>
      <c r="E428" s="5"/>
      <c r="F428" s="5"/>
      <c r="G428" s="5"/>
      <c r="H428" s="5"/>
      <c r="I428" s="5"/>
    </row>
    <row r="429" ht="15.75" customHeight="1">
      <c r="C429" s="5"/>
      <c r="D429" s="5"/>
      <c r="E429" s="5"/>
      <c r="F429" s="5"/>
      <c r="G429" s="5"/>
      <c r="H429" s="5"/>
      <c r="I429" s="5"/>
    </row>
    <row r="430" ht="15.75" customHeight="1">
      <c r="C430" s="5"/>
      <c r="D430" s="5"/>
      <c r="E430" s="5"/>
      <c r="F430" s="5"/>
      <c r="G430" s="5"/>
      <c r="H430" s="5"/>
      <c r="I430" s="5"/>
    </row>
    <row r="431" ht="15.75" customHeight="1">
      <c r="C431" s="5"/>
      <c r="D431" s="5"/>
      <c r="E431" s="5"/>
      <c r="F431" s="5"/>
      <c r="G431" s="5"/>
      <c r="H431" s="5"/>
      <c r="I431" s="5"/>
    </row>
    <row r="432" ht="15.75" customHeight="1">
      <c r="C432" s="5"/>
      <c r="D432" s="5"/>
      <c r="E432" s="5"/>
      <c r="F432" s="5"/>
      <c r="G432" s="5"/>
      <c r="H432" s="5"/>
      <c r="I432" s="5"/>
    </row>
    <row r="433" ht="15.75" customHeight="1">
      <c r="C433" s="5"/>
      <c r="D433" s="5"/>
      <c r="E433" s="5"/>
      <c r="F433" s="5"/>
      <c r="G433" s="5"/>
      <c r="H433" s="5"/>
      <c r="I433" s="5"/>
    </row>
    <row r="434" ht="15.75" customHeight="1">
      <c r="C434" s="5"/>
      <c r="D434" s="5"/>
      <c r="E434" s="5"/>
      <c r="F434" s="5"/>
      <c r="G434" s="5"/>
      <c r="H434" s="5"/>
      <c r="I434" s="5"/>
    </row>
    <row r="435" ht="15.75" customHeight="1">
      <c r="C435" s="5"/>
      <c r="D435" s="5"/>
      <c r="E435" s="5"/>
      <c r="F435" s="5"/>
      <c r="G435" s="5"/>
      <c r="H435" s="5"/>
      <c r="I435" s="5"/>
    </row>
    <row r="436" ht="15.75" customHeight="1">
      <c r="C436" s="5"/>
      <c r="D436" s="5"/>
      <c r="E436" s="5"/>
      <c r="F436" s="5"/>
      <c r="G436" s="5"/>
      <c r="H436" s="5"/>
      <c r="I436" s="5"/>
    </row>
    <row r="437" ht="15.75" customHeight="1">
      <c r="C437" s="5"/>
      <c r="D437" s="5"/>
      <c r="E437" s="5"/>
      <c r="F437" s="5"/>
      <c r="G437" s="5"/>
      <c r="H437" s="5"/>
      <c r="I437" s="5"/>
    </row>
    <row r="438" ht="15.75" customHeight="1">
      <c r="C438" s="5"/>
      <c r="D438" s="5"/>
      <c r="E438" s="5"/>
      <c r="F438" s="5"/>
      <c r="G438" s="5"/>
      <c r="H438" s="5"/>
      <c r="I438" s="5"/>
    </row>
    <row r="439" ht="15.75" customHeight="1">
      <c r="C439" s="5"/>
      <c r="D439" s="5"/>
      <c r="E439" s="5"/>
      <c r="F439" s="5"/>
      <c r="G439" s="5"/>
      <c r="H439" s="5"/>
      <c r="I439" s="5"/>
    </row>
    <row r="440" ht="15.75" customHeight="1">
      <c r="C440" s="5"/>
      <c r="D440" s="5"/>
      <c r="E440" s="5"/>
      <c r="F440" s="5"/>
      <c r="G440" s="5"/>
      <c r="H440" s="5"/>
      <c r="I440" s="5"/>
    </row>
    <row r="441" ht="15.75" customHeight="1">
      <c r="C441" s="5"/>
      <c r="D441" s="5"/>
      <c r="E441" s="5"/>
      <c r="F441" s="5"/>
      <c r="G441" s="5"/>
      <c r="H441" s="5"/>
      <c r="I441" s="5"/>
    </row>
    <row r="442" ht="15.75" customHeight="1">
      <c r="C442" s="5"/>
      <c r="D442" s="5"/>
      <c r="E442" s="5"/>
      <c r="F442" s="5"/>
      <c r="G442" s="5"/>
      <c r="H442" s="5"/>
      <c r="I442" s="5"/>
    </row>
    <row r="443" ht="15.75" customHeight="1">
      <c r="C443" s="5"/>
      <c r="D443" s="5"/>
      <c r="E443" s="5"/>
      <c r="F443" s="5"/>
      <c r="G443" s="5"/>
      <c r="H443" s="5"/>
      <c r="I443" s="5"/>
    </row>
    <row r="444" ht="15.75" customHeight="1">
      <c r="C444" s="5"/>
      <c r="D444" s="5"/>
      <c r="E444" s="5"/>
      <c r="F444" s="5"/>
      <c r="G444" s="5"/>
      <c r="H444" s="5"/>
      <c r="I444" s="5"/>
    </row>
    <row r="445" ht="15.75" customHeight="1">
      <c r="C445" s="5"/>
      <c r="D445" s="5"/>
      <c r="E445" s="5"/>
      <c r="F445" s="5"/>
      <c r="G445" s="5"/>
      <c r="H445" s="5"/>
      <c r="I445" s="5"/>
    </row>
    <row r="446" ht="15.75" customHeight="1">
      <c r="C446" s="5"/>
      <c r="D446" s="5"/>
      <c r="E446" s="5"/>
      <c r="F446" s="5"/>
      <c r="G446" s="5"/>
      <c r="H446" s="5"/>
      <c r="I446" s="5"/>
    </row>
    <row r="447" ht="15.75" customHeight="1">
      <c r="C447" s="5"/>
      <c r="D447" s="5"/>
      <c r="E447" s="5"/>
      <c r="F447" s="5"/>
      <c r="G447" s="5"/>
      <c r="H447" s="5"/>
      <c r="I447" s="5"/>
    </row>
    <row r="448" ht="15.75" customHeight="1">
      <c r="C448" s="5"/>
      <c r="D448" s="5"/>
      <c r="E448" s="5"/>
      <c r="F448" s="5"/>
      <c r="G448" s="5"/>
      <c r="H448" s="5"/>
      <c r="I448" s="5"/>
    </row>
    <row r="449" ht="15.75" customHeight="1">
      <c r="C449" s="5"/>
      <c r="D449" s="5"/>
      <c r="E449" s="5"/>
      <c r="F449" s="5"/>
      <c r="G449" s="5"/>
      <c r="H449" s="5"/>
      <c r="I449" s="5"/>
    </row>
    <row r="450" ht="15.75" customHeight="1">
      <c r="C450" s="5"/>
      <c r="D450" s="5"/>
      <c r="E450" s="5"/>
      <c r="F450" s="5"/>
      <c r="G450" s="5"/>
      <c r="H450" s="5"/>
      <c r="I450" s="5"/>
    </row>
    <row r="451" ht="15.75" customHeight="1">
      <c r="C451" s="5"/>
      <c r="D451" s="5"/>
      <c r="E451" s="5"/>
      <c r="F451" s="5"/>
      <c r="G451" s="5"/>
      <c r="H451" s="5"/>
      <c r="I451" s="5"/>
    </row>
    <row r="452" ht="15.75" customHeight="1">
      <c r="C452" s="5"/>
      <c r="D452" s="5"/>
      <c r="E452" s="5"/>
      <c r="F452" s="5"/>
      <c r="G452" s="5"/>
      <c r="H452" s="5"/>
      <c r="I452" s="5"/>
    </row>
    <row r="453" ht="15.75" customHeight="1">
      <c r="C453" s="5"/>
      <c r="D453" s="5"/>
      <c r="E453" s="5"/>
      <c r="F453" s="5"/>
      <c r="G453" s="5"/>
      <c r="H453" s="5"/>
      <c r="I453" s="5"/>
    </row>
    <row r="454" ht="15.75" customHeight="1">
      <c r="C454" s="5"/>
      <c r="D454" s="5"/>
      <c r="E454" s="5"/>
      <c r="F454" s="5"/>
      <c r="G454" s="5"/>
      <c r="H454" s="5"/>
      <c r="I454" s="5"/>
    </row>
    <row r="455" ht="15.75" customHeight="1">
      <c r="C455" s="5"/>
      <c r="D455" s="5"/>
      <c r="E455" s="5"/>
      <c r="F455" s="5"/>
      <c r="G455" s="5"/>
      <c r="H455" s="5"/>
      <c r="I455" s="5"/>
    </row>
    <row r="456" ht="15.75" customHeight="1">
      <c r="C456" s="5"/>
      <c r="D456" s="5"/>
      <c r="E456" s="5"/>
      <c r="F456" s="5"/>
      <c r="G456" s="5"/>
      <c r="H456" s="5"/>
      <c r="I456" s="5"/>
    </row>
    <row r="457" ht="15.75" customHeight="1">
      <c r="C457" s="5"/>
      <c r="D457" s="5"/>
      <c r="E457" s="5"/>
      <c r="F457" s="5"/>
      <c r="G457" s="5"/>
      <c r="H457" s="5"/>
      <c r="I457" s="5"/>
    </row>
    <row r="458" ht="15.75" customHeight="1">
      <c r="C458" s="5"/>
      <c r="D458" s="5"/>
      <c r="E458" s="5"/>
      <c r="F458" s="5"/>
      <c r="G458" s="5"/>
      <c r="H458" s="5"/>
      <c r="I458" s="5"/>
    </row>
    <row r="459" ht="15.75" customHeight="1">
      <c r="C459" s="5"/>
      <c r="D459" s="5"/>
      <c r="E459" s="5"/>
      <c r="F459" s="5"/>
      <c r="G459" s="5"/>
      <c r="H459" s="5"/>
      <c r="I459" s="5"/>
    </row>
    <row r="460" ht="15.75" customHeight="1">
      <c r="C460" s="5"/>
      <c r="D460" s="5"/>
      <c r="E460" s="5"/>
      <c r="F460" s="5"/>
      <c r="G460" s="5"/>
      <c r="H460" s="5"/>
      <c r="I460" s="5"/>
    </row>
    <row r="461" ht="15.75" customHeight="1">
      <c r="C461" s="5"/>
      <c r="D461" s="5"/>
      <c r="E461" s="5"/>
      <c r="F461" s="5"/>
      <c r="G461" s="5"/>
      <c r="H461" s="5"/>
      <c r="I461" s="5"/>
    </row>
    <row r="462" ht="15.75" customHeight="1">
      <c r="C462" s="5"/>
      <c r="D462" s="5"/>
      <c r="E462" s="5"/>
      <c r="F462" s="5"/>
      <c r="G462" s="5"/>
      <c r="H462" s="5"/>
      <c r="I462" s="5"/>
    </row>
    <row r="463" ht="15.75" customHeight="1">
      <c r="C463" s="5"/>
      <c r="D463" s="5"/>
      <c r="E463" s="5"/>
      <c r="F463" s="5"/>
      <c r="G463" s="5"/>
      <c r="H463" s="5"/>
      <c r="I463" s="5"/>
    </row>
    <row r="464" ht="15.75" customHeight="1">
      <c r="C464" s="5"/>
      <c r="D464" s="5"/>
      <c r="E464" s="5"/>
      <c r="F464" s="5"/>
      <c r="G464" s="5"/>
      <c r="H464" s="5"/>
      <c r="I464" s="5"/>
    </row>
    <row r="465" ht="15.75" customHeight="1">
      <c r="C465" s="5"/>
      <c r="D465" s="5"/>
      <c r="E465" s="5"/>
      <c r="F465" s="5"/>
      <c r="G465" s="5"/>
      <c r="H465" s="5"/>
      <c r="I465" s="5"/>
    </row>
    <row r="466" ht="15.75" customHeight="1">
      <c r="C466" s="5"/>
      <c r="D466" s="5"/>
      <c r="E466" s="5"/>
      <c r="F466" s="5"/>
      <c r="G466" s="5"/>
      <c r="H466" s="5"/>
      <c r="I466" s="5"/>
    </row>
    <row r="467" ht="15.75" customHeight="1">
      <c r="C467" s="5"/>
      <c r="D467" s="5"/>
      <c r="E467" s="5"/>
      <c r="F467" s="5"/>
      <c r="G467" s="5"/>
      <c r="H467" s="5"/>
      <c r="I467" s="5"/>
    </row>
    <row r="468" ht="15.75" customHeight="1">
      <c r="C468" s="5"/>
      <c r="D468" s="5"/>
      <c r="E468" s="5"/>
      <c r="F468" s="5"/>
      <c r="G468" s="5"/>
      <c r="H468" s="5"/>
      <c r="I468" s="5"/>
    </row>
    <row r="469" ht="15.75" customHeight="1">
      <c r="C469" s="5"/>
      <c r="D469" s="5"/>
      <c r="E469" s="5"/>
      <c r="F469" s="5"/>
      <c r="G469" s="5"/>
      <c r="H469" s="5"/>
      <c r="I469" s="5"/>
    </row>
    <row r="470" ht="15.75" customHeight="1">
      <c r="C470" s="5"/>
      <c r="D470" s="5"/>
      <c r="E470" s="5"/>
      <c r="F470" s="5"/>
      <c r="G470" s="5"/>
      <c r="H470" s="5"/>
      <c r="I470" s="5"/>
    </row>
    <row r="471" ht="15.75" customHeight="1">
      <c r="C471" s="5"/>
      <c r="D471" s="5"/>
      <c r="E471" s="5"/>
      <c r="F471" s="5"/>
      <c r="G471" s="5"/>
      <c r="H471" s="5"/>
      <c r="I471" s="5"/>
    </row>
    <row r="472" ht="15.75" customHeight="1">
      <c r="C472" s="5"/>
      <c r="D472" s="5"/>
      <c r="E472" s="5"/>
      <c r="F472" s="5"/>
      <c r="G472" s="5"/>
      <c r="H472" s="5"/>
      <c r="I472" s="5"/>
    </row>
    <row r="473" ht="15.75" customHeight="1">
      <c r="C473" s="5"/>
      <c r="D473" s="5"/>
      <c r="E473" s="5"/>
      <c r="F473" s="5"/>
      <c r="G473" s="5"/>
      <c r="H473" s="5"/>
      <c r="I473" s="5"/>
    </row>
    <row r="474" ht="15.75" customHeight="1">
      <c r="C474" s="5"/>
      <c r="D474" s="5"/>
      <c r="E474" s="5"/>
      <c r="F474" s="5"/>
      <c r="G474" s="5"/>
      <c r="H474" s="5"/>
      <c r="I474" s="5"/>
    </row>
    <row r="475" ht="15.75" customHeight="1">
      <c r="C475" s="5"/>
      <c r="D475" s="5"/>
      <c r="E475" s="5"/>
      <c r="F475" s="5"/>
      <c r="G475" s="5"/>
      <c r="H475" s="5"/>
      <c r="I475" s="5"/>
    </row>
    <row r="476" ht="15.75" customHeight="1">
      <c r="C476" s="5"/>
      <c r="D476" s="5"/>
      <c r="E476" s="5"/>
      <c r="F476" s="5"/>
      <c r="G476" s="5"/>
      <c r="H476" s="5"/>
      <c r="I476" s="5"/>
    </row>
    <row r="477" ht="15.75" customHeight="1">
      <c r="C477" s="5"/>
      <c r="D477" s="5"/>
      <c r="E477" s="5"/>
      <c r="F477" s="5"/>
      <c r="G477" s="5"/>
      <c r="H477" s="5"/>
      <c r="I477" s="5"/>
    </row>
    <row r="478" ht="15.75" customHeight="1">
      <c r="C478" s="5"/>
      <c r="D478" s="5"/>
      <c r="E478" s="5"/>
      <c r="F478" s="5"/>
      <c r="G478" s="5"/>
      <c r="H478" s="5"/>
      <c r="I478" s="5"/>
    </row>
    <row r="479" ht="15.75" customHeight="1">
      <c r="C479" s="5"/>
      <c r="D479" s="5"/>
      <c r="E479" s="5"/>
      <c r="F479" s="5"/>
      <c r="G479" s="5"/>
      <c r="H479" s="5"/>
      <c r="I479" s="5"/>
    </row>
    <row r="480" ht="15.75" customHeight="1">
      <c r="C480" s="5"/>
      <c r="D480" s="5"/>
      <c r="E480" s="5"/>
      <c r="F480" s="5"/>
      <c r="G480" s="5"/>
      <c r="H480" s="5"/>
      <c r="I480" s="5"/>
    </row>
    <row r="481" ht="15.75" customHeight="1">
      <c r="C481" s="5"/>
      <c r="D481" s="5"/>
      <c r="E481" s="5"/>
      <c r="F481" s="5"/>
      <c r="G481" s="5"/>
      <c r="H481" s="5"/>
      <c r="I481" s="5"/>
    </row>
    <row r="482" ht="15.75" customHeight="1">
      <c r="C482" s="5"/>
      <c r="D482" s="5"/>
      <c r="E482" s="5"/>
      <c r="F482" s="5"/>
      <c r="G482" s="5"/>
      <c r="H482" s="5"/>
      <c r="I482" s="5"/>
    </row>
    <row r="483" ht="15.75" customHeight="1">
      <c r="C483" s="5"/>
      <c r="D483" s="5"/>
      <c r="E483" s="5"/>
      <c r="F483" s="5"/>
      <c r="G483" s="5"/>
      <c r="H483" s="5"/>
      <c r="I483" s="5"/>
    </row>
    <row r="484" ht="15.75" customHeight="1">
      <c r="C484" s="5"/>
      <c r="D484" s="5"/>
      <c r="E484" s="5"/>
      <c r="F484" s="5"/>
      <c r="G484" s="5"/>
      <c r="H484" s="5"/>
      <c r="I484" s="5"/>
    </row>
    <row r="485" ht="15.75" customHeight="1">
      <c r="C485" s="5"/>
      <c r="D485" s="5"/>
      <c r="E485" s="5"/>
      <c r="F485" s="5"/>
      <c r="G485" s="5"/>
      <c r="H485" s="5"/>
      <c r="I485" s="5"/>
    </row>
    <row r="486" ht="15.75" customHeight="1">
      <c r="C486" s="5"/>
      <c r="D486" s="5"/>
      <c r="E486" s="5"/>
      <c r="F486" s="5"/>
      <c r="G486" s="5"/>
      <c r="H486" s="5"/>
      <c r="I486" s="5"/>
    </row>
    <row r="487" ht="15.75" customHeight="1">
      <c r="C487" s="5"/>
      <c r="D487" s="5"/>
      <c r="E487" s="5"/>
      <c r="F487" s="5"/>
      <c r="G487" s="5"/>
      <c r="H487" s="5"/>
      <c r="I487" s="5"/>
    </row>
    <row r="488" ht="15.75" customHeight="1">
      <c r="C488" s="5"/>
      <c r="D488" s="5"/>
      <c r="E488" s="5"/>
      <c r="F488" s="5"/>
      <c r="G488" s="5"/>
      <c r="H488" s="5"/>
      <c r="I488" s="5"/>
    </row>
    <row r="489" ht="15.75" customHeight="1">
      <c r="C489" s="5"/>
      <c r="D489" s="5"/>
      <c r="E489" s="5"/>
      <c r="F489" s="5"/>
      <c r="G489" s="5"/>
      <c r="H489" s="5"/>
      <c r="I489" s="5"/>
    </row>
    <row r="490" ht="15.75" customHeight="1">
      <c r="C490" s="5"/>
      <c r="D490" s="5"/>
      <c r="E490" s="5"/>
      <c r="F490" s="5"/>
      <c r="G490" s="5"/>
      <c r="H490" s="5"/>
      <c r="I490" s="5"/>
    </row>
    <row r="491" ht="15.75" customHeight="1">
      <c r="C491" s="5"/>
      <c r="D491" s="5"/>
      <c r="E491" s="5"/>
      <c r="F491" s="5"/>
      <c r="G491" s="5"/>
      <c r="H491" s="5"/>
      <c r="I491" s="5"/>
    </row>
    <row r="492" ht="15.75" customHeight="1">
      <c r="C492" s="5"/>
      <c r="D492" s="5"/>
      <c r="E492" s="5"/>
      <c r="F492" s="5"/>
      <c r="G492" s="5"/>
      <c r="H492" s="5"/>
      <c r="I492" s="5"/>
    </row>
    <row r="493" ht="15.75" customHeight="1">
      <c r="C493" s="5"/>
      <c r="D493" s="5"/>
      <c r="E493" s="5"/>
      <c r="F493" s="5"/>
      <c r="G493" s="5"/>
      <c r="H493" s="5"/>
      <c r="I493" s="5"/>
    </row>
    <row r="494" ht="15.75" customHeight="1">
      <c r="C494" s="5"/>
      <c r="D494" s="5"/>
      <c r="E494" s="5"/>
      <c r="F494" s="5"/>
      <c r="G494" s="5"/>
      <c r="H494" s="5"/>
      <c r="I494" s="5"/>
    </row>
    <row r="495" ht="15.75" customHeight="1">
      <c r="C495" s="5"/>
      <c r="D495" s="5"/>
      <c r="E495" s="5"/>
      <c r="F495" s="5"/>
      <c r="G495" s="5"/>
      <c r="H495" s="5"/>
      <c r="I495" s="5"/>
    </row>
    <row r="496" ht="15.75" customHeight="1">
      <c r="C496" s="5"/>
      <c r="D496" s="5"/>
      <c r="E496" s="5"/>
      <c r="F496" s="5"/>
      <c r="G496" s="5"/>
      <c r="H496" s="5"/>
      <c r="I496" s="5"/>
    </row>
    <row r="497" ht="15.75" customHeight="1">
      <c r="C497" s="5"/>
      <c r="D497" s="5"/>
      <c r="E497" s="5"/>
      <c r="F497" s="5"/>
      <c r="G497" s="5"/>
      <c r="H497" s="5"/>
      <c r="I497" s="5"/>
    </row>
    <row r="498" ht="15.75" customHeight="1">
      <c r="C498" s="5"/>
      <c r="D498" s="5"/>
      <c r="E498" s="5"/>
      <c r="F498" s="5"/>
      <c r="G498" s="5"/>
      <c r="H498" s="5"/>
      <c r="I498" s="5"/>
    </row>
    <row r="499" ht="15.75" customHeight="1">
      <c r="C499" s="5"/>
      <c r="D499" s="5"/>
      <c r="E499" s="5"/>
      <c r="F499" s="5"/>
      <c r="G499" s="5"/>
      <c r="H499" s="5"/>
      <c r="I499" s="5"/>
    </row>
    <row r="500" ht="15.75" customHeight="1">
      <c r="C500" s="5"/>
      <c r="D500" s="5"/>
      <c r="E500" s="5"/>
      <c r="F500" s="5"/>
      <c r="G500" s="5"/>
      <c r="H500" s="5"/>
      <c r="I500" s="5"/>
    </row>
    <row r="501" ht="15.75" customHeight="1">
      <c r="C501" s="5"/>
      <c r="D501" s="5"/>
      <c r="E501" s="5"/>
      <c r="F501" s="5"/>
      <c r="G501" s="5"/>
      <c r="H501" s="5"/>
      <c r="I501" s="5"/>
    </row>
    <row r="502" ht="15.75" customHeight="1">
      <c r="C502" s="5"/>
      <c r="D502" s="5"/>
      <c r="E502" s="5"/>
      <c r="F502" s="5"/>
      <c r="G502" s="5"/>
      <c r="H502" s="5"/>
      <c r="I502" s="5"/>
    </row>
    <row r="503" ht="15.75" customHeight="1">
      <c r="C503" s="5"/>
      <c r="D503" s="5"/>
      <c r="E503" s="5"/>
      <c r="F503" s="5"/>
      <c r="G503" s="5"/>
      <c r="H503" s="5"/>
      <c r="I503" s="5"/>
    </row>
    <row r="504" ht="15.75" customHeight="1">
      <c r="C504" s="5"/>
      <c r="D504" s="5"/>
      <c r="E504" s="5"/>
      <c r="F504" s="5"/>
      <c r="G504" s="5"/>
      <c r="H504" s="5"/>
      <c r="I504" s="5"/>
    </row>
    <row r="505" ht="15.75" customHeight="1">
      <c r="C505" s="5"/>
      <c r="D505" s="5"/>
      <c r="E505" s="5"/>
      <c r="F505" s="5"/>
      <c r="G505" s="5"/>
      <c r="H505" s="5"/>
      <c r="I505" s="5"/>
    </row>
    <row r="506" ht="15.75" customHeight="1">
      <c r="C506" s="5"/>
      <c r="D506" s="5"/>
      <c r="E506" s="5"/>
      <c r="F506" s="5"/>
      <c r="G506" s="5"/>
      <c r="H506" s="5"/>
      <c r="I506" s="5"/>
    </row>
    <row r="507" ht="15.75" customHeight="1">
      <c r="C507" s="5"/>
      <c r="D507" s="5"/>
      <c r="E507" s="5"/>
      <c r="F507" s="5"/>
      <c r="G507" s="5"/>
      <c r="H507" s="5"/>
      <c r="I507" s="5"/>
    </row>
    <row r="508" ht="15.75" customHeight="1">
      <c r="C508" s="5"/>
      <c r="D508" s="5"/>
      <c r="E508" s="5"/>
      <c r="F508" s="5"/>
      <c r="G508" s="5"/>
      <c r="H508" s="5"/>
      <c r="I508" s="5"/>
    </row>
    <row r="509" ht="15.75" customHeight="1">
      <c r="C509" s="5"/>
      <c r="D509" s="5"/>
      <c r="E509" s="5"/>
      <c r="F509" s="5"/>
      <c r="G509" s="5"/>
      <c r="H509" s="5"/>
      <c r="I509" s="5"/>
    </row>
    <row r="510" ht="15.75" customHeight="1">
      <c r="C510" s="5"/>
      <c r="D510" s="5"/>
      <c r="E510" s="5"/>
      <c r="F510" s="5"/>
      <c r="G510" s="5"/>
      <c r="H510" s="5"/>
      <c r="I510" s="5"/>
    </row>
    <row r="511" ht="15.75" customHeight="1">
      <c r="C511" s="5"/>
      <c r="D511" s="5"/>
      <c r="E511" s="5"/>
      <c r="F511" s="5"/>
      <c r="G511" s="5"/>
      <c r="H511" s="5"/>
      <c r="I511" s="5"/>
    </row>
    <row r="512" ht="15.75" customHeight="1">
      <c r="C512" s="5"/>
      <c r="D512" s="5"/>
      <c r="E512" s="5"/>
      <c r="F512" s="5"/>
      <c r="G512" s="5"/>
      <c r="H512" s="5"/>
      <c r="I512" s="5"/>
    </row>
    <row r="513" ht="15.75" customHeight="1">
      <c r="C513" s="5"/>
      <c r="D513" s="5"/>
      <c r="E513" s="5"/>
      <c r="F513" s="5"/>
      <c r="G513" s="5"/>
      <c r="H513" s="5"/>
      <c r="I513" s="5"/>
    </row>
    <row r="514" ht="15.75" customHeight="1">
      <c r="C514" s="5"/>
      <c r="D514" s="5"/>
      <c r="E514" s="5"/>
      <c r="F514" s="5"/>
      <c r="G514" s="5"/>
      <c r="H514" s="5"/>
      <c r="I514" s="5"/>
    </row>
    <row r="515" ht="15.75" customHeight="1">
      <c r="C515" s="5"/>
      <c r="D515" s="5"/>
      <c r="E515" s="5"/>
      <c r="F515" s="5"/>
      <c r="G515" s="5"/>
      <c r="H515" s="5"/>
      <c r="I515" s="5"/>
    </row>
    <row r="516" ht="15.75" customHeight="1">
      <c r="C516" s="5"/>
      <c r="D516" s="5"/>
      <c r="E516" s="5"/>
      <c r="F516" s="5"/>
      <c r="G516" s="5"/>
      <c r="H516" s="5"/>
      <c r="I516" s="5"/>
    </row>
    <row r="517" ht="15.75" customHeight="1">
      <c r="C517" s="5"/>
      <c r="D517" s="5"/>
      <c r="E517" s="5"/>
      <c r="F517" s="5"/>
      <c r="G517" s="5"/>
      <c r="H517" s="5"/>
      <c r="I517" s="5"/>
    </row>
    <row r="518" ht="15.75" customHeight="1">
      <c r="C518" s="5"/>
      <c r="D518" s="5"/>
      <c r="E518" s="5"/>
      <c r="F518" s="5"/>
      <c r="G518" s="5"/>
      <c r="H518" s="5"/>
      <c r="I518" s="5"/>
    </row>
    <row r="519" ht="15.75" customHeight="1">
      <c r="C519" s="5"/>
      <c r="D519" s="5"/>
      <c r="E519" s="5"/>
      <c r="F519" s="5"/>
      <c r="G519" s="5"/>
      <c r="H519" s="5"/>
      <c r="I519" s="5"/>
    </row>
    <row r="520" ht="15.75" customHeight="1">
      <c r="C520" s="5"/>
      <c r="D520" s="5"/>
      <c r="E520" s="5"/>
      <c r="F520" s="5"/>
      <c r="G520" s="5"/>
      <c r="H520" s="5"/>
      <c r="I520" s="5"/>
    </row>
    <row r="521" ht="15.75" customHeight="1">
      <c r="C521" s="5"/>
      <c r="D521" s="5"/>
      <c r="E521" s="5"/>
      <c r="F521" s="5"/>
      <c r="G521" s="5"/>
      <c r="H521" s="5"/>
      <c r="I521" s="5"/>
    </row>
    <row r="522" ht="15.75" customHeight="1">
      <c r="C522" s="5"/>
      <c r="D522" s="5"/>
      <c r="E522" s="5"/>
      <c r="F522" s="5"/>
      <c r="G522" s="5"/>
      <c r="H522" s="5"/>
      <c r="I522" s="5"/>
    </row>
    <row r="523" ht="15.75" customHeight="1">
      <c r="C523" s="5"/>
      <c r="D523" s="5"/>
      <c r="E523" s="5"/>
      <c r="F523" s="5"/>
      <c r="G523" s="5"/>
      <c r="H523" s="5"/>
      <c r="I523" s="5"/>
    </row>
    <row r="524" ht="15.75" customHeight="1">
      <c r="C524" s="5"/>
      <c r="D524" s="5"/>
      <c r="E524" s="5"/>
      <c r="F524" s="5"/>
      <c r="G524" s="5"/>
      <c r="H524" s="5"/>
      <c r="I524" s="5"/>
    </row>
    <row r="525" ht="15.75" customHeight="1">
      <c r="C525" s="5"/>
      <c r="D525" s="5"/>
      <c r="E525" s="5"/>
      <c r="F525" s="5"/>
      <c r="G525" s="5"/>
      <c r="H525" s="5"/>
      <c r="I525" s="5"/>
    </row>
    <row r="526" ht="15.75" customHeight="1">
      <c r="C526" s="5"/>
      <c r="D526" s="5"/>
      <c r="E526" s="5"/>
      <c r="F526" s="5"/>
      <c r="G526" s="5"/>
      <c r="H526" s="5"/>
      <c r="I526" s="5"/>
    </row>
    <row r="527" ht="15.75" customHeight="1">
      <c r="C527" s="5"/>
      <c r="D527" s="5"/>
      <c r="E527" s="5"/>
      <c r="F527" s="5"/>
      <c r="G527" s="5"/>
      <c r="H527" s="5"/>
      <c r="I527" s="5"/>
    </row>
    <row r="528" ht="15.75" customHeight="1">
      <c r="C528" s="5"/>
      <c r="D528" s="5"/>
      <c r="E528" s="5"/>
      <c r="F528" s="5"/>
      <c r="G528" s="5"/>
      <c r="H528" s="5"/>
      <c r="I528" s="5"/>
    </row>
    <row r="529" ht="15.75" customHeight="1">
      <c r="C529" s="5"/>
      <c r="D529" s="5"/>
      <c r="E529" s="5"/>
      <c r="F529" s="5"/>
      <c r="G529" s="5"/>
      <c r="H529" s="5"/>
      <c r="I529" s="5"/>
    </row>
    <row r="530" ht="15.75" customHeight="1">
      <c r="C530" s="5"/>
      <c r="D530" s="5"/>
      <c r="E530" s="5"/>
      <c r="F530" s="5"/>
      <c r="G530" s="5"/>
      <c r="H530" s="5"/>
      <c r="I530" s="5"/>
    </row>
    <row r="531" ht="15.75" customHeight="1">
      <c r="C531" s="5"/>
      <c r="D531" s="5"/>
      <c r="E531" s="5"/>
      <c r="F531" s="5"/>
      <c r="G531" s="5"/>
      <c r="H531" s="5"/>
      <c r="I531" s="5"/>
    </row>
    <row r="532" ht="15.75" customHeight="1">
      <c r="C532" s="5"/>
      <c r="D532" s="5"/>
      <c r="E532" s="5"/>
      <c r="F532" s="5"/>
      <c r="G532" s="5"/>
      <c r="H532" s="5"/>
      <c r="I532" s="5"/>
    </row>
    <row r="533" ht="15.75" customHeight="1">
      <c r="C533" s="5"/>
      <c r="D533" s="5"/>
      <c r="E533" s="5"/>
      <c r="F533" s="5"/>
      <c r="G533" s="5"/>
      <c r="H533" s="5"/>
      <c r="I533" s="5"/>
    </row>
    <row r="534" ht="15.75" customHeight="1">
      <c r="C534" s="5"/>
      <c r="D534" s="5"/>
      <c r="E534" s="5"/>
      <c r="F534" s="5"/>
      <c r="G534" s="5"/>
      <c r="H534" s="5"/>
      <c r="I534" s="5"/>
    </row>
    <row r="535" ht="15.75" customHeight="1">
      <c r="C535" s="5"/>
      <c r="D535" s="5"/>
      <c r="E535" s="5"/>
      <c r="F535" s="5"/>
      <c r="G535" s="5"/>
      <c r="H535" s="5"/>
      <c r="I535" s="5"/>
    </row>
    <row r="536" ht="15.75" customHeight="1">
      <c r="C536" s="5"/>
      <c r="D536" s="5"/>
      <c r="E536" s="5"/>
      <c r="F536" s="5"/>
      <c r="G536" s="5"/>
      <c r="H536" s="5"/>
      <c r="I536" s="5"/>
    </row>
    <row r="537" ht="15.75" customHeight="1">
      <c r="C537" s="5"/>
      <c r="D537" s="5"/>
      <c r="E537" s="5"/>
      <c r="F537" s="5"/>
      <c r="G537" s="5"/>
      <c r="H537" s="5"/>
      <c r="I537" s="5"/>
    </row>
    <row r="538" ht="15.75" customHeight="1">
      <c r="C538" s="5"/>
      <c r="D538" s="5"/>
      <c r="E538" s="5"/>
      <c r="F538" s="5"/>
      <c r="G538" s="5"/>
      <c r="H538" s="5"/>
      <c r="I538" s="5"/>
    </row>
    <row r="539" ht="15.75" customHeight="1">
      <c r="C539" s="5"/>
      <c r="D539" s="5"/>
      <c r="E539" s="5"/>
      <c r="F539" s="5"/>
      <c r="G539" s="5"/>
      <c r="H539" s="5"/>
      <c r="I539" s="5"/>
    </row>
    <row r="540" ht="15.75" customHeight="1">
      <c r="C540" s="5"/>
      <c r="D540" s="5"/>
      <c r="E540" s="5"/>
      <c r="F540" s="5"/>
      <c r="G540" s="5"/>
      <c r="H540" s="5"/>
      <c r="I540" s="5"/>
    </row>
    <row r="541" ht="15.75" customHeight="1">
      <c r="C541" s="5"/>
      <c r="D541" s="5"/>
      <c r="E541" s="5"/>
      <c r="F541" s="5"/>
      <c r="G541" s="5"/>
      <c r="H541" s="5"/>
      <c r="I541" s="5"/>
    </row>
    <row r="542" ht="15.75" customHeight="1">
      <c r="C542" s="5"/>
      <c r="D542" s="5"/>
      <c r="E542" s="5"/>
      <c r="F542" s="5"/>
      <c r="G542" s="5"/>
      <c r="H542" s="5"/>
      <c r="I542" s="5"/>
    </row>
    <row r="543" ht="15.75" customHeight="1">
      <c r="C543" s="5"/>
      <c r="D543" s="5"/>
      <c r="E543" s="5"/>
      <c r="F543" s="5"/>
      <c r="G543" s="5"/>
      <c r="H543" s="5"/>
      <c r="I543" s="5"/>
    </row>
    <row r="544" ht="15.75" customHeight="1">
      <c r="C544" s="5"/>
      <c r="D544" s="5"/>
      <c r="E544" s="5"/>
      <c r="F544" s="5"/>
      <c r="G544" s="5"/>
      <c r="H544" s="5"/>
      <c r="I544" s="5"/>
    </row>
    <row r="545" ht="15.75" customHeight="1">
      <c r="C545" s="5"/>
      <c r="D545" s="5"/>
      <c r="E545" s="5"/>
      <c r="F545" s="5"/>
      <c r="G545" s="5"/>
      <c r="H545" s="5"/>
      <c r="I545" s="5"/>
    </row>
    <row r="546" ht="15.75" customHeight="1">
      <c r="C546" s="5"/>
      <c r="D546" s="5"/>
      <c r="E546" s="5"/>
      <c r="F546" s="5"/>
      <c r="G546" s="5"/>
      <c r="H546" s="5"/>
      <c r="I546" s="5"/>
    </row>
    <row r="547" ht="15.75" customHeight="1">
      <c r="C547" s="5"/>
      <c r="D547" s="5"/>
      <c r="E547" s="5"/>
      <c r="F547" s="5"/>
      <c r="G547" s="5"/>
      <c r="H547" s="5"/>
      <c r="I547" s="5"/>
    </row>
    <row r="548" ht="15.75" customHeight="1">
      <c r="C548" s="5"/>
      <c r="D548" s="5"/>
      <c r="E548" s="5"/>
      <c r="F548" s="5"/>
      <c r="G548" s="5"/>
      <c r="H548" s="5"/>
      <c r="I548" s="5"/>
    </row>
    <row r="549" ht="15.75" customHeight="1">
      <c r="C549" s="5"/>
      <c r="D549" s="5"/>
      <c r="E549" s="5"/>
      <c r="F549" s="5"/>
      <c r="G549" s="5"/>
      <c r="H549" s="5"/>
      <c r="I549" s="5"/>
    </row>
    <row r="550" ht="15.75" customHeight="1">
      <c r="C550" s="5"/>
      <c r="D550" s="5"/>
      <c r="E550" s="5"/>
      <c r="F550" s="5"/>
      <c r="G550" s="5"/>
      <c r="H550" s="5"/>
      <c r="I550" s="5"/>
    </row>
    <row r="551" ht="15.75" customHeight="1">
      <c r="C551" s="5"/>
      <c r="D551" s="5"/>
      <c r="E551" s="5"/>
      <c r="F551" s="5"/>
      <c r="G551" s="5"/>
      <c r="H551" s="5"/>
      <c r="I551" s="5"/>
    </row>
    <row r="552" ht="15.75" customHeight="1">
      <c r="C552" s="5"/>
      <c r="D552" s="5"/>
      <c r="E552" s="5"/>
      <c r="F552" s="5"/>
      <c r="G552" s="5"/>
      <c r="H552" s="5"/>
      <c r="I552" s="5"/>
    </row>
    <row r="553" ht="15.75" customHeight="1">
      <c r="C553" s="5"/>
      <c r="D553" s="5"/>
      <c r="E553" s="5"/>
      <c r="F553" s="5"/>
      <c r="G553" s="5"/>
      <c r="H553" s="5"/>
      <c r="I553" s="5"/>
    </row>
    <row r="554" ht="15.75" customHeight="1">
      <c r="C554" s="5"/>
      <c r="D554" s="5"/>
      <c r="E554" s="5"/>
      <c r="F554" s="5"/>
      <c r="G554" s="5"/>
      <c r="H554" s="5"/>
      <c r="I554" s="5"/>
    </row>
    <row r="555" ht="15.75" customHeight="1">
      <c r="C555" s="5"/>
      <c r="D555" s="5"/>
      <c r="E555" s="5"/>
      <c r="F555" s="5"/>
      <c r="G555" s="5"/>
      <c r="H555" s="5"/>
      <c r="I555" s="5"/>
    </row>
    <row r="556" ht="15.75" customHeight="1">
      <c r="C556" s="5"/>
      <c r="D556" s="5"/>
      <c r="E556" s="5"/>
      <c r="F556" s="5"/>
      <c r="G556" s="5"/>
      <c r="H556" s="5"/>
      <c r="I556" s="5"/>
    </row>
    <row r="557" ht="15.75" customHeight="1">
      <c r="C557" s="5"/>
      <c r="D557" s="5"/>
      <c r="E557" s="5"/>
      <c r="F557" s="5"/>
      <c r="G557" s="5"/>
      <c r="H557" s="5"/>
      <c r="I557" s="5"/>
    </row>
    <row r="558" ht="15.75" customHeight="1">
      <c r="C558" s="5"/>
      <c r="D558" s="5"/>
      <c r="E558" s="5"/>
      <c r="F558" s="5"/>
      <c r="G558" s="5"/>
      <c r="H558" s="5"/>
      <c r="I558" s="5"/>
    </row>
    <row r="559" ht="15.75" customHeight="1">
      <c r="C559" s="5"/>
      <c r="D559" s="5"/>
      <c r="E559" s="5"/>
      <c r="F559" s="5"/>
      <c r="G559" s="5"/>
      <c r="H559" s="5"/>
      <c r="I559" s="5"/>
    </row>
    <row r="560" ht="15.75" customHeight="1">
      <c r="C560" s="5"/>
      <c r="D560" s="5"/>
      <c r="E560" s="5"/>
      <c r="F560" s="5"/>
      <c r="G560" s="5"/>
      <c r="H560" s="5"/>
      <c r="I560" s="5"/>
    </row>
    <row r="561" ht="15.75" customHeight="1">
      <c r="C561" s="5"/>
      <c r="D561" s="5"/>
      <c r="E561" s="5"/>
      <c r="F561" s="5"/>
      <c r="G561" s="5"/>
      <c r="H561" s="5"/>
      <c r="I561" s="5"/>
    </row>
    <row r="562" ht="15.75" customHeight="1">
      <c r="C562" s="5"/>
      <c r="D562" s="5"/>
      <c r="E562" s="5"/>
      <c r="F562" s="5"/>
      <c r="G562" s="5"/>
      <c r="H562" s="5"/>
      <c r="I562" s="5"/>
    </row>
    <row r="563" ht="15.75" customHeight="1">
      <c r="C563" s="5"/>
      <c r="D563" s="5"/>
      <c r="E563" s="5"/>
      <c r="F563" s="5"/>
      <c r="G563" s="5"/>
      <c r="H563" s="5"/>
      <c r="I563" s="5"/>
    </row>
    <row r="564" ht="15.75" customHeight="1">
      <c r="C564" s="5"/>
      <c r="D564" s="5"/>
      <c r="E564" s="5"/>
      <c r="F564" s="5"/>
      <c r="G564" s="5"/>
      <c r="H564" s="5"/>
      <c r="I564" s="5"/>
    </row>
    <row r="565" ht="15.75" customHeight="1">
      <c r="C565" s="5"/>
      <c r="D565" s="5"/>
      <c r="E565" s="5"/>
      <c r="F565" s="5"/>
      <c r="G565" s="5"/>
      <c r="H565" s="5"/>
      <c r="I565" s="5"/>
    </row>
    <row r="566" ht="15.75" customHeight="1">
      <c r="C566" s="5"/>
      <c r="D566" s="5"/>
      <c r="E566" s="5"/>
      <c r="F566" s="5"/>
      <c r="G566" s="5"/>
      <c r="H566" s="5"/>
      <c r="I566" s="5"/>
    </row>
    <row r="567" ht="15.75" customHeight="1">
      <c r="C567" s="5"/>
      <c r="D567" s="5"/>
      <c r="E567" s="5"/>
      <c r="F567" s="5"/>
      <c r="G567" s="5"/>
      <c r="H567" s="5"/>
      <c r="I567" s="5"/>
    </row>
    <row r="568" ht="15.75" customHeight="1">
      <c r="C568" s="5"/>
      <c r="D568" s="5"/>
      <c r="E568" s="5"/>
      <c r="F568" s="5"/>
      <c r="G568" s="5"/>
      <c r="H568" s="5"/>
      <c r="I568" s="5"/>
    </row>
    <row r="569" ht="15.75" customHeight="1">
      <c r="C569" s="5"/>
      <c r="D569" s="5"/>
      <c r="E569" s="5"/>
      <c r="F569" s="5"/>
      <c r="G569" s="5"/>
      <c r="H569" s="5"/>
      <c r="I569" s="5"/>
    </row>
    <row r="570" ht="15.75" customHeight="1">
      <c r="C570" s="5"/>
      <c r="D570" s="5"/>
      <c r="E570" s="5"/>
      <c r="F570" s="5"/>
      <c r="G570" s="5"/>
      <c r="H570" s="5"/>
      <c r="I570" s="5"/>
    </row>
    <row r="571" ht="15.75" customHeight="1">
      <c r="C571" s="5"/>
      <c r="D571" s="5"/>
      <c r="E571" s="5"/>
      <c r="F571" s="5"/>
      <c r="G571" s="5"/>
      <c r="H571" s="5"/>
      <c r="I571" s="5"/>
    </row>
    <row r="572" ht="15.75" customHeight="1">
      <c r="C572" s="5"/>
      <c r="D572" s="5"/>
      <c r="E572" s="5"/>
      <c r="F572" s="5"/>
      <c r="G572" s="5"/>
      <c r="H572" s="5"/>
      <c r="I572" s="5"/>
    </row>
    <row r="573" ht="15.75" customHeight="1">
      <c r="C573" s="5"/>
      <c r="D573" s="5"/>
      <c r="E573" s="5"/>
      <c r="F573" s="5"/>
      <c r="G573" s="5"/>
      <c r="H573" s="5"/>
      <c r="I573" s="5"/>
    </row>
    <row r="574" ht="15.75" customHeight="1">
      <c r="C574" s="5"/>
      <c r="D574" s="5"/>
      <c r="E574" s="5"/>
      <c r="F574" s="5"/>
      <c r="G574" s="5"/>
      <c r="H574" s="5"/>
      <c r="I574" s="5"/>
    </row>
    <row r="575" ht="15.75" customHeight="1">
      <c r="C575" s="5"/>
      <c r="D575" s="5"/>
      <c r="E575" s="5"/>
      <c r="F575" s="5"/>
      <c r="G575" s="5"/>
      <c r="H575" s="5"/>
      <c r="I575" s="5"/>
    </row>
    <row r="576" ht="15.75" customHeight="1">
      <c r="C576" s="5"/>
      <c r="D576" s="5"/>
      <c r="E576" s="5"/>
      <c r="F576" s="5"/>
      <c r="G576" s="5"/>
      <c r="H576" s="5"/>
      <c r="I576" s="5"/>
    </row>
    <row r="577" ht="15.75" customHeight="1">
      <c r="C577" s="5"/>
      <c r="D577" s="5"/>
      <c r="E577" s="5"/>
      <c r="F577" s="5"/>
      <c r="G577" s="5"/>
      <c r="H577" s="5"/>
      <c r="I577" s="5"/>
    </row>
    <row r="578" ht="15.75" customHeight="1">
      <c r="C578" s="5"/>
      <c r="D578" s="5"/>
      <c r="E578" s="5"/>
      <c r="F578" s="5"/>
      <c r="G578" s="5"/>
      <c r="H578" s="5"/>
      <c r="I578" s="5"/>
    </row>
    <row r="579" ht="15.75" customHeight="1">
      <c r="C579" s="5"/>
      <c r="D579" s="5"/>
      <c r="E579" s="5"/>
      <c r="F579" s="5"/>
      <c r="G579" s="5"/>
      <c r="H579" s="5"/>
      <c r="I579" s="5"/>
    </row>
    <row r="580" ht="15.75" customHeight="1">
      <c r="C580" s="5"/>
      <c r="D580" s="5"/>
      <c r="E580" s="5"/>
      <c r="F580" s="5"/>
      <c r="G580" s="5"/>
      <c r="H580" s="5"/>
      <c r="I580" s="5"/>
    </row>
    <row r="581" ht="15.75" customHeight="1">
      <c r="C581" s="5"/>
      <c r="D581" s="5"/>
      <c r="E581" s="5"/>
      <c r="F581" s="5"/>
      <c r="G581" s="5"/>
      <c r="H581" s="5"/>
      <c r="I581" s="5"/>
    </row>
    <row r="582" ht="15.75" customHeight="1">
      <c r="C582" s="5"/>
      <c r="D582" s="5"/>
      <c r="E582" s="5"/>
      <c r="F582" s="5"/>
      <c r="G582" s="5"/>
      <c r="H582" s="5"/>
      <c r="I582" s="5"/>
    </row>
    <row r="583" ht="15.75" customHeight="1">
      <c r="C583" s="5"/>
      <c r="D583" s="5"/>
      <c r="E583" s="5"/>
      <c r="F583" s="5"/>
      <c r="G583" s="5"/>
      <c r="H583" s="5"/>
      <c r="I583" s="5"/>
    </row>
    <row r="584" ht="15.75" customHeight="1">
      <c r="C584" s="5"/>
      <c r="D584" s="5"/>
      <c r="E584" s="5"/>
      <c r="F584" s="5"/>
      <c r="G584" s="5"/>
      <c r="H584" s="5"/>
      <c r="I584" s="5"/>
    </row>
    <row r="585" ht="15.75" customHeight="1">
      <c r="C585" s="5"/>
      <c r="D585" s="5"/>
      <c r="E585" s="5"/>
      <c r="F585" s="5"/>
      <c r="G585" s="5"/>
      <c r="H585" s="5"/>
      <c r="I585" s="5"/>
    </row>
    <row r="586" ht="15.75" customHeight="1">
      <c r="C586" s="5"/>
      <c r="D586" s="5"/>
      <c r="E586" s="5"/>
      <c r="F586" s="5"/>
      <c r="G586" s="5"/>
      <c r="H586" s="5"/>
      <c r="I586" s="5"/>
    </row>
    <row r="587" ht="15.75" customHeight="1">
      <c r="C587" s="5"/>
      <c r="D587" s="5"/>
      <c r="E587" s="5"/>
      <c r="F587" s="5"/>
      <c r="G587" s="5"/>
      <c r="H587" s="5"/>
      <c r="I587" s="5"/>
    </row>
    <row r="588" ht="15.75" customHeight="1">
      <c r="C588" s="5"/>
      <c r="D588" s="5"/>
      <c r="E588" s="5"/>
      <c r="F588" s="5"/>
      <c r="G588" s="5"/>
      <c r="H588" s="5"/>
      <c r="I588" s="5"/>
    </row>
    <row r="589" ht="15.75" customHeight="1">
      <c r="C589" s="5"/>
      <c r="D589" s="5"/>
      <c r="E589" s="5"/>
      <c r="F589" s="5"/>
      <c r="G589" s="5"/>
      <c r="H589" s="5"/>
      <c r="I589" s="5"/>
    </row>
    <row r="590" ht="15.75" customHeight="1">
      <c r="C590" s="5"/>
      <c r="D590" s="5"/>
      <c r="E590" s="5"/>
      <c r="F590" s="5"/>
      <c r="G590" s="5"/>
      <c r="H590" s="5"/>
      <c r="I590" s="5"/>
    </row>
    <row r="591" ht="15.75" customHeight="1">
      <c r="C591" s="5"/>
      <c r="D591" s="5"/>
      <c r="E591" s="5"/>
      <c r="F591" s="5"/>
      <c r="G591" s="5"/>
      <c r="H591" s="5"/>
      <c r="I591" s="5"/>
    </row>
    <row r="592" ht="15.75" customHeight="1">
      <c r="C592" s="5"/>
      <c r="D592" s="5"/>
      <c r="E592" s="5"/>
      <c r="F592" s="5"/>
      <c r="G592" s="5"/>
      <c r="H592" s="5"/>
      <c r="I592" s="5"/>
    </row>
    <row r="593" ht="15.75" customHeight="1">
      <c r="C593" s="5"/>
      <c r="D593" s="5"/>
      <c r="E593" s="5"/>
      <c r="F593" s="5"/>
      <c r="G593" s="5"/>
      <c r="H593" s="5"/>
      <c r="I593" s="5"/>
    </row>
    <row r="594" ht="15.75" customHeight="1">
      <c r="C594" s="5"/>
      <c r="D594" s="5"/>
      <c r="E594" s="5"/>
      <c r="F594" s="5"/>
      <c r="G594" s="5"/>
      <c r="H594" s="5"/>
      <c r="I594" s="5"/>
    </row>
    <row r="595" ht="15.75" customHeight="1">
      <c r="C595" s="5"/>
      <c r="D595" s="5"/>
      <c r="E595" s="5"/>
      <c r="F595" s="5"/>
      <c r="G595" s="5"/>
      <c r="H595" s="5"/>
      <c r="I595" s="5"/>
    </row>
    <row r="596" ht="15.75" customHeight="1">
      <c r="C596" s="5"/>
      <c r="D596" s="5"/>
      <c r="E596" s="5"/>
      <c r="F596" s="5"/>
      <c r="G596" s="5"/>
      <c r="H596" s="5"/>
      <c r="I596" s="5"/>
    </row>
    <row r="597" ht="15.75" customHeight="1">
      <c r="C597" s="5"/>
      <c r="D597" s="5"/>
      <c r="E597" s="5"/>
      <c r="F597" s="5"/>
      <c r="G597" s="5"/>
      <c r="H597" s="5"/>
      <c r="I597" s="5"/>
    </row>
    <row r="598" ht="15.75" customHeight="1">
      <c r="C598" s="5"/>
      <c r="D598" s="5"/>
      <c r="E598" s="5"/>
      <c r="F598" s="5"/>
      <c r="G598" s="5"/>
      <c r="H598" s="5"/>
      <c r="I598" s="5"/>
    </row>
    <row r="599" ht="15.75" customHeight="1">
      <c r="C599" s="5"/>
      <c r="D599" s="5"/>
      <c r="E599" s="5"/>
      <c r="F599" s="5"/>
      <c r="G599" s="5"/>
      <c r="H599" s="5"/>
      <c r="I599" s="5"/>
    </row>
    <row r="600" ht="15.75" customHeight="1">
      <c r="C600" s="5"/>
      <c r="D600" s="5"/>
      <c r="E600" s="5"/>
      <c r="F600" s="5"/>
      <c r="G600" s="5"/>
      <c r="H600" s="5"/>
      <c r="I600" s="5"/>
    </row>
    <row r="601" ht="15.75" customHeight="1">
      <c r="C601" s="5"/>
      <c r="D601" s="5"/>
      <c r="E601" s="5"/>
      <c r="F601" s="5"/>
      <c r="G601" s="5"/>
      <c r="H601" s="5"/>
      <c r="I601" s="5"/>
    </row>
    <row r="602" ht="15.75" customHeight="1">
      <c r="C602" s="5"/>
      <c r="D602" s="5"/>
      <c r="E602" s="5"/>
      <c r="F602" s="5"/>
      <c r="G602" s="5"/>
      <c r="H602" s="5"/>
      <c r="I602" s="5"/>
    </row>
    <row r="603" ht="15.75" customHeight="1">
      <c r="C603" s="5"/>
      <c r="D603" s="5"/>
      <c r="E603" s="5"/>
      <c r="F603" s="5"/>
      <c r="G603" s="5"/>
      <c r="H603" s="5"/>
      <c r="I603" s="5"/>
    </row>
    <row r="604" ht="15.75" customHeight="1">
      <c r="C604" s="5"/>
      <c r="D604" s="5"/>
      <c r="E604" s="5"/>
      <c r="F604" s="5"/>
      <c r="G604" s="5"/>
      <c r="H604" s="5"/>
      <c r="I604" s="5"/>
    </row>
    <row r="605" ht="15.75" customHeight="1">
      <c r="C605" s="5"/>
      <c r="D605" s="5"/>
      <c r="E605" s="5"/>
      <c r="F605" s="5"/>
      <c r="G605" s="5"/>
      <c r="H605" s="5"/>
      <c r="I605" s="5"/>
    </row>
    <row r="606" ht="15.75" customHeight="1">
      <c r="C606" s="5"/>
      <c r="D606" s="5"/>
      <c r="E606" s="5"/>
      <c r="F606" s="5"/>
      <c r="G606" s="5"/>
      <c r="H606" s="5"/>
      <c r="I606" s="5"/>
    </row>
    <row r="607" ht="15.75" customHeight="1">
      <c r="C607" s="5"/>
      <c r="D607" s="5"/>
      <c r="E607" s="5"/>
      <c r="F607" s="5"/>
      <c r="G607" s="5"/>
      <c r="H607" s="5"/>
      <c r="I607" s="5"/>
    </row>
    <row r="608" ht="15.75" customHeight="1">
      <c r="C608" s="5"/>
      <c r="D608" s="5"/>
      <c r="E608" s="5"/>
      <c r="F608" s="5"/>
      <c r="G608" s="5"/>
      <c r="H608" s="5"/>
      <c r="I608" s="5"/>
    </row>
    <row r="609" ht="15.75" customHeight="1">
      <c r="C609" s="5"/>
      <c r="D609" s="5"/>
      <c r="E609" s="5"/>
      <c r="F609" s="5"/>
      <c r="G609" s="5"/>
      <c r="H609" s="5"/>
      <c r="I609" s="5"/>
    </row>
    <row r="610" ht="15.75" customHeight="1">
      <c r="C610" s="5"/>
      <c r="D610" s="5"/>
      <c r="E610" s="5"/>
      <c r="F610" s="5"/>
      <c r="G610" s="5"/>
      <c r="H610" s="5"/>
      <c r="I610" s="5"/>
    </row>
    <row r="611" ht="15.75" customHeight="1">
      <c r="C611" s="5"/>
      <c r="D611" s="5"/>
      <c r="E611" s="5"/>
      <c r="F611" s="5"/>
      <c r="G611" s="5"/>
      <c r="H611" s="5"/>
      <c r="I611" s="5"/>
    </row>
    <row r="612" ht="15.75" customHeight="1">
      <c r="C612" s="5"/>
      <c r="D612" s="5"/>
      <c r="E612" s="5"/>
      <c r="F612" s="5"/>
      <c r="G612" s="5"/>
      <c r="H612" s="5"/>
      <c r="I612" s="5"/>
    </row>
    <row r="613" ht="15.75" customHeight="1">
      <c r="C613" s="5"/>
      <c r="D613" s="5"/>
      <c r="E613" s="5"/>
      <c r="F613" s="5"/>
      <c r="G613" s="5"/>
      <c r="H613" s="5"/>
      <c r="I613" s="5"/>
    </row>
    <row r="614" ht="15.75" customHeight="1">
      <c r="C614" s="5"/>
      <c r="D614" s="5"/>
      <c r="E614" s="5"/>
      <c r="F614" s="5"/>
      <c r="G614" s="5"/>
      <c r="H614" s="5"/>
      <c r="I614" s="5"/>
    </row>
    <row r="615" ht="15.75" customHeight="1">
      <c r="C615" s="5"/>
      <c r="D615" s="5"/>
      <c r="E615" s="5"/>
      <c r="F615" s="5"/>
      <c r="G615" s="5"/>
      <c r="H615" s="5"/>
      <c r="I615" s="5"/>
    </row>
    <row r="616" ht="15.75" customHeight="1">
      <c r="C616" s="5"/>
      <c r="D616" s="5"/>
      <c r="E616" s="5"/>
      <c r="F616" s="5"/>
      <c r="G616" s="5"/>
      <c r="H616" s="5"/>
      <c r="I616" s="5"/>
    </row>
    <row r="617" ht="15.75" customHeight="1">
      <c r="C617" s="5"/>
      <c r="D617" s="5"/>
      <c r="E617" s="5"/>
      <c r="F617" s="5"/>
      <c r="G617" s="5"/>
      <c r="H617" s="5"/>
      <c r="I617" s="5"/>
    </row>
    <row r="618" ht="15.75" customHeight="1">
      <c r="C618" s="5"/>
      <c r="D618" s="5"/>
      <c r="E618" s="5"/>
      <c r="F618" s="5"/>
      <c r="G618" s="5"/>
      <c r="H618" s="5"/>
      <c r="I618" s="5"/>
    </row>
    <row r="619" ht="15.75" customHeight="1">
      <c r="C619" s="5"/>
      <c r="D619" s="5"/>
      <c r="E619" s="5"/>
      <c r="F619" s="5"/>
      <c r="G619" s="5"/>
      <c r="H619" s="5"/>
      <c r="I619" s="5"/>
    </row>
    <row r="620" ht="15.75" customHeight="1">
      <c r="C620" s="5"/>
      <c r="D620" s="5"/>
      <c r="E620" s="5"/>
      <c r="F620" s="5"/>
      <c r="G620" s="5"/>
      <c r="H620" s="5"/>
      <c r="I620" s="5"/>
    </row>
    <row r="621" ht="15.75" customHeight="1">
      <c r="C621" s="5"/>
      <c r="D621" s="5"/>
      <c r="E621" s="5"/>
      <c r="F621" s="5"/>
      <c r="G621" s="5"/>
      <c r="H621" s="5"/>
      <c r="I621" s="5"/>
    </row>
    <row r="622" ht="15.75" customHeight="1">
      <c r="C622" s="5"/>
      <c r="D622" s="5"/>
      <c r="E622" s="5"/>
      <c r="F622" s="5"/>
      <c r="G622" s="5"/>
      <c r="H622" s="5"/>
      <c r="I622" s="5"/>
    </row>
    <row r="623" ht="15.75" customHeight="1">
      <c r="C623" s="5"/>
      <c r="D623" s="5"/>
      <c r="E623" s="5"/>
      <c r="F623" s="5"/>
      <c r="G623" s="5"/>
      <c r="H623" s="5"/>
      <c r="I623" s="5"/>
    </row>
    <row r="624" ht="15.75" customHeight="1">
      <c r="C624" s="5"/>
      <c r="D624" s="5"/>
      <c r="E624" s="5"/>
      <c r="F624" s="5"/>
      <c r="G624" s="5"/>
      <c r="H624" s="5"/>
      <c r="I624" s="5"/>
    </row>
    <row r="625" ht="15.75" customHeight="1">
      <c r="C625" s="5"/>
      <c r="D625" s="5"/>
      <c r="E625" s="5"/>
      <c r="F625" s="5"/>
      <c r="G625" s="5"/>
      <c r="H625" s="5"/>
      <c r="I625" s="5"/>
    </row>
    <row r="626" ht="15.75" customHeight="1">
      <c r="C626" s="5"/>
      <c r="D626" s="5"/>
      <c r="E626" s="5"/>
      <c r="F626" s="5"/>
      <c r="G626" s="5"/>
      <c r="H626" s="5"/>
      <c r="I626" s="5"/>
    </row>
    <row r="627" ht="15.75" customHeight="1">
      <c r="C627" s="5"/>
      <c r="D627" s="5"/>
      <c r="E627" s="5"/>
      <c r="F627" s="5"/>
      <c r="G627" s="5"/>
      <c r="H627" s="5"/>
      <c r="I627" s="5"/>
    </row>
    <row r="628" ht="15.75" customHeight="1">
      <c r="C628" s="5"/>
      <c r="D628" s="5"/>
      <c r="E628" s="5"/>
      <c r="F628" s="5"/>
      <c r="G628" s="5"/>
      <c r="H628" s="5"/>
      <c r="I628" s="5"/>
    </row>
    <row r="629" ht="15.75" customHeight="1">
      <c r="C629" s="5"/>
      <c r="D629" s="5"/>
      <c r="E629" s="5"/>
      <c r="F629" s="5"/>
      <c r="G629" s="5"/>
      <c r="H629" s="5"/>
      <c r="I629" s="5"/>
    </row>
    <row r="630" ht="15.75" customHeight="1">
      <c r="C630" s="5"/>
      <c r="D630" s="5"/>
      <c r="E630" s="5"/>
      <c r="F630" s="5"/>
      <c r="G630" s="5"/>
      <c r="H630" s="5"/>
      <c r="I630" s="5"/>
    </row>
    <row r="631" ht="15.75" customHeight="1">
      <c r="C631" s="5"/>
      <c r="D631" s="5"/>
      <c r="E631" s="5"/>
      <c r="F631" s="5"/>
      <c r="G631" s="5"/>
      <c r="H631" s="5"/>
      <c r="I631" s="5"/>
    </row>
    <row r="632" ht="15.75" customHeight="1">
      <c r="C632" s="5"/>
      <c r="D632" s="5"/>
      <c r="E632" s="5"/>
      <c r="F632" s="5"/>
      <c r="G632" s="5"/>
      <c r="H632" s="5"/>
      <c r="I632" s="5"/>
    </row>
    <row r="633" ht="15.75" customHeight="1">
      <c r="C633" s="5"/>
      <c r="D633" s="5"/>
      <c r="E633" s="5"/>
      <c r="F633" s="5"/>
      <c r="G633" s="5"/>
      <c r="H633" s="5"/>
      <c r="I633" s="5"/>
    </row>
    <row r="634" ht="15.75" customHeight="1">
      <c r="C634" s="5"/>
      <c r="D634" s="5"/>
      <c r="E634" s="5"/>
      <c r="F634" s="5"/>
      <c r="G634" s="5"/>
      <c r="H634" s="5"/>
      <c r="I634" s="5"/>
    </row>
    <row r="635" ht="15.75" customHeight="1">
      <c r="C635" s="5"/>
      <c r="D635" s="5"/>
      <c r="E635" s="5"/>
      <c r="F635" s="5"/>
      <c r="G635" s="5"/>
      <c r="H635" s="5"/>
      <c r="I635" s="5"/>
    </row>
    <row r="636" ht="15.75" customHeight="1">
      <c r="C636" s="5"/>
      <c r="D636" s="5"/>
      <c r="E636" s="5"/>
      <c r="F636" s="5"/>
      <c r="G636" s="5"/>
      <c r="H636" s="5"/>
      <c r="I636" s="5"/>
    </row>
    <row r="637" ht="15.75" customHeight="1">
      <c r="C637" s="5"/>
      <c r="D637" s="5"/>
      <c r="E637" s="5"/>
      <c r="F637" s="5"/>
      <c r="G637" s="5"/>
      <c r="H637" s="5"/>
      <c r="I637" s="5"/>
    </row>
    <row r="638" ht="15.75" customHeight="1">
      <c r="C638" s="5"/>
      <c r="D638" s="5"/>
      <c r="E638" s="5"/>
      <c r="F638" s="5"/>
      <c r="G638" s="5"/>
      <c r="H638" s="5"/>
      <c r="I638" s="5"/>
    </row>
    <row r="639" ht="15.75" customHeight="1">
      <c r="C639" s="5"/>
      <c r="D639" s="5"/>
      <c r="E639" s="5"/>
      <c r="F639" s="5"/>
      <c r="G639" s="5"/>
      <c r="H639" s="5"/>
      <c r="I639" s="5"/>
    </row>
    <row r="640" ht="15.75" customHeight="1">
      <c r="C640" s="5"/>
      <c r="D640" s="5"/>
      <c r="E640" s="5"/>
      <c r="F640" s="5"/>
      <c r="G640" s="5"/>
      <c r="H640" s="5"/>
      <c r="I640" s="5"/>
    </row>
    <row r="641" ht="15.75" customHeight="1">
      <c r="C641" s="5"/>
      <c r="D641" s="5"/>
      <c r="E641" s="5"/>
      <c r="F641" s="5"/>
      <c r="G641" s="5"/>
      <c r="H641" s="5"/>
      <c r="I641" s="5"/>
    </row>
    <row r="642" ht="15.75" customHeight="1">
      <c r="C642" s="5"/>
      <c r="D642" s="5"/>
      <c r="E642" s="5"/>
      <c r="F642" s="5"/>
      <c r="G642" s="5"/>
      <c r="H642" s="5"/>
      <c r="I642" s="5"/>
    </row>
    <row r="643" ht="15.75" customHeight="1">
      <c r="C643" s="5"/>
      <c r="D643" s="5"/>
      <c r="E643" s="5"/>
      <c r="F643" s="5"/>
      <c r="G643" s="5"/>
      <c r="H643" s="5"/>
      <c r="I643" s="5"/>
    </row>
    <row r="644" ht="15.75" customHeight="1">
      <c r="C644" s="5"/>
      <c r="D644" s="5"/>
      <c r="E644" s="5"/>
      <c r="F644" s="5"/>
      <c r="G644" s="5"/>
      <c r="H644" s="5"/>
      <c r="I644" s="5"/>
    </row>
    <row r="645" ht="15.75" customHeight="1">
      <c r="C645" s="5"/>
      <c r="D645" s="5"/>
      <c r="E645" s="5"/>
      <c r="F645" s="5"/>
      <c r="G645" s="5"/>
      <c r="H645" s="5"/>
      <c r="I645" s="5"/>
    </row>
    <row r="646" ht="15.75" customHeight="1">
      <c r="C646" s="5"/>
      <c r="D646" s="5"/>
      <c r="E646" s="5"/>
      <c r="F646" s="5"/>
      <c r="G646" s="5"/>
      <c r="H646" s="5"/>
      <c r="I646" s="5"/>
    </row>
    <row r="647" ht="15.75" customHeight="1">
      <c r="C647" s="5"/>
      <c r="D647" s="5"/>
      <c r="E647" s="5"/>
      <c r="F647" s="5"/>
      <c r="G647" s="5"/>
      <c r="H647" s="5"/>
      <c r="I647" s="5"/>
    </row>
    <row r="648" ht="15.75" customHeight="1">
      <c r="C648" s="5"/>
      <c r="D648" s="5"/>
      <c r="E648" s="5"/>
      <c r="F648" s="5"/>
      <c r="G648" s="5"/>
      <c r="H648" s="5"/>
      <c r="I648" s="5"/>
    </row>
    <row r="649" ht="15.75" customHeight="1">
      <c r="C649" s="5"/>
      <c r="D649" s="5"/>
      <c r="E649" s="5"/>
      <c r="F649" s="5"/>
      <c r="G649" s="5"/>
      <c r="H649" s="5"/>
      <c r="I649" s="5"/>
    </row>
    <row r="650" ht="15.75" customHeight="1">
      <c r="C650" s="5"/>
      <c r="D650" s="5"/>
      <c r="E650" s="5"/>
      <c r="F650" s="5"/>
      <c r="G650" s="5"/>
      <c r="H650" s="5"/>
      <c r="I650" s="5"/>
    </row>
    <row r="651" ht="15.75" customHeight="1">
      <c r="C651" s="5"/>
      <c r="D651" s="5"/>
      <c r="E651" s="5"/>
      <c r="F651" s="5"/>
      <c r="G651" s="5"/>
      <c r="H651" s="5"/>
      <c r="I651" s="5"/>
    </row>
    <row r="652" ht="15.75" customHeight="1">
      <c r="C652" s="5"/>
      <c r="D652" s="5"/>
      <c r="E652" s="5"/>
      <c r="F652" s="5"/>
      <c r="G652" s="5"/>
      <c r="H652" s="5"/>
      <c r="I652" s="5"/>
    </row>
    <row r="653" ht="15.75" customHeight="1">
      <c r="C653" s="5"/>
      <c r="D653" s="5"/>
      <c r="E653" s="5"/>
      <c r="F653" s="5"/>
      <c r="G653" s="5"/>
      <c r="H653" s="5"/>
      <c r="I653" s="5"/>
    </row>
    <row r="654" ht="15.75" customHeight="1">
      <c r="C654" s="5"/>
      <c r="D654" s="5"/>
      <c r="E654" s="5"/>
      <c r="F654" s="5"/>
      <c r="G654" s="5"/>
      <c r="H654" s="5"/>
      <c r="I654" s="5"/>
    </row>
    <row r="655" ht="15.75" customHeight="1">
      <c r="C655" s="5"/>
      <c r="D655" s="5"/>
      <c r="E655" s="5"/>
      <c r="F655" s="5"/>
      <c r="G655" s="5"/>
      <c r="H655" s="5"/>
      <c r="I655" s="5"/>
    </row>
    <row r="656" ht="15.75" customHeight="1">
      <c r="C656" s="5"/>
      <c r="D656" s="5"/>
      <c r="E656" s="5"/>
      <c r="F656" s="5"/>
      <c r="G656" s="5"/>
      <c r="H656" s="5"/>
      <c r="I656" s="5"/>
    </row>
    <row r="657" ht="15.75" customHeight="1">
      <c r="C657" s="5"/>
      <c r="D657" s="5"/>
      <c r="E657" s="5"/>
      <c r="F657" s="5"/>
      <c r="G657" s="5"/>
      <c r="H657" s="5"/>
      <c r="I657" s="5"/>
    </row>
    <row r="658" ht="15.75" customHeight="1">
      <c r="C658" s="5"/>
      <c r="D658" s="5"/>
      <c r="E658" s="5"/>
      <c r="F658" s="5"/>
      <c r="G658" s="5"/>
      <c r="H658" s="5"/>
      <c r="I658" s="5"/>
    </row>
    <row r="659" ht="15.75" customHeight="1">
      <c r="C659" s="5"/>
      <c r="D659" s="5"/>
      <c r="E659" s="5"/>
      <c r="F659" s="5"/>
      <c r="G659" s="5"/>
      <c r="H659" s="5"/>
      <c r="I659" s="5"/>
    </row>
    <row r="660" ht="15.75" customHeight="1">
      <c r="C660" s="5"/>
      <c r="D660" s="5"/>
      <c r="E660" s="5"/>
      <c r="F660" s="5"/>
      <c r="G660" s="5"/>
      <c r="H660" s="5"/>
      <c r="I660" s="5"/>
    </row>
    <row r="661" ht="15.75" customHeight="1">
      <c r="C661" s="5"/>
      <c r="D661" s="5"/>
      <c r="E661" s="5"/>
      <c r="F661" s="5"/>
      <c r="G661" s="5"/>
      <c r="H661" s="5"/>
      <c r="I661" s="5"/>
    </row>
    <row r="662" ht="15.75" customHeight="1">
      <c r="C662" s="5"/>
      <c r="D662" s="5"/>
      <c r="E662" s="5"/>
      <c r="F662" s="5"/>
      <c r="G662" s="5"/>
      <c r="H662" s="5"/>
      <c r="I662" s="5"/>
    </row>
    <row r="663" ht="15.75" customHeight="1">
      <c r="C663" s="5"/>
      <c r="D663" s="5"/>
      <c r="E663" s="5"/>
      <c r="F663" s="5"/>
      <c r="G663" s="5"/>
      <c r="H663" s="5"/>
      <c r="I663" s="5"/>
    </row>
    <row r="664" ht="15.75" customHeight="1">
      <c r="C664" s="5"/>
      <c r="D664" s="5"/>
      <c r="E664" s="5"/>
      <c r="F664" s="5"/>
      <c r="G664" s="5"/>
      <c r="H664" s="5"/>
      <c r="I664" s="5"/>
    </row>
    <row r="665" ht="15.75" customHeight="1">
      <c r="C665" s="5"/>
      <c r="D665" s="5"/>
      <c r="E665" s="5"/>
      <c r="F665" s="5"/>
      <c r="G665" s="5"/>
      <c r="H665" s="5"/>
      <c r="I665" s="5"/>
    </row>
    <row r="666" ht="15.75" customHeight="1">
      <c r="C666" s="5"/>
      <c r="D666" s="5"/>
      <c r="E666" s="5"/>
      <c r="F666" s="5"/>
      <c r="G666" s="5"/>
      <c r="H666" s="5"/>
      <c r="I666" s="5"/>
    </row>
    <row r="667" ht="15.75" customHeight="1">
      <c r="C667" s="5"/>
      <c r="D667" s="5"/>
      <c r="E667" s="5"/>
      <c r="F667" s="5"/>
      <c r="G667" s="5"/>
      <c r="H667" s="5"/>
      <c r="I667" s="5"/>
    </row>
    <row r="668" ht="15.75" customHeight="1">
      <c r="C668" s="5"/>
      <c r="D668" s="5"/>
      <c r="E668" s="5"/>
      <c r="F668" s="5"/>
      <c r="G668" s="5"/>
      <c r="H668" s="5"/>
      <c r="I668" s="5"/>
    </row>
    <row r="669" ht="15.75" customHeight="1">
      <c r="C669" s="5"/>
      <c r="D669" s="5"/>
      <c r="E669" s="5"/>
      <c r="F669" s="5"/>
      <c r="G669" s="5"/>
      <c r="H669" s="5"/>
      <c r="I669" s="5"/>
    </row>
    <row r="670" ht="15.75" customHeight="1">
      <c r="C670" s="5"/>
      <c r="D670" s="5"/>
      <c r="E670" s="5"/>
      <c r="F670" s="5"/>
      <c r="G670" s="5"/>
      <c r="H670" s="5"/>
      <c r="I670" s="5"/>
    </row>
    <row r="671" ht="15.75" customHeight="1">
      <c r="C671" s="5"/>
      <c r="D671" s="5"/>
      <c r="E671" s="5"/>
      <c r="F671" s="5"/>
      <c r="G671" s="5"/>
      <c r="H671" s="5"/>
      <c r="I671" s="5"/>
    </row>
    <row r="672" ht="15.75" customHeight="1">
      <c r="C672" s="5"/>
      <c r="D672" s="5"/>
      <c r="E672" s="5"/>
      <c r="F672" s="5"/>
      <c r="G672" s="5"/>
      <c r="H672" s="5"/>
      <c r="I672" s="5"/>
    </row>
    <row r="673" ht="15.75" customHeight="1">
      <c r="C673" s="5"/>
      <c r="D673" s="5"/>
      <c r="E673" s="5"/>
      <c r="F673" s="5"/>
      <c r="G673" s="5"/>
      <c r="H673" s="5"/>
      <c r="I673" s="5"/>
    </row>
    <row r="674" ht="15.75" customHeight="1">
      <c r="C674" s="5"/>
      <c r="D674" s="5"/>
      <c r="E674" s="5"/>
      <c r="F674" s="5"/>
      <c r="G674" s="5"/>
      <c r="H674" s="5"/>
      <c r="I674" s="5"/>
    </row>
    <row r="675" ht="15.75" customHeight="1">
      <c r="C675" s="5"/>
      <c r="D675" s="5"/>
      <c r="E675" s="5"/>
      <c r="F675" s="5"/>
      <c r="G675" s="5"/>
      <c r="H675" s="5"/>
      <c r="I675" s="5"/>
    </row>
    <row r="676" ht="15.75" customHeight="1">
      <c r="C676" s="5"/>
      <c r="D676" s="5"/>
      <c r="E676" s="5"/>
      <c r="F676" s="5"/>
      <c r="G676" s="5"/>
      <c r="H676" s="5"/>
      <c r="I676" s="5"/>
    </row>
    <row r="677" ht="15.75" customHeight="1">
      <c r="C677" s="5"/>
      <c r="D677" s="5"/>
      <c r="E677" s="5"/>
      <c r="F677" s="5"/>
      <c r="G677" s="5"/>
      <c r="H677" s="5"/>
      <c r="I677" s="5"/>
    </row>
    <row r="678" ht="15.75" customHeight="1">
      <c r="C678" s="5"/>
      <c r="D678" s="5"/>
      <c r="E678" s="5"/>
      <c r="F678" s="5"/>
      <c r="G678" s="5"/>
      <c r="H678" s="5"/>
      <c r="I678" s="5"/>
    </row>
    <row r="679" ht="15.75" customHeight="1">
      <c r="C679" s="5"/>
      <c r="D679" s="5"/>
      <c r="E679" s="5"/>
      <c r="F679" s="5"/>
      <c r="G679" s="5"/>
      <c r="H679" s="5"/>
      <c r="I679" s="5"/>
    </row>
    <row r="680" ht="15.75" customHeight="1">
      <c r="C680" s="5"/>
      <c r="D680" s="5"/>
      <c r="E680" s="5"/>
      <c r="F680" s="5"/>
      <c r="G680" s="5"/>
      <c r="H680" s="5"/>
      <c r="I680" s="5"/>
    </row>
    <row r="681" ht="15.75" customHeight="1">
      <c r="C681" s="5"/>
      <c r="D681" s="5"/>
      <c r="E681" s="5"/>
      <c r="F681" s="5"/>
      <c r="G681" s="5"/>
      <c r="H681" s="5"/>
      <c r="I681" s="5"/>
    </row>
    <row r="682" ht="15.75" customHeight="1">
      <c r="C682" s="5"/>
      <c r="D682" s="5"/>
      <c r="E682" s="5"/>
      <c r="F682" s="5"/>
      <c r="G682" s="5"/>
      <c r="H682" s="5"/>
      <c r="I682" s="5"/>
    </row>
    <row r="683" ht="15.75" customHeight="1">
      <c r="C683" s="5"/>
      <c r="D683" s="5"/>
      <c r="E683" s="5"/>
      <c r="F683" s="5"/>
      <c r="G683" s="5"/>
      <c r="H683" s="5"/>
      <c r="I683" s="5"/>
    </row>
    <row r="684" ht="15.75" customHeight="1">
      <c r="C684" s="5"/>
      <c r="D684" s="5"/>
      <c r="E684" s="5"/>
      <c r="F684" s="5"/>
      <c r="G684" s="5"/>
      <c r="H684" s="5"/>
      <c r="I684" s="5"/>
    </row>
    <row r="685" ht="15.75" customHeight="1">
      <c r="C685" s="5"/>
      <c r="D685" s="5"/>
      <c r="E685" s="5"/>
      <c r="F685" s="5"/>
      <c r="G685" s="5"/>
      <c r="H685" s="5"/>
      <c r="I685" s="5"/>
    </row>
    <row r="686" ht="15.75" customHeight="1">
      <c r="C686" s="5"/>
      <c r="D686" s="5"/>
      <c r="E686" s="5"/>
      <c r="F686" s="5"/>
      <c r="G686" s="5"/>
      <c r="H686" s="5"/>
      <c r="I686" s="5"/>
    </row>
    <row r="687" ht="15.75" customHeight="1">
      <c r="C687" s="5"/>
      <c r="D687" s="5"/>
      <c r="E687" s="5"/>
      <c r="F687" s="5"/>
      <c r="G687" s="5"/>
      <c r="H687" s="5"/>
      <c r="I687" s="5"/>
    </row>
    <row r="688" ht="15.75" customHeight="1">
      <c r="C688" s="5"/>
      <c r="D688" s="5"/>
      <c r="E688" s="5"/>
      <c r="F688" s="5"/>
      <c r="G688" s="5"/>
      <c r="H688" s="5"/>
      <c r="I688" s="5"/>
    </row>
    <row r="689" ht="15.75" customHeight="1">
      <c r="C689" s="5"/>
      <c r="D689" s="5"/>
      <c r="E689" s="5"/>
      <c r="F689" s="5"/>
      <c r="G689" s="5"/>
      <c r="H689" s="5"/>
      <c r="I689" s="5"/>
    </row>
    <row r="690" ht="15.75" customHeight="1">
      <c r="C690" s="5"/>
      <c r="D690" s="5"/>
      <c r="E690" s="5"/>
      <c r="F690" s="5"/>
      <c r="G690" s="5"/>
      <c r="H690" s="5"/>
      <c r="I690" s="5"/>
    </row>
    <row r="691" ht="15.75" customHeight="1">
      <c r="C691" s="5"/>
      <c r="D691" s="5"/>
      <c r="E691" s="5"/>
      <c r="F691" s="5"/>
      <c r="G691" s="5"/>
      <c r="H691" s="5"/>
      <c r="I691" s="5"/>
    </row>
    <row r="692" ht="15.75" customHeight="1">
      <c r="C692" s="5"/>
      <c r="D692" s="5"/>
      <c r="E692" s="5"/>
      <c r="F692" s="5"/>
      <c r="G692" s="5"/>
      <c r="H692" s="5"/>
      <c r="I692" s="5"/>
    </row>
    <row r="693" ht="15.75" customHeight="1">
      <c r="C693" s="5"/>
      <c r="D693" s="5"/>
      <c r="E693" s="5"/>
      <c r="F693" s="5"/>
      <c r="G693" s="5"/>
      <c r="H693" s="5"/>
      <c r="I693" s="5"/>
    </row>
    <row r="694" ht="15.75" customHeight="1">
      <c r="C694" s="5"/>
      <c r="D694" s="5"/>
      <c r="E694" s="5"/>
      <c r="F694" s="5"/>
      <c r="G694" s="5"/>
      <c r="H694" s="5"/>
      <c r="I694" s="5"/>
    </row>
    <row r="695" ht="15.75" customHeight="1">
      <c r="C695" s="5"/>
      <c r="D695" s="5"/>
      <c r="E695" s="5"/>
      <c r="F695" s="5"/>
      <c r="G695" s="5"/>
      <c r="H695" s="5"/>
      <c r="I695" s="5"/>
    </row>
    <row r="696" ht="15.75" customHeight="1">
      <c r="C696" s="5"/>
      <c r="D696" s="5"/>
      <c r="E696" s="5"/>
      <c r="F696" s="5"/>
      <c r="G696" s="5"/>
      <c r="H696" s="5"/>
      <c r="I696" s="5"/>
    </row>
    <row r="697" ht="15.75" customHeight="1">
      <c r="C697" s="5"/>
      <c r="D697" s="5"/>
      <c r="E697" s="5"/>
      <c r="F697" s="5"/>
      <c r="G697" s="5"/>
      <c r="H697" s="5"/>
      <c r="I697" s="5"/>
    </row>
    <row r="698" ht="15.75" customHeight="1">
      <c r="C698" s="5"/>
      <c r="D698" s="5"/>
      <c r="E698" s="5"/>
      <c r="F698" s="5"/>
      <c r="G698" s="5"/>
      <c r="H698" s="5"/>
      <c r="I698" s="5"/>
    </row>
    <row r="699" ht="15.75" customHeight="1">
      <c r="C699" s="5"/>
      <c r="D699" s="5"/>
      <c r="E699" s="5"/>
      <c r="F699" s="5"/>
      <c r="G699" s="5"/>
      <c r="H699" s="5"/>
      <c r="I699" s="5"/>
    </row>
    <row r="700" ht="15.75" customHeight="1">
      <c r="C700" s="5"/>
      <c r="D700" s="5"/>
      <c r="E700" s="5"/>
      <c r="F700" s="5"/>
      <c r="G700" s="5"/>
      <c r="H700" s="5"/>
      <c r="I700" s="5"/>
    </row>
    <row r="701" ht="15.75" customHeight="1">
      <c r="C701" s="5"/>
      <c r="D701" s="5"/>
      <c r="E701" s="5"/>
      <c r="F701" s="5"/>
      <c r="G701" s="5"/>
      <c r="H701" s="5"/>
      <c r="I701" s="5"/>
    </row>
    <row r="702" ht="15.75" customHeight="1">
      <c r="C702" s="5"/>
      <c r="D702" s="5"/>
      <c r="E702" s="5"/>
      <c r="F702" s="5"/>
      <c r="G702" s="5"/>
      <c r="H702" s="5"/>
      <c r="I702" s="5"/>
    </row>
    <row r="703" ht="15.75" customHeight="1">
      <c r="C703" s="5"/>
      <c r="D703" s="5"/>
      <c r="E703" s="5"/>
      <c r="F703" s="5"/>
      <c r="G703" s="5"/>
      <c r="H703" s="5"/>
      <c r="I703" s="5"/>
    </row>
    <row r="704" ht="15.75" customHeight="1">
      <c r="C704" s="5"/>
      <c r="D704" s="5"/>
      <c r="E704" s="5"/>
      <c r="F704" s="5"/>
      <c r="G704" s="5"/>
      <c r="H704" s="5"/>
      <c r="I704" s="5"/>
    </row>
    <row r="705" ht="15.75" customHeight="1">
      <c r="C705" s="5"/>
      <c r="D705" s="5"/>
      <c r="E705" s="5"/>
      <c r="F705" s="5"/>
      <c r="G705" s="5"/>
      <c r="H705" s="5"/>
      <c r="I705" s="5"/>
    </row>
    <row r="706" ht="15.75" customHeight="1">
      <c r="C706" s="5"/>
      <c r="D706" s="5"/>
      <c r="E706" s="5"/>
      <c r="F706" s="5"/>
      <c r="G706" s="5"/>
      <c r="H706" s="5"/>
      <c r="I706" s="5"/>
    </row>
    <row r="707" ht="15.75" customHeight="1">
      <c r="C707" s="5"/>
      <c r="D707" s="5"/>
      <c r="E707" s="5"/>
      <c r="F707" s="5"/>
      <c r="G707" s="5"/>
      <c r="H707" s="5"/>
      <c r="I707" s="5"/>
    </row>
    <row r="708" ht="15.75" customHeight="1">
      <c r="C708" s="5"/>
      <c r="D708" s="5"/>
      <c r="E708" s="5"/>
      <c r="F708" s="5"/>
      <c r="G708" s="5"/>
      <c r="H708" s="5"/>
      <c r="I708" s="5"/>
    </row>
    <row r="709" ht="15.75" customHeight="1">
      <c r="C709" s="5"/>
      <c r="D709" s="5"/>
      <c r="E709" s="5"/>
      <c r="F709" s="5"/>
      <c r="G709" s="5"/>
      <c r="H709" s="5"/>
      <c r="I709" s="5"/>
    </row>
    <row r="710" ht="15.75" customHeight="1">
      <c r="C710" s="5"/>
      <c r="D710" s="5"/>
      <c r="E710" s="5"/>
      <c r="F710" s="5"/>
      <c r="G710" s="5"/>
      <c r="H710" s="5"/>
      <c r="I710" s="5"/>
    </row>
    <row r="711" ht="15.75" customHeight="1">
      <c r="C711" s="5"/>
      <c r="D711" s="5"/>
      <c r="E711" s="5"/>
      <c r="F711" s="5"/>
      <c r="G711" s="5"/>
      <c r="H711" s="5"/>
      <c r="I711" s="5"/>
    </row>
    <row r="712" ht="15.75" customHeight="1">
      <c r="C712" s="5"/>
      <c r="D712" s="5"/>
      <c r="E712" s="5"/>
      <c r="F712" s="5"/>
      <c r="G712" s="5"/>
      <c r="H712" s="5"/>
      <c r="I712" s="5"/>
    </row>
    <row r="713" ht="15.75" customHeight="1">
      <c r="C713" s="5"/>
      <c r="D713" s="5"/>
      <c r="E713" s="5"/>
      <c r="F713" s="5"/>
      <c r="G713" s="5"/>
      <c r="H713" s="5"/>
      <c r="I713" s="5"/>
    </row>
    <row r="714" ht="15.75" customHeight="1">
      <c r="C714" s="5"/>
      <c r="D714" s="5"/>
      <c r="E714" s="5"/>
      <c r="F714" s="5"/>
      <c r="G714" s="5"/>
      <c r="H714" s="5"/>
      <c r="I714" s="5"/>
    </row>
    <row r="715" ht="15.75" customHeight="1">
      <c r="C715" s="5"/>
      <c r="D715" s="5"/>
      <c r="E715" s="5"/>
      <c r="F715" s="5"/>
      <c r="G715" s="5"/>
      <c r="H715" s="5"/>
      <c r="I715" s="5"/>
    </row>
    <row r="716" ht="15.75" customHeight="1">
      <c r="C716" s="5"/>
      <c r="D716" s="5"/>
      <c r="E716" s="5"/>
      <c r="F716" s="5"/>
      <c r="G716" s="5"/>
      <c r="H716" s="5"/>
      <c r="I716" s="5"/>
    </row>
    <row r="717" ht="15.75" customHeight="1">
      <c r="C717" s="5"/>
      <c r="D717" s="5"/>
      <c r="E717" s="5"/>
      <c r="F717" s="5"/>
      <c r="G717" s="5"/>
      <c r="H717" s="5"/>
      <c r="I717" s="5"/>
    </row>
    <row r="718" ht="15.75" customHeight="1">
      <c r="C718" s="5"/>
      <c r="D718" s="5"/>
      <c r="E718" s="5"/>
      <c r="F718" s="5"/>
      <c r="G718" s="5"/>
      <c r="H718" s="5"/>
      <c r="I718" s="5"/>
    </row>
    <row r="719" ht="15.75" customHeight="1">
      <c r="C719" s="5"/>
      <c r="D719" s="5"/>
      <c r="E719" s="5"/>
      <c r="F719" s="5"/>
      <c r="G719" s="5"/>
      <c r="H719" s="5"/>
      <c r="I719" s="5"/>
    </row>
    <row r="720" ht="15.75" customHeight="1">
      <c r="C720" s="5"/>
      <c r="D720" s="5"/>
      <c r="E720" s="5"/>
      <c r="F720" s="5"/>
      <c r="G720" s="5"/>
      <c r="H720" s="5"/>
      <c r="I720" s="5"/>
    </row>
    <row r="721" ht="15.75" customHeight="1">
      <c r="C721" s="5"/>
      <c r="D721" s="5"/>
      <c r="E721" s="5"/>
      <c r="F721" s="5"/>
      <c r="G721" s="5"/>
      <c r="H721" s="5"/>
      <c r="I721" s="5"/>
    </row>
    <row r="722" ht="15.75" customHeight="1">
      <c r="C722" s="5"/>
      <c r="D722" s="5"/>
      <c r="E722" s="5"/>
      <c r="F722" s="5"/>
      <c r="G722" s="5"/>
      <c r="H722" s="5"/>
      <c r="I722" s="5"/>
    </row>
    <row r="723" ht="15.75" customHeight="1">
      <c r="C723" s="5"/>
      <c r="D723" s="5"/>
      <c r="E723" s="5"/>
      <c r="F723" s="5"/>
      <c r="G723" s="5"/>
      <c r="H723" s="5"/>
      <c r="I723" s="5"/>
    </row>
    <row r="724" ht="15.75" customHeight="1">
      <c r="C724" s="5"/>
      <c r="D724" s="5"/>
      <c r="E724" s="5"/>
      <c r="F724" s="5"/>
      <c r="G724" s="5"/>
      <c r="H724" s="5"/>
      <c r="I724" s="5"/>
    </row>
    <row r="725" ht="15.75" customHeight="1">
      <c r="C725" s="5"/>
      <c r="D725" s="5"/>
      <c r="E725" s="5"/>
      <c r="F725" s="5"/>
      <c r="G725" s="5"/>
      <c r="H725" s="5"/>
      <c r="I725" s="5"/>
    </row>
    <row r="726" ht="15.75" customHeight="1">
      <c r="C726" s="5"/>
      <c r="D726" s="5"/>
      <c r="E726" s="5"/>
      <c r="F726" s="5"/>
      <c r="G726" s="5"/>
      <c r="H726" s="5"/>
      <c r="I726" s="5"/>
    </row>
    <row r="727" ht="15.75" customHeight="1">
      <c r="C727" s="5"/>
      <c r="D727" s="5"/>
      <c r="E727" s="5"/>
      <c r="F727" s="5"/>
      <c r="G727" s="5"/>
      <c r="H727" s="5"/>
      <c r="I727" s="5"/>
    </row>
    <row r="728" ht="15.75" customHeight="1">
      <c r="C728" s="5"/>
      <c r="D728" s="5"/>
      <c r="E728" s="5"/>
      <c r="F728" s="5"/>
      <c r="G728" s="5"/>
      <c r="H728" s="5"/>
      <c r="I728" s="5"/>
    </row>
    <row r="729" ht="15.75" customHeight="1">
      <c r="C729" s="5"/>
      <c r="D729" s="5"/>
      <c r="E729" s="5"/>
      <c r="F729" s="5"/>
      <c r="G729" s="5"/>
      <c r="H729" s="5"/>
      <c r="I729" s="5"/>
    </row>
    <row r="730" ht="15.75" customHeight="1">
      <c r="C730" s="5"/>
      <c r="D730" s="5"/>
      <c r="E730" s="5"/>
      <c r="F730" s="5"/>
      <c r="G730" s="5"/>
      <c r="H730" s="5"/>
      <c r="I730" s="5"/>
    </row>
    <row r="731" ht="15.75" customHeight="1">
      <c r="C731" s="5"/>
      <c r="D731" s="5"/>
      <c r="E731" s="5"/>
      <c r="F731" s="5"/>
      <c r="G731" s="5"/>
      <c r="H731" s="5"/>
      <c r="I731" s="5"/>
    </row>
    <row r="732" ht="15.75" customHeight="1">
      <c r="C732" s="5"/>
      <c r="D732" s="5"/>
      <c r="E732" s="5"/>
      <c r="F732" s="5"/>
      <c r="G732" s="5"/>
      <c r="H732" s="5"/>
      <c r="I732" s="5"/>
    </row>
    <row r="733" ht="15.75" customHeight="1">
      <c r="C733" s="5"/>
      <c r="D733" s="5"/>
      <c r="E733" s="5"/>
      <c r="F733" s="5"/>
      <c r="G733" s="5"/>
      <c r="H733" s="5"/>
      <c r="I733" s="5"/>
    </row>
    <row r="734" ht="15.75" customHeight="1">
      <c r="C734" s="5"/>
      <c r="D734" s="5"/>
      <c r="E734" s="5"/>
      <c r="F734" s="5"/>
      <c r="G734" s="5"/>
      <c r="H734" s="5"/>
      <c r="I734" s="5"/>
    </row>
    <row r="735" ht="15.75" customHeight="1">
      <c r="C735" s="5"/>
      <c r="D735" s="5"/>
      <c r="E735" s="5"/>
      <c r="F735" s="5"/>
      <c r="G735" s="5"/>
      <c r="H735" s="5"/>
      <c r="I735" s="5"/>
    </row>
    <row r="736" ht="15.75" customHeight="1">
      <c r="C736" s="5"/>
      <c r="D736" s="5"/>
      <c r="E736" s="5"/>
      <c r="F736" s="5"/>
      <c r="G736" s="5"/>
      <c r="H736" s="5"/>
      <c r="I736" s="5"/>
    </row>
    <row r="737" ht="15.75" customHeight="1">
      <c r="C737" s="5"/>
      <c r="D737" s="5"/>
      <c r="E737" s="5"/>
      <c r="F737" s="5"/>
      <c r="G737" s="5"/>
      <c r="H737" s="5"/>
      <c r="I737" s="5"/>
    </row>
    <row r="738" ht="15.75" customHeight="1">
      <c r="C738" s="5"/>
      <c r="D738" s="5"/>
      <c r="E738" s="5"/>
      <c r="F738" s="5"/>
      <c r="G738" s="5"/>
      <c r="H738" s="5"/>
      <c r="I738" s="5"/>
    </row>
    <row r="739" ht="15.75" customHeight="1">
      <c r="C739" s="5"/>
      <c r="D739" s="5"/>
      <c r="E739" s="5"/>
      <c r="F739" s="5"/>
      <c r="G739" s="5"/>
      <c r="H739" s="5"/>
      <c r="I739" s="5"/>
    </row>
    <row r="740" ht="15.75" customHeight="1">
      <c r="C740" s="5"/>
      <c r="D740" s="5"/>
      <c r="E740" s="5"/>
      <c r="F740" s="5"/>
      <c r="G740" s="5"/>
      <c r="H740" s="5"/>
      <c r="I740" s="5"/>
    </row>
    <row r="741" ht="15.75" customHeight="1">
      <c r="C741" s="5"/>
      <c r="D741" s="5"/>
      <c r="E741" s="5"/>
      <c r="F741" s="5"/>
      <c r="G741" s="5"/>
      <c r="H741" s="5"/>
      <c r="I741" s="5"/>
    </row>
    <row r="742" ht="15.75" customHeight="1">
      <c r="C742" s="5"/>
      <c r="D742" s="5"/>
      <c r="E742" s="5"/>
      <c r="F742" s="5"/>
      <c r="G742" s="5"/>
      <c r="H742" s="5"/>
      <c r="I742" s="5"/>
    </row>
    <row r="743" ht="15.75" customHeight="1">
      <c r="C743" s="5"/>
      <c r="D743" s="5"/>
      <c r="E743" s="5"/>
      <c r="F743" s="5"/>
      <c r="G743" s="5"/>
      <c r="H743" s="5"/>
      <c r="I743" s="5"/>
    </row>
    <row r="744" ht="15.75" customHeight="1">
      <c r="C744" s="5"/>
      <c r="D744" s="5"/>
      <c r="E744" s="5"/>
      <c r="F744" s="5"/>
      <c r="G744" s="5"/>
      <c r="H744" s="5"/>
      <c r="I744" s="5"/>
    </row>
    <row r="745" ht="15.75" customHeight="1">
      <c r="C745" s="5"/>
      <c r="D745" s="5"/>
      <c r="E745" s="5"/>
      <c r="F745" s="5"/>
      <c r="G745" s="5"/>
      <c r="H745" s="5"/>
      <c r="I745" s="5"/>
    </row>
    <row r="746" ht="15.75" customHeight="1">
      <c r="C746" s="5"/>
      <c r="D746" s="5"/>
      <c r="E746" s="5"/>
      <c r="F746" s="5"/>
      <c r="G746" s="5"/>
      <c r="H746" s="5"/>
      <c r="I746" s="5"/>
    </row>
    <row r="747" ht="15.75" customHeight="1">
      <c r="C747" s="5"/>
      <c r="D747" s="5"/>
      <c r="E747" s="5"/>
      <c r="F747" s="5"/>
      <c r="G747" s="5"/>
      <c r="H747" s="5"/>
      <c r="I747" s="5"/>
    </row>
    <row r="748" ht="15.75" customHeight="1">
      <c r="C748" s="5"/>
      <c r="D748" s="5"/>
      <c r="E748" s="5"/>
      <c r="F748" s="5"/>
      <c r="G748" s="5"/>
      <c r="H748" s="5"/>
      <c r="I748" s="5"/>
    </row>
    <row r="749" ht="15.75" customHeight="1">
      <c r="C749" s="5"/>
      <c r="D749" s="5"/>
      <c r="E749" s="5"/>
      <c r="F749" s="5"/>
      <c r="G749" s="5"/>
      <c r="H749" s="5"/>
      <c r="I749" s="5"/>
    </row>
    <row r="750" ht="15.75" customHeight="1">
      <c r="C750" s="5"/>
      <c r="D750" s="5"/>
      <c r="E750" s="5"/>
      <c r="F750" s="5"/>
      <c r="G750" s="5"/>
      <c r="H750" s="5"/>
      <c r="I750" s="5"/>
    </row>
    <row r="751" ht="15.75" customHeight="1">
      <c r="C751" s="5"/>
      <c r="D751" s="5"/>
      <c r="E751" s="5"/>
      <c r="F751" s="5"/>
      <c r="G751" s="5"/>
      <c r="H751" s="5"/>
      <c r="I751" s="5"/>
    </row>
    <row r="752" ht="15.75" customHeight="1">
      <c r="C752" s="5"/>
      <c r="D752" s="5"/>
      <c r="E752" s="5"/>
      <c r="F752" s="5"/>
      <c r="G752" s="5"/>
      <c r="H752" s="5"/>
      <c r="I752" s="5"/>
    </row>
    <row r="753" ht="15.75" customHeight="1">
      <c r="C753" s="5"/>
      <c r="D753" s="5"/>
      <c r="E753" s="5"/>
      <c r="F753" s="5"/>
      <c r="G753" s="5"/>
      <c r="H753" s="5"/>
      <c r="I753" s="5"/>
    </row>
    <row r="754" ht="15.75" customHeight="1">
      <c r="C754" s="5"/>
      <c r="D754" s="5"/>
      <c r="E754" s="5"/>
      <c r="F754" s="5"/>
      <c r="G754" s="5"/>
      <c r="H754" s="5"/>
      <c r="I754" s="5"/>
    </row>
    <row r="755" ht="15.75" customHeight="1">
      <c r="C755" s="5"/>
      <c r="D755" s="5"/>
      <c r="E755" s="5"/>
      <c r="F755" s="5"/>
      <c r="G755" s="5"/>
      <c r="H755" s="5"/>
      <c r="I755" s="5"/>
    </row>
    <row r="756" ht="15.75" customHeight="1">
      <c r="C756" s="5"/>
      <c r="D756" s="5"/>
      <c r="E756" s="5"/>
      <c r="F756" s="5"/>
      <c r="G756" s="5"/>
      <c r="H756" s="5"/>
      <c r="I756" s="5"/>
    </row>
    <row r="757" ht="15.75" customHeight="1">
      <c r="C757" s="5"/>
      <c r="D757" s="5"/>
      <c r="E757" s="5"/>
      <c r="F757" s="5"/>
      <c r="G757" s="5"/>
      <c r="H757" s="5"/>
      <c r="I757" s="5"/>
    </row>
    <row r="758" ht="15.75" customHeight="1">
      <c r="C758" s="5"/>
      <c r="D758" s="5"/>
      <c r="E758" s="5"/>
      <c r="F758" s="5"/>
      <c r="G758" s="5"/>
      <c r="H758" s="5"/>
      <c r="I758" s="5"/>
    </row>
    <row r="759" ht="15.75" customHeight="1">
      <c r="C759" s="5"/>
      <c r="D759" s="5"/>
      <c r="E759" s="5"/>
      <c r="F759" s="5"/>
      <c r="G759" s="5"/>
      <c r="H759" s="5"/>
      <c r="I759" s="5"/>
    </row>
    <row r="760" ht="15.75" customHeight="1">
      <c r="C760" s="5"/>
      <c r="D760" s="5"/>
      <c r="E760" s="5"/>
      <c r="F760" s="5"/>
      <c r="G760" s="5"/>
      <c r="H760" s="5"/>
      <c r="I760" s="5"/>
    </row>
    <row r="761" ht="15.75" customHeight="1">
      <c r="C761" s="5"/>
      <c r="D761" s="5"/>
      <c r="E761" s="5"/>
      <c r="F761" s="5"/>
      <c r="G761" s="5"/>
      <c r="H761" s="5"/>
      <c r="I761" s="5"/>
    </row>
    <row r="762" ht="15.75" customHeight="1">
      <c r="C762" s="5"/>
      <c r="D762" s="5"/>
      <c r="E762" s="5"/>
      <c r="F762" s="5"/>
      <c r="G762" s="5"/>
      <c r="H762" s="5"/>
      <c r="I762" s="5"/>
    </row>
    <row r="763" ht="15.75" customHeight="1">
      <c r="C763" s="5"/>
      <c r="D763" s="5"/>
      <c r="E763" s="5"/>
      <c r="F763" s="5"/>
      <c r="G763" s="5"/>
      <c r="H763" s="5"/>
      <c r="I763" s="5"/>
    </row>
    <row r="764" ht="15.75" customHeight="1">
      <c r="C764" s="5"/>
      <c r="D764" s="5"/>
      <c r="E764" s="5"/>
      <c r="F764" s="5"/>
      <c r="G764" s="5"/>
      <c r="H764" s="5"/>
      <c r="I764" s="5"/>
    </row>
    <row r="765" ht="15.75" customHeight="1">
      <c r="C765" s="5"/>
      <c r="D765" s="5"/>
      <c r="E765" s="5"/>
      <c r="F765" s="5"/>
      <c r="G765" s="5"/>
      <c r="H765" s="5"/>
      <c r="I765" s="5"/>
    </row>
    <row r="766" ht="15.75" customHeight="1">
      <c r="C766" s="5"/>
      <c r="D766" s="5"/>
      <c r="E766" s="5"/>
      <c r="F766" s="5"/>
      <c r="G766" s="5"/>
      <c r="H766" s="5"/>
      <c r="I766" s="5"/>
    </row>
    <row r="767" ht="15.75" customHeight="1">
      <c r="C767" s="5"/>
      <c r="D767" s="5"/>
      <c r="E767" s="5"/>
      <c r="F767" s="5"/>
      <c r="G767" s="5"/>
      <c r="H767" s="5"/>
      <c r="I767" s="5"/>
    </row>
    <row r="768" ht="15.75" customHeight="1">
      <c r="C768" s="5"/>
      <c r="D768" s="5"/>
      <c r="E768" s="5"/>
      <c r="F768" s="5"/>
      <c r="G768" s="5"/>
      <c r="H768" s="5"/>
      <c r="I768" s="5"/>
    </row>
    <row r="769" ht="15.75" customHeight="1">
      <c r="C769" s="5"/>
      <c r="D769" s="5"/>
      <c r="E769" s="5"/>
      <c r="F769" s="5"/>
      <c r="G769" s="5"/>
      <c r="H769" s="5"/>
      <c r="I769" s="5"/>
    </row>
    <row r="770" ht="15.75" customHeight="1">
      <c r="C770" s="5"/>
      <c r="D770" s="5"/>
      <c r="E770" s="5"/>
      <c r="F770" s="5"/>
      <c r="G770" s="5"/>
      <c r="H770" s="5"/>
      <c r="I770" s="5"/>
    </row>
    <row r="771" ht="15.75" customHeight="1">
      <c r="C771" s="5"/>
      <c r="D771" s="5"/>
      <c r="E771" s="5"/>
      <c r="F771" s="5"/>
      <c r="G771" s="5"/>
      <c r="H771" s="5"/>
      <c r="I771" s="5"/>
    </row>
    <row r="772" ht="15.75" customHeight="1">
      <c r="C772" s="5"/>
      <c r="D772" s="5"/>
      <c r="E772" s="5"/>
      <c r="F772" s="5"/>
      <c r="G772" s="5"/>
      <c r="H772" s="5"/>
      <c r="I772" s="5"/>
    </row>
    <row r="773" ht="15.75" customHeight="1">
      <c r="C773" s="5"/>
      <c r="D773" s="5"/>
      <c r="E773" s="5"/>
      <c r="F773" s="5"/>
      <c r="G773" s="5"/>
      <c r="H773" s="5"/>
      <c r="I773" s="5"/>
    </row>
    <row r="774" ht="15.75" customHeight="1">
      <c r="C774" s="5"/>
      <c r="D774" s="5"/>
      <c r="E774" s="5"/>
      <c r="F774" s="5"/>
      <c r="G774" s="5"/>
      <c r="H774" s="5"/>
      <c r="I774" s="5"/>
    </row>
    <row r="775" ht="15.75" customHeight="1">
      <c r="C775" s="5"/>
      <c r="D775" s="5"/>
      <c r="E775" s="5"/>
      <c r="F775" s="5"/>
      <c r="G775" s="5"/>
      <c r="H775" s="5"/>
      <c r="I775" s="5"/>
    </row>
    <row r="776" ht="15.75" customHeight="1">
      <c r="C776" s="5"/>
      <c r="D776" s="5"/>
      <c r="E776" s="5"/>
      <c r="F776" s="5"/>
      <c r="G776" s="5"/>
      <c r="H776" s="5"/>
      <c r="I776" s="5"/>
    </row>
    <row r="777" ht="15.75" customHeight="1">
      <c r="C777" s="5"/>
      <c r="D777" s="5"/>
      <c r="E777" s="5"/>
      <c r="F777" s="5"/>
      <c r="G777" s="5"/>
      <c r="H777" s="5"/>
      <c r="I777" s="5"/>
    </row>
    <row r="778" ht="15.75" customHeight="1">
      <c r="C778" s="5"/>
      <c r="D778" s="5"/>
      <c r="E778" s="5"/>
      <c r="F778" s="5"/>
      <c r="G778" s="5"/>
      <c r="H778" s="5"/>
      <c r="I778" s="5"/>
    </row>
    <row r="779" ht="15.75" customHeight="1">
      <c r="C779" s="5"/>
      <c r="D779" s="5"/>
      <c r="E779" s="5"/>
      <c r="F779" s="5"/>
      <c r="G779" s="5"/>
      <c r="H779" s="5"/>
      <c r="I779" s="5"/>
    </row>
    <row r="780" ht="15.75" customHeight="1">
      <c r="C780" s="5"/>
      <c r="D780" s="5"/>
      <c r="E780" s="5"/>
      <c r="F780" s="5"/>
      <c r="G780" s="5"/>
      <c r="H780" s="5"/>
      <c r="I780" s="5"/>
    </row>
    <row r="781" ht="15.75" customHeight="1">
      <c r="C781" s="5"/>
      <c r="D781" s="5"/>
      <c r="E781" s="5"/>
      <c r="F781" s="5"/>
      <c r="G781" s="5"/>
      <c r="H781" s="5"/>
      <c r="I781" s="5"/>
    </row>
    <row r="782" ht="15.75" customHeight="1">
      <c r="C782" s="5"/>
      <c r="D782" s="5"/>
      <c r="E782" s="5"/>
      <c r="F782" s="5"/>
      <c r="G782" s="5"/>
      <c r="H782" s="5"/>
      <c r="I782" s="5"/>
    </row>
    <row r="783" ht="15.75" customHeight="1">
      <c r="C783" s="5"/>
      <c r="D783" s="5"/>
      <c r="E783" s="5"/>
      <c r="F783" s="5"/>
      <c r="G783" s="5"/>
      <c r="H783" s="5"/>
      <c r="I783" s="5"/>
    </row>
    <row r="784" ht="15.75" customHeight="1">
      <c r="C784" s="5"/>
      <c r="D784" s="5"/>
      <c r="E784" s="5"/>
      <c r="F784" s="5"/>
      <c r="G784" s="5"/>
      <c r="H784" s="5"/>
      <c r="I784" s="5"/>
    </row>
    <row r="785" ht="15.75" customHeight="1">
      <c r="C785" s="5"/>
      <c r="D785" s="5"/>
      <c r="E785" s="5"/>
      <c r="F785" s="5"/>
      <c r="G785" s="5"/>
      <c r="H785" s="5"/>
      <c r="I785" s="5"/>
    </row>
    <row r="786" ht="15.75" customHeight="1">
      <c r="C786" s="5"/>
      <c r="D786" s="5"/>
      <c r="E786" s="5"/>
      <c r="F786" s="5"/>
      <c r="G786" s="5"/>
      <c r="H786" s="5"/>
      <c r="I786" s="5"/>
    </row>
    <row r="787" ht="15.75" customHeight="1">
      <c r="C787" s="5"/>
      <c r="D787" s="5"/>
      <c r="E787" s="5"/>
      <c r="F787" s="5"/>
      <c r="G787" s="5"/>
      <c r="H787" s="5"/>
      <c r="I787" s="5"/>
    </row>
    <row r="788" ht="15.75" customHeight="1">
      <c r="C788" s="5"/>
      <c r="D788" s="5"/>
      <c r="E788" s="5"/>
      <c r="F788" s="5"/>
      <c r="G788" s="5"/>
      <c r="H788" s="5"/>
      <c r="I788" s="5"/>
    </row>
    <row r="789" ht="15.75" customHeight="1">
      <c r="C789" s="5"/>
      <c r="D789" s="5"/>
      <c r="E789" s="5"/>
      <c r="F789" s="5"/>
      <c r="G789" s="5"/>
      <c r="H789" s="5"/>
      <c r="I789" s="5"/>
    </row>
    <row r="790" ht="15.75" customHeight="1">
      <c r="C790" s="5"/>
      <c r="D790" s="5"/>
      <c r="E790" s="5"/>
      <c r="F790" s="5"/>
      <c r="G790" s="5"/>
      <c r="H790" s="5"/>
      <c r="I790" s="5"/>
    </row>
    <row r="791" ht="15.75" customHeight="1">
      <c r="C791" s="5"/>
      <c r="D791" s="5"/>
      <c r="E791" s="5"/>
      <c r="F791" s="5"/>
      <c r="G791" s="5"/>
      <c r="H791" s="5"/>
      <c r="I791" s="5"/>
    </row>
    <row r="792" ht="15.75" customHeight="1">
      <c r="C792" s="5"/>
      <c r="D792" s="5"/>
      <c r="E792" s="5"/>
      <c r="F792" s="5"/>
      <c r="G792" s="5"/>
      <c r="H792" s="5"/>
      <c r="I792" s="5"/>
    </row>
    <row r="793" ht="15.75" customHeight="1">
      <c r="C793" s="5"/>
      <c r="D793" s="5"/>
      <c r="E793" s="5"/>
      <c r="F793" s="5"/>
      <c r="G793" s="5"/>
      <c r="H793" s="5"/>
      <c r="I793" s="5"/>
    </row>
    <row r="794" ht="15.75" customHeight="1">
      <c r="C794" s="5"/>
      <c r="D794" s="5"/>
      <c r="E794" s="5"/>
      <c r="F794" s="5"/>
      <c r="G794" s="5"/>
      <c r="H794" s="5"/>
      <c r="I794" s="5"/>
    </row>
    <row r="795" ht="15.75" customHeight="1">
      <c r="C795" s="5"/>
      <c r="D795" s="5"/>
      <c r="E795" s="5"/>
      <c r="F795" s="5"/>
      <c r="G795" s="5"/>
      <c r="H795" s="5"/>
      <c r="I795" s="5"/>
    </row>
    <row r="796" ht="15.75" customHeight="1">
      <c r="C796" s="5"/>
      <c r="D796" s="5"/>
      <c r="E796" s="5"/>
      <c r="F796" s="5"/>
      <c r="G796" s="5"/>
      <c r="H796" s="5"/>
      <c r="I796" s="5"/>
    </row>
    <row r="797" ht="15.75" customHeight="1">
      <c r="C797" s="5"/>
      <c r="D797" s="5"/>
      <c r="E797" s="5"/>
      <c r="F797" s="5"/>
      <c r="G797" s="5"/>
      <c r="H797" s="5"/>
      <c r="I797" s="5"/>
    </row>
    <row r="798" ht="15.75" customHeight="1">
      <c r="C798" s="5"/>
      <c r="D798" s="5"/>
      <c r="E798" s="5"/>
      <c r="F798" s="5"/>
      <c r="G798" s="5"/>
      <c r="H798" s="5"/>
      <c r="I798" s="5"/>
    </row>
    <row r="799" ht="15.75" customHeight="1">
      <c r="C799" s="5"/>
      <c r="D799" s="5"/>
      <c r="E799" s="5"/>
      <c r="F799" s="5"/>
      <c r="G799" s="5"/>
      <c r="H799" s="5"/>
      <c r="I799" s="5"/>
    </row>
    <row r="800" ht="15.75" customHeight="1">
      <c r="C800" s="5"/>
      <c r="D800" s="5"/>
      <c r="E800" s="5"/>
      <c r="F800" s="5"/>
      <c r="G800" s="5"/>
      <c r="H800" s="5"/>
      <c r="I800" s="5"/>
    </row>
    <row r="801" ht="15.75" customHeight="1">
      <c r="C801" s="5"/>
      <c r="D801" s="5"/>
      <c r="E801" s="5"/>
      <c r="F801" s="5"/>
      <c r="G801" s="5"/>
      <c r="H801" s="5"/>
      <c r="I801" s="5"/>
    </row>
    <row r="802" ht="15.75" customHeight="1">
      <c r="C802" s="5"/>
      <c r="D802" s="5"/>
      <c r="E802" s="5"/>
      <c r="F802" s="5"/>
      <c r="G802" s="5"/>
      <c r="H802" s="5"/>
      <c r="I802" s="5"/>
    </row>
    <row r="803" ht="15.75" customHeight="1">
      <c r="C803" s="5"/>
      <c r="D803" s="5"/>
      <c r="E803" s="5"/>
      <c r="F803" s="5"/>
      <c r="G803" s="5"/>
      <c r="H803" s="5"/>
      <c r="I803" s="5"/>
    </row>
    <row r="804" ht="15.75" customHeight="1">
      <c r="C804" s="5"/>
      <c r="D804" s="5"/>
      <c r="E804" s="5"/>
      <c r="F804" s="5"/>
      <c r="G804" s="5"/>
      <c r="H804" s="5"/>
      <c r="I804" s="5"/>
    </row>
    <row r="805" ht="15.75" customHeight="1">
      <c r="C805" s="5"/>
      <c r="D805" s="5"/>
      <c r="E805" s="5"/>
      <c r="F805" s="5"/>
      <c r="G805" s="5"/>
      <c r="H805" s="5"/>
      <c r="I805" s="5"/>
    </row>
    <row r="806" ht="15.75" customHeight="1">
      <c r="C806" s="5"/>
      <c r="D806" s="5"/>
      <c r="E806" s="5"/>
      <c r="F806" s="5"/>
      <c r="G806" s="5"/>
      <c r="H806" s="5"/>
      <c r="I806" s="5"/>
    </row>
    <row r="807" ht="15.75" customHeight="1">
      <c r="C807" s="5"/>
      <c r="D807" s="5"/>
      <c r="E807" s="5"/>
      <c r="F807" s="5"/>
      <c r="G807" s="5"/>
      <c r="H807" s="5"/>
      <c r="I807" s="5"/>
    </row>
    <row r="808" ht="15.75" customHeight="1">
      <c r="C808" s="5"/>
      <c r="D808" s="5"/>
      <c r="E808" s="5"/>
      <c r="F808" s="5"/>
      <c r="G808" s="5"/>
      <c r="H808" s="5"/>
      <c r="I808" s="5"/>
    </row>
    <row r="809" ht="15.75" customHeight="1">
      <c r="C809" s="5"/>
      <c r="D809" s="5"/>
      <c r="E809" s="5"/>
      <c r="F809" s="5"/>
      <c r="G809" s="5"/>
      <c r="H809" s="5"/>
      <c r="I809" s="5"/>
    </row>
    <row r="810" ht="15.75" customHeight="1">
      <c r="C810" s="5"/>
      <c r="D810" s="5"/>
      <c r="E810" s="5"/>
      <c r="F810" s="5"/>
      <c r="G810" s="5"/>
      <c r="H810" s="5"/>
      <c r="I810" s="5"/>
    </row>
    <row r="811" ht="15.75" customHeight="1">
      <c r="C811" s="5"/>
      <c r="D811" s="5"/>
      <c r="E811" s="5"/>
      <c r="F811" s="5"/>
      <c r="G811" s="5"/>
      <c r="H811" s="5"/>
      <c r="I811" s="5"/>
    </row>
    <row r="812" ht="15.75" customHeight="1">
      <c r="C812" s="5"/>
      <c r="D812" s="5"/>
      <c r="E812" s="5"/>
      <c r="F812" s="5"/>
      <c r="G812" s="5"/>
      <c r="H812" s="5"/>
      <c r="I812" s="5"/>
    </row>
    <row r="813" ht="15.75" customHeight="1">
      <c r="C813" s="5"/>
      <c r="D813" s="5"/>
      <c r="E813" s="5"/>
      <c r="F813" s="5"/>
      <c r="G813" s="5"/>
      <c r="H813" s="5"/>
      <c r="I813" s="5"/>
    </row>
    <row r="814" ht="15.75" customHeight="1">
      <c r="C814" s="5"/>
      <c r="D814" s="5"/>
      <c r="E814" s="5"/>
      <c r="F814" s="5"/>
      <c r="G814" s="5"/>
      <c r="H814" s="5"/>
      <c r="I814" s="5"/>
    </row>
    <row r="815" ht="15.75" customHeight="1">
      <c r="C815" s="5"/>
      <c r="D815" s="5"/>
      <c r="E815" s="5"/>
      <c r="F815" s="5"/>
      <c r="G815" s="5"/>
      <c r="H815" s="5"/>
      <c r="I815" s="5"/>
    </row>
    <row r="816" ht="15.75" customHeight="1">
      <c r="C816" s="5"/>
      <c r="D816" s="5"/>
      <c r="E816" s="5"/>
      <c r="F816" s="5"/>
      <c r="G816" s="5"/>
      <c r="H816" s="5"/>
      <c r="I816" s="5"/>
    </row>
    <row r="817" ht="15.75" customHeight="1">
      <c r="C817" s="5"/>
      <c r="D817" s="5"/>
      <c r="E817" s="5"/>
      <c r="F817" s="5"/>
      <c r="G817" s="5"/>
      <c r="H817" s="5"/>
      <c r="I817" s="5"/>
    </row>
    <row r="818" ht="15.75" customHeight="1">
      <c r="C818" s="5"/>
      <c r="D818" s="5"/>
      <c r="E818" s="5"/>
      <c r="F818" s="5"/>
      <c r="G818" s="5"/>
      <c r="H818" s="5"/>
      <c r="I818" s="5"/>
    </row>
    <row r="819" ht="15.75" customHeight="1">
      <c r="C819" s="5"/>
      <c r="D819" s="5"/>
      <c r="E819" s="5"/>
      <c r="F819" s="5"/>
      <c r="G819" s="5"/>
      <c r="H819" s="5"/>
      <c r="I819" s="5"/>
    </row>
    <row r="820" ht="15.75" customHeight="1">
      <c r="C820" s="5"/>
      <c r="D820" s="5"/>
      <c r="E820" s="5"/>
      <c r="F820" s="5"/>
      <c r="G820" s="5"/>
      <c r="H820" s="5"/>
      <c r="I820" s="5"/>
    </row>
    <row r="821" ht="15.75" customHeight="1">
      <c r="C821" s="5"/>
      <c r="D821" s="5"/>
      <c r="E821" s="5"/>
      <c r="F821" s="5"/>
      <c r="G821" s="5"/>
      <c r="H821" s="5"/>
      <c r="I821" s="5"/>
    </row>
    <row r="822" ht="15.75" customHeight="1">
      <c r="C822" s="5"/>
      <c r="D822" s="5"/>
      <c r="E822" s="5"/>
      <c r="F822" s="5"/>
      <c r="G822" s="5"/>
      <c r="H822" s="5"/>
      <c r="I822" s="5"/>
    </row>
    <row r="823" ht="15.75" customHeight="1">
      <c r="C823" s="5"/>
      <c r="D823" s="5"/>
      <c r="E823" s="5"/>
      <c r="F823" s="5"/>
      <c r="G823" s="5"/>
      <c r="H823" s="5"/>
      <c r="I823" s="5"/>
    </row>
    <row r="824" ht="15.75" customHeight="1">
      <c r="C824" s="5"/>
      <c r="D824" s="5"/>
      <c r="E824" s="5"/>
      <c r="F824" s="5"/>
      <c r="G824" s="5"/>
      <c r="H824" s="5"/>
      <c r="I824" s="5"/>
    </row>
    <row r="825" ht="15.75" customHeight="1">
      <c r="C825" s="5"/>
      <c r="D825" s="5"/>
      <c r="E825" s="5"/>
      <c r="F825" s="5"/>
      <c r="G825" s="5"/>
      <c r="H825" s="5"/>
      <c r="I825" s="5"/>
    </row>
    <row r="826" ht="15.75" customHeight="1">
      <c r="C826" s="5"/>
      <c r="D826" s="5"/>
      <c r="E826" s="5"/>
      <c r="F826" s="5"/>
      <c r="G826" s="5"/>
      <c r="H826" s="5"/>
      <c r="I826" s="5"/>
    </row>
    <row r="827" ht="15.75" customHeight="1">
      <c r="C827" s="5"/>
      <c r="D827" s="5"/>
      <c r="E827" s="5"/>
      <c r="F827" s="5"/>
      <c r="G827" s="5"/>
      <c r="H827" s="5"/>
      <c r="I827" s="5"/>
    </row>
    <row r="828" ht="15.75" customHeight="1">
      <c r="C828" s="5"/>
      <c r="D828" s="5"/>
      <c r="E828" s="5"/>
      <c r="F828" s="5"/>
      <c r="G828" s="5"/>
      <c r="H828" s="5"/>
      <c r="I828" s="5"/>
    </row>
    <row r="829" ht="15.75" customHeight="1">
      <c r="C829" s="5"/>
      <c r="D829" s="5"/>
      <c r="E829" s="5"/>
      <c r="F829" s="5"/>
      <c r="G829" s="5"/>
      <c r="H829" s="5"/>
      <c r="I829" s="5"/>
    </row>
    <row r="830" ht="15.75" customHeight="1">
      <c r="C830" s="5"/>
      <c r="D830" s="5"/>
      <c r="E830" s="5"/>
      <c r="F830" s="5"/>
      <c r="G830" s="5"/>
      <c r="H830" s="5"/>
      <c r="I830" s="5"/>
    </row>
    <row r="831" ht="15.75" customHeight="1">
      <c r="C831" s="5"/>
      <c r="D831" s="5"/>
      <c r="E831" s="5"/>
      <c r="F831" s="5"/>
      <c r="G831" s="5"/>
      <c r="H831" s="5"/>
      <c r="I831" s="5"/>
    </row>
    <row r="832" ht="15.75" customHeight="1">
      <c r="C832" s="5"/>
      <c r="D832" s="5"/>
      <c r="E832" s="5"/>
      <c r="F832" s="5"/>
      <c r="G832" s="5"/>
      <c r="H832" s="5"/>
      <c r="I832" s="5"/>
    </row>
    <row r="833" ht="15.75" customHeight="1">
      <c r="C833" s="5"/>
      <c r="D833" s="5"/>
      <c r="E833" s="5"/>
      <c r="F833" s="5"/>
      <c r="G833" s="5"/>
      <c r="H833" s="5"/>
      <c r="I833" s="5"/>
    </row>
    <row r="834" ht="15.75" customHeight="1">
      <c r="C834" s="5"/>
      <c r="D834" s="5"/>
      <c r="E834" s="5"/>
      <c r="F834" s="5"/>
      <c r="G834" s="5"/>
      <c r="H834" s="5"/>
      <c r="I834" s="5"/>
    </row>
    <row r="835" ht="15.75" customHeight="1">
      <c r="C835" s="5"/>
      <c r="D835" s="5"/>
      <c r="E835" s="5"/>
      <c r="F835" s="5"/>
      <c r="G835" s="5"/>
      <c r="H835" s="5"/>
      <c r="I835" s="5"/>
    </row>
    <row r="836" ht="15.75" customHeight="1">
      <c r="C836" s="5"/>
      <c r="D836" s="5"/>
      <c r="E836" s="5"/>
      <c r="F836" s="5"/>
      <c r="G836" s="5"/>
      <c r="H836" s="5"/>
      <c r="I836" s="5"/>
    </row>
    <row r="837" ht="15.75" customHeight="1">
      <c r="C837" s="5"/>
      <c r="D837" s="5"/>
      <c r="E837" s="5"/>
      <c r="F837" s="5"/>
      <c r="G837" s="5"/>
      <c r="H837" s="5"/>
      <c r="I837" s="5"/>
    </row>
    <row r="838" ht="15.75" customHeight="1">
      <c r="C838" s="5"/>
      <c r="D838" s="5"/>
      <c r="E838" s="5"/>
      <c r="F838" s="5"/>
      <c r="G838" s="5"/>
      <c r="H838" s="5"/>
      <c r="I838" s="5"/>
    </row>
    <row r="839" ht="15.75" customHeight="1">
      <c r="C839" s="5"/>
      <c r="D839" s="5"/>
      <c r="E839" s="5"/>
      <c r="F839" s="5"/>
      <c r="G839" s="5"/>
      <c r="H839" s="5"/>
      <c r="I839" s="5"/>
    </row>
    <row r="840" ht="15.75" customHeight="1">
      <c r="C840" s="5"/>
      <c r="D840" s="5"/>
      <c r="E840" s="5"/>
      <c r="F840" s="5"/>
      <c r="G840" s="5"/>
      <c r="H840" s="5"/>
      <c r="I840" s="5"/>
    </row>
    <row r="841" ht="15.75" customHeight="1">
      <c r="C841" s="5"/>
      <c r="D841" s="5"/>
      <c r="E841" s="5"/>
      <c r="F841" s="5"/>
      <c r="G841" s="5"/>
      <c r="H841" s="5"/>
      <c r="I841" s="5"/>
    </row>
    <row r="842" ht="15.75" customHeight="1">
      <c r="C842" s="5"/>
      <c r="D842" s="5"/>
      <c r="E842" s="5"/>
      <c r="F842" s="5"/>
      <c r="G842" s="5"/>
      <c r="H842" s="5"/>
      <c r="I842" s="5"/>
    </row>
    <row r="843" ht="15.75" customHeight="1">
      <c r="C843" s="5"/>
      <c r="D843" s="5"/>
      <c r="E843" s="5"/>
      <c r="F843" s="5"/>
      <c r="G843" s="5"/>
      <c r="H843" s="5"/>
      <c r="I843" s="5"/>
    </row>
    <row r="844" ht="15.75" customHeight="1">
      <c r="C844" s="5"/>
      <c r="D844" s="5"/>
      <c r="E844" s="5"/>
      <c r="F844" s="5"/>
      <c r="G844" s="5"/>
      <c r="H844" s="5"/>
      <c r="I844" s="5"/>
    </row>
    <row r="845" ht="15.75" customHeight="1">
      <c r="C845" s="5"/>
      <c r="D845" s="5"/>
      <c r="E845" s="5"/>
      <c r="F845" s="5"/>
      <c r="G845" s="5"/>
      <c r="H845" s="5"/>
      <c r="I845" s="5"/>
    </row>
    <row r="846" ht="15.75" customHeight="1">
      <c r="C846" s="5"/>
      <c r="D846" s="5"/>
      <c r="E846" s="5"/>
      <c r="F846" s="5"/>
      <c r="G846" s="5"/>
      <c r="H846" s="5"/>
      <c r="I846" s="5"/>
    </row>
    <row r="847" ht="15.75" customHeight="1">
      <c r="C847" s="5"/>
      <c r="D847" s="5"/>
      <c r="E847" s="5"/>
      <c r="F847" s="5"/>
      <c r="G847" s="5"/>
      <c r="H847" s="5"/>
      <c r="I847" s="5"/>
    </row>
    <row r="848" ht="15.75" customHeight="1">
      <c r="C848" s="5"/>
      <c r="D848" s="5"/>
      <c r="E848" s="5"/>
      <c r="F848" s="5"/>
      <c r="G848" s="5"/>
      <c r="H848" s="5"/>
      <c r="I848" s="5"/>
    </row>
    <row r="849" ht="15.75" customHeight="1">
      <c r="C849" s="5"/>
      <c r="D849" s="5"/>
      <c r="E849" s="5"/>
      <c r="F849" s="5"/>
      <c r="G849" s="5"/>
      <c r="H849" s="5"/>
      <c r="I849" s="5"/>
    </row>
    <row r="850" ht="15.75" customHeight="1">
      <c r="C850" s="5"/>
      <c r="D850" s="5"/>
      <c r="E850" s="5"/>
      <c r="F850" s="5"/>
      <c r="G850" s="5"/>
      <c r="H850" s="5"/>
      <c r="I850" s="5"/>
    </row>
    <row r="851" ht="15.75" customHeight="1">
      <c r="C851" s="5"/>
      <c r="D851" s="5"/>
      <c r="E851" s="5"/>
      <c r="F851" s="5"/>
      <c r="G851" s="5"/>
      <c r="H851" s="5"/>
      <c r="I851" s="5"/>
    </row>
    <row r="852" ht="15.75" customHeight="1">
      <c r="C852" s="5"/>
      <c r="D852" s="5"/>
      <c r="E852" s="5"/>
      <c r="F852" s="5"/>
      <c r="G852" s="5"/>
      <c r="H852" s="5"/>
      <c r="I852" s="5"/>
    </row>
    <row r="853" ht="15.75" customHeight="1">
      <c r="C853" s="5"/>
      <c r="D853" s="5"/>
      <c r="E853" s="5"/>
      <c r="F853" s="5"/>
      <c r="G853" s="5"/>
      <c r="H853" s="5"/>
      <c r="I853" s="5"/>
    </row>
    <row r="854" ht="15.75" customHeight="1">
      <c r="C854" s="5"/>
      <c r="D854" s="5"/>
      <c r="E854" s="5"/>
      <c r="F854" s="5"/>
      <c r="G854" s="5"/>
      <c r="H854" s="5"/>
      <c r="I854" s="5"/>
    </row>
    <row r="855" ht="15.75" customHeight="1">
      <c r="C855" s="5"/>
      <c r="D855" s="5"/>
      <c r="E855" s="5"/>
      <c r="F855" s="5"/>
      <c r="G855" s="5"/>
      <c r="H855" s="5"/>
      <c r="I855" s="5"/>
    </row>
    <row r="856" ht="15.75" customHeight="1">
      <c r="C856" s="5"/>
      <c r="D856" s="5"/>
      <c r="E856" s="5"/>
      <c r="F856" s="5"/>
      <c r="G856" s="5"/>
      <c r="H856" s="5"/>
      <c r="I856" s="5"/>
    </row>
    <row r="857" ht="15.75" customHeight="1">
      <c r="C857" s="5"/>
      <c r="D857" s="5"/>
      <c r="E857" s="5"/>
      <c r="F857" s="5"/>
      <c r="G857" s="5"/>
      <c r="H857" s="5"/>
      <c r="I857" s="5"/>
    </row>
    <row r="858" ht="15.75" customHeight="1">
      <c r="C858" s="5"/>
      <c r="D858" s="5"/>
      <c r="E858" s="5"/>
      <c r="F858" s="5"/>
      <c r="G858" s="5"/>
      <c r="H858" s="5"/>
      <c r="I858" s="5"/>
    </row>
    <row r="859" ht="15.75" customHeight="1">
      <c r="C859" s="5"/>
      <c r="D859" s="5"/>
      <c r="E859" s="5"/>
      <c r="F859" s="5"/>
      <c r="G859" s="5"/>
      <c r="H859" s="5"/>
      <c r="I859" s="5"/>
    </row>
    <row r="860" ht="15.75" customHeight="1">
      <c r="C860" s="5"/>
      <c r="D860" s="5"/>
      <c r="E860" s="5"/>
      <c r="F860" s="5"/>
      <c r="G860" s="5"/>
      <c r="H860" s="5"/>
      <c r="I860" s="5"/>
    </row>
    <row r="861" ht="15.75" customHeight="1">
      <c r="C861" s="5"/>
      <c r="D861" s="5"/>
      <c r="E861" s="5"/>
      <c r="F861" s="5"/>
      <c r="G861" s="5"/>
      <c r="H861" s="5"/>
      <c r="I861" s="5"/>
    </row>
    <row r="862" ht="15.75" customHeight="1">
      <c r="C862" s="5"/>
      <c r="D862" s="5"/>
      <c r="E862" s="5"/>
      <c r="F862" s="5"/>
      <c r="G862" s="5"/>
      <c r="H862" s="5"/>
      <c r="I862" s="5"/>
    </row>
    <row r="863" ht="15.75" customHeight="1">
      <c r="C863" s="5"/>
      <c r="D863" s="5"/>
      <c r="E863" s="5"/>
      <c r="F863" s="5"/>
      <c r="G863" s="5"/>
      <c r="H863" s="5"/>
      <c r="I863" s="5"/>
    </row>
    <row r="864" ht="15.75" customHeight="1">
      <c r="C864" s="5"/>
      <c r="D864" s="5"/>
      <c r="E864" s="5"/>
      <c r="F864" s="5"/>
      <c r="G864" s="5"/>
      <c r="H864" s="5"/>
      <c r="I864" s="5"/>
    </row>
    <row r="865" ht="15.75" customHeight="1">
      <c r="C865" s="5"/>
      <c r="D865" s="5"/>
      <c r="E865" s="5"/>
      <c r="F865" s="5"/>
      <c r="G865" s="5"/>
      <c r="H865" s="5"/>
      <c r="I865" s="5"/>
    </row>
    <row r="866" ht="15.75" customHeight="1">
      <c r="C866" s="5"/>
      <c r="D866" s="5"/>
      <c r="E866" s="5"/>
      <c r="F866" s="5"/>
      <c r="G866" s="5"/>
      <c r="H866" s="5"/>
      <c r="I866" s="5"/>
    </row>
    <row r="867" ht="15.75" customHeight="1">
      <c r="C867" s="5"/>
      <c r="D867" s="5"/>
      <c r="E867" s="5"/>
      <c r="F867" s="5"/>
      <c r="G867" s="5"/>
      <c r="H867" s="5"/>
      <c r="I867" s="5"/>
    </row>
    <row r="868" ht="15.75" customHeight="1">
      <c r="C868" s="5"/>
      <c r="D868" s="5"/>
      <c r="E868" s="5"/>
      <c r="F868" s="5"/>
      <c r="G868" s="5"/>
      <c r="H868" s="5"/>
      <c r="I868" s="5"/>
    </row>
    <row r="869" ht="15.75" customHeight="1">
      <c r="C869" s="5"/>
      <c r="D869" s="5"/>
      <c r="E869" s="5"/>
      <c r="F869" s="5"/>
      <c r="G869" s="5"/>
      <c r="H869" s="5"/>
      <c r="I869" s="5"/>
    </row>
    <row r="870" ht="15.75" customHeight="1">
      <c r="C870" s="5"/>
      <c r="D870" s="5"/>
      <c r="E870" s="5"/>
      <c r="F870" s="5"/>
      <c r="G870" s="5"/>
      <c r="H870" s="5"/>
      <c r="I870" s="5"/>
    </row>
    <row r="871" ht="15.75" customHeight="1">
      <c r="C871" s="5"/>
      <c r="D871" s="5"/>
      <c r="E871" s="5"/>
      <c r="F871" s="5"/>
      <c r="G871" s="5"/>
      <c r="H871" s="5"/>
      <c r="I871" s="5"/>
    </row>
    <row r="872" ht="15.75" customHeight="1">
      <c r="C872" s="5"/>
      <c r="D872" s="5"/>
      <c r="E872" s="5"/>
      <c r="F872" s="5"/>
      <c r="G872" s="5"/>
      <c r="H872" s="5"/>
      <c r="I872" s="5"/>
    </row>
    <row r="873" ht="15.75" customHeight="1">
      <c r="C873" s="5"/>
      <c r="D873" s="5"/>
      <c r="E873" s="5"/>
      <c r="F873" s="5"/>
      <c r="G873" s="5"/>
      <c r="H873" s="5"/>
      <c r="I873" s="5"/>
    </row>
    <row r="874" ht="15.75" customHeight="1">
      <c r="C874" s="5"/>
      <c r="D874" s="5"/>
      <c r="E874" s="5"/>
      <c r="F874" s="5"/>
      <c r="G874" s="5"/>
      <c r="H874" s="5"/>
      <c r="I874" s="5"/>
    </row>
    <row r="875" ht="15.75" customHeight="1">
      <c r="C875" s="5"/>
      <c r="D875" s="5"/>
      <c r="E875" s="5"/>
      <c r="F875" s="5"/>
      <c r="G875" s="5"/>
      <c r="H875" s="5"/>
      <c r="I875" s="5"/>
    </row>
    <row r="876" ht="15.75" customHeight="1">
      <c r="C876" s="5"/>
      <c r="D876" s="5"/>
      <c r="E876" s="5"/>
      <c r="F876" s="5"/>
      <c r="G876" s="5"/>
      <c r="H876" s="5"/>
      <c r="I876" s="5"/>
    </row>
    <row r="877" ht="15.75" customHeight="1">
      <c r="C877" s="5"/>
      <c r="D877" s="5"/>
      <c r="E877" s="5"/>
      <c r="F877" s="5"/>
      <c r="G877" s="5"/>
      <c r="H877" s="5"/>
      <c r="I877" s="5"/>
    </row>
    <row r="878" ht="15.75" customHeight="1">
      <c r="C878" s="5"/>
      <c r="D878" s="5"/>
      <c r="E878" s="5"/>
      <c r="F878" s="5"/>
      <c r="G878" s="5"/>
      <c r="H878" s="5"/>
      <c r="I878" s="5"/>
    </row>
    <row r="879" ht="15.75" customHeight="1">
      <c r="C879" s="5"/>
      <c r="D879" s="5"/>
      <c r="E879" s="5"/>
      <c r="F879" s="5"/>
      <c r="G879" s="5"/>
      <c r="H879" s="5"/>
      <c r="I879" s="5"/>
    </row>
    <row r="880" ht="15.75" customHeight="1">
      <c r="C880" s="5"/>
      <c r="D880" s="5"/>
      <c r="E880" s="5"/>
      <c r="F880" s="5"/>
      <c r="G880" s="5"/>
      <c r="H880" s="5"/>
      <c r="I880" s="5"/>
    </row>
    <row r="881" ht="15.75" customHeight="1">
      <c r="C881" s="5"/>
      <c r="D881" s="5"/>
      <c r="E881" s="5"/>
      <c r="F881" s="5"/>
      <c r="G881" s="5"/>
      <c r="H881" s="5"/>
      <c r="I881" s="5"/>
    </row>
    <row r="882" ht="15.75" customHeight="1">
      <c r="C882" s="5"/>
      <c r="D882" s="5"/>
      <c r="E882" s="5"/>
      <c r="F882" s="5"/>
      <c r="G882" s="5"/>
      <c r="H882" s="5"/>
      <c r="I882" s="5"/>
    </row>
    <row r="883" ht="15.75" customHeight="1">
      <c r="C883" s="5"/>
      <c r="D883" s="5"/>
      <c r="E883" s="5"/>
      <c r="F883" s="5"/>
      <c r="G883" s="5"/>
      <c r="H883" s="5"/>
      <c r="I883" s="5"/>
    </row>
    <row r="884" ht="15.75" customHeight="1">
      <c r="C884" s="5"/>
      <c r="D884" s="5"/>
      <c r="E884" s="5"/>
      <c r="F884" s="5"/>
      <c r="G884" s="5"/>
      <c r="H884" s="5"/>
      <c r="I884" s="5"/>
    </row>
    <row r="885" ht="15.75" customHeight="1">
      <c r="C885" s="5"/>
      <c r="D885" s="5"/>
      <c r="E885" s="5"/>
      <c r="F885" s="5"/>
      <c r="G885" s="5"/>
      <c r="H885" s="5"/>
      <c r="I885" s="5"/>
    </row>
    <row r="886" ht="15.75" customHeight="1">
      <c r="C886" s="5"/>
      <c r="D886" s="5"/>
      <c r="E886" s="5"/>
      <c r="F886" s="5"/>
      <c r="G886" s="5"/>
      <c r="H886" s="5"/>
      <c r="I886" s="5"/>
    </row>
    <row r="887" ht="15.75" customHeight="1">
      <c r="C887" s="5"/>
      <c r="D887" s="5"/>
      <c r="E887" s="5"/>
      <c r="F887" s="5"/>
      <c r="G887" s="5"/>
      <c r="H887" s="5"/>
      <c r="I887" s="5"/>
    </row>
    <row r="888" ht="15.75" customHeight="1">
      <c r="C888" s="5"/>
      <c r="D888" s="5"/>
      <c r="E888" s="5"/>
      <c r="F888" s="5"/>
      <c r="G888" s="5"/>
      <c r="H888" s="5"/>
      <c r="I888" s="5"/>
    </row>
    <row r="889" ht="15.75" customHeight="1">
      <c r="C889" s="5"/>
      <c r="D889" s="5"/>
      <c r="E889" s="5"/>
      <c r="F889" s="5"/>
      <c r="G889" s="5"/>
      <c r="H889" s="5"/>
      <c r="I889" s="5"/>
    </row>
    <row r="890" ht="15.75" customHeight="1">
      <c r="C890" s="5"/>
      <c r="D890" s="5"/>
      <c r="E890" s="5"/>
      <c r="F890" s="5"/>
      <c r="G890" s="5"/>
      <c r="H890" s="5"/>
      <c r="I890" s="5"/>
    </row>
    <row r="891" ht="15.75" customHeight="1">
      <c r="C891" s="5"/>
      <c r="D891" s="5"/>
      <c r="E891" s="5"/>
      <c r="F891" s="5"/>
      <c r="G891" s="5"/>
      <c r="H891" s="5"/>
      <c r="I891" s="5"/>
    </row>
    <row r="892" ht="15.75" customHeight="1">
      <c r="C892" s="5"/>
      <c r="D892" s="5"/>
      <c r="E892" s="5"/>
      <c r="F892" s="5"/>
      <c r="G892" s="5"/>
      <c r="H892" s="5"/>
      <c r="I892" s="5"/>
    </row>
    <row r="893" ht="15.75" customHeight="1">
      <c r="C893" s="5"/>
      <c r="D893" s="5"/>
      <c r="E893" s="5"/>
      <c r="F893" s="5"/>
      <c r="G893" s="5"/>
      <c r="H893" s="5"/>
      <c r="I893" s="5"/>
    </row>
    <row r="894" ht="15.75" customHeight="1">
      <c r="C894" s="5"/>
      <c r="D894" s="5"/>
      <c r="E894" s="5"/>
      <c r="F894" s="5"/>
      <c r="G894" s="5"/>
      <c r="H894" s="5"/>
      <c r="I894" s="5"/>
    </row>
    <row r="895" ht="15.75" customHeight="1">
      <c r="C895" s="5"/>
      <c r="D895" s="5"/>
      <c r="E895" s="5"/>
      <c r="F895" s="5"/>
      <c r="G895" s="5"/>
      <c r="H895" s="5"/>
      <c r="I895" s="5"/>
    </row>
    <row r="896" ht="15.75" customHeight="1">
      <c r="C896" s="5"/>
      <c r="D896" s="5"/>
      <c r="E896" s="5"/>
      <c r="F896" s="5"/>
      <c r="G896" s="5"/>
      <c r="H896" s="5"/>
      <c r="I896" s="5"/>
    </row>
    <row r="897" ht="15.75" customHeight="1">
      <c r="C897" s="5"/>
      <c r="D897" s="5"/>
      <c r="E897" s="5"/>
      <c r="F897" s="5"/>
      <c r="G897" s="5"/>
      <c r="H897" s="5"/>
      <c r="I897" s="5"/>
    </row>
    <row r="898" ht="15.75" customHeight="1">
      <c r="C898" s="5"/>
      <c r="D898" s="5"/>
      <c r="E898" s="5"/>
      <c r="F898" s="5"/>
      <c r="G898" s="5"/>
      <c r="H898" s="5"/>
      <c r="I898" s="5"/>
    </row>
    <row r="899" ht="15.75" customHeight="1">
      <c r="C899" s="5"/>
      <c r="D899" s="5"/>
      <c r="E899" s="5"/>
      <c r="F899" s="5"/>
      <c r="G899" s="5"/>
      <c r="H899" s="5"/>
      <c r="I899" s="5"/>
    </row>
    <row r="900" ht="15.75" customHeight="1">
      <c r="C900" s="5"/>
      <c r="D900" s="5"/>
      <c r="E900" s="5"/>
      <c r="F900" s="5"/>
      <c r="G900" s="5"/>
      <c r="H900" s="5"/>
      <c r="I900" s="5"/>
    </row>
    <row r="901" ht="15.75" customHeight="1">
      <c r="C901" s="5"/>
      <c r="D901" s="5"/>
      <c r="E901" s="5"/>
      <c r="F901" s="5"/>
      <c r="G901" s="5"/>
      <c r="H901" s="5"/>
      <c r="I901" s="5"/>
    </row>
    <row r="902" ht="15.75" customHeight="1">
      <c r="C902" s="5"/>
      <c r="D902" s="5"/>
      <c r="E902" s="5"/>
      <c r="F902" s="5"/>
      <c r="G902" s="5"/>
      <c r="H902" s="5"/>
      <c r="I902" s="5"/>
    </row>
    <row r="903" ht="15.75" customHeight="1">
      <c r="C903" s="5"/>
      <c r="D903" s="5"/>
      <c r="E903" s="5"/>
      <c r="F903" s="5"/>
      <c r="G903" s="5"/>
      <c r="H903" s="5"/>
      <c r="I903" s="5"/>
    </row>
    <row r="904" ht="15.75" customHeight="1">
      <c r="C904" s="5"/>
      <c r="D904" s="5"/>
      <c r="E904" s="5"/>
      <c r="F904" s="5"/>
      <c r="G904" s="5"/>
      <c r="H904" s="5"/>
      <c r="I904" s="5"/>
    </row>
    <row r="905" ht="15.75" customHeight="1">
      <c r="C905" s="5"/>
      <c r="D905" s="5"/>
      <c r="E905" s="5"/>
      <c r="F905" s="5"/>
      <c r="G905" s="5"/>
      <c r="H905" s="5"/>
      <c r="I905" s="5"/>
    </row>
    <row r="906" ht="15.75" customHeight="1">
      <c r="C906" s="5"/>
      <c r="D906" s="5"/>
      <c r="E906" s="5"/>
      <c r="F906" s="5"/>
      <c r="G906" s="5"/>
      <c r="H906" s="5"/>
      <c r="I906" s="5"/>
    </row>
    <row r="907" ht="15.75" customHeight="1">
      <c r="C907" s="5"/>
      <c r="D907" s="5"/>
      <c r="E907" s="5"/>
      <c r="F907" s="5"/>
      <c r="G907" s="5"/>
      <c r="H907" s="5"/>
      <c r="I907" s="5"/>
    </row>
    <row r="908" ht="15.75" customHeight="1">
      <c r="C908" s="5"/>
      <c r="D908" s="5"/>
      <c r="E908" s="5"/>
      <c r="F908" s="5"/>
      <c r="G908" s="5"/>
      <c r="H908" s="5"/>
      <c r="I908" s="5"/>
    </row>
    <row r="909" ht="15.75" customHeight="1">
      <c r="C909" s="5"/>
      <c r="D909" s="5"/>
      <c r="E909" s="5"/>
      <c r="F909" s="5"/>
      <c r="G909" s="5"/>
      <c r="H909" s="5"/>
      <c r="I909" s="5"/>
    </row>
    <row r="910" ht="15.75" customHeight="1">
      <c r="C910" s="5"/>
      <c r="D910" s="5"/>
      <c r="E910" s="5"/>
      <c r="F910" s="5"/>
      <c r="G910" s="5"/>
      <c r="H910" s="5"/>
      <c r="I910" s="5"/>
    </row>
    <row r="911" ht="15.75" customHeight="1">
      <c r="C911" s="5"/>
      <c r="D911" s="5"/>
      <c r="E911" s="5"/>
      <c r="F911" s="5"/>
      <c r="G911" s="5"/>
      <c r="H911" s="5"/>
      <c r="I911" s="5"/>
    </row>
    <row r="912" ht="15.75" customHeight="1">
      <c r="C912" s="5"/>
      <c r="D912" s="5"/>
      <c r="E912" s="5"/>
      <c r="F912" s="5"/>
      <c r="G912" s="5"/>
      <c r="H912" s="5"/>
      <c r="I912" s="5"/>
    </row>
    <row r="913" ht="15.75" customHeight="1">
      <c r="C913" s="5"/>
      <c r="D913" s="5"/>
      <c r="E913" s="5"/>
      <c r="F913" s="5"/>
      <c r="G913" s="5"/>
      <c r="H913" s="5"/>
      <c r="I913" s="5"/>
    </row>
    <row r="914" ht="15.75" customHeight="1">
      <c r="C914" s="5"/>
      <c r="D914" s="5"/>
      <c r="E914" s="5"/>
      <c r="F914" s="5"/>
      <c r="G914" s="5"/>
      <c r="H914" s="5"/>
      <c r="I914" s="5"/>
    </row>
    <row r="915" ht="15.75" customHeight="1">
      <c r="C915" s="5"/>
      <c r="D915" s="5"/>
      <c r="E915" s="5"/>
      <c r="F915" s="5"/>
      <c r="G915" s="5"/>
      <c r="H915" s="5"/>
      <c r="I915" s="5"/>
    </row>
    <row r="916" ht="15.75" customHeight="1">
      <c r="C916" s="5"/>
      <c r="D916" s="5"/>
      <c r="E916" s="5"/>
      <c r="F916" s="5"/>
      <c r="G916" s="5"/>
      <c r="H916" s="5"/>
      <c r="I916" s="5"/>
    </row>
    <row r="917" ht="15.75" customHeight="1">
      <c r="C917" s="5"/>
      <c r="D917" s="5"/>
      <c r="E917" s="5"/>
      <c r="F917" s="5"/>
      <c r="G917" s="5"/>
      <c r="H917" s="5"/>
      <c r="I917" s="5"/>
    </row>
    <row r="918" ht="15.75" customHeight="1">
      <c r="C918" s="5"/>
      <c r="D918" s="5"/>
      <c r="E918" s="5"/>
      <c r="F918" s="5"/>
      <c r="G918" s="5"/>
      <c r="H918" s="5"/>
      <c r="I918" s="5"/>
    </row>
    <row r="919" ht="15.75" customHeight="1">
      <c r="C919" s="5"/>
      <c r="D919" s="5"/>
      <c r="E919" s="5"/>
      <c r="F919" s="5"/>
      <c r="G919" s="5"/>
      <c r="H919" s="5"/>
      <c r="I919" s="5"/>
    </row>
    <row r="920" ht="15.75" customHeight="1">
      <c r="C920" s="5"/>
      <c r="D920" s="5"/>
      <c r="E920" s="5"/>
      <c r="F920" s="5"/>
      <c r="G920" s="5"/>
      <c r="H920" s="5"/>
      <c r="I920" s="5"/>
    </row>
    <row r="921" ht="15.75" customHeight="1">
      <c r="C921" s="5"/>
      <c r="D921" s="5"/>
      <c r="E921" s="5"/>
      <c r="F921" s="5"/>
      <c r="G921" s="5"/>
      <c r="H921" s="5"/>
      <c r="I921" s="5"/>
    </row>
    <row r="922" ht="15.75" customHeight="1">
      <c r="C922" s="5"/>
      <c r="D922" s="5"/>
      <c r="E922" s="5"/>
      <c r="F922" s="5"/>
      <c r="G922" s="5"/>
      <c r="H922" s="5"/>
      <c r="I922" s="5"/>
    </row>
    <row r="923" ht="15.75" customHeight="1">
      <c r="C923" s="5"/>
      <c r="D923" s="5"/>
      <c r="E923" s="5"/>
      <c r="F923" s="5"/>
      <c r="G923" s="5"/>
      <c r="H923" s="5"/>
      <c r="I923" s="5"/>
    </row>
    <row r="924" ht="15.75" customHeight="1">
      <c r="C924" s="5"/>
      <c r="D924" s="5"/>
      <c r="E924" s="5"/>
      <c r="F924" s="5"/>
      <c r="G924" s="5"/>
      <c r="H924" s="5"/>
      <c r="I924" s="5"/>
    </row>
    <row r="925" ht="15.75" customHeight="1">
      <c r="C925" s="5"/>
      <c r="D925" s="5"/>
      <c r="E925" s="5"/>
      <c r="F925" s="5"/>
      <c r="G925" s="5"/>
      <c r="H925" s="5"/>
      <c r="I925" s="5"/>
    </row>
    <row r="926" ht="15.75" customHeight="1">
      <c r="C926" s="5"/>
      <c r="D926" s="5"/>
      <c r="E926" s="5"/>
      <c r="F926" s="5"/>
      <c r="G926" s="5"/>
      <c r="H926" s="5"/>
      <c r="I926" s="5"/>
    </row>
    <row r="927" ht="15.75" customHeight="1">
      <c r="C927" s="5"/>
      <c r="D927" s="5"/>
      <c r="E927" s="5"/>
      <c r="F927" s="5"/>
      <c r="G927" s="5"/>
      <c r="H927" s="5"/>
      <c r="I927" s="5"/>
    </row>
    <row r="928" ht="15.75" customHeight="1">
      <c r="C928" s="5"/>
      <c r="D928" s="5"/>
      <c r="E928" s="5"/>
      <c r="F928" s="5"/>
      <c r="G928" s="5"/>
      <c r="H928" s="5"/>
      <c r="I928" s="5"/>
    </row>
    <row r="929" ht="15.75" customHeight="1">
      <c r="C929" s="5"/>
      <c r="D929" s="5"/>
      <c r="E929" s="5"/>
      <c r="F929" s="5"/>
      <c r="G929" s="5"/>
      <c r="H929" s="5"/>
      <c r="I929" s="5"/>
    </row>
    <row r="930" ht="15.75" customHeight="1">
      <c r="C930" s="5"/>
      <c r="D930" s="5"/>
      <c r="E930" s="5"/>
      <c r="F930" s="5"/>
      <c r="G930" s="5"/>
      <c r="H930" s="5"/>
      <c r="I930" s="5"/>
    </row>
    <row r="931" ht="15.75" customHeight="1">
      <c r="C931" s="5"/>
      <c r="D931" s="5"/>
      <c r="E931" s="5"/>
      <c r="F931" s="5"/>
      <c r="G931" s="5"/>
      <c r="H931" s="5"/>
      <c r="I931" s="5"/>
    </row>
    <row r="932" ht="15.75" customHeight="1">
      <c r="C932" s="5"/>
      <c r="D932" s="5"/>
      <c r="E932" s="5"/>
      <c r="F932" s="5"/>
      <c r="G932" s="5"/>
      <c r="H932" s="5"/>
      <c r="I932" s="5"/>
    </row>
    <row r="933" ht="15.75" customHeight="1">
      <c r="C933" s="5"/>
      <c r="D933" s="5"/>
      <c r="E933" s="5"/>
      <c r="F933" s="5"/>
      <c r="G933" s="5"/>
      <c r="H933" s="5"/>
      <c r="I933" s="5"/>
    </row>
    <row r="934" ht="15.75" customHeight="1">
      <c r="C934" s="5"/>
      <c r="D934" s="5"/>
      <c r="E934" s="5"/>
      <c r="F934" s="5"/>
      <c r="G934" s="5"/>
      <c r="H934" s="5"/>
      <c r="I934" s="5"/>
    </row>
    <row r="935" ht="15.75" customHeight="1">
      <c r="C935" s="5"/>
      <c r="D935" s="5"/>
      <c r="E935" s="5"/>
      <c r="F935" s="5"/>
      <c r="G935" s="5"/>
      <c r="H935" s="5"/>
      <c r="I935" s="5"/>
    </row>
    <row r="936" ht="15.75" customHeight="1">
      <c r="C936" s="5"/>
      <c r="D936" s="5"/>
      <c r="E936" s="5"/>
      <c r="F936" s="5"/>
      <c r="G936" s="5"/>
      <c r="H936" s="5"/>
      <c r="I936" s="5"/>
    </row>
    <row r="937" ht="15.75" customHeight="1">
      <c r="C937" s="5"/>
      <c r="D937" s="5"/>
      <c r="E937" s="5"/>
      <c r="F937" s="5"/>
      <c r="G937" s="5"/>
      <c r="H937" s="5"/>
      <c r="I937" s="5"/>
    </row>
    <row r="938" ht="15.75" customHeight="1">
      <c r="C938" s="5"/>
      <c r="D938" s="5"/>
      <c r="E938" s="5"/>
      <c r="F938" s="5"/>
      <c r="G938" s="5"/>
      <c r="H938" s="5"/>
      <c r="I938" s="5"/>
    </row>
    <row r="939" ht="15.75" customHeight="1">
      <c r="C939" s="5"/>
      <c r="D939" s="5"/>
      <c r="E939" s="5"/>
      <c r="F939" s="5"/>
      <c r="G939" s="5"/>
      <c r="H939" s="5"/>
      <c r="I939" s="5"/>
    </row>
    <row r="940" ht="15.75" customHeight="1">
      <c r="C940" s="5"/>
      <c r="D940" s="5"/>
      <c r="E940" s="5"/>
      <c r="F940" s="5"/>
      <c r="G940" s="5"/>
      <c r="H940" s="5"/>
      <c r="I940" s="5"/>
    </row>
    <row r="941" ht="15.75" customHeight="1">
      <c r="C941" s="5"/>
      <c r="D941" s="5"/>
      <c r="E941" s="5"/>
      <c r="F941" s="5"/>
      <c r="G941" s="5"/>
      <c r="H941" s="5"/>
      <c r="I941" s="5"/>
    </row>
    <row r="942" ht="15.75" customHeight="1">
      <c r="C942" s="5"/>
      <c r="D942" s="5"/>
      <c r="E942" s="5"/>
      <c r="F942" s="5"/>
      <c r="G942" s="5"/>
      <c r="H942" s="5"/>
      <c r="I942" s="5"/>
    </row>
    <row r="943" ht="15.75" customHeight="1">
      <c r="C943" s="5"/>
      <c r="D943" s="5"/>
      <c r="E943" s="5"/>
      <c r="F943" s="5"/>
      <c r="G943" s="5"/>
      <c r="H943" s="5"/>
      <c r="I943" s="5"/>
    </row>
    <row r="944" ht="15.75" customHeight="1">
      <c r="C944" s="5"/>
      <c r="D944" s="5"/>
      <c r="E944" s="5"/>
      <c r="F944" s="5"/>
      <c r="G944" s="5"/>
      <c r="H944" s="5"/>
      <c r="I944" s="5"/>
    </row>
    <row r="945" ht="15.75" customHeight="1">
      <c r="C945" s="5"/>
      <c r="D945" s="5"/>
      <c r="E945" s="5"/>
      <c r="F945" s="5"/>
      <c r="G945" s="5"/>
      <c r="H945" s="5"/>
      <c r="I945" s="5"/>
    </row>
    <row r="946" ht="15.75" customHeight="1">
      <c r="C946" s="5"/>
      <c r="D946" s="5"/>
      <c r="E946" s="5"/>
      <c r="F946" s="5"/>
      <c r="G946" s="5"/>
      <c r="H946" s="5"/>
      <c r="I946" s="5"/>
    </row>
    <row r="947" ht="15.75" customHeight="1">
      <c r="C947" s="5"/>
      <c r="D947" s="5"/>
      <c r="E947" s="5"/>
      <c r="F947" s="5"/>
      <c r="G947" s="5"/>
      <c r="H947" s="5"/>
      <c r="I947" s="5"/>
    </row>
    <row r="948" ht="15.75" customHeight="1">
      <c r="C948" s="5"/>
      <c r="D948" s="5"/>
      <c r="E948" s="5"/>
      <c r="F948" s="5"/>
      <c r="G948" s="5"/>
      <c r="H948" s="5"/>
      <c r="I948" s="5"/>
    </row>
    <row r="949" ht="15.75" customHeight="1">
      <c r="C949" s="5"/>
      <c r="D949" s="5"/>
      <c r="E949" s="5"/>
      <c r="F949" s="5"/>
      <c r="G949" s="5"/>
      <c r="H949" s="5"/>
      <c r="I949" s="5"/>
    </row>
    <row r="950" ht="15.75" customHeight="1">
      <c r="C950" s="5"/>
      <c r="D950" s="5"/>
      <c r="E950" s="5"/>
      <c r="F950" s="5"/>
      <c r="G950" s="5"/>
      <c r="H950" s="5"/>
      <c r="I950" s="5"/>
    </row>
    <row r="951" ht="15.75" customHeight="1">
      <c r="C951" s="5"/>
      <c r="D951" s="5"/>
      <c r="E951" s="5"/>
      <c r="F951" s="5"/>
      <c r="G951" s="5"/>
      <c r="H951" s="5"/>
      <c r="I951" s="5"/>
    </row>
    <row r="952" ht="15.75" customHeight="1">
      <c r="C952" s="5"/>
      <c r="D952" s="5"/>
      <c r="E952" s="5"/>
      <c r="F952" s="5"/>
      <c r="G952" s="5"/>
      <c r="H952" s="5"/>
      <c r="I952" s="5"/>
    </row>
    <row r="953" ht="15.75" customHeight="1">
      <c r="C953" s="5"/>
      <c r="D953" s="5"/>
      <c r="E953" s="5"/>
      <c r="F953" s="5"/>
      <c r="G953" s="5"/>
      <c r="H953" s="5"/>
      <c r="I953" s="5"/>
    </row>
    <row r="954" ht="15.75" customHeight="1">
      <c r="C954" s="5"/>
      <c r="D954" s="5"/>
      <c r="E954" s="5"/>
      <c r="F954" s="5"/>
      <c r="G954" s="5"/>
      <c r="H954" s="5"/>
      <c r="I954" s="5"/>
    </row>
    <row r="955" ht="15.75" customHeight="1">
      <c r="C955" s="5"/>
      <c r="D955" s="5"/>
      <c r="E955" s="5"/>
      <c r="F955" s="5"/>
      <c r="G955" s="5"/>
      <c r="H955" s="5"/>
      <c r="I955" s="5"/>
    </row>
    <row r="956" ht="15.75" customHeight="1">
      <c r="C956" s="5"/>
      <c r="D956" s="5"/>
      <c r="E956" s="5"/>
      <c r="F956" s="5"/>
      <c r="G956" s="5"/>
      <c r="H956" s="5"/>
      <c r="I956" s="5"/>
    </row>
    <row r="957" ht="15.75" customHeight="1">
      <c r="C957" s="5"/>
      <c r="D957" s="5"/>
      <c r="E957" s="5"/>
      <c r="F957" s="5"/>
      <c r="G957" s="5"/>
      <c r="H957" s="5"/>
      <c r="I957" s="5"/>
    </row>
    <row r="958" ht="15.75" customHeight="1">
      <c r="C958" s="5"/>
      <c r="D958" s="5"/>
      <c r="E958" s="5"/>
      <c r="F958" s="5"/>
      <c r="G958" s="5"/>
      <c r="H958" s="5"/>
      <c r="I958" s="5"/>
    </row>
    <row r="959" ht="15.75" customHeight="1">
      <c r="C959" s="5"/>
      <c r="D959" s="5"/>
      <c r="E959" s="5"/>
      <c r="F959" s="5"/>
      <c r="G959" s="5"/>
      <c r="H959" s="5"/>
      <c r="I959" s="5"/>
    </row>
    <row r="960" ht="15.75" customHeight="1">
      <c r="C960" s="5"/>
      <c r="D960" s="5"/>
      <c r="E960" s="5"/>
      <c r="F960" s="5"/>
      <c r="G960" s="5"/>
      <c r="H960" s="5"/>
      <c r="I960" s="5"/>
    </row>
    <row r="961" ht="15.75" customHeight="1">
      <c r="C961" s="5"/>
      <c r="D961" s="5"/>
      <c r="E961" s="5"/>
      <c r="F961" s="5"/>
      <c r="G961" s="5"/>
      <c r="H961" s="5"/>
      <c r="I961" s="5"/>
    </row>
    <row r="962" ht="15.75" customHeight="1">
      <c r="C962" s="5"/>
      <c r="D962" s="5"/>
      <c r="E962" s="5"/>
      <c r="F962" s="5"/>
      <c r="G962" s="5"/>
      <c r="H962" s="5"/>
      <c r="I962" s="5"/>
    </row>
    <row r="963" ht="15.75" customHeight="1">
      <c r="C963" s="5"/>
      <c r="D963" s="5"/>
      <c r="E963" s="5"/>
      <c r="F963" s="5"/>
      <c r="G963" s="5"/>
      <c r="H963" s="5"/>
      <c r="I963" s="5"/>
    </row>
    <row r="964" ht="15.75" customHeight="1">
      <c r="C964" s="5"/>
      <c r="D964" s="5"/>
      <c r="E964" s="5"/>
      <c r="F964" s="5"/>
      <c r="G964" s="5"/>
      <c r="H964" s="5"/>
      <c r="I964" s="5"/>
    </row>
    <row r="965" ht="15.75" customHeight="1">
      <c r="C965" s="5"/>
      <c r="D965" s="5"/>
      <c r="E965" s="5"/>
      <c r="F965" s="5"/>
      <c r="G965" s="5"/>
      <c r="H965" s="5"/>
      <c r="I965" s="5"/>
    </row>
    <row r="966" ht="15.75" customHeight="1">
      <c r="C966" s="5"/>
      <c r="D966" s="5"/>
      <c r="E966" s="5"/>
      <c r="F966" s="5"/>
      <c r="G966" s="5"/>
      <c r="H966" s="5"/>
      <c r="I966" s="5"/>
    </row>
    <row r="967" ht="15.75" customHeight="1">
      <c r="C967" s="5"/>
      <c r="D967" s="5"/>
      <c r="E967" s="5"/>
      <c r="F967" s="5"/>
      <c r="G967" s="5"/>
      <c r="H967" s="5"/>
      <c r="I967" s="5"/>
    </row>
    <row r="968" ht="15.75" customHeight="1">
      <c r="C968" s="5"/>
      <c r="D968" s="5"/>
      <c r="E968" s="5"/>
      <c r="F968" s="5"/>
      <c r="G968" s="5"/>
      <c r="H968" s="5"/>
      <c r="I968" s="5"/>
    </row>
    <row r="969" ht="15.75" customHeight="1">
      <c r="C969" s="5"/>
      <c r="D969" s="5"/>
      <c r="E969" s="5"/>
      <c r="F969" s="5"/>
      <c r="G969" s="5"/>
      <c r="H969" s="5"/>
      <c r="I969" s="5"/>
    </row>
    <row r="970" ht="15.75" customHeight="1">
      <c r="C970" s="5"/>
      <c r="D970" s="5"/>
      <c r="E970" s="5"/>
      <c r="F970" s="5"/>
      <c r="G970" s="5"/>
      <c r="H970" s="5"/>
      <c r="I970" s="5"/>
    </row>
    <row r="971" ht="15.75" customHeight="1">
      <c r="C971" s="5"/>
      <c r="D971" s="5"/>
      <c r="E971" s="5"/>
      <c r="F971" s="5"/>
      <c r="G971" s="5"/>
      <c r="H971" s="5"/>
      <c r="I971" s="5"/>
    </row>
    <row r="972" ht="15.75" customHeight="1">
      <c r="C972" s="5"/>
      <c r="D972" s="5"/>
      <c r="E972" s="5"/>
      <c r="F972" s="5"/>
      <c r="G972" s="5"/>
      <c r="H972" s="5"/>
      <c r="I972" s="5"/>
    </row>
    <row r="973" ht="15.75" customHeight="1">
      <c r="C973" s="5"/>
      <c r="D973" s="5"/>
      <c r="E973" s="5"/>
      <c r="F973" s="5"/>
      <c r="G973" s="5"/>
      <c r="H973" s="5"/>
      <c r="I973" s="5"/>
    </row>
    <row r="974" ht="15.75" customHeight="1">
      <c r="C974" s="5"/>
      <c r="D974" s="5"/>
      <c r="E974" s="5"/>
      <c r="F974" s="5"/>
      <c r="G974" s="5"/>
      <c r="H974" s="5"/>
      <c r="I974" s="5"/>
    </row>
    <row r="975" ht="15.75" customHeight="1">
      <c r="C975" s="5"/>
      <c r="D975" s="5"/>
      <c r="E975" s="5"/>
      <c r="F975" s="5"/>
      <c r="G975" s="5"/>
      <c r="H975" s="5"/>
      <c r="I975" s="5"/>
    </row>
    <row r="976" ht="15.75" customHeight="1">
      <c r="C976" s="5"/>
      <c r="D976" s="5"/>
      <c r="E976" s="5"/>
      <c r="F976" s="5"/>
      <c r="G976" s="5"/>
      <c r="H976" s="5"/>
      <c r="I976" s="5"/>
    </row>
    <row r="977" ht="15.75" customHeight="1">
      <c r="C977" s="5"/>
      <c r="D977" s="5"/>
      <c r="E977" s="5"/>
      <c r="F977" s="5"/>
      <c r="G977" s="5"/>
      <c r="H977" s="5"/>
      <c r="I977" s="5"/>
    </row>
    <row r="978" ht="15.75" customHeight="1">
      <c r="C978" s="5"/>
      <c r="D978" s="5"/>
      <c r="E978" s="5"/>
      <c r="F978" s="5"/>
      <c r="G978" s="5"/>
      <c r="H978" s="5"/>
      <c r="I978" s="5"/>
    </row>
    <row r="979" ht="15.75" customHeight="1">
      <c r="C979" s="5"/>
      <c r="D979" s="5"/>
      <c r="E979" s="5"/>
      <c r="F979" s="5"/>
      <c r="G979" s="5"/>
      <c r="H979" s="5"/>
      <c r="I979" s="5"/>
    </row>
    <row r="980" ht="15.75" customHeight="1">
      <c r="C980" s="5"/>
      <c r="D980" s="5"/>
      <c r="E980" s="5"/>
      <c r="F980" s="5"/>
      <c r="G980" s="5"/>
      <c r="H980" s="5"/>
      <c r="I980" s="5"/>
    </row>
    <row r="981" ht="15.75" customHeight="1">
      <c r="C981" s="5"/>
      <c r="D981" s="5"/>
      <c r="E981" s="5"/>
      <c r="F981" s="5"/>
      <c r="G981" s="5"/>
      <c r="H981" s="5"/>
      <c r="I981" s="5"/>
    </row>
    <row r="982" ht="15.75" customHeight="1">
      <c r="C982" s="5"/>
      <c r="D982" s="5"/>
      <c r="E982" s="5"/>
      <c r="F982" s="5"/>
      <c r="G982" s="5"/>
      <c r="H982" s="5"/>
      <c r="I982" s="5"/>
    </row>
    <row r="983" ht="15.75" customHeight="1">
      <c r="C983" s="5"/>
      <c r="D983" s="5"/>
      <c r="E983" s="5"/>
      <c r="F983" s="5"/>
      <c r="G983" s="5"/>
      <c r="H983" s="5"/>
      <c r="I983" s="5"/>
    </row>
    <row r="984" ht="15.75" customHeight="1">
      <c r="C984" s="5"/>
      <c r="D984" s="5"/>
      <c r="E984" s="5"/>
      <c r="F984" s="5"/>
      <c r="G984" s="5"/>
      <c r="H984" s="5"/>
      <c r="I984" s="5"/>
    </row>
    <row r="985" ht="15.75" customHeight="1">
      <c r="C985" s="5"/>
      <c r="D985" s="5"/>
      <c r="E985" s="5"/>
      <c r="F985" s="5"/>
      <c r="G985" s="5"/>
      <c r="H985" s="5"/>
      <c r="I985" s="5"/>
    </row>
    <row r="986" ht="15.75" customHeight="1">
      <c r="C986" s="5"/>
      <c r="D986" s="5"/>
      <c r="E986" s="5"/>
      <c r="F986" s="5"/>
      <c r="G986" s="5"/>
      <c r="H986" s="5"/>
      <c r="I986" s="5"/>
    </row>
    <row r="987" ht="15.75" customHeight="1">
      <c r="C987" s="5"/>
      <c r="D987" s="5"/>
      <c r="E987" s="5"/>
      <c r="F987" s="5"/>
      <c r="G987" s="5"/>
      <c r="H987" s="5"/>
      <c r="I987" s="5"/>
    </row>
    <row r="988" ht="15.75" customHeight="1">
      <c r="C988" s="5"/>
      <c r="D988" s="5"/>
      <c r="E988" s="5"/>
      <c r="F988" s="5"/>
      <c r="G988" s="5"/>
      <c r="H988" s="5"/>
      <c r="I988" s="5"/>
    </row>
    <row r="989" ht="15.75" customHeight="1">
      <c r="C989" s="5"/>
      <c r="D989" s="5"/>
      <c r="E989" s="5"/>
      <c r="F989" s="5"/>
      <c r="G989" s="5"/>
      <c r="H989" s="5"/>
      <c r="I989" s="5"/>
    </row>
    <row r="990" ht="15.75" customHeight="1">
      <c r="C990" s="5"/>
      <c r="D990" s="5"/>
      <c r="E990" s="5"/>
      <c r="F990" s="5"/>
      <c r="G990" s="5"/>
      <c r="H990" s="5"/>
      <c r="I990" s="5"/>
    </row>
    <row r="991" ht="15.75" customHeight="1">
      <c r="C991" s="5"/>
      <c r="D991" s="5"/>
      <c r="E991" s="5"/>
      <c r="F991" s="5"/>
      <c r="G991" s="5"/>
      <c r="H991" s="5"/>
      <c r="I991" s="5"/>
    </row>
    <row r="992" ht="15.75" customHeight="1">
      <c r="C992" s="5"/>
      <c r="D992" s="5"/>
      <c r="E992" s="5"/>
      <c r="F992" s="5"/>
      <c r="G992" s="5"/>
      <c r="H992" s="5"/>
      <c r="I992" s="5"/>
    </row>
    <row r="993" ht="15.75" customHeight="1">
      <c r="C993" s="5"/>
      <c r="D993" s="5"/>
      <c r="E993" s="5"/>
      <c r="F993" s="5"/>
      <c r="G993" s="5"/>
      <c r="H993" s="5"/>
      <c r="I993" s="5"/>
    </row>
    <row r="994" ht="15.75" customHeight="1">
      <c r="C994" s="5"/>
      <c r="D994" s="5"/>
      <c r="E994" s="5"/>
      <c r="F994" s="5"/>
      <c r="G994" s="5"/>
      <c r="H994" s="5"/>
      <c r="I994" s="5"/>
    </row>
    <row r="995" ht="15.75" customHeight="1">
      <c r="C995" s="5"/>
      <c r="D995" s="5"/>
      <c r="E995" s="5"/>
      <c r="F995" s="5"/>
      <c r="G995" s="5"/>
      <c r="H995" s="5"/>
      <c r="I995" s="5"/>
    </row>
    <row r="996" ht="15.75" customHeight="1">
      <c r="C996" s="5"/>
      <c r="D996" s="5"/>
      <c r="E996" s="5"/>
      <c r="F996" s="5"/>
      <c r="G996" s="5"/>
      <c r="H996" s="5"/>
      <c r="I996" s="5"/>
    </row>
    <row r="997" ht="15.75" customHeight="1">
      <c r="C997" s="5"/>
      <c r="D997" s="5"/>
      <c r="E997" s="5"/>
      <c r="F997" s="5"/>
      <c r="G997" s="5"/>
      <c r="H997" s="5"/>
      <c r="I997" s="5"/>
    </row>
    <row r="998" ht="15.75" customHeight="1">
      <c r="C998" s="5"/>
      <c r="D998" s="5"/>
      <c r="E998" s="5"/>
      <c r="F998" s="5"/>
      <c r="G998" s="5"/>
      <c r="H998" s="5"/>
      <c r="I998" s="5"/>
    </row>
    <row r="999" ht="15.75" customHeight="1">
      <c r="C999" s="5"/>
      <c r="D999" s="5"/>
      <c r="E999" s="5"/>
      <c r="F999" s="5"/>
      <c r="G999" s="5"/>
      <c r="H999" s="5"/>
      <c r="I999" s="5"/>
    </row>
    <row r="1000" ht="15.75" customHeight="1">
      <c r="C1000" s="5"/>
      <c r="D1000" s="5"/>
      <c r="E1000" s="5"/>
      <c r="F1000" s="5"/>
      <c r="G1000" s="5"/>
      <c r="H1000" s="5"/>
      <c r="I1000" s="5"/>
    </row>
  </sheetData>
  <conditionalFormatting sqref="C1:C26 C28 C30:C1000">
    <cfRule type="containsText" dxfId="0" priority="1" operator="containsText" text="Empty">
      <formula>NOT(ISERROR(SEARCH(("Empty"),(C1))))</formula>
    </cfRule>
  </conditionalFormatting>
  <conditionalFormatting sqref="C1:C26 C28 C30:C1000">
    <cfRule type="containsText" dxfId="1" priority="2" operator="containsText" text="Semi-Active">
      <formula>NOT(ISERROR(SEARCH(("Semi-Active"),(C1))))</formula>
    </cfRule>
  </conditionalFormatting>
  <conditionalFormatting sqref="C1:C26 C28 C30:C1000">
    <cfRule type="containsText" dxfId="2" priority="3" operator="containsText" text="Inactive">
      <formula>NOT(ISERROR(SEARCH(("Inactive"),(C1))))</formula>
    </cfRule>
  </conditionalFormatting>
  <conditionalFormatting sqref="C1:C26 C28 C30:C1000">
    <cfRule type="containsText" dxfId="3" priority="4" operator="containsText" text="Away">
      <formula>NOT(ISERROR(SEARCH(("Away"),(C1))))</formula>
    </cfRule>
  </conditionalFormatting>
  <conditionalFormatting sqref="C1:C26 C28 C30:C1000">
    <cfRule type="containsText" dxfId="4" priority="5" operator="containsText" text="Active">
      <formula>NOT(ISERROR(SEARCH(("Active"),(C1))))</formula>
    </cfRule>
  </conditionalFormatting>
  <conditionalFormatting sqref="C7:C8 B8 D8:Z8 B13:Z14 A16 A18:A19 C18:C19 C21 C30">
    <cfRule type="colorScale" priority="6">
      <colorScale>
        <cfvo type="min"/>
        <cfvo type="max"/>
        <color rgb="FF57BB8A"/>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3.0"/>
    <col customWidth="1" min="2" max="3" width="14.43"/>
    <col customWidth="1" min="4" max="4" width="17.14"/>
    <col customWidth="1" min="5" max="5" width="80.86"/>
    <col customWidth="1" min="6" max="6" width="42.57"/>
    <col customWidth="1" min="7" max="7" width="21.71"/>
    <col customWidth="1" min="8" max="8" width="240.86"/>
    <col customWidth="1" min="9" max="26" width="14.43"/>
  </cols>
  <sheetData>
    <row r="1" ht="15.75" customHeight="1">
      <c r="A1" s="2" t="s">
        <v>2</v>
      </c>
      <c r="B1" s="2" t="s">
        <v>12</v>
      </c>
      <c r="C1" s="2" t="s">
        <v>13</v>
      </c>
      <c r="D1" s="2" t="s">
        <v>14</v>
      </c>
      <c r="E1" s="2" t="s">
        <v>15</v>
      </c>
      <c r="F1" s="2" t="s">
        <v>16</v>
      </c>
      <c r="G1" s="9" t="s">
        <v>17</v>
      </c>
      <c r="H1" s="10" t="s">
        <v>25</v>
      </c>
      <c r="I1" s="11"/>
    </row>
    <row r="2" ht="15.75" customHeight="1">
      <c r="A2" s="13" t="s">
        <v>26</v>
      </c>
      <c r="B2" s="13" t="s">
        <v>27</v>
      </c>
      <c r="C2" s="16">
        <v>0.8631944444444445</v>
      </c>
      <c r="D2" s="18">
        <v>42740.0</v>
      </c>
      <c r="E2" s="13" t="s">
        <v>29</v>
      </c>
      <c r="F2" s="13" t="s">
        <v>30</v>
      </c>
      <c r="G2" s="13"/>
      <c r="H2" s="21" t="str">
        <f>HYPERLINK("http://images.akamai.steamusercontent.com/ugc/94972922860787142/9468BDFA802754F59A6A25BECC3FA00FA48570FB/","http://images.akamai.steamusercontent.com/ugc/94972922860787142/9468BDFA802754F59A6A25BECC3FA00FA48570FB/")</f>
        <v>http://images.akamai.steamusercontent.com/ugc/94972922860787142/9468BDFA802754F59A6A25BECC3FA00FA48570FB/</v>
      </c>
      <c r="I2" s="11"/>
    </row>
    <row r="3" ht="15.75" customHeight="1">
      <c r="A3" s="13" t="s">
        <v>43</v>
      </c>
      <c r="B3" s="13" t="s">
        <v>44</v>
      </c>
      <c r="C3" s="22">
        <v>0.5131944444444444</v>
      </c>
      <c r="D3" s="18">
        <v>42744.0</v>
      </c>
      <c r="E3" s="13" t="s">
        <v>55</v>
      </c>
      <c r="F3" s="13" t="s">
        <v>56</v>
      </c>
      <c r="G3" s="13"/>
      <c r="H3" s="24" t="s">
        <v>57</v>
      </c>
      <c r="I3" s="11"/>
    </row>
    <row r="4" ht="15.75" customHeight="1">
      <c r="A4" s="13" t="s">
        <v>59</v>
      </c>
      <c r="B4" s="13" t="s">
        <v>60</v>
      </c>
      <c r="C4" s="13"/>
      <c r="D4" s="18">
        <v>42744.0</v>
      </c>
      <c r="E4" s="13" t="s">
        <v>61</v>
      </c>
      <c r="F4" s="13" t="s">
        <v>62</v>
      </c>
      <c r="G4" s="13"/>
      <c r="H4" s="21" t="str">
        <f>HYPERLINK("http://images.akamai.steamusercontent.com/ugc/101728646661204310/0A80A00153F0AE714F0319954D6BB1EFA55F8208/?interpolation=lanczos-none&amp;output-format=jpeg&amp;output-quality=95&amp;fit=inside|2048:864&amp;composite-to%3D%2A%2C%2A%7C2048%3A864&amp;background-color=black","http://images.akamai.steamusercontent.com/ugc/101728646661204310/0A80A00153F0AE714F0319954D6BB1EFA55F8208/?interpolation=lanczos-none&amp;output-format=jpeg&amp;output-quality=95&amp;fit=inside|2048:864&amp;composite-to%3D%2A%2C%2A%7C2048%3A864&amp;background-color=black")</f>
        <v>http://images.akamai.steamusercontent.com/ugc/101728646661204310/0A80A00153F0AE714F0319954D6BB1EFA55F8208/?interpolation=lanczos-none&amp;output-format=jpeg&amp;output-quality=95&amp;fit=inside|2048:864&amp;composite-to%3D%2A%2C%2A%7C2048%3A864&amp;background-color=black</v>
      </c>
      <c r="I4" s="11"/>
    </row>
    <row r="5" ht="15.75" customHeight="1">
      <c r="A5" s="13" t="s">
        <v>65</v>
      </c>
      <c r="B5" s="13" t="s">
        <v>44</v>
      </c>
      <c r="C5" s="16">
        <v>0.2604166666666667</v>
      </c>
      <c r="D5" s="27">
        <v>42744.0</v>
      </c>
      <c r="E5" s="13" t="s">
        <v>72</v>
      </c>
      <c r="F5" s="13" t="s">
        <v>73</v>
      </c>
      <c r="G5" s="13"/>
      <c r="H5" s="24"/>
      <c r="I5" s="11"/>
    </row>
    <row r="6" ht="15.75" customHeight="1">
      <c r="A6" s="13" t="s">
        <v>74</v>
      </c>
      <c r="B6" s="13" t="s">
        <v>27</v>
      </c>
      <c r="C6" s="13" t="s">
        <v>75</v>
      </c>
      <c r="D6" s="27">
        <v>42744.0</v>
      </c>
      <c r="E6" s="13" t="s">
        <v>76</v>
      </c>
      <c r="F6" s="13" t="s">
        <v>77</v>
      </c>
      <c r="G6" s="13"/>
      <c r="H6" s="24" t="s">
        <v>78</v>
      </c>
      <c r="I6" s="11"/>
    </row>
    <row r="7" ht="15.75" customHeight="1">
      <c r="A7" s="13" t="s">
        <v>74</v>
      </c>
      <c r="B7" s="13" t="s">
        <v>79</v>
      </c>
      <c r="C7" s="13" t="s">
        <v>80</v>
      </c>
      <c r="D7" s="27">
        <v>42744.0</v>
      </c>
      <c r="E7" s="13" t="s">
        <v>81</v>
      </c>
      <c r="F7" s="13" t="s">
        <v>82</v>
      </c>
      <c r="G7" s="13"/>
      <c r="H7" s="24" t="s">
        <v>83</v>
      </c>
      <c r="I7" s="11"/>
    </row>
    <row r="8" ht="15.75" customHeight="1">
      <c r="A8" s="13" t="s">
        <v>74</v>
      </c>
      <c r="B8" s="13" t="s">
        <v>27</v>
      </c>
      <c r="C8" s="13" t="s">
        <v>84</v>
      </c>
      <c r="D8" s="27">
        <v>42744.0</v>
      </c>
      <c r="E8" s="13" t="s">
        <v>76</v>
      </c>
      <c r="F8" s="13" t="s">
        <v>85</v>
      </c>
      <c r="G8" s="13"/>
      <c r="H8" s="24" t="s">
        <v>87</v>
      </c>
      <c r="I8" s="11"/>
    </row>
    <row r="9" ht="15.75" customHeight="1">
      <c r="A9" s="13" t="s">
        <v>74</v>
      </c>
      <c r="B9" s="13" t="s">
        <v>27</v>
      </c>
      <c r="C9" s="22">
        <v>0.7263888888888889</v>
      </c>
      <c r="D9" s="27">
        <v>42744.0</v>
      </c>
      <c r="E9" s="13" t="s">
        <v>76</v>
      </c>
      <c r="F9" s="13" t="s">
        <v>88</v>
      </c>
      <c r="G9" s="13"/>
      <c r="H9" s="24" t="s">
        <v>89</v>
      </c>
      <c r="I9" s="11"/>
    </row>
    <row r="10" ht="15.75" customHeight="1">
      <c r="A10" s="13" t="s">
        <v>74</v>
      </c>
      <c r="B10" s="13" t="s">
        <v>27</v>
      </c>
      <c r="C10" s="13" t="s">
        <v>90</v>
      </c>
      <c r="D10" s="27">
        <v>42744.0</v>
      </c>
      <c r="E10" s="13" t="s">
        <v>76</v>
      </c>
      <c r="F10" s="13" t="s">
        <v>91</v>
      </c>
      <c r="G10" s="13"/>
      <c r="H10" s="21" t="str">
        <f>HYPERLINK("http://images.akamai.steamusercontent.com/ugc/105106517891249387/A699D2ADBE228562831CD26BDF653BF62D9783AA/","http://images.akamai.steamusercontent.com/ugc/105106517891249387/A699D2ADBE228562831CD26BDF653BF62D9783AA/")</f>
        <v>http://images.akamai.steamusercontent.com/ugc/105106517891249387/A699D2ADBE228562831CD26BDF653BF62D9783AA/</v>
      </c>
      <c r="I10" s="11"/>
    </row>
    <row r="11" ht="15.75" customHeight="1">
      <c r="A11" s="13" t="s">
        <v>65</v>
      </c>
      <c r="B11" s="13" t="s">
        <v>44</v>
      </c>
      <c r="C11" s="16">
        <v>0.3090277777777778</v>
      </c>
      <c r="D11" s="27">
        <v>42744.0</v>
      </c>
      <c r="E11" s="13" t="s">
        <v>98</v>
      </c>
      <c r="F11" s="13" t="s">
        <v>99</v>
      </c>
      <c r="G11" s="13"/>
      <c r="H11" s="24"/>
      <c r="I11" s="11"/>
    </row>
    <row r="12" ht="15.75" customHeight="1">
      <c r="A12" s="13" t="s">
        <v>100</v>
      </c>
      <c r="B12" s="13" t="s">
        <v>44</v>
      </c>
      <c r="C12" s="13" t="s">
        <v>101</v>
      </c>
      <c r="D12" s="27">
        <v>42745.0</v>
      </c>
      <c r="E12" s="13" t="s">
        <v>102</v>
      </c>
      <c r="F12" s="13" t="s">
        <v>103</v>
      </c>
      <c r="G12" s="13"/>
      <c r="H12" s="24"/>
      <c r="I12" s="11"/>
    </row>
    <row r="13" ht="15.75" customHeight="1">
      <c r="A13" s="13" t="s">
        <v>59</v>
      </c>
      <c r="B13" s="13" t="s">
        <v>60</v>
      </c>
      <c r="C13" s="13" t="s">
        <v>104</v>
      </c>
      <c r="D13" s="27">
        <v>42746.0</v>
      </c>
      <c r="E13" s="13" t="s">
        <v>105</v>
      </c>
      <c r="F13" s="13" t="s">
        <v>106</v>
      </c>
      <c r="G13" s="13"/>
      <c r="H13" s="24"/>
      <c r="I13" s="11"/>
    </row>
    <row r="14" ht="15.75" customHeight="1">
      <c r="A14" s="13" t="s">
        <v>43</v>
      </c>
      <c r="B14" s="13" t="s">
        <v>27</v>
      </c>
      <c r="C14" s="16">
        <v>0.6465277777777778</v>
      </c>
      <c r="D14" s="27">
        <v>42747.0</v>
      </c>
      <c r="E14" s="13" t="s">
        <v>107</v>
      </c>
      <c r="F14" s="31"/>
      <c r="G14" s="13"/>
      <c r="H14" s="24"/>
      <c r="I14" s="11"/>
    </row>
    <row r="15" ht="15.75" customHeight="1">
      <c r="A15" s="13" t="s">
        <v>43</v>
      </c>
      <c r="B15" s="13" t="s">
        <v>27</v>
      </c>
      <c r="C15" s="16">
        <v>0.66875</v>
      </c>
      <c r="D15" s="27">
        <v>42747.0</v>
      </c>
      <c r="E15" s="13" t="s">
        <v>113</v>
      </c>
      <c r="F15" s="31"/>
      <c r="G15" s="13"/>
      <c r="H15" s="24"/>
      <c r="I15" s="11"/>
    </row>
    <row r="16" ht="15.75" customHeight="1">
      <c r="A16" s="13" t="s">
        <v>115</v>
      </c>
      <c r="B16" s="13" t="s">
        <v>116</v>
      </c>
      <c r="C16" s="13" t="s">
        <v>117</v>
      </c>
      <c r="D16" s="27">
        <v>42748.0</v>
      </c>
      <c r="E16" s="32" t="s">
        <v>118</v>
      </c>
      <c r="F16" s="31"/>
      <c r="G16" s="13"/>
      <c r="H16" s="21" t="str">
        <f>HYPERLINK("http://images.akamai.steamusercontent.com/ugc/170408850324720237/2995847BE4C811CCBD607647C5462AE78EBDACE4/","http://images.akamai.steamusercontent.com/ugc/170408850324720237/2995847BE4C811CCBD607647C5462AE78EBDACE4/")</f>
        <v>http://images.akamai.steamusercontent.com/ugc/170408850324720237/2995847BE4C811CCBD607647C5462AE78EBDACE4/</v>
      </c>
      <c r="I16" s="11"/>
    </row>
    <row r="17" ht="15.75" customHeight="1">
      <c r="A17" s="13" t="s">
        <v>123</v>
      </c>
      <c r="B17" s="13" t="s">
        <v>116</v>
      </c>
      <c r="C17" s="13" t="s">
        <v>124</v>
      </c>
      <c r="D17" s="27">
        <v>42749.0</v>
      </c>
      <c r="E17" s="13" t="s">
        <v>125</v>
      </c>
      <c r="F17" s="13" t="s">
        <v>126</v>
      </c>
      <c r="G17" s="13"/>
      <c r="H17" s="24" t="s">
        <v>127</v>
      </c>
      <c r="I17" s="11"/>
    </row>
    <row r="18" ht="15.75" customHeight="1">
      <c r="A18" s="13" t="s">
        <v>128</v>
      </c>
      <c r="B18" s="13" t="s">
        <v>116</v>
      </c>
      <c r="C18" s="22">
        <v>0.7909722222222222</v>
      </c>
      <c r="D18" s="27">
        <v>42749.0</v>
      </c>
      <c r="E18" s="13" t="s">
        <v>129</v>
      </c>
      <c r="F18" s="31"/>
      <c r="G18" s="13"/>
      <c r="H18" s="24"/>
      <c r="I18" s="11"/>
    </row>
    <row r="19" ht="15.75" customHeight="1">
      <c r="A19" s="13" t="s">
        <v>65</v>
      </c>
      <c r="B19" s="13" t="s">
        <v>60</v>
      </c>
      <c r="C19" s="22">
        <v>0.35694444444444445</v>
      </c>
      <c r="D19" s="27">
        <v>42749.0</v>
      </c>
      <c r="E19" s="13" t="s">
        <v>130</v>
      </c>
      <c r="F19" s="31"/>
      <c r="G19" s="13"/>
      <c r="H19" s="24" t="s">
        <v>131</v>
      </c>
      <c r="I19" s="11"/>
    </row>
    <row r="20" ht="15.75" customHeight="1">
      <c r="A20" s="13" t="s">
        <v>132</v>
      </c>
      <c r="B20" s="13" t="s">
        <v>44</v>
      </c>
      <c r="C20" s="13" t="s">
        <v>133</v>
      </c>
      <c r="D20" s="27">
        <v>42751.0</v>
      </c>
      <c r="E20" s="13" t="s">
        <v>134</v>
      </c>
      <c r="F20" s="13" t="s">
        <v>135</v>
      </c>
      <c r="G20" s="13"/>
      <c r="H20" s="21" t="str">
        <f>HYPERLINK("http://images.akamai.steamusercontent.com/ugc/185045905652145033/DA99F2C3F5572408F08A29B8E4F67CFFACCA81CF/","http://images.akamai.steamusercontent.com/ugc/185045905652145033/DA99F2C3F5572408F08A29B8E4F67CFFACCA81CF/")</f>
        <v>http://images.akamai.steamusercontent.com/ugc/185045905652145033/DA99F2C3F5572408F08A29B8E4F67CFFACCA81CF/</v>
      </c>
      <c r="I20" s="11"/>
    </row>
    <row r="21" ht="15.75" customHeight="1">
      <c r="A21" s="13" t="s">
        <v>132</v>
      </c>
      <c r="B21" s="13" t="s">
        <v>44</v>
      </c>
      <c r="C21" s="13" t="s">
        <v>141</v>
      </c>
      <c r="D21" s="13"/>
      <c r="E21" s="13"/>
      <c r="F21" s="13" t="s">
        <v>143</v>
      </c>
      <c r="G21" s="13"/>
      <c r="H21" s="21" t="str">
        <f>HYPERLINK("http://steamcommunity.com/sharedfiles/filedetails/?id=844283364","http://steamcommunity.com/sharedfiles/filedetails/?id=844283364")</f>
        <v>http://steamcommunity.com/sharedfiles/filedetails/?id=844283364</v>
      </c>
      <c r="I21" s="11"/>
    </row>
    <row r="22" ht="15.75" customHeight="1">
      <c r="A22" s="13" t="s">
        <v>35</v>
      </c>
      <c r="B22" s="13" t="s">
        <v>27</v>
      </c>
      <c r="C22" s="13" t="s">
        <v>147</v>
      </c>
      <c r="D22" s="13" t="s">
        <v>148</v>
      </c>
      <c r="E22" s="13" t="s">
        <v>149</v>
      </c>
      <c r="F22" s="13" t="s">
        <v>150</v>
      </c>
      <c r="G22" s="13" t="s">
        <v>151</v>
      </c>
      <c r="H22" s="21" t="str">
        <f>HYPERLINK("http://steamcommunity.com/sharedfiles/filedetails/?id=845173864http://steamcommunity.com/sharedfiles/filedetails/?id=845173864","http://steamcommunity.com/sharedfiles/filedetails/?id=845173864http://steamcommunity.com/sharedfiles/filedetails/?id=845173864   ")</f>
        <v>http://steamcommunity.com/sharedfiles/filedetails/?id=845173864http://steamcommunity.com/sharedfiles/filedetails/?id=845173864   </v>
      </c>
      <c r="I22" s="11"/>
    </row>
    <row r="23" ht="15.75" customHeight="1">
      <c r="A23" s="13" t="s">
        <v>86</v>
      </c>
      <c r="B23" s="13" t="s">
        <v>44</v>
      </c>
      <c r="C23" s="22">
        <v>0.19722222222222222</v>
      </c>
      <c r="D23" s="27">
        <v>42752.0</v>
      </c>
      <c r="E23" s="13" t="s">
        <v>152</v>
      </c>
      <c r="F23" s="13" t="s">
        <v>153</v>
      </c>
      <c r="G23" s="13"/>
      <c r="H23" s="24" t="s">
        <v>154</v>
      </c>
      <c r="I23" s="11"/>
    </row>
    <row r="24" ht="15.75" customHeight="1">
      <c r="A24" s="13" t="s">
        <v>35</v>
      </c>
      <c r="B24" s="13" t="s">
        <v>27</v>
      </c>
      <c r="C24" s="22">
        <v>0.6208333333333333</v>
      </c>
      <c r="D24" s="27">
        <v>42755.0</v>
      </c>
      <c r="E24" s="13" t="s">
        <v>155</v>
      </c>
      <c r="F24" s="13" t="s">
        <v>156</v>
      </c>
      <c r="G24" s="13"/>
      <c r="H24" s="21" t="str">
        <f>HYPERLINK("http://steamcommunity.com/id/Ollie754/screenshots/?appid=107410","http://steamcommunity.com/id/Ollie754/screenshots/?appid=107410")</f>
        <v>http://steamcommunity.com/id/Ollie754/screenshots/?appid=107410</v>
      </c>
      <c r="I24" s="11"/>
    </row>
    <row r="25" ht="15.75" customHeight="1">
      <c r="A25" s="13" t="s">
        <v>35</v>
      </c>
      <c r="B25" s="13" t="s">
        <v>27</v>
      </c>
      <c r="C25" s="13" t="s">
        <v>162</v>
      </c>
      <c r="D25" s="27">
        <v>42755.0</v>
      </c>
      <c r="E25" s="13" t="s">
        <v>155</v>
      </c>
      <c r="F25" s="13" t="s">
        <v>163</v>
      </c>
      <c r="G25" s="13"/>
      <c r="H25" s="35" t="str">
        <f>HYPERLINK("http://images.akamai.steamusercontent.com/ugc/90470591108473624/1A3EEAB362704BD9FD582996AF66C2C70AB1A84B/","http://images.akamai.steamusercontent.com/ugc/90470591108473624/1A3EEAB362704BD9FD582996AF66C2C70AB1A84B/")</f>
        <v>http://images.akamai.steamusercontent.com/ugc/90470591108473624/1A3EEAB362704BD9FD582996AF66C2C70AB1A84B/</v>
      </c>
      <c r="I25" s="11"/>
    </row>
    <row r="26" ht="15.75" customHeight="1">
      <c r="A26" s="13" t="s">
        <v>175</v>
      </c>
      <c r="B26" s="13" t="s">
        <v>116</v>
      </c>
      <c r="C26" s="13" t="s">
        <v>176</v>
      </c>
      <c r="D26" s="27">
        <v>42755.0</v>
      </c>
      <c r="E26" s="13" t="s">
        <v>177</v>
      </c>
      <c r="F26" s="13" t="s">
        <v>178</v>
      </c>
      <c r="G26" s="13"/>
      <c r="H26" s="21" t="str">
        <f>HYPERLINK("https://gyazo.com/60b4065738c1ee77aea16584ad040355"," https://gyazo.com/60b4065738c1ee77aea16584ad040355")</f>
        <v> https://gyazo.com/60b4065738c1ee77aea16584ad040355</v>
      </c>
      <c r="I26" s="11"/>
    </row>
    <row r="27" ht="15.75" customHeight="1">
      <c r="A27" s="13" t="s">
        <v>35</v>
      </c>
      <c r="B27" s="13" t="s">
        <v>116</v>
      </c>
      <c r="C27" s="22">
        <v>0.3284722222222222</v>
      </c>
      <c r="D27" s="27">
        <v>42756.0</v>
      </c>
      <c r="E27" s="13" t="s">
        <v>182</v>
      </c>
      <c r="F27" s="13" t="s">
        <v>183</v>
      </c>
      <c r="G27" s="13" t="s">
        <v>184</v>
      </c>
      <c r="H27" s="24" t="s">
        <v>185</v>
      </c>
      <c r="I27" s="11"/>
    </row>
    <row r="28" ht="15.75" customHeight="1">
      <c r="A28" s="13" t="s">
        <v>175</v>
      </c>
      <c r="B28" s="13" t="s">
        <v>27</v>
      </c>
      <c r="C28" s="13" t="s">
        <v>186</v>
      </c>
      <c r="D28" s="27">
        <v>42756.0</v>
      </c>
      <c r="E28" s="13" t="s">
        <v>187</v>
      </c>
      <c r="F28" s="13" t="s">
        <v>188</v>
      </c>
      <c r="G28" s="13" t="s">
        <v>189</v>
      </c>
      <c r="H28" s="21" t="str">
        <f>HYPERLINK("https://gyazo.com/1c1140dc8d4b1451e884952c952aee8e","https://gyazo.com/1c1140dc8d4b1451e884952c952aee8e")</f>
        <v>https://gyazo.com/1c1140dc8d4b1451e884952c952aee8e</v>
      </c>
      <c r="I28" s="11"/>
    </row>
    <row r="29" ht="15.75" customHeight="1">
      <c r="A29" s="13" t="s">
        <v>175</v>
      </c>
      <c r="B29" s="13" t="s">
        <v>27</v>
      </c>
      <c r="C29" s="13" t="s">
        <v>195</v>
      </c>
      <c r="D29" s="27">
        <v>42756.0</v>
      </c>
      <c r="E29" s="13" t="s">
        <v>187</v>
      </c>
      <c r="F29" s="13" t="s">
        <v>196</v>
      </c>
      <c r="G29" s="13"/>
      <c r="H29" s="21" t="str">
        <f>HYPERLINK("https://gyazo.com/cb851b731031e659b84b18086884b96a","https://gyazo.com/cb851b731031e659b84b18086884b96a")</f>
        <v>https://gyazo.com/cb851b731031e659b84b18086884b96a</v>
      </c>
      <c r="I29" s="11"/>
    </row>
    <row r="30" ht="15.75" customHeight="1">
      <c r="A30" s="13" t="s">
        <v>175</v>
      </c>
      <c r="B30" s="13" t="s">
        <v>27</v>
      </c>
      <c r="C30" s="13" t="s">
        <v>202</v>
      </c>
      <c r="D30" s="27">
        <v>42756.0</v>
      </c>
      <c r="E30" s="13" t="s">
        <v>187</v>
      </c>
      <c r="F30" s="13" t="s">
        <v>203</v>
      </c>
      <c r="G30" s="13"/>
      <c r="H30" s="21" t="str">
        <f>HYPERLINK("https://gyazo.com/5c61916e07283009b73b6e2414994e77","https://gyazo.com/5c61916e07283009b73b6e2414994e77")</f>
        <v>https://gyazo.com/5c61916e07283009b73b6e2414994e77</v>
      </c>
      <c r="I30" s="11"/>
    </row>
    <row r="31" ht="15.75" customHeight="1">
      <c r="A31" s="13" t="s">
        <v>206</v>
      </c>
      <c r="B31" s="13" t="s">
        <v>207</v>
      </c>
      <c r="C31" s="13" t="s">
        <v>208</v>
      </c>
      <c r="D31" s="18">
        <v>42757.0</v>
      </c>
      <c r="E31" s="13" t="s">
        <v>210</v>
      </c>
      <c r="F31" s="13" t="s">
        <v>211</v>
      </c>
      <c r="G31" s="13"/>
      <c r="H31" s="36" t="str">
        <f>HYPERLINK("http://steamcommunity.com/sharedfiles/filedetails/?id=848291211","http://steamcommunity.com/sharedfiles/filedetails/?id=848291211")</f>
        <v>http://steamcommunity.com/sharedfiles/filedetails/?id=848291211</v>
      </c>
      <c r="I31" s="11"/>
    </row>
    <row r="32" ht="15.75" customHeight="1">
      <c r="A32" s="13" t="s">
        <v>206</v>
      </c>
      <c r="B32" s="13" t="s">
        <v>219</v>
      </c>
      <c r="C32" s="13" t="s">
        <v>220</v>
      </c>
      <c r="D32" s="18">
        <v>42758.0</v>
      </c>
      <c r="E32" s="13" t="s">
        <v>221</v>
      </c>
      <c r="F32" s="13" t="s">
        <v>222</v>
      </c>
      <c r="G32" s="13"/>
      <c r="H32" s="36" t="str">
        <f>HYPERLINK("http://steamcommunity.com/sharedfiles/filedetails/?id=848559735","http://steamcommunity.com/sharedfiles/filedetails/?id=848559735")</f>
        <v>http://steamcommunity.com/sharedfiles/filedetails/?id=848559735</v>
      </c>
      <c r="I32" s="11"/>
    </row>
    <row r="33" ht="15.75" customHeight="1">
      <c r="A33" s="13" t="s">
        <v>175</v>
      </c>
      <c r="B33" s="13" t="s">
        <v>116</v>
      </c>
      <c r="C33" s="13" t="s">
        <v>228</v>
      </c>
      <c r="D33" s="27">
        <v>42758.0</v>
      </c>
      <c r="E33" s="13" t="s">
        <v>229</v>
      </c>
      <c r="F33" s="13" t="s">
        <v>230</v>
      </c>
      <c r="G33" s="13"/>
      <c r="H33" s="36" t="str">
        <f>HYPERLINK("https://gyazo.com/da9ad260cd2ed18b0b8e41a082060a5e","https://gyazo.com/da9ad260cd2ed18b0b8e41a082060a5e")</f>
        <v>https://gyazo.com/da9ad260cd2ed18b0b8e41a082060a5e</v>
      </c>
      <c r="I33" s="11"/>
    </row>
    <row r="34" ht="15.75" customHeight="1">
      <c r="A34" s="13" t="s">
        <v>175</v>
      </c>
      <c r="B34" s="13" t="s">
        <v>44</v>
      </c>
      <c r="C34" s="13" t="s">
        <v>232</v>
      </c>
      <c r="D34" s="27">
        <v>42758.0</v>
      </c>
      <c r="E34" s="13" t="s">
        <v>233</v>
      </c>
      <c r="F34" s="13" t="s">
        <v>234</v>
      </c>
      <c r="G34" s="13"/>
      <c r="H34" s="24" t="s">
        <v>235</v>
      </c>
      <c r="I34" s="11"/>
    </row>
    <row r="35" ht="15.75" customHeight="1">
      <c r="A35" s="13" t="s">
        <v>74</v>
      </c>
      <c r="B35" s="13" t="s">
        <v>236</v>
      </c>
      <c r="C35" s="13" t="s">
        <v>237</v>
      </c>
      <c r="D35" s="27">
        <v>42758.0</v>
      </c>
      <c r="E35" s="13" t="s">
        <v>238</v>
      </c>
      <c r="F35" s="13" t="s">
        <v>239</v>
      </c>
      <c r="G35" s="13"/>
      <c r="H35" s="24" t="s">
        <v>240</v>
      </c>
      <c r="I35" s="11"/>
    </row>
    <row r="36" ht="15.75" customHeight="1">
      <c r="A36" s="13" t="s">
        <v>74</v>
      </c>
      <c r="B36" s="13" t="s">
        <v>241</v>
      </c>
      <c r="C36" s="13" t="s">
        <v>242</v>
      </c>
      <c r="D36" s="27">
        <v>42759.0</v>
      </c>
      <c r="E36" s="13" t="s">
        <v>243</v>
      </c>
      <c r="F36" s="13" t="s">
        <v>244</v>
      </c>
      <c r="G36" s="13" t="s">
        <v>245</v>
      </c>
      <c r="H36" s="36" t="str">
        <f>HYPERLINK("https://youtu.be/sdjtdus1y8s","https://youtu.be/sdjtdus1y8s")</f>
        <v>https://youtu.be/sdjtdus1y8s</v>
      </c>
      <c r="I36" s="11"/>
    </row>
    <row r="37" ht="15.75" customHeight="1">
      <c r="A37" s="13" t="s">
        <v>74</v>
      </c>
      <c r="B37" s="13" t="s">
        <v>44</v>
      </c>
      <c r="C37" s="13" t="s">
        <v>249</v>
      </c>
      <c r="D37" s="27">
        <v>42760.0</v>
      </c>
      <c r="E37" s="13" t="s">
        <v>250</v>
      </c>
      <c r="F37" s="13" t="s">
        <v>251</v>
      </c>
      <c r="G37" s="13"/>
      <c r="H37" s="24"/>
      <c r="I37" s="11"/>
    </row>
    <row r="38" ht="15.75" customHeight="1">
      <c r="A38" s="13" t="s">
        <v>115</v>
      </c>
      <c r="B38" s="13" t="s">
        <v>79</v>
      </c>
      <c r="C38" s="13" t="s">
        <v>252</v>
      </c>
      <c r="D38" s="27">
        <v>42760.0</v>
      </c>
      <c r="E38" s="13" t="s">
        <v>253</v>
      </c>
      <c r="F38" s="13" t="s">
        <v>254</v>
      </c>
      <c r="G38" s="13"/>
      <c r="H38" s="24"/>
      <c r="I38" s="11"/>
    </row>
    <row r="39" ht="15.75" customHeight="1">
      <c r="A39" s="13" t="s">
        <v>74</v>
      </c>
      <c r="B39" s="13" t="s">
        <v>27</v>
      </c>
      <c r="C39" s="13" t="s">
        <v>257</v>
      </c>
      <c r="D39" s="27">
        <v>42762.0</v>
      </c>
      <c r="E39" s="13" t="s">
        <v>258</v>
      </c>
      <c r="F39" s="13" t="s">
        <v>91</v>
      </c>
      <c r="G39" s="13"/>
      <c r="H39" s="24"/>
      <c r="I39" s="11"/>
    </row>
    <row r="40" ht="15.75" customHeight="1">
      <c r="A40" s="13" t="s">
        <v>35</v>
      </c>
      <c r="B40" s="13" t="s">
        <v>116</v>
      </c>
      <c r="C40" s="13" t="s">
        <v>261</v>
      </c>
      <c r="D40" s="27">
        <v>42763.0</v>
      </c>
      <c r="E40" s="13" t="s">
        <v>262</v>
      </c>
      <c r="F40" s="13" t="s">
        <v>263</v>
      </c>
      <c r="G40" s="13"/>
      <c r="H40" s="36" t="str">
        <f>HYPERLINK("http://steamcommunity.com/sharedfiles/filedetails/?id=851618177","http://steamcommunity.com/sharedfiles/filedetails/?id=851618177")</f>
        <v>http://steamcommunity.com/sharedfiles/filedetails/?id=851618177</v>
      </c>
      <c r="I40" s="11"/>
    </row>
    <row r="41" ht="15.75" customHeight="1">
      <c r="A41" s="13" t="s">
        <v>65</v>
      </c>
      <c r="B41" s="13" t="s">
        <v>44</v>
      </c>
      <c r="C41" s="16">
        <v>0.9791666666666666</v>
      </c>
      <c r="D41" s="27">
        <v>42763.0</v>
      </c>
      <c r="E41" s="13" t="s">
        <v>265</v>
      </c>
      <c r="F41" s="13" t="s">
        <v>266</v>
      </c>
      <c r="G41" s="13"/>
      <c r="H41" s="24"/>
      <c r="I41" s="11"/>
    </row>
    <row r="42" ht="15.75" customHeight="1">
      <c r="A42" s="13" t="s">
        <v>65</v>
      </c>
      <c r="B42" s="13" t="s">
        <v>44</v>
      </c>
      <c r="C42" s="16">
        <v>0.9791666666666666</v>
      </c>
      <c r="D42" s="27">
        <v>42763.0</v>
      </c>
      <c r="E42" s="13" t="s">
        <v>267</v>
      </c>
      <c r="F42" s="13" t="s">
        <v>268</v>
      </c>
      <c r="G42" s="13"/>
      <c r="H42" s="24" t="s">
        <v>269</v>
      </c>
      <c r="I42" s="11"/>
    </row>
    <row r="43" ht="15.75" customHeight="1">
      <c r="A43" s="13" t="s">
        <v>270</v>
      </c>
      <c r="B43" s="13" t="s">
        <v>27</v>
      </c>
      <c r="C43" s="16">
        <v>0.1361111111111111</v>
      </c>
      <c r="D43" s="27">
        <v>42766.0</v>
      </c>
      <c r="E43" s="13" t="s">
        <v>98</v>
      </c>
      <c r="F43" s="13" t="s">
        <v>271</v>
      </c>
      <c r="G43" s="13"/>
      <c r="H43" s="24"/>
      <c r="I43" s="11"/>
    </row>
    <row r="44" ht="15.75" customHeight="1">
      <c r="A44" s="13" t="s">
        <v>65</v>
      </c>
      <c r="B44" s="13" t="s">
        <v>44</v>
      </c>
      <c r="C44" s="22">
        <v>0.4076388888888889</v>
      </c>
      <c r="D44" s="27">
        <v>42766.0</v>
      </c>
      <c r="E44" s="13" t="s">
        <v>272</v>
      </c>
      <c r="F44" s="13" t="s">
        <v>273</v>
      </c>
      <c r="G44" s="13"/>
      <c r="H44" s="24"/>
      <c r="I44" s="11"/>
    </row>
    <row r="45" ht="15.75" customHeight="1">
      <c r="A45" s="13" t="s">
        <v>86</v>
      </c>
      <c r="B45" s="13" t="s">
        <v>27</v>
      </c>
      <c r="C45" s="13" t="s">
        <v>274</v>
      </c>
      <c r="D45" s="27">
        <v>42767.0</v>
      </c>
      <c r="E45" s="13" t="s">
        <v>275</v>
      </c>
      <c r="F45" s="13" t="s">
        <v>82</v>
      </c>
      <c r="G45" s="13"/>
      <c r="H45" s="36" t="str">
        <f>HYPERLINK("http://images.akamai.steamusercontent.com/ugc/90471871125575049/CCA79A5FF1B55198C93F18FCF083FF0B478E7E76/","http://images.akamai.steamusercontent.com/ugc/90471871125575049/CCA79A5FF1B55198C93F18FCF083FF0B478E7E76/")</f>
        <v>http://images.akamai.steamusercontent.com/ugc/90471871125575049/CCA79A5FF1B55198C93F18FCF083FF0B478E7E76/</v>
      </c>
      <c r="I45" s="11"/>
    </row>
    <row r="46" ht="15.75" customHeight="1">
      <c r="A46" s="13" t="s">
        <v>270</v>
      </c>
      <c r="B46" s="13" t="s">
        <v>79</v>
      </c>
      <c r="C46" s="22">
        <v>0.8888888888888888</v>
      </c>
      <c r="D46" s="27">
        <v>42767.0</v>
      </c>
      <c r="E46" s="13" t="s">
        <v>276</v>
      </c>
      <c r="F46" s="13" t="s">
        <v>277</v>
      </c>
      <c r="G46" s="13"/>
      <c r="H46" s="36" t="str">
        <f>HYPERLINK("http://images.akamai.steamusercontent.com/ugc/92723671006573708/2C2290F484572D3667A5C2B98A8A5088DF3E3D55/","http://images.akamai.steamusercontent.com/ugc/92723671006573708/2C2290F484572D3667A5C2B98A8A5088DF3E3D55/")</f>
        <v>http://images.akamai.steamusercontent.com/ugc/92723671006573708/2C2290F484572D3667A5C2B98A8A5088DF3E3D55/</v>
      </c>
      <c r="I46" s="11"/>
    </row>
    <row r="47" ht="15.75" customHeight="1">
      <c r="A47" s="13" t="s">
        <v>270</v>
      </c>
      <c r="B47" s="13" t="s">
        <v>116</v>
      </c>
      <c r="C47" s="22">
        <v>0.7659722222222223</v>
      </c>
      <c r="D47" s="27">
        <v>42796.0</v>
      </c>
      <c r="E47" s="13" t="s">
        <v>278</v>
      </c>
      <c r="F47" s="13" t="s">
        <v>279</v>
      </c>
      <c r="G47" s="13"/>
      <c r="H47" s="24"/>
      <c r="I47" s="11"/>
    </row>
    <row r="48" ht="15.75" customHeight="1">
      <c r="A48" s="13" t="s">
        <v>280</v>
      </c>
      <c r="B48" s="13" t="s">
        <v>116</v>
      </c>
      <c r="C48" s="13" t="s">
        <v>281</v>
      </c>
      <c r="D48" s="38">
        <v>42918.0</v>
      </c>
      <c r="E48" s="13" t="s">
        <v>282</v>
      </c>
      <c r="F48" s="13" t="s">
        <v>283</v>
      </c>
      <c r="G48" s="13"/>
      <c r="H48" s="24" t="s">
        <v>284</v>
      </c>
      <c r="I48" s="11"/>
    </row>
    <row r="49" ht="15.75" customHeight="1">
      <c r="A49" s="13" t="s">
        <v>285</v>
      </c>
      <c r="B49" s="13" t="s">
        <v>286</v>
      </c>
      <c r="C49" s="22">
        <v>0.27847222222222223</v>
      </c>
      <c r="D49" s="27">
        <v>42772.0</v>
      </c>
      <c r="E49" s="13" t="s">
        <v>287</v>
      </c>
      <c r="F49" s="13" t="s">
        <v>288</v>
      </c>
      <c r="G49" s="13"/>
      <c r="H49" s="36" t="str">
        <f>HYPERLINK("http://images.akamai.steamusercontent.com/ugc/92724032245454598/238F24BC3257F49C93B2AFE3E70017B9B0E45108/","http://images.akamai.steamusercontent.com/ugc/92724032245454598/238F24BC3257F49C93B2AFE3E70017B9B0E45108/")</f>
        <v>http://images.akamai.steamusercontent.com/ugc/92724032245454598/238F24BC3257F49C93B2AFE3E70017B9B0E45108/</v>
      </c>
      <c r="I49" s="11"/>
    </row>
    <row r="50" ht="15.75" customHeight="1">
      <c r="A50" s="13" t="s">
        <v>86</v>
      </c>
      <c r="B50" s="13" t="s">
        <v>27</v>
      </c>
      <c r="C50" s="16">
        <v>0.4479166666666667</v>
      </c>
      <c r="D50" s="27">
        <v>42773.0</v>
      </c>
      <c r="E50" s="13" t="s">
        <v>289</v>
      </c>
      <c r="F50" s="13" t="s">
        <v>290</v>
      </c>
      <c r="G50" s="13" t="s">
        <v>291</v>
      </c>
      <c r="H50" s="36" t="str">
        <f>HYPERLINK("http://images.akamai.steamusercontent.com/ugc/90472114706322818/6EC63A13371D4459D79E8835DE282B6D78F8D4B7/","http://images.akamai.steamusercontent.com/ugc/90472114706322818/6EC63A13371D4459D79E8835DE282B6D78F8D4B7/")</f>
        <v>http://images.akamai.steamusercontent.com/ugc/90472114706322818/6EC63A13371D4459D79E8835DE282B6D78F8D4B7/</v>
      </c>
      <c r="I50" s="11"/>
    </row>
    <row r="51" ht="15.75" customHeight="1">
      <c r="A51" s="13" t="s">
        <v>86</v>
      </c>
      <c r="B51" s="13" t="s">
        <v>27</v>
      </c>
      <c r="C51" s="16">
        <v>0.4513888888888889</v>
      </c>
      <c r="D51" s="27">
        <v>42773.0</v>
      </c>
      <c r="E51" s="13" t="s">
        <v>292</v>
      </c>
      <c r="F51" s="13" t="s">
        <v>290</v>
      </c>
      <c r="G51" s="13" t="s">
        <v>293</v>
      </c>
      <c r="H51" s="36" t="str">
        <f>HYPERLINK("http://images.akamai.steamusercontent.com/ugc/90472114706322980/DFD8C704BD5E6CF179FE365DF349A8874E12AC9C/","http://images.akamai.steamusercontent.com/ugc/90472114706322980/DFD8C704BD5E6CF179FE365DF349A8874E12AC9C/")</f>
        <v>http://images.akamai.steamusercontent.com/ugc/90472114706322980/DFD8C704BD5E6CF179FE365DF349A8874E12AC9C/</v>
      </c>
      <c r="I51" s="11"/>
    </row>
    <row r="52" ht="15.75" customHeight="1">
      <c r="A52" s="39" t="s">
        <v>65</v>
      </c>
      <c r="B52" s="39" t="s">
        <v>44</v>
      </c>
      <c r="C52" s="40">
        <v>0.9583333333333334</v>
      </c>
      <c r="D52" s="41">
        <v>42774.0</v>
      </c>
      <c r="E52" s="39" t="s">
        <v>294</v>
      </c>
      <c r="F52" s="39" t="s">
        <v>295</v>
      </c>
      <c r="G52" s="39"/>
      <c r="H52" s="44" t="str">
        <f>HYPERLINK("http://images.akamai.steamusercontent.com/ugc/87094793641615865/8A67F0ECD10FF1B1D67CD71CCC72B6E8DFF70678/","http://images.akamai.steamusercontent.com/ugc/87094793641615865/8A67F0ECD10FF1B1D67CD71CCC72B6E8DFF70678/")</f>
        <v>http://images.akamai.steamusercontent.com/ugc/87094793641615865/8A67F0ECD10FF1B1D67CD71CCC72B6E8DFF70678/</v>
      </c>
      <c r="I52" s="11"/>
    </row>
    <row r="53" ht="15.75" customHeight="1">
      <c r="A53" s="39" t="s">
        <v>270</v>
      </c>
      <c r="B53" s="39" t="s">
        <v>44</v>
      </c>
      <c r="C53" s="39" t="s">
        <v>296</v>
      </c>
      <c r="D53" s="41">
        <v>42775.0</v>
      </c>
      <c r="E53" s="39" t="s">
        <v>297</v>
      </c>
      <c r="F53" s="39"/>
      <c r="G53" s="39"/>
      <c r="H53" s="45"/>
      <c r="I53" s="11"/>
    </row>
    <row r="54" ht="15.75" customHeight="1">
      <c r="A54" s="39" t="s">
        <v>270</v>
      </c>
      <c r="B54" s="39" t="s">
        <v>116</v>
      </c>
      <c r="C54" s="40">
        <v>0.10625</v>
      </c>
      <c r="D54" s="46">
        <v>43041.0</v>
      </c>
      <c r="E54" s="39" t="s">
        <v>298</v>
      </c>
      <c r="F54" s="39" t="s">
        <v>299</v>
      </c>
      <c r="G54" s="39"/>
      <c r="H54" s="45"/>
      <c r="I54" s="11"/>
    </row>
    <row r="55" ht="15.75" customHeight="1">
      <c r="A55" s="39" t="s">
        <v>86</v>
      </c>
      <c r="B55" s="39" t="s">
        <v>44</v>
      </c>
      <c r="C55" s="39" t="s">
        <v>300</v>
      </c>
      <c r="D55" s="41">
        <v>42778.0</v>
      </c>
      <c r="E55" s="39" t="s">
        <v>301</v>
      </c>
      <c r="F55" s="39" t="s">
        <v>302</v>
      </c>
      <c r="G55" s="39"/>
      <c r="H55" s="44" t="str">
        <f>HYPERLINK("http://images.akamai.steamusercontent.com/ugc/90472828870510401/B6FBB98FC6D76C07CD1EEA24CDBA15699AD82F79/","http://images.akamai.steamusercontent.com/ugc/90472828870510401/B6FBB98FC6D76C07CD1EEA24CDBA15699AD82F79/")</f>
        <v>http://images.akamai.steamusercontent.com/ugc/90472828870510401/B6FBB98FC6D76C07CD1EEA24CDBA15699AD82F79/</v>
      </c>
      <c r="I55" s="11"/>
    </row>
    <row r="56" ht="15.75" customHeight="1">
      <c r="A56" s="39" t="s">
        <v>270</v>
      </c>
      <c r="B56" s="39" t="s">
        <v>116</v>
      </c>
      <c r="C56" s="47">
        <v>0.8798611111111111</v>
      </c>
      <c r="D56" s="41">
        <v>43071.0</v>
      </c>
      <c r="E56" s="39" t="s">
        <v>303</v>
      </c>
      <c r="F56" s="39" t="s">
        <v>304</v>
      </c>
      <c r="G56" s="39"/>
      <c r="H56" s="45"/>
      <c r="I56" s="11"/>
    </row>
    <row r="57" ht="15.75" customHeight="1">
      <c r="A57" s="39" t="s">
        <v>270</v>
      </c>
      <c r="B57" s="39" t="s">
        <v>44</v>
      </c>
      <c r="C57" s="47">
        <v>0.7222222222222222</v>
      </c>
      <c r="D57" s="39" t="s">
        <v>305</v>
      </c>
      <c r="E57" s="39" t="s">
        <v>306</v>
      </c>
      <c r="F57" s="39" t="s">
        <v>307</v>
      </c>
      <c r="G57" s="39"/>
      <c r="H57" s="45"/>
      <c r="I57" s="11"/>
    </row>
    <row r="58" ht="15.75" customHeight="1">
      <c r="A58" s="39" t="s">
        <v>270</v>
      </c>
      <c r="B58" s="39" t="s">
        <v>44</v>
      </c>
      <c r="C58" s="47">
        <v>0.6493055555555556</v>
      </c>
      <c r="D58" s="39" t="s">
        <v>308</v>
      </c>
      <c r="E58" s="39" t="s">
        <v>309</v>
      </c>
      <c r="F58" s="39" t="s">
        <v>310</v>
      </c>
      <c r="G58" s="39"/>
      <c r="H58" s="45"/>
      <c r="I58" s="11"/>
    </row>
    <row r="59" ht="15.75" customHeight="1">
      <c r="A59" s="39" t="s">
        <v>270</v>
      </c>
      <c r="B59" s="39" t="s">
        <v>44</v>
      </c>
      <c r="C59" s="47">
        <v>0.6555555555555556</v>
      </c>
      <c r="D59" s="39" t="s">
        <v>308</v>
      </c>
      <c r="E59" s="39" t="s">
        <v>311</v>
      </c>
      <c r="F59" s="39" t="s">
        <v>312</v>
      </c>
      <c r="G59" s="39" t="s">
        <v>313</v>
      </c>
      <c r="H59" s="45" t="s">
        <v>314</v>
      </c>
      <c r="I59" s="11"/>
    </row>
    <row r="60" ht="15.75" customHeight="1">
      <c r="A60" s="39" t="s">
        <v>86</v>
      </c>
      <c r="B60" s="39" t="s">
        <v>116</v>
      </c>
      <c r="C60" s="39" t="s">
        <v>315</v>
      </c>
      <c r="D60" s="41">
        <v>42780.0</v>
      </c>
      <c r="E60" s="39" t="s">
        <v>316</v>
      </c>
      <c r="F60" s="39" t="s">
        <v>317</v>
      </c>
      <c r="G60" s="39"/>
      <c r="H60" s="44" t="str">
        <f>HYPERLINK("http://steamcommunity.com/sharedfiles/filedetails/?id=864192659","http://steamcommunity.com/sharedfiles/filedetails/?id=864192659")</f>
        <v>http://steamcommunity.com/sharedfiles/filedetails/?id=864192659</v>
      </c>
      <c r="I60" s="11"/>
    </row>
    <row r="61" ht="15.75" customHeight="1">
      <c r="A61" s="39" t="s">
        <v>50</v>
      </c>
      <c r="B61" s="39" t="s">
        <v>27</v>
      </c>
      <c r="C61" s="39" t="s">
        <v>318</v>
      </c>
      <c r="D61" s="41">
        <v>42781.0</v>
      </c>
      <c r="E61" s="39" t="s">
        <v>319</v>
      </c>
      <c r="F61" s="39" t="s">
        <v>320</v>
      </c>
      <c r="G61" s="39"/>
      <c r="H61" s="45" t="s">
        <v>321</v>
      </c>
      <c r="I61" s="11"/>
    </row>
    <row r="62" ht="15.75" customHeight="1">
      <c r="A62" s="39" t="s">
        <v>50</v>
      </c>
      <c r="B62" s="39" t="s">
        <v>27</v>
      </c>
      <c r="C62" s="39" t="s">
        <v>322</v>
      </c>
      <c r="D62" s="48">
        <v>42781.0</v>
      </c>
      <c r="E62" s="39" t="s">
        <v>324</v>
      </c>
      <c r="F62" s="39" t="s">
        <v>325</v>
      </c>
      <c r="G62" s="39"/>
      <c r="H62" s="45" t="s">
        <v>326</v>
      </c>
      <c r="I62" s="11"/>
    </row>
    <row r="63" ht="15.75" customHeight="1">
      <c r="A63" s="39" t="s">
        <v>50</v>
      </c>
      <c r="B63" s="39" t="s">
        <v>27</v>
      </c>
      <c r="C63" s="47">
        <v>0.9277777777777778</v>
      </c>
      <c r="D63" s="48">
        <v>42781.0</v>
      </c>
      <c r="E63" s="39" t="s">
        <v>327</v>
      </c>
      <c r="F63" s="39" t="s">
        <v>328</v>
      </c>
      <c r="G63" s="39"/>
      <c r="H63" s="50" t="str">
        <f>HYPERLINK("http://i.imgur.com/ulD7Cse.png","http://i.imgur.com/ulD7Cse.png")</f>
        <v>http://i.imgur.com/ulD7Cse.png</v>
      </c>
      <c r="I63" s="11"/>
    </row>
    <row r="64" ht="15.75" customHeight="1">
      <c r="A64" s="39" t="s">
        <v>50</v>
      </c>
      <c r="B64" s="39" t="s">
        <v>27</v>
      </c>
      <c r="C64" s="47">
        <v>0.9479166666666666</v>
      </c>
      <c r="D64" s="48">
        <v>42781.0</v>
      </c>
      <c r="E64" s="39" t="s">
        <v>329</v>
      </c>
      <c r="F64" s="39" t="s">
        <v>330</v>
      </c>
      <c r="G64" s="39"/>
      <c r="H64" s="45" t="s">
        <v>331</v>
      </c>
      <c r="I64" s="11"/>
    </row>
    <row r="65" ht="15.75" customHeight="1">
      <c r="A65" s="39" t="s">
        <v>86</v>
      </c>
      <c r="B65" s="39" t="s">
        <v>27</v>
      </c>
      <c r="C65" s="39" t="s">
        <v>332</v>
      </c>
      <c r="D65" s="52">
        <v>42782.0</v>
      </c>
      <c r="E65" s="39" t="s">
        <v>333</v>
      </c>
      <c r="F65" s="39" t="s">
        <v>334</v>
      </c>
      <c r="G65" s="39"/>
      <c r="H65" s="44" t="str">
        <f>HYPERLINK("http://images.akamai.steamusercontent.com/ugc/90473128340089642/C821304A406F4DCC2757B748C3A67E64AF85A25D/","http://images.akamai.steamusercontent.com/ugc/90473128340089642/C821304A406F4DCC2757B748C3A67E64AF85A25D/")</f>
        <v>http://images.akamai.steamusercontent.com/ugc/90473128340089642/C821304A406F4DCC2757B748C3A67E64AF85A25D/</v>
      </c>
      <c r="I65" s="11"/>
    </row>
    <row r="66" ht="15.75" customHeight="1">
      <c r="A66" s="39" t="s">
        <v>86</v>
      </c>
      <c r="B66" s="39" t="s">
        <v>27</v>
      </c>
      <c r="C66" s="39" t="s">
        <v>335</v>
      </c>
      <c r="D66" s="52">
        <v>42784.0</v>
      </c>
      <c r="E66" s="39" t="s">
        <v>336</v>
      </c>
      <c r="F66" s="39" t="s">
        <v>337</v>
      </c>
      <c r="G66" s="39"/>
      <c r="H66" s="56" t="str">
        <f>HYPERLINK("http://images.akamai.steamusercontent.com/ugc/90473128347132955/4BB9954A36C2897A4354A889A4503D9BBEDE50CE/","http://images.akamai.steamusercontent.com/ugc/90473128347132955/4BB9954A36C2897A4354A889A4503D9BBEDE50CE/")</f>
        <v>http://images.akamai.steamusercontent.com/ugc/90473128347132955/4BB9954A36C2897A4354A889A4503D9BBEDE50CE/</v>
      </c>
      <c r="I66" s="11"/>
    </row>
    <row r="67" ht="15.75" customHeight="1">
      <c r="A67" s="39" t="s">
        <v>50</v>
      </c>
      <c r="B67" s="39" t="s">
        <v>339</v>
      </c>
      <c r="C67" s="39" t="s">
        <v>340</v>
      </c>
      <c r="D67" s="48">
        <v>42784.0</v>
      </c>
      <c r="E67" s="39" t="s">
        <v>342</v>
      </c>
      <c r="F67" s="39" t="s">
        <v>343</v>
      </c>
      <c r="G67" s="39" t="s">
        <v>344</v>
      </c>
      <c r="H67" s="44" t="str">
        <f>HYPERLINK("http://i.imgur.com/hHAMKgn.png","http://i.imgur.com/hHAMKgn.png")</f>
        <v>http://i.imgur.com/hHAMKgn.png</v>
      </c>
      <c r="I67" s="11"/>
    </row>
    <row r="68" ht="15.75" customHeight="1">
      <c r="A68" s="39" t="s">
        <v>50</v>
      </c>
      <c r="B68" s="39" t="s">
        <v>116</v>
      </c>
      <c r="C68" s="47">
        <v>0.7222222222222222</v>
      </c>
      <c r="D68" s="52">
        <v>42784.0</v>
      </c>
      <c r="E68" s="39" t="s">
        <v>346</v>
      </c>
      <c r="F68" s="39" t="s">
        <v>347</v>
      </c>
      <c r="G68" s="39" t="s">
        <v>348</v>
      </c>
      <c r="H68" s="44" t="str">
        <f>HYPERLINK("http://i.imgur.com/LYKd239.png","http://i.imgur.com/LYKd239.png")</f>
        <v>http://i.imgur.com/LYKd239.png</v>
      </c>
      <c r="I68" s="11"/>
    </row>
    <row r="69" ht="15.75" customHeight="1">
      <c r="A69" s="39" t="s">
        <v>50</v>
      </c>
      <c r="B69" s="39" t="s">
        <v>116</v>
      </c>
      <c r="C69" s="47">
        <v>0.7763888888888889</v>
      </c>
      <c r="D69" s="48">
        <v>42784.0</v>
      </c>
      <c r="E69" s="39" t="s">
        <v>351</v>
      </c>
      <c r="F69" s="39" t="s">
        <v>352</v>
      </c>
      <c r="G69" s="39"/>
      <c r="H69" s="45" t="s">
        <v>353</v>
      </c>
      <c r="I69" s="11"/>
    </row>
    <row r="70" ht="15.75" customHeight="1">
      <c r="A70" s="39" t="s">
        <v>50</v>
      </c>
      <c r="B70" s="39" t="s">
        <v>44</v>
      </c>
      <c r="C70" s="47">
        <v>0.6486111111111111</v>
      </c>
      <c r="D70" s="48">
        <v>42787.0</v>
      </c>
      <c r="E70" s="39" t="s">
        <v>354</v>
      </c>
      <c r="F70" s="39" t="s">
        <v>355</v>
      </c>
      <c r="G70" s="39"/>
      <c r="H70" s="45" t="s">
        <v>356</v>
      </c>
      <c r="I70" s="11"/>
    </row>
    <row r="71" ht="15.75" customHeight="1">
      <c r="A71" s="39" t="s">
        <v>50</v>
      </c>
      <c r="B71" s="39" t="s">
        <v>44</v>
      </c>
      <c r="C71" s="47">
        <v>0.6548611111111111</v>
      </c>
      <c r="D71" s="48">
        <v>42787.0</v>
      </c>
      <c r="E71" s="39" t="s">
        <v>357</v>
      </c>
      <c r="F71" s="39" t="s">
        <v>358</v>
      </c>
      <c r="G71" s="39"/>
      <c r="H71" s="44" t="str">
        <f>HYPERLINK("http://i.imgur.com/ftds4wl.png","http://i.imgur.com/ftds4wl.png")</f>
        <v>http://i.imgur.com/ftds4wl.png</v>
      </c>
      <c r="I71" s="11"/>
    </row>
    <row r="72" ht="15.75" customHeight="1">
      <c r="A72" s="39" t="s">
        <v>50</v>
      </c>
      <c r="B72" s="39" t="s">
        <v>44</v>
      </c>
      <c r="C72" s="39" t="s">
        <v>364</v>
      </c>
      <c r="D72" s="48">
        <v>42787.0</v>
      </c>
      <c r="E72" s="39" t="s">
        <v>365</v>
      </c>
      <c r="F72" s="39" t="s">
        <v>366</v>
      </c>
      <c r="G72" s="39"/>
      <c r="H72" s="45" t="s">
        <v>367</v>
      </c>
      <c r="I72" s="11"/>
    </row>
    <row r="73" ht="15.75" customHeight="1">
      <c r="A73" s="39" t="s">
        <v>50</v>
      </c>
      <c r="B73" s="39" t="s">
        <v>44</v>
      </c>
      <c r="C73" s="39" t="s">
        <v>368</v>
      </c>
      <c r="D73" s="48">
        <v>42787.0</v>
      </c>
      <c r="E73" s="39" t="s">
        <v>369</v>
      </c>
      <c r="F73" s="39" t="s">
        <v>370</v>
      </c>
      <c r="G73" s="39"/>
      <c r="H73" s="45" t="s">
        <v>371</v>
      </c>
      <c r="I73" s="11"/>
    </row>
    <row r="74" ht="15.75" customHeight="1">
      <c r="A74" s="39" t="s">
        <v>373</v>
      </c>
      <c r="B74" s="39" t="s">
        <v>60</v>
      </c>
      <c r="C74" s="40">
        <v>0.75</v>
      </c>
      <c r="D74" s="52">
        <v>42787.0</v>
      </c>
      <c r="E74" s="39" t="s">
        <v>374</v>
      </c>
      <c r="F74" s="39" t="s">
        <v>375</v>
      </c>
      <c r="G74" s="39"/>
      <c r="H74" s="45" t="s">
        <v>377</v>
      </c>
      <c r="I74" s="11"/>
    </row>
    <row r="75" ht="15.75" customHeight="1">
      <c r="A75" s="39" t="s">
        <v>373</v>
      </c>
      <c r="B75" s="39" t="s">
        <v>27</v>
      </c>
      <c r="C75" s="47">
        <v>0.6569444444444444</v>
      </c>
      <c r="D75" s="41">
        <v>42788.0</v>
      </c>
      <c r="E75" s="7" t="s">
        <v>379</v>
      </c>
      <c r="F75" s="39" t="s">
        <v>380</v>
      </c>
      <c r="G75" s="39"/>
      <c r="H75" s="44" t="str">
        <f>HYPERLINK("https://gyazo.com/e36158624e23eceb576b7649b014c6dd","https://gyazo.com/e36158624e23eceb576b7649b014c6dd")</f>
        <v>https://gyazo.com/e36158624e23eceb576b7649b014c6dd</v>
      </c>
      <c r="I75" s="11"/>
    </row>
    <row r="76" ht="15.75" customHeight="1">
      <c r="A76" s="39" t="s">
        <v>373</v>
      </c>
      <c r="B76" s="39" t="s">
        <v>27</v>
      </c>
      <c r="C76" s="40">
        <v>0.6645833333333333</v>
      </c>
      <c r="D76" s="52">
        <v>42788.0</v>
      </c>
      <c r="E76" s="39" t="s">
        <v>383</v>
      </c>
      <c r="F76" s="39" t="s">
        <v>384</v>
      </c>
      <c r="G76" s="39"/>
      <c r="H76" s="44" t="str">
        <f>HYPERLINK("https://gyazo.com/c65976c261ad386fc04bf4c5076aae4c","https://gyazo.com/c65976c261ad386fc04bf4c5076aae4c")</f>
        <v>https://gyazo.com/c65976c261ad386fc04bf4c5076aae4c</v>
      </c>
      <c r="I76" s="11"/>
    </row>
    <row r="77" ht="15.75" customHeight="1">
      <c r="A77" s="39" t="s">
        <v>373</v>
      </c>
      <c r="B77" s="39" t="s">
        <v>27</v>
      </c>
      <c r="C77" s="47">
        <v>0.1673611111111111</v>
      </c>
      <c r="D77" s="52">
        <v>42788.0</v>
      </c>
      <c r="E77" s="39" t="s">
        <v>389</v>
      </c>
      <c r="F77" s="39" t="s">
        <v>390</v>
      </c>
      <c r="G77" s="39"/>
      <c r="H77" s="45" t="s">
        <v>391</v>
      </c>
      <c r="I77" s="11"/>
    </row>
    <row r="78" ht="15.75" customHeight="1">
      <c r="A78" s="7" t="s">
        <v>392</v>
      </c>
      <c r="B78" s="39" t="s">
        <v>27</v>
      </c>
      <c r="C78" s="47">
        <v>0.17222222222222222</v>
      </c>
      <c r="D78" s="52">
        <v>42788.0</v>
      </c>
      <c r="E78" s="39" t="s">
        <v>393</v>
      </c>
      <c r="F78" s="39" t="s">
        <v>394</v>
      </c>
      <c r="G78" s="39"/>
      <c r="H78" s="44" t="str">
        <f>HYPERLINK("https://gyazo.com/f2d8d73ea93b9cc846924319e8f1c87a","https://gyazo.com/f2d8d73ea93b9cc846924319e8f1c87a")</f>
        <v>https://gyazo.com/f2d8d73ea93b9cc846924319e8f1c87a</v>
      </c>
      <c r="I78" s="11"/>
    </row>
    <row r="79" ht="15.75" customHeight="1">
      <c r="A79" s="39" t="s">
        <v>115</v>
      </c>
      <c r="B79" s="39" t="s">
        <v>339</v>
      </c>
      <c r="C79" s="39" t="s">
        <v>395</v>
      </c>
      <c r="D79" s="52">
        <v>42789.0</v>
      </c>
      <c r="E79" s="39" t="s">
        <v>397</v>
      </c>
      <c r="F79" s="39" t="s">
        <v>398</v>
      </c>
      <c r="G79" s="39"/>
      <c r="H79" s="44" t="str">
        <f>HYPERLINK("http://images.akamai.steamusercontent.com/ugc/159153656581770816/B1C75C21C3DE767D99AF71356103773BCB8AC203/","http://images.akamai.steamusercontent.com/ugc/159153656581770816/B1C75C21C3DE767D99AF71356103773BCB8AC203/")</f>
        <v>http://images.akamai.steamusercontent.com/ugc/159153656581770816/B1C75C21C3DE767D99AF71356103773BCB8AC203/</v>
      </c>
      <c r="I79" s="11"/>
    </row>
    <row r="80" ht="15.75" customHeight="1">
      <c r="A80" s="39" t="s">
        <v>115</v>
      </c>
      <c r="B80" s="39" t="s">
        <v>44</v>
      </c>
      <c r="C80" s="39" t="s">
        <v>400</v>
      </c>
      <c r="D80" s="52">
        <v>42789.0</v>
      </c>
      <c r="E80" s="39" t="s">
        <v>401</v>
      </c>
      <c r="F80" s="39" t="s">
        <v>402</v>
      </c>
      <c r="G80" s="39"/>
      <c r="H80" s="45" t="s">
        <v>403</v>
      </c>
      <c r="I80" s="11"/>
    </row>
    <row r="81" ht="15.75" customHeight="1">
      <c r="A81" s="39" t="s">
        <v>50</v>
      </c>
      <c r="B81" s="39" t="s">
        <v>44</v>
      </c>
      <c r="C81" s="47">
        <v>0.8020833333333334</v>
      </c>
      <c r="D81" s="48">
        <v>42789.0</v>
      </c>
      <c r="E81" s="39" t="s">
        <v>357</v>
      </c>
      <c r="F81" s="39" t="s">
        <v>405</v>
      </c>
      <c r="G81" s="39"/>
      <c r="H81" s="44" t="str">
        <f>HYPERLINK("http://i.imgur.com/wRxTO7x.png","http://i.imgur.com/wRxTO7x.png")</f>
        <v>http://i.imgur.com/wRxTO7x.png</v>
      </c>
      <c r="I81" s="11"/>
    </row>
    <row r="82" ht="15.75" customHeight="1">
      <c r="A82" s="39" t="s">
        <v>50</v>
      </c>
      <c r="B82" s="39" t="s">
        <v>339</v>
      </c>
      <c r="C82" s="47">
        <v>0.8506944444444444</v>
      </c>
      <c r="D82" s="48">
        <v>42789.0</v>
      </c>
      <c r="E82" s="39" t="s">
        <v>407</v>
      </c>
      <c r="F82" s="39" t="s">
        <v>408</v>
      </c>
      <c r="G82" s="39"/>
      <c r="H82" s="45"/>
      <c r="I82" s="11"/>
    </row>
    <row r="83" ht="15.75" customHeight="1">
      <c r="A83" s="39" t="s">
        <v>119</v>
      </c>
      <c r="B83" s="39" t="s">
        <v>339</v>
      </c>
      <c r="C83" s="39">
        <v>1859.0</v>
      </c>
      <c r="D83" s="48">
        <v>42789.0</v>
      </c>
      <c r="E83" s="39" t="s">
        <v>409</v>
      </c>
      <c r="F83" s="39" t="s">
        <v>410</v>
      </c>
      <c r="G83" s="39" t="s">
        <v>411</v>
      </c>
      <c r="H83" s="45"/>
      <c r="I83" s="11"/>
    </row>
    <row r="84" ht="15.75" customHeight="1">
      <c r="A84" s="39" t="s">
        <v>119</v>
      </c>
      <c r="B84" s="39" t="s">
        <v>27</v>
      </c>
      <c r="C84" s="39">
        <v>1218.0</v>
      </c>
      <c r="D84" s="41">
        <v>42789.0</v>
      </c>
      <c r="E84" s="39" t="s">
        <v>414</v>
      </c>
      <c r="F84" s="39"/>
      <c r="G84" s="39" t="s">
        <v>416</v>
      </c>
      <c r="H84" s="45"/>
      <c r="I84" s="11"/>
    </row>
    <row r="85" ht="15.75" customHeight="1">
      <c r="A85" s="39" t="s">
        <v>215</v>
      </c>
      <c r="B85" s="39" t="s">
        <v>339</v>
      </c>
      <c r="C85" s="39" t="s">
        <v>419</v>
      </c>
      <c r="D85" s="41">
        <v>42791.0</v>
      </c>
      <c r="E85" s="39" t="s">
        <v>421</v>
      </c>
      <c r="F85" s="39" t="s">
        <v>422</v>
      </c>
      <c r="G85" s="39" t="s">
        <v>423</v>
      </c>
      <c r="H85" s="45"/>
      <c r="I85" s="11"/>
    </row>
    <row r="86" ht="15.75" customHeight="1">
      <c r="A86" s="39" t="s">
        <v>50</v>
      </c>
      <c r="B86" s="39" t="s">
        <v>116</v>
      </c>
      <c r="C86" s="39" t="s">
        <v>424</v>
      </c>
      <c r="D86" s="52">
        <v>42791.0</v>
      </c>
      <c r="E86" s="39" t="s">
        <v>426</v>
      </c>
      <c r="F86" s="39" t="s">
        <v>427</v>
      </c>
      <c r="G86" s="39"/>
      <c r="H86" s="45" t="s">
        <v>429</v>
      </c>
      <c r="I86" s="11"/>
    </row>
    <row r="87" ht="15.75" customHeight="1">
      <c r="A87" s="39" t="s">
        <v>50</v>
      </c>
      <c r="B87" s="39" t="s">
        <v>44</v>
      </c>
      <c r="C87" s="39" t="s">
        <v>431</v>
      </c>
      <c r="D87" s="52">
        <v>42792.0</v>
      </c>
      <c r="E87" s="39" t="s">
        <v>426</v>
      </c>
      <c r="F87" s="39" t="s">
        <v>432</v>
      </c>
      <c r="G87" s="39"/>
      <c r="H87" s="45" t="s">
        <v>433</v>
      </c>
      <c r="I87" s="11"/>
    </row>
    <row r="88" ht="15.75" customHeight="1">
      <c r="A88" s="39" t="s">
        <v>50</v>
      </c>
      <c r="B88" s="39" t="s">
        <v>44</v>
      </c>
      <c r="C88" s="39" t="s">
        <v>434</v>
      </c>
      <c r="D88" s="52">
        <v>42792.0</v>
      </c>
      <c r="E88" s="39" t="s">
        <v>435</v>
      </c>
      <c r="F88" s="39" t="s">
        <v>436</v>
      </c>
      <c r="G88" s="39"/>
      <c r="H88" s="45" t="s">
        <v>438</v>
      </c>
      <c r="I88" s="11"/>
    </row>
    <row r="89" ht="15.75" customHeight="1">
      <c r="A89" s="39" t="s">
        <v>440</v>
      </c>
      <c r="B89" s="39" t="s">
        <v>27</v>
      </c>
      <c r="C89" s="39">
        <v>2215.0</v>
      </c>
      <c r="D89" s="41">
        <v>42792.0</v>
      </c>
      <c r="E89" s="39" t="s">
        <v>441</v>
      </c>
      <c r="F89" s="39" t="s">
        <v>442</v>
      </c>
      <c r="G89" s="39" t="s">
        <v>443</v>
      </c>
      <c r="H89" s="45"/>
      <c r="I89" s="11"/>
    </row>
    <row r="90" ht="15.75" customHeight="1">
      <c r="A90" s="39" t="s">
        <v>50</v>
      </c>
      <c r="B90" s="39" t="s">
        <v>116</v>
      </c>
      <c r="C90" s="47">
        <v>0.70625</v>
      </c>
      <c r="D90" s="52">
        <v>42792.0</v>
      </c>
      <c r="E90" s="39" t="s">
        <v>444</v>
      </c>
      <c r="F90" s="39" t="s">
        <v>445</v>
      </c>
      <c r="G90" s="39" t="s">
        <v>446</v>
      </c>
      <c r="H90" s="45" t="s">
        <v>447</v>
      </c>
      <c r="I90" s="11"/>
    </row>
    <row r="91" ht="15.75" customHeight="1">
      <c r="A91" s="39" t="s">
        <v>50</v>
      </c>
      <c r="B91" s="39" t="s">
        <v>27</v>
      </c>
      <c r="C91" s="39" t="s">
        <v>448</v>
      </c>
      <c r="D91" s="48">
        <v>42792.0</v>
      </c>
      <c r="E91" s="39" t="s">
        <v>449</v>
      </c>
      <c r="F91" s="39" t="s">
        <v>450</v>
      </c>
      <c r="G91" s="39" t="s">
        <v>451</v>
      </c>
      <c r="H91" s="45" t="s">
        <v>452</v>
      </c>
      <c r="I91" s="11"/>
    </row>
    <row r="92" ht="15.75" customHeight="1">
      <c r="A92" s="39" t="s">
        <v>50</v>
      </c>
      <c r="B92" s="39" t="s">
        <v>27</v>
      </c>
      <c r="C92" s="39" t="s">
        <v>453</v>
      </c>
      <c r="D92" s="48">
        <v>42792.0</v>
      </c>
      <c r="E92" s="39" t="s">
        <v>454</v>
      </c>
      <c r="F92" s="39" t="s">
        <v>450</v>
      </c>
      <c r="G92" s="39" t="s">
        <v>451</v>
      </c>
      <c r="H92" s="44" t="str">
        <f>HYPERLINK("http://i.imgur.com/sJz3kpY.png","http://i.imgur.com/sJz3kpY.png")</f>
        <v>http://i.imgur.com/sJz3kpY.png</v>
      </c>
      <c r="I92" s="11"/>
    </row>
    <row r="93" ht="15.75" customHeight="1">
      <c r="A93" s="39" t="s">
        <v>373</v>
      </c>
      <c r="B93" s="39" t="s">
        <v>455</v>
      </c>
      <c r="C93" s="47">
        <v>0.40208333333333335</v>
      </c>
      <c r="D93" s="52">
        <v>42792.0</v>
      </c>
      <c r="E93" s="39" t="s">
        <v>456</v>
      </c>
      <c r="F93" s="39" t="s">
        <v>457</v>
      </c>
      <c r="G93" s="39"/>
      <c r="H93" s="45" t="s">
        <v>458</v>
      </c>
      <c r="I93" s="11"/>
    </row>
    <row r="94" ht="15.75" customHeight="1">
      <c r="A94" s="39" t="s">
        <v>119</v>
      </c>
      <c r="B94" s="39" t="s">
        <v>339</v>
      </c>
      <c r="C94" s="39">
        <v>2111.0</v>
      </c>
      <c r="D94" s="41">
        <v>42792.0</v>
      </c>
      <c r="E94" s="39" t="s">
        <v>460</v>
      </c>
      <c r="F94" s="39" t="s">
        <v>462</v>
      </c>
      <c r="G94" s="39" t="s">
        <v>463</v>
      </c>
      <c r="H94" s="45"/>
      <c r="I94" s="11"/>
    </row>
    <row r="95" ht="15.75" customHeight="1">
      <c r="A95" s="39" t="s">
        <v>50</v>
      </c>
      <c r="B95" s="39" t="s">
        <v>44</v>
      </c>
      <c r="C95" s="39" t="s">
        <v>464</v>
      </c>
      <c r="D95" s="48">
        <v>42794.0</v>
      </c>
      <c r="E95" s="39" t="s">
        <v>465</v>
      </c>
      <c r="F95" s="39" t="s">
        <v>466</v>
      </c>
      <c r="G95" s="39"/>
      <c r="H95" s="44" t="str">
        <f>HYPERLINK("https://gyazo.com/e82d7a9b13a4f3463166022d005e1162","https://gyazo.com/e82d7a9b13a4f3463166022d005e1162")</f>
        <v>https://gyazo.com/e82d7a9b13a4f3463166022d005e1162</v>
      </c>
      <c r="I95" s="11"/>
    </row>
    <row r="96" ht="15.75" customHeight="1">
      <c r="A96" s="39" t="s">
        <v>470</v>
      </c>
      <c r="B96" s="39" t="s">
        <v>339</v>
      </c>
      <c r="C96" s="39">
        <v>1615.0</v>
      </c>
      <c r="D96" s="39" t="s">
        <v>471</v>
      </c>
      <c r="E96" s="39" t="s">
        <v>472</v>
      </c>
      <c r="F96" s="39" t="s">
        <v>473</v>
      </c>
      <c r="G96" s="39"/>
      <c r="H96" s="44" t="str">
        <f>HYPERLINK("http://images.akamai.steamusercontent.com/ugc/159154018277727295/357D82612CC4C4CC03D4D03CF75A03619AEEB3F9/","http://images.akamai.steamusercontent.com/ugc/159154018277727295/357D82612CC4C4CC03D4D03CF75A03619AEEB3F9/")</f>
        <v>http://images.akamai.steamusercontent.com/ugc/159154018277727295/357D82612CC4C4CC03D4D03CF75A03619AEEB3F9/</v>
      </c>
      <c r="I96" s="11"/>
    </row>
    <row r="97" ht="15.75" customHeight="1">
      <c r="A97" s="39" t="s">
        <v>43</v>
      </c>
      <c r="B97" s="39" t="s">
        <v>116</v>
      </c>
      <c r="C97" s="47">
        <v>0.25763888888888886</v>
      </c>
      <c r="D97" s="41">
        <v>42794.0</v>
      </c>
      <c r="E97" s="39" t="s">
        <v>476</v>
      </c>
      <c r="F97" s="39" t="s">
        <v>477</v>
      </c>
      <c r="G97" s="39" t="s">
        <v>478</v>
      </c>
      <c r="H97" s="45"/>
      <c r="I97" s="11"/>
    </row>
    <row r="98" ht="15.75" customHeight="1">
      <c r="A98" s="39" t="s">
        <v>373</v>
      </c>
      <c r="B98" s="39" t="s">
        <v>339</v>
      </c>
      <c r="C98" s="47">
        <v>0.6402777777777777</v>
      </c>
      <c r="D98" s="52">
        <v>42795.0</v>
      </c>
      <c r="E98" s="39" t="s">
        <v>479</v>
      </c>
      <c r="F98" s="39" t="s">
        <v>480</v>
      </c>
      <c r="G98" s="39"/>
      <c r="H98" s="45"/>
      <c r="I98" s="11"/>
    </row>
    <row r="99" ht="15.75" customHeight="1">
      <c r="A99" s="39" t="s">
        <v>373</v>
      </c>
      <c r="B99" s="39" t="s">
        <v>27</v>
      </c>
      <c r="C99" s="40">
        <v>0.6486111111111111</v>
      </c>
      <c r="D99" s="52">
        <v>42795.0</v>
      </c>
      <c r="E99" s="39" t="s">
        <v>481</v>
      </c>
      <c r="F99" s="39" t="s">
        <v>482</v>
      </c>
      <c r="G99" s="39" t="s">
        <v>483</v>
      </c>
      <c r="H99" s="45"/>
      <c r="I99" s="11"/>
    </row>
    <row r="100" ht="15.75" customHeight="1">
      <c r="A100" s="39" t="s">
        <v>373</v>
      </c>
      <c r="B100" s="39" t="s">
        <v>27</v>
      </c>
      <c r="C100" s="40">
        <v>0.6791666666666667</v>
      </c>
      <c r="D100" s="52">
        <v>42795.0</v>
      </c>
      <c r="E100" s="39" t="s">
        <v>484</v>
      </c>
      <c r="F100" s="39" t="s">
        <v>485</v>
      </c>
      <c r="G100" s="39"/>
      <c r="H100" s="44" t="str">
        <f>HYPERLINK("http://forum.expgamingcommunity.com/topic/2063-illegal-base-sa/","http://forum.expgamingcommunity.com/topic/2063-illegal-base-sa/")</f>
        <v>http://forum.expgamingcommunity.com/topic/2063-illegal-base-sa/</v>
      </c>
      <c r="I100" s="11"/>
    </row>
    <row r="101" ht="15.75" customHeight="1">
      <c r="A101" s="39" t="s">
        <v>486</v>
      </c>
      <c r="B101" s="39" t="s">
        <v>339</v>
      </c>
      <c r="C101" s="39">
        <v>1641.0</v>
      </c>
      <c r="D101" s="41">
        <v>42795.0</v>
      </c>
      <c r="E101" s="39" t="s">
        <v>488</v>
      </c>
      <c r="F101" s="39" t="s">
        <v>490</v>
      </c>
      <c r="G101" s="39"/>
      <c r="H101" s="45"/>
      <c r="I101" s="11"/>
    </row>
    <row r="102" ht="15.75" customHeight="1">
      <c r="A102" s="39" t="s">
        <v>486</v>
      </c>
      <c r="B102" s="39" t="s">
        <v>116</v>
      </c>
      <c r="C102" s="39">
        <v>2221.0</v>
      </c>
      <c r="D102" s="41">
        <v>42795.0</v>
      </c>
      <c r="E102" s="39" t="s">
        <v>493</v>
      </c>
      <c r="F102" s="39" t="s">
        <v>494</v>
      </c>
      <c r="G102" s="39" t="s">
        <v>191</v>
      </c>
      <c r="H102" s="45"/>
      <c r="I102" s="11"/>
    </row>
    <row r="103" ht="15.75" customHeight="1">
      <c r="A103" s="39" t="s">
        <v>440</v>
      </c>
      <c r="B103" s="39" t="s">
        <v>116</v>
      </c>
      <c r="C103" s="39">
        <v>2300.0</v>
      </c>
      <c r="D103" s="41">
        <v>42795.0</v>
      </c>
      <c r="E103" s="39" t="s">
        <v>495</v>
      </c>
      <c r="F103" s="39" t="s">
        <v>496</v>
      </c>
      <c r="G103" s="39" t="s">
        <v>497</v>
      </c>
      <c r="H103" s="45"/>
      <c r="I103" s="11"/>
    </row>
    <row r="104" ht="15.75" customHeight="1">
      <c r="A104" s="39" t="s">
        <v>498</v>
      </c>
      <c r="B104" s="39" t="s">
        <v>27</v>
      </c>
      <c r="C104" s="40">
        <v>0.16944444444444445</v>
      </c>
      <c r="D104" s="41">
        <v>42796.0</v>
      </c>
      <c r="E104" s="39" t="s">
        <v>499</v>
      </c>
      <c r="F104" s="39" t="s">
        <v>500</v>
      </c>
      <c r="G104" s="39"/>
      <c r="H104" s="45" t="s">
        <v>501</v>
      </c>
      <c r="I104" s="11"/>
    </row>
    <row r="105" ht="15.75" customHeight="1">
      <c r="A105" s="39" t="s">
        <v>50</v>
      </c>
      <c r="B105" s="39" t="s">
        <v>44</v>
      </c>
      <c r="C105" s="39" t="s">
        <v>502</v>
      </c>
      <c r="D105" s="48">
        <v>42796.0</v>
      </c>
      <c r="E105" s="39" t="s">
        <v>503</v>
      </c>
      <c r="F105" s="39" t="s">
        <v>504</v>
      </c>
      <c r="G105" s="39"/>
      <c r="H105" s="44" t="str">
        <f>HYPERLINK("http://i.imgur.com/1Jxp769.png","http://i.imgur.com/1Jxp769.png")</f>
        <v>http://i.imgur.com/1Jxp769.png</v>
      </c>
      <c r="I105" s="11"/>
    </row>
    <row r="106" ht="15.75" customHeight="1">
      <c r="A106" s="39" t="s">
        <v>50</v>
      </c>
      <c r="B106" s="39" t="s">
        <v>44</v>
      </c>
      <c r="C106" s="39" t="s">
        <v>510</v>
      </c>
      <c r="D106" s="48">
        <v>42796.0</v>
      </c>
      <c r="E106" s="39" t="s">
        <v>503</v>
      </c>
      <c r="F106" s="39" t="s">
        <v>511</v>
      </c>
      <c r="G106" s="39"/>
      <c r="H106" s="44" t="str">
        <f>HYPERLINK("http://i.imgur.com/iQLDSjF.jpg","http://i.imgur.com/iQLDSjF.jpg")</f>
        <v>http://i.imgur.com/iQLDSjF.jpg</v>
      </c>
      <c r="I106" s="11"/>
    </row>
    <row r="107" ht="15.75" customHeight="1">
      <c r="A107" s="39" t="s">
        <v>50</v>
      </c>
      <c r="B107" s="39" t="s">
        <v>44</v>
      </c>
      <c r="C107" s="39" t="s">
        <v>512</v>
      </c>
      <c r="D107" s="48">
        <v>42796.0</v>
      </c>
      <c r="E107" s="39" t="s">
        <v>513</v>
      </c>
      <c r="F107" s="39" t="s">
        <v>514</v>
      </c>
      <c r="G107" s="39"/>
      <c r="H107" s="44" t="str">
        <f>HYPERLINK("http://i.imgur.com/mmOiLzg.png","http://i.imgur.com/mmOiLzg.png")</f>
        <v>http://i.imgur.com/mmOiLzg.png</v>
      </c>
      <c r="I107" s="11"/>
    </row>
    <row r="108" ht="15.75" customHeight="1">
      <c r="A108" s="39" t="s">
        <v>486</v>
      </c>
      <c r="B108" s="39" t="s">
        <v>339</v>
      </c>
      <c r="C108" s="39">
        <v>1121.0</v>
      </c>
      <c r="D108" s="41">
        <v>42797.0</v>
      </c>
      <c r="E108" s="39" t="s">
        <v>515</v>
      </c>
      <c r="F108" s="39" t="s">
        <v>516</v>
      </c>
      <c r="G108" s="39" t="s">
        <v>517</v>
      </c>
      <c r="H108" s="45"/>
      <c r="I108" s="11"/>
    </row>
    <row r="109" ht="15.75" customHeight="1">
      <c r="A109" s="39" t="s">
        <v>486</v>
      </c>
      <c r="B109" s="39" t="s">
        <v>116</v>
      </c>
      <c r="C109" s="39">
        <v>1134.0</v>
      </c>
      <c r="D109" s="41">
        <v>42797.0</v>
      </c>
      <c r="E109" s="39" t="s">
        <v>518</v>
      </c>
      <c r="F109" s="39" t="s">
        <v>519</v>
      </c>
      <c r="G109" s="39" t="s">
        <v>520</v>
      </c>
      <c r="H109" s="45"/>
      <c r="I109" s="11"/>
    </row>
    <row r="110" ht="15.75" customHeight="1">
      <c r="A110" s="39" t="s">
        <v>373</v>
      </c>
      <c r="B110" s="39" t="s">
        <v>219</v>
      </c>
      <c r="C110" s="40">
        <v>0.6743055555555556</v>
      </c>
      <c r="D110" s="52">
        <v>42797.0</v>
      </c>
      <c r="E110" s="39" t="s">
        <v>521</v>
      </c>
      <c r="F110" s="39" t="s">
        <v>522</v>
      </c>
      <c r="G110" s="39"/>
      <c r="H110" s="45" t="s">
        <v>523</v>
      </c>
      <c r="I110" s="11"/>
    </row>
    <row r="111" ht="15.75" customHeight="1">
      <c r="A111" s="39" t="s">
        <v>486</v>
      </c>
      <c r="B111" s="39" t="s">
        <v>27</v>
      </c>
      <c r="C111" s="39">
        <v>1714.0</v>
      </c>
      <c r="D111" s="41">
        <v>42797.0</v>
      </c>
      <c r="E111" s="39" t="s">
        <v>243</v>
      </c>
      <c r="F111" s="39"/>
      <c r="G111" s="39" t="s">
        <v>524</v>
      </c>
      <c r="H111" s="45"/>
      <c r="I111" s="11"/>
    </row>
    <row r="112" ht="15.75" customHeight="1">
      <c r="A112" s="39" t="s">
        <v>486</v>
      </c>
      <c r="B112" s="39" t="s">
        <v>339</v>
      </c>
      <c r="C112" s="39">
        <v>734.0</v>
      </c>
      <c r="D112" s="41">
        <v>42798.0</v>
      </c>
      <c r="E112" s="39" t="s">
        <v>525</v>
      </c>
      <c r="F112" s="39" t="s">
        <v>526</v>
      </c>
      <c r="G112" s="39" t="s">
        <v>527</v>
      </c>
      <c r="H112" s="45"/>
      <c r="I112" s="11"/>
    </row>
    <row r="113" ht="15.75" customHeight="1">
      <c r="A113" s="39" t="s">
        <v>528</v>
      </c>
      <c r="B113" s="39" t="s">
        <v>339</v>
      </c>
      <c r="C113" s="39">
        <v>744.0</v>
      </c>
      <c r="D113" s="41">
        <v>42798.0</v>
      </c>
      <c r="E113" s="39" t="s">
        <v>529</v>
      </c>
      <c r="F113" s="39" t="s">
        <v>530</v>
      </c>
      <c r="G113" s="39" t="s">
        <v>531</v>
      </c>
      <c r="H113" s="45"/>
      <c r="I113" s="11"/>
    </row>
    <row r="114" ht="15.75" customHeight="1">
      <c r="A114" s="39" t="s">
        <v>373</v>
      </c>
      <c r="B114" s="39" t="s">
        <v>236</v>
      </c>
      <c r="C114" s="40">
        <v>0.7326388888888888</v>
      </c>
      <c r="D114" s="41">
        <v>42798.0</v>
      </c>
      <c r="E114" s="39" t="s">
        <v>532</v>
      </c>
      <c r="F114" s="39" t="s">
        <v>533</v>
      </c>
      <c r="G114" s="39" t="s">
        <v>534</v>
      </c>
      <c r="H114" s="44" t="str">
        <f>HYPERLINK("https://gyazo.com/5dabfbc41cb345c9502cf50a6d22d537","https://gyazo.com/5dabfbc41cb345c9502cf50a6d22d537")</f>
        <v>https://gyazo.com/5dabfbc41cb345c9502cf50a6d22d537</v>
      </c>
      <c r="I114" s="11"/>
    </row>
    <row r="115" ht="15.75" customHeight="1">
      <c r="A115" s="39" t="s">
        <v>373</v>
      </c>
      <c r="B115" s="39" t="s">
        <v>116</v>
      </c>
      <c r="C115" s="40">
        <v>0.7326388888888888</v>
      </c>
      <c r="D115" s="41">
        <v>42798.0</v>
      </c>
      <c r="E115" s="39" t="s">
        <v>532</v>
      </c>
      <c r="F115" s="39" t="s">
        <v>535</v>
      </c>
      <c r="G115" s="39" t="s">
        <v>536</v>
      </c>
      <c r="H115" s="44" t="str">
        <f>HYPERLINK("https://gyazo.com/2585491b9fcb1210ec99b2a11da7f99f","https://gyazo.com/2585491b9fcb1210ec99b2a11da7f99f")</f>
        <v>https://gyazo.com/2585491b9fcb1210ec99b2a11da7f99f</v>
      </c>
      <c r="I115" s="11"/>
    </row>
    <row r="116" ht="15.75" customHeight="1">
      <c r="A116" s="39" t="s">
        <v>373</v>
      </c>
      <c r="B116" s="39" t="s">
        <v>27</v>
      </c>
      <c r="C116" s="40">
        <v>0.7375</v>
      </c>
      <c r="D116" s="41">
        <v>42798.0</v>
      </c>
      <c r="E116" s="39" t="s">
        <v>532</v>
      </c>
      <c r="F116" s="39" t="s">
        <v>537</v>
      </c>
      <c r="G116" s="39" t="s">
        <v>538</v>
      </c>
      <c r="H116" s="44" t="str">
        <f>HYPERLINK("https://gyazo.com/c5b05189d1729badbb995dc6f74fbca3","https://gyazo.com/c5b05189d1729badbb995dc6f74fbca3")</f>
        <v>https://gyazo.com/c5b05189d1729badbb995dc6f74fbca3</v>
      </c>
      <c r="I116" s="11"/>
    </row>
    <row r="117" ht="15.75" customHeight="1">
      <c r="A117" s="39" t="s">
        <v>215</v>
      </c>
      <c r="B117" s="39" t="s">
        <v>339</v>
      </c>
      <c r="C117" s="39" t="s">
        <v>539</v>
      </c>
      <c r="D117" s="41">
        <v>42799.0</v>
      </c>
      <c r="E117" s="39" t="s">
        <v>540</v>
      </c>
      <c r="F117" s="39" t="s">
        <v>541</v>
      </c>
      <c r="G117" s="39" t="s">
        <v>542</v>
      </c>
      <c r="H117" s="45" t="s">
        <v>543</v>
      </c>
      <c r="I117" s="11"/>
    </row>
    <row r="118" ht="15.75" customHeight="1">
      <c r="A118" s="39" t="s">
        <v>373</v>
      </c>
      <c r="B118" s="39" t="s">
        <v>79</v>
      </c>
      <c r="C118" s="40">
        <v>0.6430555555555556</v>
      </c>
      <c r="D118" s="41">
        <v>42799.0</v>
      </c>
      <c r="E118" s="39" t="s">
        <v>544</v>
      </c>
      <c r="F118" s="39" t="s">
        <v>545</v>
      </c>
      <c r="G118" s="39"/>
      <c r="H118" s="45" t="s">
        <v>546</v>
      </c>
      <c r="I118" s="11"/>
    </row>
    <row r="119" ht="15.75" customHeight="1">
      <c r="A119" s="39" t="s">
        <v>86</v>
      </c>
      <c r="B119" s="39" t="s">
        <v>27</v>
      </c>
      <c r="C119" s="39" t="s">
        <v>413</v>
      </c>
      <c r="D119" s="41">
        <v>42800.0</v>
      </c>
      <c r="E119" s="83" t="s">
        <v>547</v>
      </c>
      <c r="F119" s="39" t="s">
        <v>548</v>
      </c>
      <c r="G119" s="39" t="s">
        <v>549</v>
      </c>
      <c r="H119" s="45" t="s">
        <v>550</v>
      </c>
      <c r="I119" s="11"/>
    </row>
    <row r="120" ht="15.75" customHeight="1">
      <c r="A120" s="39" t="s">
        <v>551</v>
      </c>
      <c r="B120" s="39" t="s">
        <v>552</v>
      </c>
      <c r="C120" s="47">
        <v>0.1673611111111111</v>
      </c>
      <c r="D120" s="41">
        <v>42801.0</v>
      </c>
      <c r="E120" s="39" t="s">
        <v>553</v>
      </c>
      <c r="F120" s="39" t="s">
        <v>554</v>
      </c>
      <c r="G120" s="39" t="s">
        <v>555</v>
      </c>
      <c r="H120" s="44" t="str">
        <f>HYPERLINK("https://gyazo.com/79875a2d1c8fcebcb2ede77ecc3fd263","https://gyazo.com/79875a2d1c8fcebcb2ede77ecc3fd263")</f>
        <v>https://gyazo.com/79875a2d1c8fcebcb2ede77ecc3fd263</v>
      </c>
      <c r="I120" s="11"/>
    </row>
    <row r="121" ht="15.75" customHeight="1">
      <c r="A121" s="39" t="s">
        <v>158</v>
      </c>
      <c r="B121" s="39" t="s">
        <v>44</v>
      </c>
      <c r="C121" s="47">
        <v>0.09722222222222222</v>
      </c>
      <c r="D121" s="41">
        <v>42801.0</v>
      </c>
      <c r="E121" s="39" t="s">
        <v>556</v>
      </c>
      <c r="F121" s="39" t="s">
        <v>557</v>
      </c>
      <c r="G121" s="39"/>
      <c r="H121" s="45"/>
      <c r="I121" s="11"/>
    </row>
    <row r="122" ht="15.75" customHeight="1">
      <c r="A122" s="39" t="s">
        <v>158</v>
      </c>
      <c r="B122" s="39" t="s">
        <v>219</v>
      </c>
      <c r="C122" s="47">
        <v>0.09375</v>
      </c>
      <c r="D122" s="41">
        <v>42801.0</v>
      </c>
      <c r="E122" s="39" t="s">
        <v>558</v>
      </c>
      <c r="F122" s="39"/>
      <c r="G122" s="39" t="s">
        <v>559</v>
      </c>
      <c r="H122" s="45"/>
      <c r="I122" s="11"/>
    </row>
    <row r="123" ht="15.75" customHeight="1">
      <c r="A123" s="39" t="s">
        <v>158</v>
      </c>
      <c r="B123" s="39" t="s">
        <v>339</v>
      </c>
      <c r="C123" s="47">
        <v>0.10208333333333333</v>
      </c>
      <c r="D123" s="41">
        <v>42801.0</v>
      </c>
      <c r="E123" s="39" t="s">
        <v>560</v>
      </c>
      <c r="F123" s="39" t="s">
        <v>561</v>
      </c>
      <c r="G123" s="7" t="s">
        <v>562</v>
      </c>
      <c r="H123" s="44" t="str">
        <f>HYPERLINK("https://gyazo.com/138654582adeafff83e9215bd59ab443","https://gyazo.com/138654582adeafff83e9215bd59ab443")</f>
        <v>https://gyazo.com/138654582adeafff83e9215bd59ab443</v>
      </c>
      <c r="I123" s="11"/>
    </row>
    <row r="124" ht="15.75" customHeight="1">
      <c r="A124" s="39" t="s">
        <v>563</v>
      </c>
      <c r="B124" s="39" t="s">
        <v>564</v>
      </c>
      <c r="C124" s="40">
        <v>0.7979166666666667</v>
      </c>
      <c r="D124" s="41">
        <v>42801.0</v>
      </c>
      <c r="E124" s="39" t="s">
        <v>565</v>
      </c>
      <c r="F124" s="39" t="s">
        <v>566</v>
      </c>
      <c r="G124" s="39"/>
      <c r="H124" s="45" t="s">
        <v>567</v>
      </c>
      <c r="I124" s="11"/>
    </row>
    <row r="125" ht="15.75" customHeight="1">
      <c r="A125" s="39" t="s">
        <v>563</v>
      </c>
      <c r="B125" s="39" t="s">
        <v>564</v>
      </c>
      <c r="C125" s="40">
        <v>0.7979166666666667</v>
      </c>
      <c r="D125" s="41">
        <v>42801.0</v>
      </c>
      <c r="E125" s="39" t="s">
        <v>568</v>
      </c>
      <c r="F125" s="39" t="s">
        <v>569</v>
      </c>
      <c r="G125" s="39"/>
      <c r="H125" s="45" t="s">
        <v>570</v>
      </c>
      <c r="I125" s="11"/>
    </row>
    <row r="126" ht="15.75" customHeight="1">
      <c r="A126" s="39" t="s">
        <v>563</v>
      </c>
      <c r="B126" s="39" t="s">
        <v>339</v>
      </c>
      <c r="C126" s="40">
        <v>0.69375</v>
      </c>
      <c r="D126" s="41">
        <v>42802.0</v>
      </c>
      <c r="E126" s="39" t="s">
        <v>571</v>
      </c>
      <c r="F126" s="39" t="s">
        <v>572</v>
      </c>
      <c r="G126" s="39"/>
      <c r="H126" s="44" t="str">
        <f>HYPERLINK("https://gyazo.com/e492b9954ba29f186238d1c27ff41bf8","https://gyazo.com/e492b9954ba29f186238d1c27ff41bf8")</f>
        <v>https://gyazo.com/e492b9954ba29f186238d1c27ff41bf8</v>
      </c>
      <c r="I126" s="11"/>
    </row>
    <row r="127" ht="15.75" customHeight="1">
      <c r="A127" s="39" t="s">
        <v>573</v>
      </c>
      <c r="B127" s="39" t="s">
        <v>44</v>
      </c>
      <c r="C127" s="47">
        <v>0.5402777777777777</v>
      </c>
      <c r="D127" s="41">
        <v>42803.0</v>
      </c>
      <c r="E127" s="39" t="s">
        <v>574</v>
      </c>
      <c r="F127" s="39" t="s">
        <v>575</v>
      </c>
      <c r="G127" s="39"/>
      <c r="H127" s="44" t="str">
        <f>HYPERLINK("http://images.akamai.steamusercontent.com/ugc/87097331327534706/C6A346BAAC8F1D6B1F9D72BC7EF03409B336C1A4/","http://images.akamai.steamusercontent.com/ugc/87097331327534706/C6A346BAAC8F1D6B1F9D72BC7EF03409B336C1A4/")</f>
        <v>http://images.akamai.steamusercontent.com/ugc/87097331327534706/C6A346BAAC8F1D6B1F9D72BC7EF03409B336C1A4/</v>
      </c>
      <c r="I127" s="11"/>
    </row>
    <row r="128" ht="15.75" customHeight="1">
      <c r="A128" s="39" t="s">
        <v>373</v>
      </c>
      <c r="B128" s="39" t="s">
        <v>219</v>
      </c>
      <c r="C128" s="47">
        <v>0.2513888888888889</v>
      </c>
      <c r="D128" s="41">
        <v>42803.0</v>
      </c>
      <c r="E128" s="39" t="s">
        <v>576</v>
      </c>
      <c r="F128" s="39" t="s">
        <v>577</v>
      </c>
      <c r="G128" s="39"/>
      <c r="H128" s="45" t="s">
        <v>578</v>
      </c>
      <c r="I128" s="11"/>
    </row>
    <row r="129" ht="15.75" customHeight="1">
      <c r="A129" s="39" t="s">
        <v>486</v>
      </c>
      <c r="B129" s="39" t="s">
        <v>339</v>
      </c>
      <c r="C129" s="39">
        <v>1645.0</v>
      </c>
      <c r="D129" s="41">
        <v>42804.0</v>
      </c>
      <c r="E129" s="39" t="s">
        <v>579</v>
      </c>
      <c r="F129" s="39" t="s">
        <v>580</v>
      </c>
      <c r="G129" s="39" t="s">
        <v>581</v>
      </c>
      <c r="H129" s="45"/>
      <c r="I129" s="11"/>
    </row>
    <row r="130" ht="15.75" customHeight="1">
      <c r="A130" s="39" t="s">
        <v>137</v>
      </c>
      <c r="B130" s="39" t="s">
        <v>339</v>
      </c>
      <c r="C130" s="40">
        <v>0.08472222222222223</v>
      </c>
      <c r="D130" s="41">
        <v>42805.0</v>
      </c>
      <c r="E130" s="39" t="s">
        <v>582</v>
      </c>
      <c r="F130" s="39" t="s">
        <v>583</v>
      </c>
      <c r="G130" s="39" t="s">
        <v>584</v>
      </c>
      <c r="H130" s="44" t="str">
        <f>HYPERLINK("http://imgur.com/9jZYzP1","http://imgur.com/9jZYzP1")</f>
        <v>http://imgur.com/9jZYzP1</v>
      </c>
      <c r="I130" s="11"/>
    </row>
    <row r="131" ht="15.75" customHeight="1">
      <c r="A131" s="39" t="s">
        <v>585</v>
      </c>
      <c r="B131" s="39" t="s">
        <v>27</v>
      </c>
      <c r="C131" s="40">
        <v>0.05555555555555555</v>
      </c>
      <c r="D131" s="89">
        <v>42806.0</v>
      </c>
      <c r="E131" s="39" t="s">
        <v>586</v>
      </c>
      <c r="F131" s="39" t="s">
        <v>587</v>
      </c>
      <c r="G131" s="39"/>
      <c r="H131" s="45" t="s">
        <v>588</v>
      </c>
      <c r="I131" s="11"/>
    </row>
    <row r="132" ht="15.75" customHeight="1">
      <c r="A132" s="39" t="s">
        <v>585</v>
      </c>
      <c r="B132" s="39" t="s">
        <v>27</v>
      </c>
      <c r="C132" s="47">
        <v>0.07569444444444444</v>
      </c>
      <c r="D132" s="89">
        <v>42806.0</v>
      </c>
      <c r="E132" s="39" t="s">
        <v>589</v>
      </c>
      <c r="F132" s="39" t="s">
        <v>590</v>
      </c>
      <c r="G132" s="39"/>
      <c r="H132" s="44" t="str">
        <f>HYPERLINK("http://imgur.com/a/xCzZV","http://imgur.com/a/xCzZV")</f>
        <v>http://imgur.com/a/xCzZV</v>
      </c>
      <c r="I132" s="11"/>
    </row>
    <row r="133" ht="15.75" customHeight="1">
      <c r="A133" s="39" t="s">
        <v>585</v>
      </c>
      <c r="B133" s="39" t="s">
        <v>455</v>
      </c>
      <c r="C133" s="47">
        <v>0.0798611111111111</v>
      </c>
      <c r="D133" s="89">
        <v>42806.0</v>
      </c>
      <c r="E133" s="39" t="s">
        <v>589</v>
      </c>
      <c r="F133" s="39" t="s">
        <v>591</v>
      </c>
      <c r="G133" s="39"/>
      <c r="H133" s="44" t="str">
        <f>HYPERLINK("http://imgur.com/a/jbHmn","http://imgur.com/a/jbHmn")</f>
        <v>http://imgur.com/a/jbHmn</v>
      </c>
      <c r="I133" s="11"/>
    </row>
    <row r="134" ht="15.75" customHeight="1">
      <c r="A134" s="39" t="s">
        <v>592</v>
      </c>
      <c r="B134" s="39" t="s">
        <v>27</v>
      </c>
      <c r="C134" s="39" t="s">
        <v>593</v>
      </c>
      <c r="D134" s="41">
        <v>42805.0</v>
      </c>
      <c r="E134" s="39" t="s">
        <v>594</v>
      </c>
      <c r="F134" s="39"/>
      <c r="G134" s="39" t="s">
        <v>595</v>
      </c>
      <c r="H134" s="44" t="str">
        <f>HYPERLINK("http://imgur.com/a/j4cSo","http://imgur.com/a/j4cSo")</f>
        <v>http://imgur.com/a/j4cSo</v>
      </c>
      <c r="I134" s="11"/>
    </row>
    <row r="135" ht="15.75" customHeight="1">
      <c r="A135" s="39" t="s">
        <v>592</v>
      </c>
      <c r="B135" s="39" t="s">
        <v>455</v>
      </c>
      <c r="C135" s="39" t="s">
        <v>596</v>
      </c>
      <c r="D135" s="41">
        <v>42805.0</v>
      </c>
      <c r="E135" s="39" t="s">
        <v>594</v>
      </c>
      <c r="F135" s="39"/>
      <c r="G135" s="39" t="s">
        <v>597</v>
      </c>
      <c r="H135" s="44" t="str">
        <f>HYPERLINK("http://imgur.com/a/Uogrp","http://imgur.com/a/Uogrp")</f>
        <v>http://imgur.com/a/Uogrp</v>
      </c>
      <c r="I135" s="11"/>
    </row>
    <row r="136" ht="15.75" customHeight="1">
      <c r="A136" s="39" t="s">
        <v>592</v>
      </c>
      <c r="B136" s="39" t="s">
        <v>598</v>
      </c>
      <c r="C136" s="90" t="s">
        <v>599</v>
      </c>
      <c r="D136" s="48">
        <v>42805.0</v>
      </c>
      <c r="E136" s="39" t="s">
        <v>600</v>
      </c>
      <c r="F136" s="39"/>
      <c r="G136" s="39" t="s">
        <v>139</v>
      </c>
      <c r="H136" s="44" t="str">
        <f>HYPERLINK("http://imgur.com/a/vidjL","http://imgur.com/a/vidjL")</f>
        <v>http://imgur.com/a/vidjL</v>
      </c>
      <c r="I136" s="11"/>
    </row>
    <row r="137" ht="15.75" customHeight="1">
      <c r="A137" s="39" t="s">
        <v>563</v>
      </c>
      <c r="B137" s="39" t="s">
        <v>27</v>
      </c>
      <c r="C137" s="47">
        <v>0.7125</v>
      </c>
      <c r="D137" s="41">
        <v>42805.0</v>
      </c>
      <c r="E137" s="39" t="s">
        <v>601</v>
      </c>
      <c r="F137" s="39" t="s">
        <v>602</v>
      </c>
      <c r="G137" s="39"/>
      <c r="H137" s="45" t="s">
        <v>603</v>
      </c>
      <c r="I137" s="11"/>
    </row>
    <row r="138" ht="15.75" customHeight="1">
      <c r="A138" s="39" t="s">
        <v>604</v>
      </c>
      <c r="B138" s="39" t="s">
        <v>339</v>
      </c>
      <c r="C138" s="39" t="s">
        <v>605</v>
      </c>
      <c r="D138" s="41">
        <v>42805.0</v>
      </c>
      <c r="E138" s="39" t="s">
        <v>606</v>
      </c>
      <c r="F138" s="39"/>
      <c r="G138" s="39"/>
      <c r="H138" s="45"/>
      <c r="I138" s="11"/>
    </row>
    <row r="139" ht="15.75" customHeight="1">
      <c r="A139" s="39" t="s">
        <v>215</v>
      </c>
      <c r="B139" s="39" t="s">
        <v>339</v>
      </c>
      <c r="C139" s="39" t="s">
        <v>607</v>
      </c>
      <c r="D139" s="41">
        <v>42805.0</v>
      </c>
      <c r="E139" s="39" t="s">
        <v>608</v>
      </c>
      <c r="F139" s="39" t="s">
        <v>609</v>
      </c>
      <c r="G139" s="39" t="s">
        <v>610</v>
      </c>
      <c r="H139" s="44" t="str">
        <f>HYPERLINK("http://steamcommunity.com/sharedfiles/filedetails/?id=881976112","http://steamcommunity.com/sharedfiles/filedetails/?id=881976112")</f>
        <v>http://steamcommunity.com/sharedfiles/filedetails/?id=881976112</v>
      </c>
      <c r="I139" s="11"/>
    </row>
    <row r="140" ht="15.75" customHeight="1">
      <c r="A140" s="39" t="s">
        <v>611</v>
      </c>
      <c r="B140" s="39" t="s">
        <v>612</v>
      </c>
      <c r="C140" s="40">
        <v>0.041666666666666664</v>
      </c>
      <c r="D140" s="39" t="s">
        <v>613</v>
      </c>
      <c r="E140" s="39" t="s">
        <v>614</v>
      </c>
      <c r="F140" s="39" t="s">
        <v>615</v>
      </c>
      <c r="G140" s="39"/>
      <c r="H140" s="44" t="str">
        <f>HYPERLINK("http://steamcommunity.com/sharedfiles/filedetails/?id=882219551","http://steamcommunity.com/sharedfiles/filedetails/?id=882219551")</f>
        <v>http://steamcommunity.com/sharedfiles/filedetails/?id=882219551</v>
      </c>
      <c r="I140" s="11"/>
    </row>
    <row r="141" ht="15.75" customHeight="1">
      <c r="A141" s="39" t="s">
        <v>50</v>
      </c>
      <c r="B141" s="39" t="s">
        <v>27</v>
      </c>
      <c r="C141" s="47">
        <v>0.6527777777777778</v>
      </c>
      <c r="D141" s="91">
        <v>43072.0</v>
      </c>
      <c r="E141" s="39" t="s">
        <v>351</v>
      </c>
      <c r="F141" s="39" t="s">
        <v>616</v>
      </c>
      <c r="G141" s="39" t="s">
        <v>617</v>
      </c>
      <c r="H141" s="44" t="str">
        <f>HYPERLINK("https://i.imgur.com/BpAiWwH.png","https://i.imgur.com/BpAiWwH.png")</f>
        <v>https://i.imgur.com/BpAiWwH.png</v>
      </c>
      <c r="I141" s="11"/>
    </row>
    <row r="142" ht="15.75" customHeight="1">
      <c r="A142" s="39" t="s">
        <v>109</v>
      </c>
      <c r="B142" s="39" t="s">
        <v>339</v>
      </c>
      <c r="C142" s="47">
        <v>0.6902777777777778</v>
      </c>
      <c r="D142" s="39" t="s">
        <v>618</v>
      </c>
      <c r="E142" s="39" t="s">
        <v>619</v>
      </c>
      <c r="F142" s="39" t="s">
        <v>620</v>
      </c>
      <c r="G142" s="39" t="s">
        <v>423</v>
      </c>
      <c r="H142" s="45" t="s">
        <v>621</v>
      </c>
      <c r="I142" s="11"/>
    </row>
    <row r="143" ht="15.75" customHeight="1">
      <c r="A143" s="39" t="s">
        <v>50</v>
      </c>
      <c r="B143" s="39" t="s">
        <v>44</v>
      </c>
      <c r="C143" s="47">
        <v>0.9201388888888888</v>
      </c>
      <c r="D143" s="39" t="s">
        <v>613</v>
      </c>
      <c r="E143" s="39" t="s">
        <v>622</v>
      </c>
      <c r="F143" s="39" t="s">
        <v>623</v>
      </c>
      <c r="G143" s="39"/>
      <c r="H143" s="45" t="s">
        <v>624</v>
      </c>
      <c r="I143" s="11"/>
    </row>
    <row r="144" ht="15.75" customHeight="1">
      <c r="A144" s="39" t="s">
        <v>50</v>
      </c>
      <c r="B144" s="39" t="s">
        <v>44</v>
      </c>
      <c r="C144" s="47">
        <v>0.925</v>
      </c>
      <c r="D144" s="39" t="s">
        <v>613</v>
      </c>
      <c r="E144" s="39" t="s">
        <v>619</v>
      </c>
      <c r="F144" s="39" t="s">
        <v>625</v>
      </c>
      <c r="G144" s="39"/>
      <c r="H144" s="45" t="s">
        <v>626</v>
      </c>
      <c r="I144" s="11"/>
    </row>
    <row r="145" ht="15.75" customHeight="1">
      <c r="A145" s="39" t="s">
        <v>285</v>
      </c>
      <c r="B145" s="39" t="s">
        <v>60</v>
      </c>
      <c r="C145" s="47">
        <v>0.12569444444444444</v>
      </c>
      <c r="D145" s="52">
        <v>42807.0</v>
      </c>
      <c r="E145" s="39" t="s">
        <v>627</v>
      </c>
      <c r="F145" s="39" t="s">
        <v>628</v>
      </c>
      <c r="G145" s="39" t="s">
        <v>629</v>
      </c>
      <c r="H145" s="45"/>
      <c r="I145" s="11"/>
    </row>
    <row r="146" ht="15.75" customHeight="1">
      <c r="A146" s="92" t="s">
        <v>630</v>
      </c>
      <c r="B146" s="92" t="s">
        <v>27</v>
      </c>
      <c r="C146" s="93">
        <v>0.39375</v>
      </c>
      <c r="D146" s="92" t="s">
        <v>631</v>
      </c>
      <c r="E146" s="92" t="s">
        <v>632</v>
      </c>
      <c r="F146" s="92" t="s">
        <v>633</v>
      </c>
      <c r="G146" s="92"/>
      <c r="H146" s="94" t="str">
        <f>HYPERLINK("http://imgur.com/a/Ybix8","http://imgur.com/a/Ybix8")</f>
        <v>http://imgur.com/a/Ybix8</v>
      </c>
      <c r="I146" s="11"/>
    </row>
    <row r="147" ht="15.75" customHeight="1">
      <c r="A147" s="39" t="s">
        <v>630</v>
      </c>
      <c r="B147" s="39" t="s">
        <v>79</v>
      </c>
      <c r="C147" s="47">
        <v>0.39652777777777776</v>
      </c>
      <c r="D147" s="39" t="s">
        <v>631</v>
      </c>
      <c r="E147" s="39" t="s">
        <v>634</v>
      </c>
      <c r="F147" s="39" t="s">
        <v>635</v>
      </c>
      <c r="G147" s="39"/>
      <c r="H147" s="44" t="str">
        <f>HYPERLINK("http://imgur.com/a/8P5fs","http://imgur.com/a/8P5fs")</f>
        <v>http://imgur.com/a/8P5fs</v>
      </c>
      <c r="I147" s="11"/>
    </row>
    <row r="148" ht="15.75" customHeight="1">
      <c r="A148" s="39" t="s">
        <v>611</v>
      </c>
      <c r="B148" s="39" t="s">
        <v>339</v>
      </c>
      <c r="C148" s="39" t="s">
        <v>636</v>
      </c>
      <c r="D148" s="39" t="s">
        <v>631</v>
      </c>
      <c r="E148" s="39" t="s">
        <v>637</v>
      </c>
      <c r="F148" s="39" t="s">
        <v>638</v>
      </c>
      <c r="G148" s="39"/>
      <c r="H148" s="95" t="str">
        <f>HYPERLINK("http://steamcommunity.com/sharedfiles/filedetails/?id=883416348","http://steamcommunity.com/sharedfiles/filedetails/?id=883416348")</f>
        <v>http://steamcommunity.com/sharedfiles/filedetails/?id=883416348</v>
      </c>
      <c r="I148" s="11"/>
    </row>
    <row r="149" ht="15.75" customHeight="1">
      <c r="A149" s="39" t="s">
        <v>611</v>
      </c>
      <c r="B149" s="39" t="s">
        <v>339</v>
      </c>
      <c r="C149" s="39" t="s">
        <v>639</v>
      </c>
      <c r="D149" s="39" t="s">
        <v>631</v>
      </c>
      <c r="E149" s="39" t="s">
        <v>640</v>
      </c>
      <c r="F149" s="39" t="s">
        <v>641</v>
      </c>
      <c r="G149" s="39"/>
      <c r="H149" s="95" t="str">
        <f>HYPERLINK("http://steamcommunity.com/sharedfiles/filedetails/?id=883420611","http://steamcommunity.com/sharedfiles/filedetails/?id=883420611")</f>
        <v>http://steamcommunity.com/sharedfiles/filedetails/?id=883420611</v>
      </c>
      <c r="I149" s="11"/>
    </row>
    <row r="150" ht="15.75" customHeight="1">
      <c r="A150" s="39" t="s">
        <v>611</v>
      </c>
      <c r="B150" s="39" t="s">
        <v>339</v>
      </c>
      <c r="C150" s="39" t="s">
        <v>642</v>
      </c>
      <c r="D150" s="39" t="s">
        <v>643</v>
      </c>
      <c r="E150" s="39" t="s">
        <v>644</v>
      </c>
      <c r="F150" s="96" t="s">
        <v>645</v>
      </c>
      <c r="G150" s="96" t="s">
        <v>646</v>
      </c>
      <c r="H150" s="95" t="str">
        <f>HYPERLINK("http://steamcommunity.com/sharedfiles/filedetails/?id=883424502","http://steamcommunity.com/sharedfiles/filedetails/?id=883424502")</f>
        <v>http://steamcommunity.com/sharedfiles/filedetails/?id=883424502</v>
      </c>
      <c r="I150" s="11"/>
    </row>
    <row r="151" ht="15.75" customHeight="1">
      <c r="A151" s="39" t="s">
        <v>611</v>
      </c>
      <c r="B151" s="39" t="s">
        <v>339</v>
      </c>
      <c r="C151" s="39" t="s">
        <v>647</v>
      </c>
      <c r="D151" s="39" t="s">
        <v>643</v>
      </c>
      <c r="E151" s="39" t="s">
        <v>648</v>
      </c>
      <c r="F151" s="39" t="s">
        <v>649</v>
      </c>
      <c r="G151" s="39"/>
      <c r="H151" s="95" t="str">
        <f>HYPERLINK("http://steamcommunity.com/sharedfiles/filedetails/?id=883425596","http://steamcommunity.com/sharedfiles/filedetails/?id=883425596")</f>
        <v>http://steamcommunity.com/sharedfiles/filedetails/?id=883425596</v>
      </c>
      <c r="I151" s="11"/>
    </row>
    <row r="152" ht="15.75" customHeight="1">
      <c r="A152" s="39"/>
      <c r="B152" s="39" t="s">
        <v>339</v>
      </c>
      <c r="C152" s="39" t="s">
        <v>650</v>
      </c>
      <c r="D152" s="39" t="s">
        <v>643</v>
      </c>
      <c r="E152" s="39" t="s">
        <v>651</v>
      </c>
      <c r="F152" s="39" t="s">
        <v>652</v>
      </c>
      <c r="G152" s="39"/>
      <c r="H152" s="95" t="str">
        <f>HYPERLINK("http://steamcommunity.com/sharedfiles/filedetails/?id=883427893","http://steamcommunity.com/sharedfiles/filedetails/?id=883427893")</f>
        <v>http://steamcommunity.com/sharedfiles/filedetails/?id=883427893</v>
      </c>
      <c r="I152" s="11"/>
    </row>
    <row r="153" ht="15.75" customHeight="1">
      <c r="A153" s="39" t="s">
        <v>50</v>
      </c>
      <c r="B153" s="39" t="s">
        <v>44</v>
      </c>
      <c r="C153" s="39" t="s">
        <v>653</v>
      </c>
      <c r="D153" s="39" t="s">
        <v>654</v>
      </c>
      <c r="E153" s="39" t="s">
        <v>655</v>
      </c>
      <c r="F153" s="39" t="s">
        <v>656</v>
      </c>
      <c r="G153" s="39"/>
      <c r="H153" s="44" t="str">
        <f>HYPERLINK("https://i.imgur.com/weVtxbP.png","https://i.imgur.com/weVtxbP.png")</f>
        <v>https://i.imgur.com/weVtxbP.png</v>
      </c>
      <c r="I153" s="11"/>
    </row>
    <row r="154" ht="15.75" customHeight="1">
      <c r="A154" s="39" t="s">
        <v>50</v>
      </c>
      <c r="B154" s="39" t="s">
        <v>44</v>
      </c>
      <c r="C154" s="39" t="s">
        <v>657</v>
      </c>
      <c r="D154" s="39" t="s">
        <v>654</v>
      </c>
      <c r="E154" s="39" t="s">
        <v>658</v>
      </c>
      <c r="F154" s="39" t="s">
        <v>659</v>
      </c>
      <c r="G154" s="39"/>
      <c r="H154" s="45" t="s">
        <v>660</v>
      </c>
      <c r="I154" s="11"/>
    </row>
    <row r="155" ht="15.75" customHeight="1">
      <c r="A155" s="39" t="s">
        <v>50</v>
      </c>
      <c r="B155" s="39" t="s">
        <v>116</v>
      </c>
      <c r="C155" s="47">
        <v>0.7576388888888889</v>
      </c>
      <c r="D155" s="39" t="s">
        <v>654</v>
      </c>
      <c r="E155" s="39" t="s">
        <v>661</v>
      </c>
      <c r="F155" s="39" t="s">
        <v>662</v>
      </c>
      <c r="G155" s="39"/>
      <c r="H155" s="44" t="str">
        <f>HYPERLINK("http://i.imgur.com/a8zugKN.png","http://i.imgur.com/a8zugKN.png")</f>
        <v>http://i.imgur.com/a8zugKN.png</v>
      </c>
      <c r="I155" s="11"/>
    </row>
    <row r="156" ht="15.75" customHeight="1">
      <c r="A156" s="39" t="s">
        <v>50</v>
      </c>
      <c r="B156" s="39" t="s">
        <v>339</v>
      </c>
      <c r="C156" s="47">
        <v>0.0</v>
      </c>
      <c r="D156" s="39" t="s">
        <v>663</v>
      </c>
      <c r="E156" s="39" t="s">
        <v>664</v>
      </c>
      <c r="F156" s="39" t="s">
        <v>665</v>
      </c>
      <c r="G156" s="39"/>
      <c r="H156" s="44" t="str">
        <f>HYPERLINK("http://i.imgur.com/z7Vq6m6.png","http://i.imgur.com/z7Vq6m6.png")</f>
        <v>http://i.imgur.com/z7Vq6m6.png</v>
      </c>
      <c r="I156" s="11"/>
    </row>
    <row r="157" ht="15.75" customHeight="1">
      <c r="A157" s="39" t="s">
        <v>585</v>
      </c>
      <c r="B157" s="39" t="s">
        <v>27</v>
      </c>
      <c r="C157" s="40">
        <v>0.8020833333333334</v>
      </c>
      <c r="D157" s="39" t="s">
        <v>663</v>
      </c>
      <c r="E157" s="39" t="s">
        <v>666</v>
      </c>
      <c r="F157" s="39" t="s">
        <v>667</v>
      </c>
      <c r="G157" s="39"/>
      <c r="H157" s="44" t="str">
        <f>HYPERLINK("http://imgur.com/a/Yder4","http://imgur.com/a/Yder4")</f>
        <v>http://imgur.com/a/Yder4</v>
      </c>
      <c r="I157" s="11"/>
    </row>
    <row r="158" ht="15.75" customHeight="1">
      <c r="A158" s="39" t="s">
        <v>585</v>
      </c>
      <c r="B158" s="39" t="s">
        <v>27</v>
      </c>
      <c r="C158" s="40">
        <v>0.8361111111111111</v>
      </c>
      <c r="D158" s="39" t="s">
        <v>663</v>
      </c>
      <c r="E158" s="39" t="s">
        <v>668</v>
      </c>
      <c r="F158" s="39" t="s">
        <v>669</v>
      </c>
      <c r="G158" s="39"/>
      <c r="H158" s="44" t="str">
        <f>HYPERLINK("http://imgur.com/a/4XFJS","http://imgur.com/a/4XFJS")</f>
        <v>http://imgur.com/a/4XFJS</v>
      </c>
      <c r="I158" s="11"/>
    </row>
    <row r="159" ht="15.75" customHeight="1">
      <c r="A159" s="39" t="s">
        <v>585</v>
      </c>
      <c r="B159" s="39" t="s">
        <v>27</v>
      </c>
      <c r="C159" s="40">
        <v>0.8388888888888889</v>
      </c>
      <c r="D159" s="39" t="s">
        <v>663</v>
      </c>
      <c r="E159" s="39" t="s">
        <v>666</v>
      </c>
      <c r="F159" s="39" t="s">
        <v>670</v>
      </c>
      <c r="G159" s="39"/>
      <c r="H159" s="44" t="str">
        <f>HYPERLINK("http://imgur.com/a/f0Mi5","http://imgur.com/a/f0Mi5")</f>
        <v>http://imgur.com/a/f0Mi5</v>
      </c>
      <c r="I159" s="11"/>
    </row>
    <row r="160" ht="15.75" customHeight="1">
      <c r="A160" s="39" t="s">
        <v>592</v>
      </c>
      <c r="B160" s="39" t="s">
        <v>44</v>
      </c>
      <c r="C160" s="39" t="s">
        <v>671</v>
      </c>
      <c r="D160" s="39" t="s">
        <v>663</v>
      </c>
      <c r="E160" s="39" t="s">
        <v>672</v>
      </c>
      <c r="F160" s="39" t="s">
        <v>625</v>
      </c>
      <c r="G160" s="39"/>
      <c r="H160" s="45" t="s">
        <v>673</v>
      </c>
      <c r="I160" s="11"/>
    </row>
    <row r="161" ht="15.75" customHeight="1">
      <c r="A161" s="39" t="s">
        <v>592</v>
      </c>
      <c r="B161" s="39" t="s">
        <v>44</v>
      </c>
      <c r="C161" s="39" t="s">
        <v>674</v>
      </c>
      <c r="D161" s="39" t="s">
        <v>663</v>
      </c>
      <c r="E161" s="39" t="s">
        <v>675</v>
      </c>
      <c r="F161" s="39" t="s">
        <v>676</v>
      </c>
      <c r="G161" s="39"/>
      <c r="H161" s="44" t="str">
        <f>HYPERLINK("http://i.imgur.com/hzVi9ER.jpg","http://i.imgur.com/hzVi9ER.jpg")</f>
        <v>http://i.imgur.com/hzVi9ER.jpg</v>
      </c>
      <c r="I161" s="11"/>
    </row>
    <row r="162" ht="15.75" customHeight="1">
      <c r="A162" s="39" t="s">
        <v>158</v>
      </c>
      <c r="B162" s="39" t="s">
        <v>339</v>
      </c>
      <c r="C162" s="39" t="s">
        <v>677</v>
      </c>
      <c r="D162" s="48">
        <v>42809.0</v>
      </c>
      <c r="E162" s="39" t="s">
        <v>243</v>
      </c>
      <c r="F162" s="39"/>
      <c r="G162" s="39"/>
      <c r="H162" s="44" t="str">
        <f>HYPERLINK("https://gyazo.com/7004c2163773545e988825491438fc39","https://gyazo.com/7004c2163773545e988825491438fc39")</f>
        <v>https://gyazo.com/7004c2163773545e988825491438fc39</v>
      </c>
      <c r="I162" s="11"/>
    </row>
    <row r="163" ht="15.75" customHeight="1">
      <c r="A163" s="39" t="s">
        <v>137</v>
      </c>
      <c r="B163" s="39" t="s">
        <v>27</v>
      </c>
      <c r="C163" s="39" t="s">
        <v>678</v>
      </c>
      <c r="D163" s="41">
        <v>42811.0</v>
      </c>
      <c r="E163" s="39" t="s">
        <v>679</v>
      </c>
      <c r="F163" s="39" t="s">
        <v>680</v>
      </c>
      <c r="G163" s="39"/>
      <c r="H163" s="45" t="s">
        <v>681</v>
      </c>
      <c r="I163" s="11"/>
    </row>
    <row r="164" ht="15.75" customHeight="1">
      <c r="A164" s="39" t="s">
        <v>50</v>
      </c>
      <c r="B164" s="39" t="s">
        <v>44</v>
      </c>
      <c r="C164" s="39" t="s">
        <v>682</v>
      </c>
      <c r="D164" s="39" t="s">
        <v>683</v>
      </c>
      <c r="E164" s="39" t="s">
        <v>684</v>
      </c>
      <c r="F164" s="39" t="s">
        <v>659</v>
      </c>
      <c r="G164" s="39"/>
      <c r="H164" s="44" t="str">
        <f>HYPERLINK("http://i.imgur.com/qLiO2wk.png","http://i.imgur.com/qLiO2wk.png")</f>
        <v>http://i.imgur.com/qLiO2wk.png</v>
      </c>
      <c r="I164" s="11"/>
    </row>
    <row r="165" ht="15.75" customHeight="1">
      <c r="A165" s="39" t="s">
        <v>50</v>
      </c>
      <c r="B165" s="39" t="s">
        <v>27</v>
      </c>
      <c r="C165" s="39" t="s">
        <v>685</v>
      </c>
      <c r="D165" s="39" t="s">
        <v>683</v>
      </c>
      <c r="E165" s="39" t="s">
        <v>686</v>
      </c>
      <c r="F165" s="39" t="s">
        <v>687</v>
      </c>
      <c r="G165" s="39" t="s">
        <v>688</v>
      </c>
      <c r="H165" s="45"/>
      <c r="I165" s="11"/>
    </row>
    <row r="166" ht="15.75" customHeight="1">
      <c r="A166" s="39" t="s">
        <v>50</v>
      </c>
      <c r="B166" s="39" t="s">
        <v>339</v>
      </c>
      <c r="C166" s="39" t="s">
        <v>689</v>
      </c>
      <c r="D166" s="39" t="s">
        <v>683</v>
      </c>
      <c r="E166" s="39" t="s">
        <v>690</v>
      </c>
      <c r="F166" s="39" t="s">
        <v>691</v>
      </c>
      <c r="G166" s="39" t="s">
        <v>692</v>
      </c>
      <c r="H166" s="45"/>
      <c r="I166" s="11"/>
    </row>
    <row r="167" ht="15.75" customHeight="1">
      <c r="A167" s="39" t="s">
        <v>50</v>
      </c>
      <c r="B167" s="39" t="s">
        <v>27</v>
      </c>
      <c r="C167" s="39" t="s">
        <v>693</v>
      </c>
      <c r="D167" s="39" t="s">
        <v>694</v>
      </c>
      <c r="E167" s="39" t="s">
        <v>661</v>
      </c>
      <c r="F167" s="39" t="s">
        <v>662</v>
      </c>
      <c r="G167" s="39"/>
      <c r="H167" s="44" t="str">
        <f>HYPERLINK("http://i.imgur.com/urjcx91.png","http://i.imgur.com/urjcx91.png")</f>
        <v>http://i.imgur.com/urjcx91.png</v>
      </c>
      <c r="I167" s="11"/>
    </row>
    <row r="168" ht="15.75" customHeight="1">
      <c r="A168" s="39" t="s">
        <v>50</v>
      </c>
      <c r="B168" s="39" t="s">
        <v>27</v>
      </c>
      <c r="C168" s="39" t="s">
        <v>695</v>
      </c>
      <c r="D168" s="39" t="s">
        <v>694</v>
      </c>
      <c r="E168" s="39" t="s">
        <v>696</v>
      </c>
      <c r="F168" s="39" t="s">
        <v>697</v>
      </c>
      <c r="G168" s="39" t="s">
        <v>698</v>
      </c>
      <c r="H168" s="45"/>
      <c r="I168" s="11"/>
    </row>
    <row r="169" ht="15.75" customHeight="1">
      <c r="A169" s="39" t="s">
        <v>50</v>
      </c>
      <c r="B169" s="39" t="s">
        <v>116</v>
      </c>
      <c r="C169" s="39" t="s">
        <v>699</v>
      </c>
      <c r="D169" s="39" t="s">
        <v>694</v>
      </c>
      <c r="E169" s="39" t="s">
        <v>700</v>
      </c>
      <c r="F169" s="39" t="s">
        <v>701</v>
      </c>
      <c r="G169" s="39" t="s">
        <v>702</v>
      </c>
      <c r="H169" s="45"/>
      <c r="I169" s="11"/>
    </row>
    <row r="170" ht="15.75" customHeight="1">
      <c r="A170" s="39" t="s">
        <v>215</v>
      </c>
      <c r="B170" s="39" t="s">
        <v>339</v>
      </c>
      <c r="C170" s="39" t="s">
        <v>703</v>
      </c>
      <c r="D170" s="52">
        <v>42812.0</v>
      </c>
      <c r="E170" s="39" t="s">
        <v>704</v>
      </c>
      <c r="F170" s="39" t="s">
        <v>705</v>
      </c>
      <c r="G170" s="39"/>
      <c r="H170" s="45"/>
      <c r="I170" s="11"/>
    </row>
    <row r="171" ht="15.75" customHeight="1">
      <c r="A171" s="39" t="s">
        <v>50</v>
      </c>
      <c r="B171" s="39" t="s">
        <v>27</v>
      </c>
      <c r="C171" s="39" t="s">
        <v>706</v>
      </c>
      <c r="D171" s="39" t="s">
        <v>694</v>
      </c>
      <c r="E171" s="39" t="s">
        <v>700</v>
      </c>
      <c r="F171" s="39" t="s">
        <v>707</v>
      </c>
      <c r="G171" s="39" t="s">
        <v>708</v>
      </c>
      <c r="H171" s="45"/>
      <c r="I171" s="11"/>
    </row>
    <row r="172" ht="15.75" customHeight="1">
      <c r="A172" s="39" t="s">
        <v>50</v>
      </c>
      <c r="B172" s="39" t="s">
        <v>116</v>
      </c>
      <c r="C172" s="39" t="s">
        <v>709</v>
      </c>
      <c r="D172" s="39" t="s">
        <v>694</v>
      </c>
      <c r="E172" s="39" t="s">
        <v>710</v>
      </c>
      <c r="F172" s="39" t="s">
        <v>711</v>
      </c>
      <c r="G172" s="39" t="s">
        <v>712</v>
      </c>
      <c r="H172" s="44" t="str">
        <f>HYPERLINK("http://i.imgur.com/pwb4xme.png","http://i.imgur.com/pwb4xme.png")</f>
        <v>http://i.imgur.com/pwb4xme.png</v>
      </c>
      <c r="I172" s="11"/>
    </row>
    <row r="173" ht="15.75" customHeight="1">
      <c r="A173" s="39" t="s">
        <v>713</v>
      </c>
      <c r="B173" s="39" t="s">
        <v>339</v>
      </c>
      <c r="C173" s="39" t="s">
        <v>714</v>
      </c>
      <c r="D173" s="39" t="s">
        <v>694</v>
      </c>
      <c r="E173" s="39" t="s">
        <v>715</v>
      </c>
      <c r="F173" s="39" t="s">
        <v>716</v>
      </c>
      <c r="G173" s="39"/>
      <c r="H173" s="45" t="s">
        <v>717</v>
      </c>
      <c r="I173" s="11"/>
    </row>
    <row r="174" ht="15.75" customHeight="1">
      <c r="A174" s="39" t="s">
        <v>50</v>
      </c>
      <c r="B174" s="39" t="s">
        <v>27</v>
      </c>
      <c r="C174" s="39" t="s">
        <v>718</v>
      </c>
      <c r="D174" s="39" t="s">
        <v>694</v>
      </c>
      <c r="E174" s="39" t="s">
        <v>715</v>
      </c>
      <c r="F174" s="39" t="s">
        <v>719</v>
      </c>
      <c r="G174" s="39"/>
      <c r="H174" s="45" t="s">
        <v>720</v>
      </c>
      <c r="I174" s="11"/>
    </row>
    <row r="175" ht="15.75" customHeight="1">
      <c r="A175" s="39" t="s">
        <v>50</v>
      </c>
      <c r="B175" s="39" t="s">
        <v>27</v>
      </c>
      <c r="C175" s="39" t="s">
        <v>721</v>
      </c>
      <c r="D175" s="39" t="s">
        <v>694</v>
      </c>
      <c r="E175" s="39" t="s">
        <v>351</v>
      </c>
      <c r="F175" s="39" t="s">
        <v>722</v>
      </c>
      <c r="G175" s="39"/>
      <c r="H175" s="45" t="s">
        <v>723</v>
      </c>
      <c r="I175" s="11"/>
    </row>
    <row r="176" ht="15.75" customHeight="1">
      <c r="A176" s="39" t="s">
        <v>611</v>
      </c>
      <c r="B176" s="39" t="s">
        <v>27</v>
      </c>
      <c r="C176" s="39" t="s">
        <v>724</v>
      </c>
      <c r="D176" s="39" t="s">
        <v>725</v>
      </c>
      <c r="E176" s="39" t="s">
        <v>726</v>
      </c>
      <c r="F176" s="39" t="s">
        <v>719</v>
      </c>
      <c r="G176" s="39"/>
      <c r="H176" s="44" t="str">
        <f>HYPERLINK("http://imgur.com/a/f22r7","http://imgur.com/a/f22r7")</f>
        <v>http://imgur.com/a/f22r7</v>
      </c>
      <c r="I176" s="11"/>
    </row>
    <row r="177" ht="15.75" customHeight="1">
      <c r="A177" s="39" t="s">
        <v>592</v>
      </c>
      <c r="B177" s="39" t="s">
        <v>44</v>
      </c>
      <c r="C177" s="39" t="s">
        <v>727</v>
      </c>
      <c r="D177" s="39" t="s">
        <v>725</v>
      </c>
      <c r="E177" s="39" t="s">
        <v>728</v>
      </c>
      <c r="F177" s="39" t="s">
        <v>729</v>
      </c>
      <c r="G177" s="39" t="s">
        <v>730</v>
      </c>
      <c r="H177" s="45"/>
      <c r="I177" s="11"/>
    </row>
    <row r="178" ht="15.75" customHeight="1">
      <c r="A178" s="39" t="s">
        <v>50</v>
      </c>
      <c r="B178" s="39" t="s">
        <v>44</v>
      </c>
      <c r="C178" s="39" t="s">
        <v>731</v>
      </c>
      <c r="D178" s="39" t="s">
        <v>732</v>
      </c>
      <c r="E178" s="39" t="s">
        <v>465</v>
      </c>
      <c r="F178" s="39" t="s">
        <v>733</v>
      </c>
      <c r="G178" s="39"/>
      <c r="H178" s="45" t="s">
        <v>734</v>
      </c>
      <c r="I178" s="11"/>
    </row>
    <row r="179" ht="15.75" customHeight="1">
      <c r="A179" s="39" t="s">
        <v>50</v>
      </c>
      <c r="B179" s="39" t="s">
        <v>44</v>
      </c>
      <c r="C179" s="39" t="s">
        <v>735</v>
      </c>
      <c r="D179" s="39" t="s">
        <v>732</v>
      </c>
      <c r="E179" s="39" t="s">
        <v>655</v>
      </c>
      <c r="F179" s="39" t="s">
        <v>736</v>
      </c>
      <c r="G179" s="39"/>
      <c r="H179" s="44" t="str">
        <f>HYPERLINK("http://i.imgur.com/sLX5h2L.png","http://i.imgur.com/sLX5h2L.png")</f>
        <v>http://i.imgur.com/sLX5h2L.png</v>
      </c>
      <c r="I179" s="11"/>
    </row>
    <row r="180" ht="15.75" customHeight="1">
      <c r="A180" s="39" t="s">
        <v>50</v>
      </c>
      <c r="B180" s="39" t="s">
        <v>27</v>
      </c>
      <c r="C180" s="39" t="s">
        <v>737</v>
      </c>
      <c r="D180" s="39" t="s">
        <v>732</v>
      </c>
      <c r="E180" s="39" t="s">
        <v>738</v>
      </c>
      <c r="F180" s="39" t="s">
        <v>739</v>
      </c>
      <c r="G180" s="39"/>
      <c r="H180" s="45" t="s">
        <v>740</v>
      </c>
      <c r="I180" s="11"/>
    </row>
    <row r="181" ht="15.75" customHeight="1">
      <c r="A181" s="39" t="s">
        <v>50</v>
      </c>
      <c r="B181" s="39" t="s">
        <v>27</v>
      </c>
      <c r="C181" s="39" t="s">
        <v>741</v>
      </c>
      <c r="D181" s="39" t="s">
        <v>732</v>
      </c>
      <c r="E181" s="39" t="s">
        <v>513</v>
      </c>
      <c r="F181" s="39" t="s">
        <v>742</v>
      </c>
      <c r="G181" s="39"/>
      <c r="H181" s="45" t="s">
        <v>743</v>
      </c>
      <c r="I181" s="11"/>
    </row>
    <row r="182" ht="15.75" customHeight="1">
      <c r="A182" s="39" t="s">
        <v>137</v>
      </c>
      <c r="B182" s="39" t="s">
        <v>116</v>
      </c>
      <c r="C182" s="39" t="s">
        <v>744</v>
      </c>
      <c r="D182" s="41">
        <v>42815.0</v>
      </c>
      <c r="E182" s="39" t="s">
        <v>745</v>
      </c>
      <c r="F182" s="39" t="s">
        <v>746</v>
      </c>
      <c r="G182" s="39" t="s">
        <v>747</v>
      </c>
      <c r="H182" s="45" t="s">
        <v>748</v>
      </c>
      <c r="I182" s="11"/>
    </row>
    <row r="183" ht="15.75" customHeight="1">
      <c r="A183" s="39" t="s">
        <v>50</v>
      </c>
      <c r="B183" s="39" t="s">
        <v>339</v>
      </c>
      <c r="C183" s="39" t="s">
        <v>749</v>
      </c>
      <c r="D183" s="39" t="s">
        <v>750</v>
      </c>
      <c r="E183" s="39" t="s">
        <v>751</v>
      </c>
      <c r="F183" s="39" t="s">
        <v>752</v>
      </c>
      <c r="G183" s="39"/>
      <c r="H183" s="45" t="s">
        <v>753</v>
      </c>
      <c r="I183" s="11"/>
    </row>
    <row r="184" ht="15.75" customHeight="1">
      <c r="A184" s="39" t="s">
        <v>137</v>
      </c>
      <c r="B184" s="39" t="s">
        <v>27</v>
      </c>
      <c r="C184" s="39" t="s">
        <v>754</v>
      </c>
      <c r="D184" s="39" t="s">
        <v>755</v>
      </c>
      <c r="E184" s="39" t="s">
        <v>679</v>
      </c>
      <c r="F184" s="39" t="s">
        <v>756</v>
      </c>
      <c r="G184" s="39" t="s">
        <v>757</v>
      </c>
      <c r="H184" s="44" t="str">
        <f>HYPERLINK("http://imgur.com/a/ySOCw","http://imgur.com/a/ySOCw")</f>
        <v>http://imgur.com/a/ySOCw</v>
      </c>
      <c r="I184" s="11"/>
    </row>
    <row r="185" ht="15.75" customHeight="1">
      <c r="A185" s="39" t="s">
        <v>137</v>
      </c>
      <c r="B185" s="39" t="s">
        <v>27</v>
      </c>
      <c r="C185" s="39" t="s">
        <v>758</v>
      </c>
      <c r="D185" s="39" t="s">
        <v>755</v>
      </c>
      <c r="E185" s="39" t="s">
        <v>759</v>
      </c>
      <c r="F185" s="39" t="s">
        <v>760</v>
      </c>
      <c r="G185" s="39"/>
      <c r="H185" s="45" t="s">
        <v>761</v>
      </c>
      <c r="I185" s="11"/>
    </row>
    <row r="186" ht="15.75" customHeight="1">
      <c r="A186" s="39" t="s">
        <v>137</v>
      </c>
      <c r="B186" s="39" t="s">
        <v>27</v>
      </c>
      <c r="C186" s="39" t="s">
        <v>762</v>
      </c>
      <c r="D186" s="39" t="s">
        <v>755</v>
      </c>
      <c r="E186" s="39" t="s">
        <v>763</v>
      </c>
      <c r="F186" s="39" t="s">
        <v>764</v>
      </c>
      <c r="G186" s="39" t="s">
        <v>765</v>
      </c>
      <c r="H186" s="45" t="s">
        <v>766</v>
      </c>
      <c r="I186" s="11"/>
    </row>
    <row r="187" ht="15.75" customHeight="1">
      <c r="A187" s="39" t="s">
        <v>137</v>
      </c>
      <c r="B187" s="39" t="s">
        <v>27</v>
      </c>
      <c r="C187" s="39" t="s">
        <v>767</v>
      </c>
      <c r="D187" s="39" t="s">
        <v>755</v>
      </c>
      <c r="E187" s="39" t="s">
        <v>768</v>
      </c>
      <c r="F187" s="39" t="s">
        <v>769</v>
      </c>
      <c r="G187" s="39" t="s">
        <v>770</v>
      </c>
      <c r="H187" s="45" t="s">
        <v>771</v>
      </c>
      <c r="I187" s="11"/>
    </row>
    <row r="188" ht="15.75" customHeight="1">
      <c r="A188" s="39" t="s">
        <v>137</v>
      </c>
      <c r="B188" s="39" t="s">
        <v>27</v>
      </c>
      <c r="C188" s="39" t="s">
        <v>772</v>
      </c>
      <c r="D188" s="39" t="s">
        <v>755</v>
      </c>
      <c r="E188" s="39" t="s">
        <v>773</v>
      </c>
      <c r="F188" s="39" t="s">
        <v>774</v>
      </c>
      <c r="G188" s="39" t="s">
        <v>775</v>
      </c>
      <c r="H188" s="44" t="str">
        <f>HYPERLINK("http://imgur.com/a/N6Ikd","http://imgur.com/a/N6Ikd")</f>
        <v>http://imgur.com/a/N6Ikd</v>
      </c>
      <c r="I188" s="11"/>
    </row>
    <row r="189" ht="15.75" customHeight="1">
      <c r="A189" s="39" t="s">
        <v>50</v>
      </c>
      <c r="B189" s="39" t="s">
        <v>27</v>
      </c>
      <c r="C189" s="39" t="s">
        <v>776</v>
      </c>
      <c r="D189" s="39" t="s">
        <v>777</v>
      </c>
      <c r="E189" s="39" t="s">
        <v>778</v>
      </c>
      <c r="F189" s="39" t="s">
        <v>687</v>
      </c>
      <c r="G189" s="39" t="s">
        <v>779</v>
      </c>
      <c r="H189" s="45"/>
      <c r="I189" s="11"/>
    </row>
    <row r="190" ht="15.75" customHeight="1">
      <c r="A190" s="39" t="s">
        <v>50</v>
      </c>
      <c r="B190" s="39" t="s">
        <v>27</v>
      </c>
      <c r="C190" s="39" t="s">
        <v>780</v>
      </c>
      <c r="D190" s="39" t="s">
        <v>777</v>
      </c>
      <c r="E190" s="39" t="s">
        <v>778</v>
      </c>
      <c r="F190" s="39" t="s">
        <v>781</v>
      </c>
      <c r="G190" s="39" t="s">
        <v>779</v>
      </c>
      <c r="H190" s="45"/>
      <c r="I190" s="11"/>
    </row>
    <row r="191" ht="15.75" customHeight="1">
      <c r="A191" s="39" t="s">
        <v>137</v>
      </c>
      <c r="B191" s="39" t="s">
        <v>116</v>
      </c>
      <c r="C191" s="39" t="s">
        <v>782</v>
      </c>
      <c r="D191" s="39" t="s">
        <v>783</v>
      </c>
      <c r="E191" s="39" t="s">
        <v>784</v>
      </c>
      <c r="F191" s="39" t="s">
        <v>785</v>
      </c>
      <c r="G191" s="39" t="s">
        <v>786</v>
      </c>
      <c r="H191" s="44" t="str">
        <f>HYPERLINK("http://imgur.com/a/11buJ","http://imgur.com/a/11buJ")</f>
        <v>http://imgur.com/a/11buJ</v>
      </c>
      <c r="I191" s="11"/>
    </row>
    <row r="192" ht="15.75" customHeight="1">
      <c r="A192" s="39" t="s">
        <v>585</v>
      </c>
      <c r="B192" s="39" t="s">
        <v>27</v>
      </c>
      <c r="C192" s="40">
        <v>0.9541666666666667</v>
      </c>
      <c r="D192" s="39" t="s">
        <v>787</v>
      </c>
      <c r="E192" s="39" t="s">
        <v>738</v>
      </c>
      <c r="F192" s="39" t="s">
        <v>788</v>
      </c>
      <c r="G192" s="39"/>
      <c r="H192" s="44" t="str">
        <f>HYPERLINK("http://imgur.com/a/h6NAk","http://imgur.com/a/h6NAk")</f>
        <v>http://imgur.com/a/h6NAk</v>
      </c>
      <c r="I192" s="11"/>
    </row>
    <row r="193" ht="15.75" customHeight="1">
      <c r="A193" s="39" t="s">
        <v>789</v>
      </c>
      <c r="B193" s="39" t="s">
        <v>598</v>
      </c>
      <c r="C193" s="39" t="s">
        <v>790</v>
      </c>
      <c r="D193" s="39" t="s">
        <v>787</v>
      </c>
      <c r="E193" s="39" t="s">
        <v>791</v>
      </c>
      <c r="F193" s="39" t="s">
        <v>792</v>
      </c>
      <c r="G193" s="39"/>
      <c r="H193" s="45" t="s">
        <v>793</v>
      </c>
      <c r="I193" s="11"/>
    </row>
    <row r="194" ht="15.75" customHeight="1">
      <c r="A194" s="39" t="s">
        <v>137</v>
      </c>
      <c r="B194" s="39" t="s">
        <v>44</v>
      </c>
      <c r="C194" s="39" t="s">
        <v>794</v>
      </c>
      <c r="D194" s="39" t="s">
        <v>787</v>
      </c>
      <c r="E194" s="39" t="s">
        <v>784</v>
      </c>
      <c r="F194" s="39" t="s">
        <v>795</v>
      </c>
      <c r="G194" s="39" t="s">
        <v>796</v>
      </c>
      <c r="H194" s="44" t="str">
        <f>HYPERLINK("http://imgur.com/a/2ZDAO","http://imgur.com/a/2ZDAO")</f>
        <v>http://imgur.com/a/2ZDAO</v>
      </c>
      <c r="I194" s="11"/>
    </row>
    <row r="195" ht="15.75" customHeight="1">
      <c r="A195" s="39" t="s">
        <v>137</v>
      </c>
      <c r="B195" s="39" t="s">
        <v>339</v>
      </c>
      <c r="C195" s="39" t="s">
        <v>797</v>
      </c>
      <c r="D195" s="39" t="s">
        <v>798</v>
      </c>
      <c r="E195" s="39" t="s">
        <v>799</v>
      </c>
      <c r="F195" s="39" t="s">
        <v>800</v>
      </c>
      <c r="G195" s="39" t="s">
        <v>801</v>
      </c>
      <c r="H195" s="44" t="str">
        <f>HYPERLINK("http://imgur.com/a/Dqje7","http://imgur.com/a/Dqje7")</f>
        <v>http://imgur.com/a/Dqje7</v>
      </c>
      <c r="I195" s="11"/>
    </row>
    <row r="196" ht="15.75" customHeight="1">
      <c r="A196" s="39" t="s">
        <v>137</v>
      </c>
      <c r="B196" s="39" t="s">
        <v>339</v>
      </c>
      <c r="C196" s="39" t="s">
        <v>802</v>
      </c>
      <c r="D196" s="39" t="s">
        <v>798</v>
      </c>
      <c r="E196" s="39" t="s">
        <v>803</v>
      </c>
      <c r="F196" s="39" t="s">
        <v>804</v>
      </c>
      <c r="G196" s="39"/>
      <c r="H196" s="44" t="str">
        <f>HYPERLINK("http://imgur.com/a/tvKDf","http://imgur.com/a/tvKDf")</f>
        <v>http://imgur.com/a/tvKDf</v>
      </c>
      <c r="I196" s="11"/>
    </row>
    <row r="197" ht="15.75" customHeight="1">
      <c r="A197" s="39" t="s">
        <v>137</v>
      </c>
      <c r="B197" s="39" t="s">
        <v>339</v>
      </c>
      <c r="C197" s="39" t="s">
        <v>805</v>
      </c>
      <c r="D197" s="39" t="s">
        <v>798</v>
      </c>
      <c r="E197" s="39" t="s">
        <v>799</v>
      </c>
      <c r="F197" s="39" t="s">
        <v>806</v>
      </c>
      <c r="G197" s="39" t="s">
        <v>807</v>
      </c>
      <c r="H197" s="44" t="str">
        <f>HYPERLINK("http://imgur.com/a/NlkIu","http://imgur.com/a/NlkIu")</f>
        <v>http://imgur.com/a/NlkIu</v>
      </c>
      <c r="I197" s="11"/>
    </row>
    <row r="198" ht="15.75" customHeight="1">
      <c r="A198" s="39" t="s">
        <v>611</v>
      </c>
      <c r="B198" s="39" t="s">
        <v>339</v>
      </c>
      <c r="C198" s="39" t="s">
        <v>808</v>
      </c>
      <c r="D198" s="39" t="s">
        <v>809</v>
      </c>
      <c r="E198" s="39" t="s">
        <v>810</v>
      </c>
      <c r="F198" s="39" t="s">
        <v>811</v>
      </c>
      <c r="G198" s="39"/>
      <c r="H198" s="44" t="str">
        <f>HYPERLINK("http://imgur.com/a/NY6al","http://imgur.com/a/NY6al")</f>
        <v>http://imgur.com/a/NY6al</v>
      </c>
      <c r="I198" s="11"/>
    </row>
    <row r="199" ht="15.75" customHeight="1">
      <c r="A199" s="39" t="s">
        <v>611</v>
      </c>
      <c r="B199" s="39" t="s">
        <v>339</v>
      </c>
      <c r="C199" s="39" t="s">
        <v>812</v>
      </c>
      <c r="D199" s="39" t="s">
        <v>813</v>
      </c>
      <c r="E199" s="39" t="s">
        <v>814</v>
      </c>
      <c r="F199" s="39" t="s">
        <v>815</v>
      </c>
      <c r="G199" s="39"/>
      <c r="H199" s="44" t="str">
        <f>HYPERLINK("http://steamcommunity.com/sharedfiles/filedetails/?id=890849073","http://steamcommunity.com/sharedfiles/filedetails/?id=890849073")</f>
        <v>http://steamcommunity.com/sharedfiles/filedetails/?id=890849073</v>
      </c>
      <c r="I199" s="11"/>
    </row>
    <row r="200" ht="15.75" customHeight="1">
      <c r="A200" s="39" t="s">
        <v>50</v>
      </c>
      <c r="B200" s="39" t="s">
        <v>44</v>
      </c>
      <c r="C200" s="39" t="s">
        <v>816</v>
      </c>
      <c r="D200" s="39" t="s">
        <v>817</v>
      </c>
      <c r="E200" s="39" t="s">
        <v>818</v>
      </c>
      <c r="F200" s="39" t="s">
        <v>819</v>
      </c>
      <c r="G200" s="39"/>
      <c r="H200" s="44" t="str">
        <f>HYPERLINK("http://i.imgur.com/g1YssIM.png","http://i.imgur.com/g1YssIM.png")</f>
        <v>http://i.imgur.com/g1YssIM.png</v>
      </c>
      <c r="I200" s="11"/>
    </row>
    <row r="201" ht="15.75" customHeight="1">
      <c r="A201" s="39" t="s">
        <v>50</v>
      </c>
      <c r="B201" s="39" t="s">
        <v>44</v>
      </c>
      <c r="C201" s="39" t="s">
        <v>820</v>
      </c>
      <c r="D201" s="39" t="s">
        <v>817</v>
      </c>
      <c r="E201" s="39" t="s">
        <v>821</v>
      </c>
      <c r="F201" s="39" t="s">
        <v>822</v>
      </c>
      <c r="G201" s="39"/>
      <c r="H201" s="44" t="str">
        <f>HYPERLINK("http://i.imgur.com/v8pnzc6.png","http://i.imgur.com/v8pnzc6.png")</f>
        <v>http://i.imgur.com/v8pnzc6.png</v>
      </c>
      <c r="I201" s="11"/>
    </row>
    <row r="202" ht="15.75" customHeight="1">
      <c r="A202" s="39" t="s">
        <v>823</v>
      </c>
      <c r="B202" s="39" t="s">
        <v>455</v>
      </c>
      <c r="C202" s="47">
        <v>0.6951388888888889</v>
      </c>
      <c r="D202" s="39" t="s">
        <v>817</v>
      </c>
      <c r="E202" s="39" t="s">
        <v>824</v>
      </c>
      <c r="F202" s="39" t="s">
        <v>825</v>
      </c>
      <c r="G202" s="39" t="s">
        <v>826</v>
      </c>
      <c r="H202" s="45" t="s">
        <v>825</v>
      </c>
      <c r="I202" s="11"/>
    </row>
    <row r="203" ht="15.75" customHeight="1">
      <c r="A203" s="39" t="s">
        <v>50</v>
      </c>
      <c r="B203" s="39" t="s">
        <v>44</v>
      </c>
      <c r="C203" s="39" t="s">
        <v>827</v>
      </c>
      <c r="D203" s="39" t="s">
        <v>817</v>
      </c>
      <c r="E203" s="39" t="s">
        <v>465</v>
      </c>
      <c r="F203" s="39" t="s">
        <v>828</v>
      </c>
      <c r="G203" s="39"/>
      <c r="H203" s="44" t="str">
        <f>HYPERLINK("http://i.imgur.com/ncTXgL1.png","http://i.imgur.com/ncTXgL1.png")</f>
        <v>http://i.imgur.com/ncTXgL1.png</v>
      </c>
      <c r="I203" s="11"/>
    </row>
    <row r="204" ht="15.75" customHeight="1">
      <c r="A204" s="39" t="s">
        <v>50</v>
      </c>
      <c r="B204" s="39" t="s">
        <v>44</v>
      </c>
      <c r="C204" s="39" t="s">
        <v>829</v>
      </c>
      <c r="D204" s="39" t="s">
        <v>817</v>
      </c>
      <c r="E204" s="39" t="s">
        <v>830</v>
      </c>
      <c r="F204" s="39" t="s">
        <v>831</v>
      </c>
      <c r="G204" s="39" t="s">
        <v>226</v>
      </c>
      <c r="H204" s="44" t="str">
        <f>HYPERLINK("http://i.imgur.com/9lHqQ8C.png","http://i.imgur.com/9lHqQ8C.png")</f>
        <v>http://i.imgur.com/9lHqQ8C.png</v>
      </c>
      <c r="I204" s="11"/>
    </row>
    <row r="205" ht="15.75" customHeight="1">
      <c r="A205" s="7" t="s">
        <v>823</v>
      </c>
      <c r="B205" s="39" t="s">
        <v>832</v>
      </c>
      <c r="C205" s="40">
        <v>0.5159722222222223</v>
      </c>
      <c r="D205" s="52">
        <v>42820.0</v>
      </c>
      <c r="E205" s="39" t="s">
        <v>833</v>
      </c>
      <c r="F205" s="39" t="s">
        <v>834</v>
      </c>
      <c r="G205" s="39"/>
      <c r="H205" s="45" t="s">
        <v>835</v>
      </c>
      <c r="I205" s="11"/>
    </row>
    <row r="206" ht="15.75" customHeight="1">
      <c r="A206" s="39" t="s">
        <v>611</v>
      </c>
      <c r="B206" s="39" t="s">
        <v>27</v>
      </c>
      <c r="C206" s="39" t="s">
        <v>836</v>
      </c>
      <c r="D206" s="39" t="s">
        <v>837</v>
      </c>
      <c r="E206" s="39" t="s">
        <v>838</v>
      </c>
      <c r="F206" s="39" t="s">
        <v>839</v>
      </c>
      <c r="G206" s="39" t="s">
        <v>840</v>
      </c>
      <c r="H206" s="45"/>
      <c r="I206" s="11"/>
    </row>
    <row r="207" ht="15.75" customHeight="1">
      <c r="A207" s="39" t="s">
        <v>611</v>
      </c>
      <c r="B207" s="39" t="s">
        <v>339</v>
      </c>
      <c r="C207" s="39" t="s">
        <v>841</v>
      </c>
      <c r="D207" s="39" t="s">
        <v>837</v>
      </c>
      <c r="E207" s="39" t="s">
        <v>842</v>
      </c>
      <c r="F207" s="39" t="s">
        <v>843</v>
      </c>
      <c r="G207" s="39"/>
      <c r="H207" s="44" t="str">
        <f>HYPERLINK("http://imgur.com/a/4aXJU","http://imgur.com/a/4aXJU")</f>
        <v>http://imgur.com/a/4aXJU</v>
      </c>
      <c r="I207" s="11"/>
    </row>
    <row r="208" ht="15.75" customHeight="1">
      <c r="A208" s="39" t="s">
        <v>563</v>
      </c>
      <c r="B208" s="39" t="s">
        <v>44</v>
      </c>
      <c r="C208" s="40">
        <v>0.7798611111111111</v>
      </c>
      <c r="D208" s="52">
        <v>42820.0</v>
      </c>
      <c r="E208" s="39" t="s">
        <v>844</v>
      </c>
      <c r="F208" s="39" t="s">
        <v>845</v>
      </c>
      <c r="G208" s="39"/>
      <c r="H208" s="45" t="s">
        <v>846</v>
      </c>
      <c r="I208" s="11"/>
    </row>
    <row r="209" ht="15.75" customHeight="1">
      <c r="A209" s="39" t="s">
        <v>191</v>
      </c>
      <c r="B209" s="39" t="s">
        <v>847</v>
      </c>
      <c r="C209" s="39" t="s">
        <v>848</v>
      </c>
      <c r="D209" s="48">
        <v>42821.0</v>
      </c>
      <c r="E209" s="39" t="s">
        <v>849</v>
      </c>
      <c r="F209" s="39" t="s">
        <v>850</v>
      </c>
      <c r="G209" s="39" t="s">
        <v>850</v>
      </c>
      <c r="H209" s="45"/>
      <c r="I209" s="11"/>
    </row>
    <row r="210" ht="15.75" customHeight="1">
      <c r="A210" s="39" t="s">
        <v>50</v>
      </c>
      <c r="B210" s="39" t="s">
        <v>44</v>
      </c>
      <c r="C210" s="39" t="s">
        <v>851</v>
      </c>
      <c r="D210" s="39" t="s">
        <v>852</v>
      </c>
      <c r="E210" s="39" t="s">
        <v>853</v>
      </c>
      <c r="F210" s="39" t="s">
        <v>854</v>
      </c>
      <c r="G210" s="39"/>
      <c r="H210" s="44" t="str">
        <f>HYPERLINK("http://i.imgur.com/ZMND9L7.png","http://i.imgur.com/ZMND9L7.png")</f>
        <v>http://i.imgur.com/ZMND9L7.png</v>
      </c>
      <c r="I210" s="11"/>
    </row>
    <row r="211" ht="15.75" customHeight="1">
      <c r="A211" s="39" t="s">
        <v>137</v>
      </c>
      <c r="B211" s="39" t="s">
        <v>116</v>
      </c>
      <c r="C211" s="39" t="s">
        <v>855</v>
      </c>
      <c r="D211" s="52">
        <v>42822.0</v>
      </c>
      <c r="E211" s="39" t="s">
        <v>856</v>
      </c>
      <c r="F211" s="39" t="s">
        <v>857</v>
      </c>
      <c r="G211" s="39" t="s">
        <v>858</v>
      </c>
      <c r="H211" s="44" t="str">
        <f>HYPERLINK("http://imgur.com/a/89xHq","http://imgur.com/a/89xHq")</f>
        <v>http://imgur.com/a/89xHq</v>
      </c>
      <c r="I211" s="11"/>
    </row>
    <row r="212" ht="15.75" customHeight="1">
      <c r="A212" s="39" t="s">
        <v>137</v>
      </c>
      <c r="B212" s="39" t="s">
        <v>116</v>
      </c>
      <c r="C212" s="39" t="s">
        <v>859</v>
      </c>
      <c r="D212" s="52">
        <v>42822.0</v>
      </c>
      <c r="E212" s="39" t="s">
        <v>803</v>
      </c>
      <c r="F212" s="39" t="s">
        <v>860</v>
      </c>
      <c r="G212" s="39" t="s">
        <v>861</v>
      </c>
      <c r="H212" s="44" t="str">
        <f>HYPERLINK("http://imgur.com/a/xOvKx","http://imgur.com/a/xOvKx")</f>
        <v>http://imgur.com/a/xOvKx</v>
      </c>
      <c r="I212" s="11"/>
    </row>
    <row r="213" ht="15.75" customHeight="1">
      <c r="A213" s="39" t="s">
        <v>789</v>
      </c>
      <c r="B213" s="39" t="s">
        <v>27</v>
      </c>
      <c r="C213" s="40">
        <v>0.9645833333333333</v>
      </c>
      <c r="D213" s="39" t="s">
        <v>862</v>
      </c>
      <c r="E213" s="39" t="s">
        <v>863</v>
      </c>
      <c r="F213" s="39" t="s">
        <v>864</v>
      </c>
      <c r="G213" s="39" t="s">
        <v>865</v>
      </c>
      <c r="H213" s="44" t="str">
        <f>HYPERLINK("https://steamuserimages-a.akamaihd.net/ugc/80343653113065772/C163EA406F3721009E6CAC21FF89313124F0D1FF/","https://steamuserimages-a.akamaihd.net/ugc/80343653113065772/C163EA406F3721009E6CAC21FF89313124F0D1FF/")</f>
        <v>https://steamuserimages-a.akamaihd.net/ugc/80343653113065772/C163EA406F3721009E6CAC21FF89313124F0D1FF/</v>
      </c>
      <c r="I213" s="11"/>
    </row>
    <row r="214" ht="15.75" customHeight="1">
      <c r="A214" s="39" t="s">
        <v>789</v>
      </c>
      <c r="B214" s="39" t="s">
        <v>116</v>
      </c>
      <c r="C214" s="47">
        <v>0.5604166666666667</v>
      </c>
      <c r="D214" s="39" t="s">
        <v>862</v>
      </c>
      <c r="E214" s="39" t="s">
        <v>866</v>
      </c>
      <c r="F214" s="39" t="s">
        <v>867</v>
      </c>
      <c r="G214" s="39" t="s">
        <v>868</v>
      </c>
      <c r="H214" s="44" t="str">
        <f>HYPERLINK("https://steamuserimages-a.akamaihd.net/ugc/80343653113443407/1AF942A78FDA44E14B0A0990F3F69DE744B90A88/","https://steamuserimages-a.akamaihd.net/ugc/80343653113443407/1AF942A78FDA44E14B0A0990F3F69DE744B90A88/")</f>
        <v>https://steamuserimages-a.akamaihd.net/ugc/80343653113443407/1AF942A78FDA44E14B0A0990F3F69DE744B90A88/</v>
      </c>
      <c r="I214" s="11"/>
    </row>
    <row r="215" ht="15.75" customHeight="1">
      <c r="A215" s="39" t="s">
        <v>137</v>
      </c>
      <c r="B215" s="39" t="s">
        <v>116</v>
      </c>
      <c r="C215" s="39" t="s">
        <v>869</v>
      </c>
      <c r="D215" s="52">
        <v>42822.0</v>
      </c>
      <c r="E215" s="39" t="s">
        <v>784</v>
      </c>
      <c r="F215" s="39" t="s">
        <v>870</v>
      </c>
      <c r="G215" s="39" t="s">
        <v>871</v>
      </c>
      <c r="H215" s="44" t="str">
        <f>HYPERLINK("http://imgur.com/a/QwC6F","http://imgur.com/a/QwC6F")</f>
        <v>http://imgur.com/a/QwC6F</v>
      </c>
      <c r="I215" s="11"/>
    </row>
    <row r="216" ht="15.75" customHeight="1">
      <c r="A216" s="39" t="s">
        <v>789</v>
      </c>
      <c r="B216" s="39" t="s">
        <v>116</v>
      </c>
      <c r="C216" s="47">
        <v>0.8583333333333333</v>
      </c>
      <c r="D216" s="52">
        <v>42822.0</v>
      </c>
      <c r="E216" s="39" t="s">
        <v>872</v>
      </c>
      <c r="F216" s="39" t="s">
        <v>873</v>
      </c>
      <c r="G216" s="39" t="s">
        <v>874</v>
      </c>
      <c r="H216" s="44" t="str">
        <f>HYPERLINK("https://steamuserimages-a.akamaihd.net/ugc/80343653114677772/00455B526454E0C15D581934A1394AEF89E618C0/","https://steamuserimages-a.akamaihd.net/ugc/80343653114677772/00455B526454E0C15D581934A1394AEF89E618C0/")</f>
        <v>https://steamuserimages-a.akamaihd.net/ugc/80343653114677772/00455B526454E0C15D581934A1394AEF89E618C0/</v>
      </c>
      <c r="I216" s="11"/>
    </row>
    <row r="217" ht="15.75" customHeight="1">
      <c r="A217" s="39" t="s">
        <v>191</v>
      </c>
      <c r="B217" s="39" t="s">
        <v>27</v>
      </c>
      <c r="C217" s="39" t="s">
        <v>875</v>
      </c>
      <c r="D217" s="48">
        <v>42822.0</v>
      </c>
      <c r="E217" s="97" t="s">
        <v>876</v>
      </c>
      <c r="F217" s="97"/>
      <c r="G217" s="97"/>
      <c r="H217" s="45" t="s">
        <v>877</v>
      </c>
      <c r="I217" s="11"/>
    </row>
    <row r="218" ht="15.75" customHeight="1">
      <c r="A218" s="39" t="s">
        <v>50</v>
      </c>
      <c r="B218" s="39" t="s">
        <v>44</v>
      </c>
      <c r="C218" s="39" t="s">
        <v>878</v>
      </c>
      <c r="D218" s="39" t="s">
        <v>879</v>
      </c>
      <c r="E218" s="39" t="s">
        <v>880</v>
      </c>
      <c r="F218" s="39" t="s">
        <v>881</v>
      </c>
      <c r="G218" s="39" t="s">
        <v>882</v>
      </c>
      <c r="H218" s="44" t="str">
        <f>HYPERLINK("http://i.imgur.com/M6l6SkG.png","http://i.imgur.com/M6l6SkG.png")</f>
        <v>http://i.imgur.com/M6l6SkG.png</v>
      </c>
      <c r="I218" s="11"/>
    </row>
    <row r="219" ht="15.75" customHeight="1">
      <c r="A219" s="39" t="s">
        <v>137</v>
      </c>
      <c r="B219" s="39" t="s">
        <v>339</v>
      </c>
      <c r="C219" s="39" t="s">
        <v>883</v>
      </c>
      <c r="D219" s="52">
        <v>42824.0</v>
      </c>
      <c r="E219" s="39" t="s">
        <v>884</v>
      </c>
      <c r="F219" s="39" t="s">
        <v>885</v>
      </c>
      <c r="G219" s="39" t="s">
        <v>886</v>
      </c>
      <c r="H219" s="44" t="str">
        <f>HYPERLINK("http://imgur.com/a/WXymC","http://imgur.com/a/WXymC")</f>
        <v>http://imgur.com/a/WXymC</v>
      </c>
      <c r="I219" s="11"/>
    </row>
    <row r="220" ht="15.75" customHeight="1">
      <c r="A220" s="39" t="s">
        <v>137</v>
      </c>
      <c r="B220" s="39" t="s">
        <v>339</v>
      </c>
      <c r="C220" s="39" t="s">
        <v>887</v>
      </c>
      <c r="D220" s="52">
        <v>42825.0</v>
      </c>
      <c r="E220" s="39" t="s">
        <v>888</v>
      </c>
      <c r="F220" s="39" t="s">
        <v>889</v>
      </c>
      <c r="G220" s="39" t="s">
        <v>890</v>
      </c>
      <c r="H220" s="44" t="str">
        <f>HYPERLINK("http://imgur.com/a/ciXiG","http://imgur.com/a/ciXiG")</f>
        <v>http://imgur.com/a/ciXiG</v>
      </c>
      <c r="I220" s="11"/>
    </row>
    <row r="221" ht="15.75" customHeight="1">
      <c r="A221" s="39" t="s">
        <v>137</v>
      </c>
      <c r="B221" s="39" t="s">
        <v>339</v>
      </c>
      <c r="C221" s="39" t="s">
        <v>891</v>
      </c>
      <c r="D221" s="52">
        <v>42825.0</v>
      </c>
      <c r="E221" s="39" t="s">
        <v>892</v>
      </c>
      <c r="F221" s="39" t="s">
        <v>893</v>
      </c>
      <c r="G221" s="39" t="s">
        <v>894</v>
      </c>
      <c r="H221" s="44" t="str">
        <f>HYPERLINK("http://imgur.com/a/Tex1e","http://imgur.com/a/Tex1e")</f>
        <v>http://imgur.com/a/Tex1e</v>
      </c>
      <c r="I221" s="11"/>
    </row>
    <row r="222" ht="15.75" customHeight="1">
      <c r="A222" s="39" t="s">
        <v>137</v>
      </c>
      <c r="B222" s="39" t="s">
        <v>339</v>
      </c>
      <c r="C222" s="39" t="s">
        <v>895</v>
      </c>
      <c r="D222" s="52">
        <v>42825.0</v>
      </c>
      <c r="E222" s="39" t="s">
        <v>892</v>
      </c>
      <c r="F222" s="39" t="s">
        <v>896</v>
      </c>
      <c r="G222" s="39"/>
      <c r="H222" s="44" t="str">
        <f>HYPERLINK("http://imgur.com/a/66UBP","http://imgur.com/a/66UBP")</f>
        <v>http://imgur.com/a/66UBP</v>
      </c>
      <c r="I222" s="11"/>
    </row>
    <row r="223" ht="15.75" customHeight="1">
      <c r="A223" s="39" t="s">
        <v>137</v>
      </c>
      <c r="B223" s="39" t="s">
        <v>339</v>
      </c>
      <c r="C223" s="39" t="s">
        <v>897</v>
      </c>
      <c r="D223" s="52">
        <v>42825.0</v>
      </c>
      <c r="E223" s="39" t="s">
        <v>898</v>
      </c>
      <c r="F223" s="39" t="s">
        <v>899</v>
      </c>
      <c r="G223" s="39" t="s">
        <v>900</v>
      </c>
      <c r="H223" s="44" t="str">
        <f>HYPERLINK("http://imgur.com/a/BZ1mm","http://imgur.com/a/BZ1mm")</f>
        <v>http://imgur.com/a/BZ1mm</v>
      </c>
      <c r="I223" s="11"/>
    </row>
    <row r="224" ht="15.75" customHeight="1">
      <c r="A224" s="39" t="s">
        <v>789</v>
      </c>
      <c r="B224" s="39" t="s">
        <v>27</v>
      </c>
      <c r="C224" s="39" t="s">
        <v>901</v>
      </c>
      <c r="D224" s="52">
        <v>42825.0</v>
      </c>
      <c r="E224" s="39" t="s">
        <v>902</v>
      </c>
      <c r="F224" s="39" t="s">
        <v>903</v>
      </c>
      <c r="G224" s="39" t="s">
        <v>904</v>
      </c>
      <c r="H224" s="44" t="str">
        <f>HYPERLINK("https://steamuserimages-a.akamaihd.net/ugc/80343990354156100/F3552A69819E8C079589136291CCBC9D8B631451/","https://steamuserimages-a.akamaihd.net/ugc/80343990354156100/F3552A69819E8C079589136291CCBC9D8B631451/")</f>
        <v>https://steamuserimages-a.akamaihd.net/ugc/80343990354156100/F3552A69819E8C079589136291CCBC9D8B631451/</v>
      </c>
      <c r="I224" s="11"/>
    </row>
    <row r="225" ht="15.75" customHeight="1">
      <c r="A225" s="39" t="s">
        <v>171</v>
      </c>
      <c r="B225" s="39" t="s">
        <v>905</v>
      </c>
      <c r="C225" s="39" t="s">
        <v>906</v>
      </c>
      <c r="D225" s="52">
        <v>42825.0</v>
      </c>
      <c r="E225" s="39" t="s">
        <v>907</v>
      </c>
      <c r="F225" s="39" t="s">
        <v>908</v>
      </c>
      <c r="G225" s="39"/>
      <c r="H225" s="45" t="s">
        <v>909</v>
      </c>
      <c r="I225" s="11"/>
    </row>
    <row r="226" ht="15.75" customHeight="1">
      <c r="A226" s="39" t="s">
        <v>215</v>
      </c>
      <c r="B226" s="39" t="s">
        <v>339</v>
      </c>
      <c r="C226" s="39" t="s">
        <v>910</v>
      </c>
      <c r="D226" s="52">
        <v>42826.0</v>
      </c>
      <c r="E226" s="39" t="s">
        <v>911</v>
      </c>
      <c r="F226" s="39" t="s">
        <v>912</v>
      </c>
      <c r="G226" s="39" t="s">
        <v>913</v>
      </c>
      <c r="H226" s="44" t="str">
        <f>HYPERLINK("http://steamcommunity.com/sharedfiles/filedetails/?id=895824638","http://steamcommunity.com/sharedfiles/filedetails/?id=895824638")</f>
        <v>http://steamcommunity.com/sharedfiles/filedetails/?id=895824638</v>
      </c>
      <c r="I226" s="11"/>
    </row>
    <row r="227" ht="15.75" customHeight="1">
      <c r="A227" s="39" t="s">
        <v>563</v>
      </c>
      <c r="B227" s="39" t="s">
        <v>455</v>
      </c>
      <c r="C227" s="40">
        <v>0.7416666666666667</v>
      </c>
      <c r="D227" s="52">
        <v>42826.0</v>
      </c>
      <c r="E227" s="39" t="s">
        <v>914</v>
      </c>
      <c r="F227" s="39" t="s">
        <v>915</v>
      </c>
      <c r="G227" s="39" t="s">
        <v>916</v>
      </c>
      <c r="H227" s="44" t="str">
        <f>HYPERLINK("https://gyazo.com/229666bdec3e4dec5de363e8d15eb263","https://gyazo.com/229666bdec3e4dec5de363e8d15eb263")</f>
        <v>https://gyazo.com/229666bdec3e4dec5de363e8d15eb263</v>
      </c>
      <c r="I227" s="11"/>
    </row>
    <row r="228" ht="15.75" customHeight="1">
      <c r="A228" s="39" t="s">
        <v>823</v>
      </c>
      <c r="B228" s="39" t="s">
        <v>116</v>
      </c>
      <c r="C228" s="40">
        <v>6.944444444444445E-4</v>
      </c>
      <c r="D228" s="52">
        <v>42770.0</v>
      </c>
      <c r="E228" s="39" t="s">
        <v>917</v>
      </c>
      <c r="F228" s="39" t="s">
        <v>918</v>
      </c>
      <c r="G228" s="39" t="s">
        <v>919</v>
      </c>
      <c r="H228" s="44" t="str">
        <f>HYPERLINK("https://steamuserimages-a.akamaihd.net/ugc/80344134510279419/2C6D543B6201A1BBBBCC39A972A2AA63FEAC73B2/","https://steamuserimages-a.akamaihd.net/ugc/80344134510279419/2C6D543B6201A1BBBBCC39A972A2AA63FEAC73B2/")</f>
        <v>https://steamuserimages-a.akamaihd.net/ugc/80344134510279419/2C6D543B6201A1BBBBCC39A972A2AA63FEAC73B2/</v>
      </c>
      <c r="I228" s="11"/>
    </row>
    <row r="229" ht="15.75" customHeight="1">
      <c r="A229" s="39" t="s">
        <v>191</v>
      </c>
      <c r="B229" s="39" t="s">
        <v>27</v>
      </c>
      <c r="C229" s="40">
        <v>0.9819444444444444</v>
      </c>
      <c r="D229" s="48">
        <v>42826.0</v>
      </c>
      <c r="E229" s="39" t="s">
        <v>920</v>
      </c>
      <c r="F229" s="39" t="s">
        <v>921</v>
      </c>
      <c r="G229" s="39" t="s">
        <v>922</v>
      </c>
      <c r="H229" s="45" t="s">
        <v>923</v>
      </c>
      <c r="I229" s="11"/>
    </row>
    <row r="230" ht="15.75" customHeight="1">
      <c r="A230" s="39" t="s">
        <v>137</v>
      </c>
      <c r="B230" s="39" t="s">
        <v>116</v>
      </c>
      <c r="C230" s="39" t="s">
        <v>924</v>
      </c>
      <c r="D230" s="52">
        <v>42827.0</v>
      </c>
      <c r="E230" s="39" t="s">
        <v>856</v>
      </c>
      <c r="F230" s="39" t="s">
        <v>925</v>
      </c>
      <c r="G230" s="39" t="s">
        <v>926</v>
      </c>
      <c r="H230" s="44" t="str">
        <f>HYPERLINK("http://imgur.com/a/NAaZX","http://imgur.com/a/NAaZX")</f>
        <v>http://imgur.com/a/NAaZX</v>
      </c>
      <c r="I230" s="11"/>
    </row>
    <row r="231" ht="15.75" customHeight="1">
      <c r="A231" s="39" t="s">
        <v>789</v>
      </c>
      <c r="B231" s="39" t="s">
        <v>44</v>
      </c>
      <c r="C231" s="39" t="s">
        <v>927</v>
      </c>
      <c r="D231" s="52">
        <v>42770.0</v>
      </c>
      <c r="E231" s="39" t="s">
        <v>928</v>
      </c>
      <c r="F231" s="39" t="s">
        <v>929</v>
      </c>
      <c r="G231" s="39" t="s">
        <v>213</v>
      </c>
      <c r="H231" s="44" t="str">
        <f>HYPERLINK("https://steamuserimages-a.akamaihd.net/ugc/80344134513671426/DFF5526AAA43BE05B05CAB3B15345C5EF7A55EEF/","https://steamuserimages-a.akamaihd.net/ugc/80344134513671426/DFF5526AAA43BE05B05CAB3B15345C5EF7A55EEF/")</f>
        <v>https://steamuserimages-a.akamaihd.net/ugc/80344134513671426/DFF5526AAA43BE05B05CAB3B15345C5EF7A55EEF/</v>
      </c>
      <c r="I231" s="11"/>
    </row>
    <row r="232" ht="15.75" customHeight="1">
      <c r="A232" s="39" t="s">
        <v>789</v>
      </c>
      <c r="B232" s="39" t="s">
        <v>27</v>
      </c>
      <c r="C232" s="47">
        <v>0.9152777777777777</v>
      </c>
      <c r="D232" s="52">
        <v>42770.0</v>
      </c>
      <c r="E232" s="39" t="s">
        <v>930</v>
      </c>
      <c r="F232" s="39" t="s">
        <v>931</v>
      </c>
      <c r="G232" s="39" t="s">
        <v>932</v>
      </c>
      <c r="H232" s="44" t="str">
        <f>HYPERLINK("https://steamuserimages-a.akamaihd.net/ugc/80344261214988582/3529EF0EFDAEF843FF0E0EF91B685DCA64CA43FF/","https://steamuserimages-a.akamaihd.net/ugc/80344261214988582/3529EF0EFDAEF843FF0E0EF91B685DCA64CA43FF/")</f>
        <v>https://steamuserimages-a.akamaihd.net/ugc/80344261214988582/3529EF0EFDAEF843FF0E0EF91B685DCA64CA43FF/</v>
      </c>
      <c r="I232" s="11"/>
    </row>
    <row r="233" ht="15.75" customHeight="1">
      <c r="A233" s="39" t="s">
        <v>789</v>
      </c>
      <c r="B233" s="39" t="s">
        <v>116</v>
      </c>
      <c r="C233" s="39"/>
      <c r="D233" s="52">
        <v>42770.0</v>
      </c>
      <c r="E233" s="39" t="s">
        <v>933</v>
      </c>
      <c r="F233" s="39" t="s">
        <v>934</v>
      </c>
      <c r="G233" s="39" t="s">
        <v>935</v>
      </c>
      <c r="H233" s="44" t="str">
        <f>HYPERLINK("https://gyazo.com/e1181140bd5a70333f851bcca06ed60f","https://gyazo.com/e1181140bd5a70333f851bcca06ed60f")</f>
        <v>https://gyazo.com/e1181140bd5a70333f851bcca06ed60f</v>
      </c>
      <c r="I233" s="11"/>
    </row>
    <row r="234" ht="15.75" customHeight="1">
      <c r="A234" s="39" t="s">
        <v>936</v>
      </c>
      <c r="B234" s="39" t="s">
        <v>339</v>
      </c>
      <c r="C234" s="39" t="s">
        <v>937</v>
      </c>
      <c r="D234" s="48">
        <v>42798.0</v>
      </c>
      <c r="E234" s="39" t="s">
        <v>938</v>
      </c>
      <c r="F234" s="39" t="s">
        <v>939</v>
      </c>
      <c r="G234" s="39"/>
      <c r="H234" s="45" t="s">
        <v>940</v>
      </c>
      <c r="I234" s="11"/>
    </row>
    <row r="235" ht="15.75" customHeight="1">
      <c r="A235" s="39" t="s">
        <v>50</v>
      </c>
      <c r="B235" s="39" t="s">
        <v>116</v>
      </c>
      <c r="C235" s="39" t="s">
        <v>941</v>
      </c>
      <c r="D235" s="48">
        <v>42798.0</v>
      </c>
      <c r="E235" s="39" t="s">
        <v>942</v>
      </c>
      <c r="F235" s="39" t="s">
        <v>943</v>
      </c>
      <c r="G235" s="39"/>
      <c r="H235" s="45" t="s">
        <v>944</v>
      </c>
      <c r="I235" s="11"/>
    </row>
    <row r="236" ht="15.75" customHeight="1">
      <c r="A236" s="39" t="s">
        <v>205</v>
      </c>
      <c r="B236" s="39" t="s">
        <v>44</v>
      </c>
      <c r="C236" s="39" t="s">
        <v>945</v>
      </c>
      <c r="D236" s="91">
        <v>42829.0</v>
      </c>
      <c r="E236" s="39" t="s">
        <v>942</v>
      </c>
      <c r="F236" s="39" t="s">
        <v>946</v>
      </c>
      <c r="G236" s="39" t="s">
        <v>882</v>
      </c>
      <c r="H236" s="45"/>
      <c r="I236" s="11"/>
    </row>
    <row r="237" ht="15.75" customHeight="1">
      <c r="A237" s="39" t="s">
        <v>486</v>
      </c>
      <c r="B237" s="39" t="s">
        <v>339</v>
      </c>
      <c r="C237" s="39">
        <v>1350.0</v>
      </c>
      <c r="D237" s="41">
        <v>42829.0</v>
      </c>
      <c r="E237" s="39" t="s">
        <v>947</v>
      </c>
      <c r="F237" s="39" t="s">
        <v>948</v>
      </c>
      <c r="G237" s="39" t="s">
        <v>949</v>
      </c>
      <c r="H237" s="45"/>
      <c r="I237" s="11"/>
    </row>
    <row r="238" ht="15.75" customHeight="1">
      <c r="A238" s="39" t="s">
        <v>205</v>
      </c>
      <c r="B238" s="39" t="s">
        <v>950</v>
      </c>
      <c r="C238" s="39" t="s">
        <v>951</v>
      </c>
      <c r="D238" s="39" t="s">
        <v>952</v>
      </c>
      <c r="E238" s="39" t="s">
        <v>953</v>
      </c>
      <c r="F238" s="39" t="s">
        <v>954</v>
      </c>
      <c r="G238" s="39" t="s">
        <v>955</v>
      </c>
      <c r="H238" s="45"/>
      <c r="I238" s="11"/>
    </row>
    <row r="239" ht="15.75" customHeight="1">
      <c r="A239" s="39" t="s">
        <v>956</v>
      </c>
      <c r="B239" s="39" t="s">
        <v>339</v>
      </c>
      <c r="C239" s="39" t="s">
        <v>957</v>
      </c>
      <c r="D239" s="41">
        <v>42829.0</v>
      </c>
      <c r="E239" s="39" t="s">
        <v>958</v>
      </c>
      <c r="F239" s="39" t="s">
        <v>959</v>
      </c>
      <c r="G239" s="39" t="s">
        <v>960</v>
      </c>
      <c r="H239" s="45"/>
      <c r="I239" s="11"/>
    </row>
    <row r="240" ht="15.75" customHeight="1">
      <c r="A240" s="39" t="s">
        <v>50</v>
      </c>
      <c r="B240" s="39" t="s">
        <v>27</v>
      </c>
      <c r="C240" s="39" t="s">
        <v>961</v>
      </c>
      <c r="D240" s="48">
        <v>42859.0</v>
      </c>
      <c r="E240" s="39" t="s">
        <v>351</v>
      </c>
      <c r="F240" s="39" t="s">
        <v>962</v>
      </c>
      <c r="G240" s="39"/>
      <c r="H240" s="45"/>
      <c r="I240" s="11"/>
    </row>
    <row r="241" ht="15.75" customHeight="1">
      <c r="A241" s="39" t="s">
        <v>956</v>
      </c>
      <c r="B241" s="39" t="s">
        <v>116</v>
      </c>
      <c r="C241" s="39" t="s">
        <v>963</v>
      </c>
      <c r="D241" s="39" t="s">
        <v>952</v>
      </c>
      <c r="E241" s="39" t="s">
        <v>964</v>
      </c>
      <c r="F241" s="39" t="s">
        <v>965</v>
      </c>
      <c r="G241" s="39" t="s">
        <v>966</v>
      </c>
      <c r="H241" s="45"/>
      <c r="I241" s="11"/>
    </row>
    <row r="242" ht="15.75" customHeight="1">
      <c r="A242" s="39" t="s">
        <v>137</v>
      </c>
      <c r="B242" s="39" t="s">
        <v>116</v>
      </c>
      <c r="C242" s="39" t="s">
        <v>967</v>
      </c>
      <c r="D242" s="52">
        <v>42859.0</v>
      </c>
      <c r="E242" s="39" t="s">
        <v>968</v>
      </c>
      <c r="F242" s="39" t="s">
        <v>969</v>
      </c>
      <c r="G242" s="39" t="s">
        <v>970</v>
      </c>
      <c r="H242" s="44" t="str">
        <f>HYPERLINK("http://imgur.com/a/ByLqg","http://imgur.com/a/ByLqg")</f>
        <v>http://imgur.com/a/ByLqg</v>
      </c>
      <c r="I242" s="11"/>
    </row>
    <row r="243" ht="15.75" customHeight="1">
      <c r="A243" s="39" t="s">
        <v>137</v>
      </c>
      <c r="B243" s="39" t="s">
        <v>339</v>
      </c>
      <c r="C243" s="39" t="s">
        <v>971</v>
      </c>
      <c r="D243" s="52">
        <v>42859.0</v>
      </c>
      <c r="E243" s="39" t="s">
        <v>679</v>
      </c>
      <c r="F243" s="39" t="s">
        <v>972</v>
      </c>
      <c r="G243" s="39" t="s">
        <v>973</v>
      </c>
      <c r="H243" s="44" t="str">
        <f>HYPERLINK("http://imgur.com/a/yKOIZ","http://imgur.com/a/yKOIZ")</f>
        <v>http://imgur.com/a/yKOIZ</v>
      </c>
      <c r="I243" s="11"/>
    </row>
    <row r="244" ht="15.75" customHeight="1">
      <c r="A244" s="39" t="s">
        <v>205</v>
      </c>
      <c r="B244" s="39" t="s">
        <v>950</v>
      </c>
      <c r="C244" s="39" t="s">
        <v>974</v>
      </c>
      <c r="D244" s="41">
        <v>42830.0</v>
      </c>
      <c r="E244" s="39" t="s">
        <v>975</v>
      </c>
      <c r="F244" s="39" t="s">
        <v>954</v>
      </c>
      <c r="G244" s="39" t="s">
        <v>955</v>
      </c>
      <c r="H244" s="45"/>
      <c r="I244" s="11"/>
    </row>
    <row r="245" ht="15.75" customHeight="1">
      <c r="A245" s="39" t="s">
        <v>205</v>
      </c>
      <c r="B245" s="39" t="s">
        <v>950</v>
      </c>
      <c r="C245" s="39" t="s">
        <v>976</v>
      </c>
      <c r="D245" s="41">
        <v>42830.0</v>
      </c>
      <c r="E245" s="39" t="s">
        <v>977</v>
      </c>
      <c r="F245" s="39" t="s">
        <v>978</v>
      </c>
      <c r="G245" s="39" t="s">
        <v>904</v>
      </c>
      <c r="H245" s="45"/>
      <c r="I245" s="11"/>
    </row>
    <row r="246" ht="15.75" customHeight="1">
      <c r="A246" s="39" t="s">
        <v>956</v>
      </c>
      <c r="B246" s="39" t="s">
        <v>950</v>
      </c>
      <c r="C246" s="39" t="s">
        <v>979</v>
      </c>
      <c r="D246" s="41">
        <v>42830.0</v>
      </c>
      <c r="E246" s="39" t="s">
        <v>980</v>
      </c>
      <c r="F246" s="39" t="s">
        <v>981</v>
      </c>
      <c r="G246" s="39" t="s">
        <v>982</v>
      </c>
      <c r="H246" s="45"/>
      <c r="I246" s="11"/>
    </row>
    <row r="247" ht="15.75" customHeight="1">
      <c r="A247" s="39" t="s">
        <v>956</v>
      </c>
      <c r="B247" s="39" t="s">
        <v>950</v>
      </c>
      <c r="C247" s="39">
        <v>215.0</v>
      </c>
      <c r="D247" s="41">
        <v>42830.0</v>
      </c>
      <c r="E247" s="39" t="s">
        <v>980</v>
      </c>
      <c r="F247" s="39" t="s">
        <v>983</v>
      </c>
      <c r="G247" s="39" t="s">
        <v>984</v>
      </c>
      <c r="H247" s="45"/>
      <c r="I247" s="11"/>
    </row>
    <row r="248" ht="15.75" customHeight="1">
      <c r="A248" s="39" t="s">
        <v>86</v>
      </c>
      <c r="B248" s="39" t="s">
        <v>950</v>
      </c>
      <c r="C248" s="47">
        <v>0.21597222222222223</v>
      </c>
      <c r="D248" s="41">
        <v>42830.0</v>
      </c>
      <c r="E248" s="39" t="s">
        <v>980</v>
      </c>
      <c r="F248" s="39" t="s">
        <v>985</v>
      </c>
      <c r="G248" s="39" t="s">
        <v>986</v>
      </c>
      <c r="H248" s="39" t="s">
        <v>987</v>
      </c>
      <c r="I248" s="11"/>
    </row>
    <row r="249" ht="15.75" customHeight="1">
      <c r="A249" s="39" t="s">
        <v>86</v>
      </c>
      <c r="B249" s="39" t="s">
        <v>950</v>
      </c>
      <c r="C249" s="47">
        <v>0.2013888888888889</v>
      </c>
      <c r="D249" s="41">
        <v>42830.0</v>
      </c>
      <c r="E249" s="39" t="s">
        <v>980</v>
      </c>
      <c r="F249" s="39" t="s">
        <v>988</v>
      </c>
      <c r="G249" s="39"/>
      <c r="H249" s="45" t="s">
        <v>989</v>
      </c>
      <c r="I249" s="11"/>
    </row>
    <row r="250" ht="15.75" customHeight="1">
      <c r="A250" s="39" t="s">
        <v>86</v>
      </c>
      <c r="B250" s="39" t="s">
        <v>950</v>
      </c>
      <c r="C250" s="39" t="s">
        <v>990</v>
      </c>
      <c r="D250" s="41">
        <v>42831.0</v>
      </c>
      <c r="E250" s="39" t="s">
        <v>991</v>
      </c>
      <c r="F250" s="39" t="s">
        <v>992</v>
      </c>
      <c r="G250" s="39"/>
      <c r="H250" s="44" t="str">
        <f>HYPERLINK("https://steamuserimages-a.akamaihd.net/ugc/90477283071914927/405B7F8092C3B7E900BBF6F94ECDFEDBB172DA73/","https://steamuserimages-a.akamaihd.net/ugc/90477283071914927/405B7F8092C3B7E900BBF6F94ECDFEDBB172DA73/")</f>
        <v>https://steamuserimages-a.akamaihd.net/ugc/90477283071914927/405B7F8092C3B7E900BBF6F94ECDFEDBB172DA73/</v>
      </c>
      <c r="I250" s="11"/>
    </row>
    <row r="251" ht="15.75" customHeight="1">
      <c r="A251" s="39" t="s">
        <v>956</v>
      </c>
      <c r="B251" s="39" t="s">
        <v>950</v>
      </c>
      <c r="C251" s="39" t="s">
        <v>993</v>
      </c>
      <c r="D251" s="41">
        <v>42831.0</v>
      </c>
      <c r="E251" s="39" t="s">
        <v>994</v>
      </c>
      <c r="F251" s="39" t="s">
        <v>995</v>
      </c>
      <c r="G251" s="39" t="s">
        <v>996</v>
      </c>
      <c r="H251" s="44" t="str">
        <f>HYPERLINK("http://steamcommunity.com/id/derekbellamy/screenshot/83721958681337909","http://steamcommunity.com/id/derekbellamy/screenshot/83721958681337909")</f>
        <v>http://steamcommunity.com/id/derekbellamy/screenshot/83721958681337909</v>
      </c>
      <c r="I251" s="11"/>
    </row>
    <row r="252" ht="15.75" customHeight="1">
      <c r="A252" s="39" t="s">
        <v>86</v>
      </c>
      <c r="B252" s="39" t="s">
        <v>950</v>
      </c>
      <c r="C252" s="39" t="s">
        <v>997</v>
      </c>
      <c r="D252" s="41">
        <v>42831.0</v>
      </c>
      <c r="E252" s="39" t="s">
        <v>998</v>
      </c>
      <c r="F252" s="39" t="s">
        <v>999</v>
      </c>
      <c r="G252" s="39"/>
      <c r="H252" s="44" t="str">
        <f>HYPERLINK("https://steamuserimages-a.akamaihd.net/ugc/90477283071922813/15F3AFD36D9DF5BD92883CF6B0C5C20BF76D6E18/","https://steamuserimages-a.akamaihd.net/ugc/90477283071922813/15F3AFD36D9DF5BD92883CF6B0C5C20BF76D6E18/")</f>
        <v>https://steamuserimages-a.akamaihd.net/ugc/90477283071922813/15F3AFD36D9DF5BD92883CF6B0C5C20BF76D6E18/</v>
      </c>
      <c r="I252" s="11"/>
    </row>
    <row r="253" ht="15.75" customHeight="1">
      <c r="A253" s="39" t="s">
        <v>86</v>
      </c>
      <c r="B253" s="39" t="s">
        <v>950</v>
      </c>
      <c r="C253" s="39" t="s">
        <v>1000</v>
      </c>
      <c r="D253" s="41">
        <v>42831.0</v>
      </c>
      <c r="E253" s="39" t="s">
        <v>1001</v>
      </c>
      <c r="F253" s="39" t="s">
        <v>1002</v>
      </c>
      <c r="G253" s="39"/>
      <c r="H253" s="44" t="str">
        <f>HYPERLINK("https://steamuserimages-a.akamaihd.net/ugc/90477283071932331/E7EFB5F405C07BAA498A5D154884F426D3F02A17/","https://steamuserimages-a.akamaihd.net/ugc/90477283071932331/E7EFB5F405C07BAA498A5D154884F426D3F02A17/")</f>
        <v>https://steamuserimages-a.akamaihd.net/ugc/90477283071932331/E7EFB5F405C07BAA498A5D154884F426D3F02A17/</v>
      </c>
      <c r="I253" s="11"/>
    </row>
    <row r="254" ht="15.75" customHeight="1">
      <c r="A254" s="39" t="s">
        <v>956</v>
      </c>
      <c r="B254" s="39" t="s">
        <v>950</v>
      </c>
      <c r="C254" s="39" t="s">
        <v>1007</v>
      </c>
      <c r="D254" s="41">
        <v>42831.0</v>
      </c>
      <c r="E254" s="39" t="s">
        <v>1008</v>
      </c>
      <c r="F254" s="39" t="s">
        <v>1009</v>
      </c>
      <c r="G254" s="39" t="s">
        <v>1010</v>
      </c>
      <c r="H254" s="44" t="str">
        <f>HYPERLINK("http://steamcommunity.com/id/derekbellamy/screenshot/83721958681379788","http://steamcommunity.com/id/derekbellamy/screenshot/83721958681379788")</f>
        <v>http://steamcommunity.com/id/derekbellamy/screenshot/83721958681379788</v>
      </c>
      <c r="I254" s="11"/>
    </row>
    <row r="255" ht="15.75" customHeight="1">
      <c r="A255" s="39" t="s">
        <v>50</v>
      </c>
      <c r="B255" s="39" t="s">
        <v>27</v>
      </c>
      <c r="C255" s="39" t="s">
        <v>1012</v>
      </c>
      <c r="D255" s="52">
        <v>42920.0</v>
      </c>
      <c r="E255" s="39" t="s">
        <v>1013</v>
      </c>
      <c r="F255" s="39" t="s">
        <v>1014</v>
      </c>
      <c r="G255" s="39"/>
      <c r="H255" s="45"/>
      <c r="I255" s="11"/>
    </row>
    <row r="256" ht="15.75" customHeight="1">
      <c r="A256" s="39" t="s">
        <v>50</v>
      </c>
      <c r="B256" s="39" t="s">
        <v>116</v>
      </c>
      <c r="C256" s="39" t="s">
        <v>1015</v>
      </c>
      <c r="D256" s="52">
        <v>42951.0</v>
      </c>
      <c r="E256" s="39" t="s">
        <v>351</v>
      </c>
      <c r="F256" s="39" t="s">
        <v>969</v>
      </c>
      <c r="G256" s="39"/>
      <c r="H256" s="44" t="str">
        <f>HYPERLINK("http://i.imgur.com/ObcUlZL.png","http://i.imgur.com/ObcUlZL.png ")</f>
        <v>http://i.imgur.com/ObcUlZL.png </v>
      </c>
      <c r="I256" s="11"/>
    </row>
    <row r="257" ht="15.75" customHeight="1">
      <c r="A257" s="39" t="s">
        <v>50</v>
      </c>
      <c r="B257" s="39" t="s">
        <v>27</v>
      </c>
      <c r="C257" s="39" t="s">
        <v>1016</v>
      </c>
      <c r="D257" s="52">
        <v>42951.0</v>
      </c>
      <c r="E257" s="39" t="s">
        <v>1017</v>
      </c>
      <c r="F257" s="39" t="s">
        <v>1018</v>
      </c>
      <c r="G257" s="39"/>
      <c r="H257" s="44" t="str">
        <f>HYPERLINK("http://i.imgur.com/xfHXX6c.png","http://i.imgur.com/xfHXX6c.png")</f>
        <v>http://i.imgur.com/xfHXX6c.png</v>
      </c>
      <c r="I257" s="11"/>
    </row>
    <row r="258" ht="15.75" customHeight="1">
      <c r="A258" s="39" t="s">
        <v>50</v>
      </c>
      <c r="B258" s="39" t="s">
        <v>27</v>
      </c>
      <c r="C258" s="39" t="s">
        <v>941</v>
      </c>
      <c r="D258" s="48">
        <v>42951.0</v>
      </c>
      <c r="E258" s="39" t="s">
        <v>715</v>
      </c>
      <c r="F258" s="39" t="s">
        <v>1019</v>
      </c>
      <c r="G258" s="39"/>
      <c r="H258" s="45" t="s">
        <v>1020</v>
      </c>
      <c r="I258" s="11"/>
    </row>
    <row r="259" ht="15.75" customHeight="1">
      <c r="A259" s="39" t="s">
        <v>109</v>
      </c>
      <c r="B259" s="39" t="s">
        <v>116</v>
      </c>
      <c r="C259" s="47">
        <v>0.875</v>
      </c>
      <c r="D259" s="39" t="s">
        <v>1021</v>
      </c>
      <c r="E259" s="39" t="s">
        <v>715</v>
      </c>
      <c r="F259" s="39" t="s">
        <v>1022</v>
      </c>
      <c r="G259" s="39" t="s">
        <v>1023</v>
      </c>
      <c r="H259" s="56" t="str">
        <f>HYPERLINK("https://gyazo.com/ae3f455fd2ff3e0f70382749434e1d16","https://gyazo.com/ae3f455fd2ff3e0f70382749434e1d16")</f>
        <v>https://gyazo.com/ae3f455fd2ff3e0f70382749434e1d16</v>
      </c>
      <c r="I259" s="11"/>
    </row>
    <row r="260" ht="15.75" customHeight="1">
      <c r="A260" s="39" t="s">
        <v>563</v>
      </c>
      <c r="B260" s="39" t="s">
        <v>339</v>
      </c>
      <c r="C260" s="47">
        <v>0.7513888888888889</v>
      </c>
      <c r="D260" s="52">
        <v>42833.0</v>
      </c>
      <c r="E260" s="39" t="s">
        <v>1025</v>
      </c>
      <c r="F260" s="39" t="s">
        <v>1026</v>
      </c>
      <c r="G260" s="39"/>
      <c r="H260" s="56" t="str">
        <f>HYPERLINK("https://gyazo.com/7c150a569b3bd642d4ba54c435181b9b","https://gyazo.com/7c150a569b3bd642d4ba54c435181b9b")</f>
        <v>https://gyazo.com/7c150a569b3bd642d4ba54c435181b9b</v>
      </c>
      <c r="I260" s="11"/>
    </row>
    <row r="261" ht="15.75" customHeight="1">
      <c r="A261" s="39" t="s">
        <v>611</v>
      </c>
      <c r="B261" s="39" t="s">
        <v>339</v>
      </c>
      <c r="C261" s="39" t="s">
        <v>1033</v>
      </c>
      <c r="D261" s="52">
        <v>42982.0</v>
      </c>
      <c r="E261" s="39" t="s">
        <v>1036</v>
      </c>
      <c r="F261" s="39" t="s">
        <v>1037</v>
      </c>
      <c r="G261" s="39" t="s">
        <v>1038</v>
      </c>
      <c r="H261" s="45"/>
      <c r="I261" s="11"/>
    </row>
    <row r="262" ht="15.75" customHeight="1">
      <c r="A262" s="39" t="s">
        <v>563</v>
      </c>
      <c r="B262" s="39" t="s">
        <v>27</v>
      </c>
      <c r="C262" s="40">
        <v>0.6569444444444444</v>
      </c>
      <c r="D262" s="52">
        <v>42834.0</v>
      </c>
      <c r="E262" s="39" t="s">
        <v>1040</v>
      </c>
      <c r="F262" s="39" t="s">
        <v>1042</v>
      </c>
      <c r="G262" s="39" t="s">
        <v>1043</v>
      </c>
      <c r="H262" s="44" t="str">
        <f>HYPERLINK("https://gyazo.com/b24f6956fed13d104ad3a77f4b653e75?token=2ce81f56677c6bead3f591d86ffa2e9b","https://gyazo.com/b24f6956fed13d104ad3a77f4b653e75?token=2ce81f56677c6bead3f591d86ffa2e9b")</f>
        <v>https://gyazo.com/b24f6956fed13d104ad3a77f4b653e75?token=2ce81f56677c6bead3f591d86ffa2e9b</v>
      </c>
      <c r="I262" s="11"/>
    </row>
    <row r="263" ht="15.75" customHeight="1">
      <c r="A263" s="39" t="s">
        <v>563</v>
      </c>
      <c r="B263" s="39" t="s">
        <v>27</v>
      </c>
      <c r="C263" s="40">
        <v>0.7256944444444444</v>
      </c>
      <c r="D263" s="52">
        <v>42834.0</v>
      </c>
      <c r="E263" s="39" t="s">
        <v>1054</v>
      </c>
      <c r="F263" s="39" t="s">
        <v>1042</v>
      </c>
      <c r="G263" s="39" t="s">
        <v>1043</v>
      </c>
      <c r="H263" s="45"/>
      <c r="I263" s="11"/>
    </row>
    <row r="264" ht="15.75" customHeight="1">
      <c r="A264" s="39" t="s">
        <v>563</v>
      </c>
      <c r="B264" s="39" t="s">
        <v>27</v>
      </c>
      <c r="C264" s="40">
        <v>0.7527777777777778</v>
      </c>
      <c r="D264" s="52">
        <v>42834.0</v>
      </c>
      <c r="E264" s="39" t="s">
        <v>1059</v>
      </c>
      <c r="F264" s="39" t="s">
        <v>1060</v>
      </c>
      <c r="G264" s="39"/>
      <c r="H264" s="44" t="str">
        <f>HYPERLINK("https://gyazo.com/c68e06f7979151d7139deb17ed8a3922","https://gyazo.com/c68e06f7979151d7139deb17ed8a3922")</f>
        <v>https://gyazo.com/c68e06f7979151d7139deb17ed8a3922</v>
      </c>
      <c r="I264" s="11"/>
    </row>
    <row r="265" ht="15.75" customHeight="1">
      <c r="A265" s="39" t="s">
        <v>109</v>
      </c>
      <c r="B265" s="39" t="s">
        <v>116</v>
      </c>
      <c r="C265" s="47">
        <v>0.8597222222222223</v>
      </c>
      <c r="D265" s="39" t="s">
        <v>1074</v>
      </c>
      <c r="E265" s="39" t="s">
        <v>532</v>
      </c>
      <c r="F265" s="39" t="s">
        <v>1075</v>
      </c>
      <c r="G265" s="39" t="s">
        <v>1076</v>
      </c>
      <c r="H265" s="45"/>
      <c r="I265" s="11"/>
    </row>
    <row r="266" ht="15.75" customHeight="1">
      <c r="A266" s="39" t="s">
        <v>109</v>
      </c>
      <c r="B266" s="39" t="s">
        <v>339</v>
      </c>
      <c r="C266" s="47">
        <v>0.8868055555555555</v>
      </c>
      <c r="D266" s="39" t="s">
        <v>1077</v>
      </c>
      <c r="E266" s="39" t="s">
        <v>715</v>
      </c>
      <c r="F266" s="39" t="s">
        <v>1078</v>
      </c>
      <c r="G266" s="39" t="s">
        <v>1079</v>
      </c>
      <c r="H266" s="45" t="s">
        <v>1080</v>
      </c>
      <c r="I266" s="11"/>
    </row>
    <row r="267" ht="15.75" customHeight="1">
      <c r="A267" s="39" t="s">
        <v>109</v>
      </c>
      <c r="B267" s="39" t="s">
        <v>339</v>
      </c>
      <c r="C267" s="47">
        <v>0.8930555555555556</v>
      </c>
      <c r="D267" s="39" t="s">
        <v>1077</v>
      </c>
      <c r="E267" s="39" t="s">
        <v>1082</v>
      </c>
      <c r="F267" s="39" t="s">
        <v>1084</v>
      </c>
      <c r="G267" s="39" t="s">
        <v>1085</v>
      </c>
      <c r="H267" s="7" t="s">
        <v>1086</v>
      </c>
      <c r="I267" s="11"/>
    </row>
    <row r="268" ht="15.75" customHeight="1">
      <c r="A268" s="39" t="s">
        <v>109</v>
      </c>
      <c r="B268" s="39" t="s">
        <v>339</v>
      </c>
      <c r="C268" s="47">
        <v>0.9013888888888889</v>
      </c>
      <c r="D268" s="39" t="s">
        <v>1077</v>
      </c>
      <c r="E268" s="39" t="s">
        <v>715</v>
      </c>
      <c r="F268" s="39" t="s">
        <v>1090</v>
      </c>
      <c r="G268" s="39" t="s">
        <v>1092</v>
      </c>
      <c r="H268" s="7" t="s">
        <v>1094</v>
      </c>
      <c r="I268" s="11"/>
    </row>
    <row r="269" ht="15.75" customHeight="1">
      <c r="A269" s="39" t="s">
        <v>109</v>
      </c>
      <c r="B269" s="39" t="s">
        <v>339</v>
      </c>
      <c r="C269" s="47">
        <v>0.9111111111111111</v>
      </c>
      <c r="D269" s="39" t="s">
        <v>1077</v>
      </c>
      <c r="E269" s="39" t="s">
        <v>715</v>
      </c>
      <c r="F269" s="39" t="s">
        <v>1097</v>
      </c>
      <c r="G269" s="39" t="s">
        <v>1098</v>
      </c>
      <c r="H269" s="44" t="str">
        <f>HYPERLINK("https://gyazo.com/c1c893a5005577e92bf6e5dcab3e40fc","https://gyazo.com/c1c893a5005577e92bf6e5dcab3e40fc")</f>
        <v>https://gyazo.com/c1c893a5005577e92bf6e5dcab3e40fc</v>
      </c>
      <c r="I269" s="11"/>
    </row>
    <row r="270" ht="15.75" customHeight="1">
      <c r="A270" s="39" t="s">
        <v>486</v>
      </c>
      <c r="B270" s="39" t="s">
        <v>339</v>
      </c>
      <c r="C270" s="39">
        <v>2217.0</v>
      </c>
      <c r="D270" s="41">
        <v>42837.0</v>
      </c>
      <c r="E270" s="39" t="s">
        <v>1101</v>
      </c>
      <c r="F270" s="39" t="s">
        <v>1102</v>
      </c>
      <c r="G270" s="39" t="s">
        <v>1103</v>
      </c>
      <c r="H270" s="45"/>
      <c r="I270" s="11"/>
    </row>
    <row r="271" ht="15.75" customHeight="1">
      <c r="A271" s="39" t="s">
        <v>563</v>
      </c>
      <c r="B271" s="39" t="s">
        <v>339</v>
      </c>
      <c r="C271" s="40">
        <v>0.5993055555555555</v>
      </c>
      <c r="D271" s="52">
        <v>42838.0</v>
      </c>
      <c r="E271" s="39" t="s">
        <v>1104</v>
      </c>
      <c r="F271" s="39" t="s">
        <v>1105</v>
      </c>
      <c r="G271" s="39"/>
      <c r="H271" s="45" t="s">
        <v>1106</v>
      </c>
      <c r="I271" s="11"/>
    </row>
    <row r="272" ht="15.75" customHeight="1">
      <c r="A272" s="39" t="s">
        <v>563</v>
      </c>
      <c r="B272" s="39" t="s">
        <v>339</v>
      </c>
      <c r="C272" s="47">
        <v>0.6013888888888889</v>
      </c>
      <c r="D272" s="52">
        <v>42838.0</v>
      </c>
      <c r="E272" s="39" t="s">
        <v>1107</v>
      </c>
      <c r="F272" s="39" t="s">
        <v>1108</v>
      </c>
      <c r="G272" s="39"/>
      <c r="H272" s="45"/>
      <c r="I272" s="11"/>
    </row>
    <row r="273" ht="15.75" customHeight="1">
      <c r="A273" s="39" t="s">
        <v>563</v>
      </c>
      <c r="B273" s="39" t="s">
        <v>339</v>
      </c>
      <c r="C273" s="40">
        <v>0.6083333333333333</v>
      </c>
      <c r="D273" s="52">
        <v>42838.0</v>
      </c>
      <c r="E273" s="39" t="s">
        <v>1111</v>
      </c>
      <c r="F273" s="39" t="s">
        <v>1112</v>
      </c>
      <c r="G273" s="39"/>
      <c r="H273" s="45" t="s">
        <v>1114</v>
      </c>
      <c r="I273" s="11"/>
    </row>
    <row r="274" ht="15.75" customHeight="1">
      <c r="A274" s="39" t="s">
        <v>191</v>
      </c>
      <c r="B274" s="39" t="s">
        <v>27</v>
      </c>
      <c r="C274" s="39" t="s">
        <v>1117</v>
      </c>
      <c r="D274" s="48">
        <v>42838.0</v>
      </c>
      <c r="E274" s="39" t="s">
        <v>1119</v>
      </c>
      <c r="F274" s="39" t="s">
        <v>1120</v>
      </c>
      <c r="G274" s="39" t="s">
        <v>1121</v>
      </c>
      <c r="H274" s="45" t="s">
        <v>1122</v>
      </c>
      <c r="I274" s="11"/>
    </row>
    <row r="275" ht="15.75" customHeight="1">
      <c r="A275" s="39" t="s">
        <v>563</v>
      </c>
      <c r="B275" s="39" t="s">
        <v>116</v>
      </c>
      <c r="C275" s="40">
        <v>0.5638888888888889</v>
      </c>
      <c r="D275" s="52">
        <v>42838.0</v>
      </c>
      <c r="E275" s="39" t="s">
        <v>1126</v>
      </c>
      <c r="F275" s="39" t="s">
        <v>1127</v>
      </c>
      <c r="G275" s="39"/>
      <c r="H275" s="45" t="s">
        <v>1128</v>
      </c>
      <c r="I275" s="11"/>
    </row>
    <row r="276" ht="15.75" customHeight="1">
      <c r="A276" s="39" t="s">
        <v>137</v>
      </c>
      <c r="B276" s="39" t="s">
        <v>339</v>
      </c>
      <c r="C276" s="39" t="s">
        <v>1129</v>
      </c>
      <c r="D276" s="52">
        <v>42837.0</v>
      </c>
      <c r="E276" s="39" t="s">
        <v>1130</v>
      </c>
      <c r="F276" s="39" t="s">
        <v>1131</v>
      </c>
      <c r="G276" s="39" t="s">
        <v>1132</v>
      </c>
      <c r="H276" s="44" t="str">
        <f>HYPERLINK("http://imgur.com/a/U7hIS","http://imgur.com/a/U7hIS")</f>
        <v>http://imgur.com/a/U7hIS</v>
      </c>
      <c r="I276" s="11"/>
    </row>
    <row r="277" ht="15.75" customHeight="1">
      <c r="A277" s="39" t="s">
        <v>191</v>
      </c>
      <c r="B277" s="39" t="s">
        <v>27</v>
      </c>
      <c r="C277" s="39" t="s">
        <v>1142</v>
      </c>
      <c r="D277" s="41">
        <v>42839.0</v>
      </c>
      <c r="E277" s="39" t="s">
        <v>1144</v>
      </c>
      <c r="F277" s="39" t="s">
        <v>1145</v>
      </c>
      <c r="G277" s="39"/>
      <c r="H277" s="45" t="s">
        <v>1147</v>
      </c>
      <c r="I277" s="11"/>
    </row>
    <row r="278" ht="15.75" customHeight="1">
      <c r="A278" s="39" t="s">
        <v>191</v>
      </c>
      <c r="B278" s="39" t="s">
        <v>27</v>
      </c>
      <c r="C278" s="39" t="s">
        <v>1151</v>
      </c>
      <c r="D278" s="41">
        <v>42839.0</v>
      </c>
      <c r="E278" s="39" t="s">
        <v>1152</v>
      </c>
      <c r="F278" s="39" t="s">
        <v>1154</v>
      </c>
      <c r="G278" s="39" t="s">
        <v>1156</v>
      </c>
      <c r="H278" s="45" t="s">
        <v>1157</v>
      </c>
      <c r="I278" s="11"/>
    </row>
    <row r="279" ht="15.75" customHeight="1">
      <c r="A279" s="39" t="s">
        <v>611</v>
      </c>
      <c r="B279" s="39" t="s">
        <v>27</v>
      </c>
      <c r="C279" s="39" t="s">
        <v>1160</v>
      </c>
      <c r="D279" s="39" t="s">
        <v>1161</v>
      </c>
      <c r="E279" s="39" t="s">
        <v>1163</v>
      </c>
      <c r="F279" s="39" t="s">
        <v>1164</v>
      </c>
      <c r="G279" s="39"/>
      <c r="H279" s="44" t="str">
        <f>HYPERLINK("http://imgur.com/a/8pxEz","http://imgur.com/a/8pxEz")</f>
        <v>http://imgur.com/a/8pxEz</v>
      </c>
      <c r="I279" s="11"/>
    </row>
    <row r="280" ht="15.75" customHeight="1">
      <c r="A280" s="39" t="s">
        <v>109</v>
      </c>
      <c r="B280" s="39" t="s">
        <v>116</v>
      </c>
      <c r="C280" s="47">
        <v>0.7083333333333334</v>
      </c>
      <c r="D280" s="39" t="s">
        <v>1173</v>
      </c>
      <c r="E280" s="39" t="s">
        <v>1175</v>
      </c>
      <c r="F280" s="39" t="s">
        <v>1176</v>
      </c>
      <c r="G280" s="39" t="s">
        <v>1177</v>
      </c>
      <c r="H280" s="5"/>
      <c r="I280" s="11"/>
    </row>
    <row r="281" ht="15.75" customHeight="1">
      <c r="A281" s="39" t="s">
        <v>109</v>
      </c>
      <c r="B281" s="39" t="s">
        <v>339</v>
      </c>
      <c r="C281" s="47">
        <v>0.9465277777777777</v>
      </c>
      <c r="D281" s="39" t="s">
        <v>1180</v>
      </c>
      <c r="E281" s="39" t="s">
        <v>1181</v>
      </c>
      <c r="F281" s="39" t="s">
        <v>1183</v>
      </c>
      <c r="G281" s="39" t="s">
        <v>1184</v>
      </c>
      <c r="H281" s="44" t="str">
        <f>HYPERLINK("https://gyazo.com/d3f0acd5115413e6726e9fdc167ee855","https://gyazo.com/d3f0acd5115413e6726e9fdc167ee855")</f>
        <v>https://gyazo.com/d3f0acd5115413e6726e9fdc167ee855</v>
      </c>
      <c r="I281" s="11"/>
    </row>
    <row r="282" ht="15.75" customHeight="1">
      <c r="A282" s="39" t="s">
        <v>137</v>
      </c>
      <c r="B282" s="39" t="s">
        <v>116</v>
      </c>
      <c r="C282" s="40">
        <v>0.5798611111111112</v>
      </c>
      <c r="D282" s="52">
        <v>42840.0</v>
      </c>
      <c r="E282" s="39" t="s">
        <v>686</v>
      </c>
      <c r="F282" s="39" t="s">
        <v>1196</v>
      </c>
      <c r="G282" s="39" t="s">
        <v>1197</v>
      </c>
      <c r="H282" s="44" t="str">
        <f>HYPERLINK("http://imgur.com/a/6nZj0","http://imgur.com/a/6nZj0 ")</f>
        <v>http://imgur.com/a/6nZj0 </v>
      </c>
      <c r="I282" s="11"/>
    </row>
    <row r="283" ht="15.75" customHeight="1">
      <c r="A283" s="39" t="s">
        <v>137</v>
      </c>
      <c r="B283" s="39" t="s">
        <v>116</v>
      </c>
      <c r="C283" s="40">
        <v>0.5798611111111112</v>
      </c>
      <c r="D283" s="52">
        <v>42840.0</v>
      </c>
      <c r="E283" s="39" t="s">
        <v>1213</v>
      </c>
      <c r="F283" s="39" t="s">
        <v>1214</v>
      </c>
      <c r="G283" s="39" t="s">
        <v>1197</v>
      </c>
      <c r="H283" s="45" t="s">
        <v>1215</v>
      </c>
      <c r="I283" s="11"/>
    </row>
    <row r="284" ht="15.75" customHeight="1">
      <c r="A284" s="39" t="s">
        <v>137</v>
      </c>
      <c r="B284" s="39" t="s">
        <v>116</v>
      </c>
      <c r="C284" s="39" t="s">
        <v>1218</v>
      </c>
      <c r="D284" s="52">
        <v>42841.0</v>
      </c>
      <c r="E284" s="39" t="s">
        <v>856</v>
      </c>
      <c r="F284" s="39" t="s">
        <v>1220</v>
      </c>
      <c r="G284" s="39" t="s">
        <v>1221</v>
      </c>
      <c r="H284" s="44" t="str">
        <f>HYPERLINK("http://imgur.com/a/IoNLe","http://imgur.com/a/IoNLe")</f>
        <v>http://imgur.com/a/IoNLe</v>
      </c>
      <c r="I284" s="11"/>
    </row>
    <row r="285" ht="15.75" customHeight="1">
      <c r="A285" s="39" t="s">
        <v>563</v>
      </c>
      <c r="B285" s="39" t="s">
        <v>339</v>
      </c>
      <c r="C285" s="40">
        <v>0.13055555555555556</v>
      </c>
      <c r="D285" s="52">
        <v>42841.0</v>
      </c>
      <c r="E285" s="39" t="s">
        <v>1040</v>
      </c>
      <c r="F285" s="39" t="s">
        <v>1234</v>
      </c>
      <c r="G285" s="39" t="s">
        <v>1235</v>
      </c>
      <c r="H285" s="45"/>
      <c r="I285" s="11"/>
    </row>
    <row r="286" ht="15.75" customHeight="1">
      <c r="A286" s="39" t="s">
        <v>142</v>
      </c>
      <c r="B286" s="39" t="s">
        <v>339</v>
      </c>
      <c r="C286" s="39" t="s">
        <v>1236</v>
      </c>
      <c r="D286" s="52">
        <v>42842.0</v>
      </c>
      <c r="E286" s="39" t="s">
        <v>1237</v>
      </c>
      <c r="F286" s="39" t="s">
        <v>1238</v>
      </c>
      <c r="G286" s="39"/>
      <c r="H286" s="45"/>
      <c r="I286" s="11"/>
    </row>
    <row r="287" ht="15.75" customHeight="1">
      <c r="A287" s="39" t="s">
        <v>109</v>
      </c>
      <c r="B287" s="39" t="s">
        <v>27</v>
      </c>
      <c r="C287" s="47">
        <v>0.2513888888888889</v>
      </c>
      <c r="D287" s="39" t="s">
        <v>1239</v>
      </c>
      <c r="E287" s="39" t="s">
        <v>1240</v>
      </c>
      <c r="F287" s="39" t="s">
        <v>1241</v>
      </c>
      <c r="G287" s="39" t="s">
        <v>1242</v>
      </c>
      <c r="H287" s="44" t="str">
        <f>HYPERLINK("https://gyazo.com/2e8ab2e2ae493740fdf0ac5ba6827d38","https://gyazo.com/2e8ab2e2ae493740fdf0ac5ba6827d38 ")</f>
        <v>https://gyazo.com/2e8ab2e2ae493740fdf0ac5ba6827d38 </v>
      </c>
      <c r="I287" s="11"/>
    </row>
    <row r="288" ht="15.75" customHeight="1">
      <c r="A288" s="39" t="s">
        <v>205</v>
      </c>
      <c r="B288" s="39" t="s">
        <v>27</v>
      </c>
      <c r="C288" s="39" t="s">
        <v>1244</v>
      </c>
      <c r="D288" s="39" t="s">
        <v>1239</v>
      </c>
      <c r="E288" s="39" t="s">
        <v>1245</v>
      </c>
      <c r="F288" s="39" t="s">
        <v>1042</v>
      </c>
      <c r="G288" s="39" t="s">
        <v>1246</v>
      </c>
      <c r="H288" s="44" t="str">
        <f>HYPERLINK("http://steamcommunity.com/id/derekbellamy/screenshot/83723269576585668","http://steamcommunity.com/id/derekbellamy/screenshot/83723269576585668")</f>
        <v>http://steamcommunity.com/id/derekbellamy/screenshot/83723269576585668</v>
      </c>
      <c r="I288" s="11"/>
    </row>
    <row r="289" ht="15.75" customHeight="1">
      <c r="A289" s="39" t="s">
        <v>205</v>
      </c>
      <c r="B289" s="39" t="s">
        <v>27</v>
      </c>
      <c r="C289" s="39" t="s">
        <v>1244</v>
      </c>
      <c r="D289" s="39" t="s">
        <v>1239</v>
      </c>
      <c r="E289" s="39" t="s">
        <v>1250</v>
      </c>
      <c r="F289" s="39" t="s">
        <v>1252</v>
      </c>
      <c r="G289" s="39" t="s">
        <v>1254</v>
      </c>
      <c r="H289" s="44" t="str">
        <f>HYPERLINK("http://steamcommunity.com/id/derekbellamy/screenshot/83723269576585950","http://steamcommunity.com/id/derekbellamy/screenshot/83723269576585950")</f>
        <v>http://steamcommunity.com/id/derekbellamy/screenshot/83723269576585950</v>
      </c>
      <c r="I289" s="11"/>
    </row>
    <row r="290" ht="15.75" customHeight="1">
      <c r="A290" s="39" t="s">
        <v>205</v>
      </c>
      <c r="B290" s="39" t="s">
        <v>27</v>
      </c>
      <c r="C290" s="39" t="s">
        <v>1256</v>
      </c>
      <c r="D290" s="39" t="s">
        <v>1239</v>
      </c>
      <c r="E290" s="39" t="s">
        <v>1250</v>
      </c>
      <c r="F290" s="39" t="s">
        <v>1257</v>
      </c>
      <c r="G290" s="39" t="s">
        <v>1258</v>
      </c>
      <c r="H290" s="45"/>
      <c r="I290" s="11"/>
    </row>
    <row r="291" ht="15.75" customHeight="1">
      <c r="A291" s="39" t="s">
        <v>205</v>
      </c>
      <c r="B291" s="39" t="s">
        <v>27</v>
      </c>
      <c r="C291" s="39" t="s">
        <v>1256</v>
      </c>
      <c r="D291" s="39" t="s">
        <v>1239</v>
      </c>
      <c r="E291" s="90" t="s">
        <v>1250</v>
      </c>
      <c r="F291" s="39" t="s">
        <v>1259</v>
      </c>
      <c r="G291" s="39" t="s">
        <v>1260</v>
      </c>
      <c r="H291" s="45"/>
      <c r="I291" s="11"/>
    </row>
    <row r="292" ht="15.75" customHeight="1">
      <c r="A292" s="39" t="s">
        <v>205</v>
      </c>
      <c r="B292" s="39" t="s">
        <v>27</v>
      </c>
      <c r="C292" s="39" t="s">
        <v>1256</v>
      </c>
      <c r="D292" s="39" t="s">
        <v>1239</v>
      </c>
      <c r="E292" s="39" t="s">
        <v>1250</v>
      </c>
      <c r="F292" s="39" t="s">
        <v>1261</v>
      </c>
      <c r="G292" s="39" t="s">
        <v>1262</v>
      </c>
      <c r="H292" s="45"/>
      <c r="I292" s="11"/>
    </row>
    <row r="293" ht="15.75" customHeight="1">
      <c r="A293" s="39" t="s">
        <v>109</v>
      </c>
      <c r="B293" s="39" t="s">
        <v>339</v>
      </c>
      <c r="C293" s="47">
        <v>0.8402777777777778</v>
      </c>
      <c r="D293" s="39" t="s">
        <v>1239</v>
      </c>
      <c r="E293" s="39" t="s">
        <v>1263</v>
      </c>
      <c r="F293" s="39" t="s">
        <v>1264</v>
      </c>
      <c r="G293" s="39" t="s">
        <v>1265</v>
      </c>
      <c r="H293" s="56" t="str">
        <f>HYPERLINK("https://gyazo.com/b50d5b81a773914213893ed656314926","https://gyazo.com/b50d5b81a773914213893ed656314926")</f>
        <v>https://gyazo.com/b50d5b81a773914213893ed656314926</v>
      </c>
      <c r="I293" s="11"/>
    </row>
    <row r="294" ht="15.75" customHeight="1">
      <c r="A294" s="39" t="s">
        <v>611</v>
      </c>
      <c r="B294" s="39" t="s">
        <v>1266</v>
      </c>
      <c r="C294" s="39" t="s">
        <v>1267</v>
      </c>
      <c r="D294" s="39" t="s">
        <v>1268</v>
      </c>
      <c r="E294" s="39" t="s">
        <v>1270</v>
      </c>
      <c r="F294" s="39" t="s">
        <v>1234</v>
      </c>
      <c r="G294" s="39" t="s">
        <v>1272</v>
      </c>
      <c r="H294" s="56" t="str">
        <f>HYPERLINK("http://imgur.com/a/MytSd","http://imgur.com/a/MytSd")</f>
        <v>http://imgur.com/a/MytSd</v>
      </c>
      <c r="I294" s="11"/>
    </row>
    <row r="295" ht="15.75" customHeight="1">
      <c r="A295" s="39" t="s">
        <v>563</v>
      </c>
      <c r="B295" s="39" t="s">
        <v>832</v>
      </c>
      <c r="C295" s="47">
        <v>0.9305555555555556</v>
      </c>
      <c r="D295" s="52">
        <v>42843.0</v>
      </c>
      <c r="E295" s="39" t="s">
        <v>1282</v>
      </c>
      <c r="F295" s="39" t="s">
        <v>1283</v>
      </c>
      <c r="G295" s="39"/>
      <c r="H295" s="44" t="str">
        <f>HYPERLINK("https://gyazo.com/f0c5f4817800a809c4a676c24db9bcc4","https://gyazo.com/f0c5f4817800a809c4a676c24db9bcc4")</f>
        <v>https://gyazo.com/f0c5f4817800a809c4a676c24db9bcc4</v>
      </c>
      <c r="I295" s="11"/>
    </row>
    <row r="296" ht="15.75" customHeight="1">
      <c r="A296" s="39" t="s">
        <v>563</v>
      </c>
      <c r="B296" s="39" t="s">
        <v>339</v>
      </c>
      <c r="C296" s="40">
        <v>0.9361111111111111</v>
      </c>
      <c r="D296" s="52">
        <v>42843.0</v>
      </c>
      <c r="E296" s="39"/>
      <c r="F296" s="39" t="s">
        <v>1299</v>
      </c>
      <c r="G296" s="39"/>
      <c r="H296" s="45" t="s">
        <v>1301</v>
      </c>
      <c r="I296" s="11"/>
    </row>
    <row r="297" ht="15.75" customHeight="1">
      <c r="A297" s="39"/>
      <c r="B297" s="39"/>
      <c r="C297" s="39"/>
      <c r="D297" s="39"/>
      <c r="E297" s="39"/>
      <c r="F297" s="39"/>
      <c r="G297" s="39"/>
      <c r="H297" s="45"/>
      <c r="I297" s="11"/>
    </row>
    <row r="298" ht="15.75" customHeight="1">
      <c r="A298" s="39"/>
      <c r="B298" s="39"/>
      <c r="C298" s="39"/>
      <c r="D298" s="39"/>
      <c r="E298" s="39"/>
      <c r="F298" s="39"/>
      <c r="G298" s="39"/>
      <c r="H298" s="45"/>
      <c r="I298" s="11"/>
    </row>
    <row r="299" ht="15.75" customHeight="1">
      <c r="A299" s="39"/>
      <c r="B299" s="39"/>
      <c r="C299" s="39"/>
      <c r="D299" s="39"/>
      <c r="E299" s="39"/>
      <c r="F299" s="39"/>
      <c r="G299" s="39"/>
      <c r="H299" s="45"/>
      <c r="I299" s="11"/>
    </row>
    <row r="300" ht="15.75" customHeight="1">
      <c r="A300" s="39"/>
      <c r="B300" s="39"/>
      <c r="C300" s="39"/>
      <c r="D300" s="39"/>
      <c r="E300" s="39"/>
      <c r="F300" s="39"/>
      <c r="G300" s="39"/>
      <c r="H300" s="45"/>
      <c r="I300" s="11"/>
    </row>
    <row r="301" ht="15.75" customHeight="1">
      <c r="A301" s="39"/>
      <c r="B301" s="39"/>
      <c r="C301" s="39"/>
      <c r="D301" s="39"/>
      <c r="E301" s="39"/>
      <c r="F301" s="39"/>
      <c r="G301" s="39"/>
      <c r="H301" s="45"/>
      <c r="I301" s="11"/>
    </row>
    <row r="302" ht="15.75" customHeight="1">
      <c r="A302" s="39"/>
      <c r="B302" s="39"/>
      <c r="C302" s="39"/>
      <c r="D302" s="39"/>
      <c r="E302" s="39"/>
      <c r="F302" s="39"/>
      <c r="G302" s="39"/>
      <c r="H302" s="45"/>
      <c r="I302" s="11"/>
    </row>
    <row r="303" ht="15.75" customHeight="1">
      <c r="A303" s="39"/>
      <c r="B303" s="39"/>
      <c r="C303" s="39"/>
      <c r="D303" s="39"/>
      <c r="E303" s="39"/>
      <c r="F303" s="39"/>
      <c r="G303" s="39"/>
      <c r="H303" s="45"/>
      <c r="I303" s="11"/>
    </row>
    <row r="304" ht="15.75" customHeight="1">
      <c r="A304" s="39"/>
      <c r="B304" s="39"/>
      <c r="C304" s="39"/>
      <c r="D304" s="39"/>
      <c r="E304" s="39"/>
      <c r="F304" s="39"/>
      <c r="G304" s="39"/>
      <c r="H304" s="45"/>
      <c r="I304" s="11"/>
    </row>
    <row r="305" ht="15.75" customHeight="1">
      <c r="A305" s="39"/>
      <c r="B305" s="39"/>
      <c r="C305" s="39"/>
      <c r="D305" s="39"/>
      <c r="E305" s="39"/>
      <c r="F305" s="39"/>
      <c r="G305" s="39"/>
      <c r="H305" s="45"/>
      <c r="I305" s="11"/>
    </row>
    <row r="306" ht="15.75" customHeight="1">
      <c r="A306" s="39"/>
      <c r="B306" s="39"/>
      <c r="C306" s="39"/>
      <c r="D306" s="39"/>
      <c r="E306" s="39"/>
      <c r="F306" s="39"/>
      <c r="G306" s="39"/>
      <c r="H306" s="45"/>
      <c r="I306" s="11"/>
    </row>
    <row r="307" ht="15.75" customHeight="1">
      <c r="A307" s="39"/>
      <c r="B307" s="39"/>
      <c r="C307" s="39"/>
      <c r="D307" s="39"/>
      <c r="E307" s="39"/>
      <c r="F307" s="39"/>
      <c r="G307" s="39"/>
      <c r="H307" s="45"/>
      <c r="I307" s="11"/>
    </row>
    <row r="308" ht="15.75" customHeight="1">
      <c r="A308" s="39"/>
      <c r="B308" s="39"/>
      <c r="C308" s="39"/>
      <c r="D308" s="39"/>
      <c r="E308" s="39"/>
      <c r="F308" s="39"/>
      <c r="G308" s="39"/>
      <c r="H308" s="45"/>
      <c r="I308" s="11"/>
    </row>
    <row r="309" ht="15.75" customHeight="1">
      <c r="A309" s="39"/>
      <c r="B309" s="39"/>
      <c r="C309" s="39"/>
      <c r="D309" s="39"/>
      <c r="E309" s="39"/>
      <c r="F309" s="39"/>
      <c r="G309" s="39"/>
      <c r="H309" s="45"/>
      <c r="I309" s="11"/>
    </row>
    <row r="310" ht="15.75" customHeight="1">
      <c r="A310" s="39"/>
      <c r="B310" s="39"/>
      <c r="C310" s="39"/>
      <c r="D310" s="39"/>
      <c r="E310" s="39"/>
      <c r="F310" s="39"/>
      <c r="G310" s="39"/>
      <c r="H310" s="45"/>
      <c r="I310" s="11"/>
    </row>
    <row r="311" ht="15.75" customHeight="1">
      <c r="A311" s="39"/>
      <c r="B311" s="39"/>
      <c r="C311" s="39"/>
      <c r="D311" s="39"/>
      <c r="E311" s="39"/>
      <c r="F311" s="39"/>
      <c r="G311" s="39"/>
      <c r="H311" s="45"/>
      <c r="I311" s="11"/>
    </row>
    <row r="312" ht="15.75" customHeight="1">
      <c r="A312" s="39"/>
      <c r="B312" s="39"/>
      <c r="C312" s="39"/>
      <c r="D312" s="39"/>
      <c r="E312" s="39"/>
      <c r="F312" s="39"/>
      <c r="G312" s="39"/>
      <c r="H312" s="45"/>
      <c r="I312" s="11"/>
    </row>
    <row r="313" ht="15.75" customHeight="1">
      <c r="A313" s="39"/>
      <c r="B313" s="39"/>
      <c r="C313" s="39"/>
      <c r="D313" s="39"/>
      <c r="E313" s="39"/>
      <c r="F313" s="39"/>
      <c r="G313" s="39"/>
      <c r="H313" s="45"/>
      <c r="I313" s="11"/>
    </row>
    <row r="314" ht="15.75" customHeight="1">
      <c r="A314" s="39"/>
      <c r="B314" s="39"/>
      <c r="C314" s="39"/>
      <c r="D314" s="39"/>
      <c r="E314" s="39"/>
      <c r="F314" s="39"/>
      <c r="G314" s="39"/>
      <c r="H314" s="45"/>
      <c r="I314" s="11"/>
    </row>
    <row r="315" ht="15.75" customHeight="1">
      <c r="A315" s="39"/>
      <c r="B315" s="39"/>
      <c r="C315" s="39"/>
      <c r="D315" s="39"/>
      <c r="E315" s="39"/>
      <c r="F315" s="39"/>
      <c r="G315" s="39"/>
      <c r="H315" s="45"/>
      <c r="I315" s="11"/>
    </row>
    <row r="316" ht="15.75" customHeight="1">
      <c r="A316" s="39"/>
      <c r="B316" s="39"/>
      <c r="C316" s="39"/>
      <c r="D316" s="39"/>
      <c r="E316" s="39"/>
      <c r="F316" s="39"/>
      <c r="G316" s="39"/>
      <c r="H316" s="45"/>
      <c r="I316" s="11"/>
    </row>
    <row r="317" ht="15.75" customHeight="1">
      <c r="A317" s="39"/>
      <c r="B317" s="39"/>
      <c r="C317" s="39"/>
      <c r="D317" s="39"/>
      <c r="E317" s="39"/>
      <c r="F317" s="39"/>
      <c r="G317" s="39"/>
      <c r="H317" s="45"/>
      <c r="I317" s="11"/>
    </row>
    <row r="318" ht="15.75" customHeight="1">
      <c r="A318" s="39"/>
      <c r="B318" s="39"/>
      <c r="C318" s="39"/>
      <c r="D318" s="39"/>
      <c r="E318" s="39"/>
      <c r="F318" s="39"/>
      <c r="G318" s="39"/>
      <c r="H318" s="45"/>
      <c r="I318" s="11"/>
    </row>
    <row r="319" ht="15.75" customHeight="1">
      <c r="A319" s="39"/>
      <c r="B319" s="39"/>
      <c r="C319" s="39"/>
      <c r="D319" s="39"/>
      <c r="E319" s="39"/>
      <c r="F319" s="39"/>
      <c r="G319" s="39"/>
      <c r="H319" s="45"/>
      <c r="I319" s="11"/>
    </row>
    <row r="320" ht="15.75" customHeight="1">
      <c r="A320" s="39"/>
      <c r="B320" s="39"/>
      <c r="C320" s="39"/>
      <c r="D320" s="39"/>
      <c r="E320" s="39"/>
      <c r="F320" s="39"/>
      <c r="G320" s="39"/>
      <c r="H320" s="45"/>
      <c r="I320" s="11"/>
    </row>
    <row r="321" ht="15.75" customHeight="1">
      <c r="A321" s="39"/>
      <c r="B321" s="39"/>
      <c r="C321" s="39"/>
      <c r="D321" s="39"/>
      <c r="E321" s="39"/>
      <c r="F321" s="39"/>
      <c r="G321" s="39"/>
      <c r="H321" s="45"/>
      <c r="I321" s="11"/>
    </row>
    <row r="322" ht="15.75" customHeight="1">
      <c r="A322" s="39"/>
      <c r="B322" s="39"/>
      <c r="C322" s="39"/>
      <c r="D322" s="39"/>
      <c r="E322" s="39"/>
      <c r="F322" s="39"/>
      <c r="G322" s="39"/>
      <c r="H322" s="45"/>
      <c r="I322" s="11"/>
    </row>
    <row r="323" ht="15.75" customHeight="1">
      <c r="A323" s="39"/>
      <c r="B323" s="39"/>
      <c r="C323" s="39"/>
      <c r="D323" s="39"/>
      <c r="E323" s="39"/>
      <c r="F323" s="39"/>
      <c r="G323" s="39"/>
      <c r="H323" s="45"/>
      <c r="I323" s="11"/>
    </row>
    <row r="324" ht="15.75" customHeight="1">
      <c r="A324" s="39"/>
      <c r="B324" s="39"/>
      <c r="C324" s="39"/>
      <c r="D324" s="39"/>
      <c r="E324" s="39"/>
      <c r="F324" s="39"/>
      <c r="G324" s="39"/>
      <c r="H324" s="45"/>
      <c r="I324" s="11"/>
    </row>
    <row r="325" ht="15.75" customHeight="1">
      <c r="A325" s="39"/>
      <c r="B325" s="39"/>
      <c r="C325" s="39"/>
      <c r="D325" s="39"/>
      <c r="E325" s="39"/>
      <c r="F325" s="39"/>
      <c r="G325" s="39"/>
      <c r="H325" s="45"/>
      <c r="I325" s="11"/>
    </row>
    <row r="326" ht="15.75" customHeight="1">
      <c r="A326" s="39"/>
      <c r="B326" s="39"/>
      <c r="C326" s="39"/>
      <c r="D326" s="39"/>
      <c r="E326" s="39"/>
      <c r="F326" s="39"/>
      <c r="G326" s="39"/>
      <c r="H326" s="45"/>
      <c r="I326" s="11"/>
    </row>
    <row r="327" ht="15.75" customHeight="1">
      <c r="A327" s="39"/>
      <c r="B327" s="39"/>
      <c r="C327" s="39"/>
      <c r="D327" s="39"/>
      <c r="E327" s="39"/>
      <c r="F327" s="39"/>
      <c r="G327" s="39"/>
      <c r="H327" s="45"/>
      <c r="I327" s="11"/>
    </row>
    <row r="328" ht="15.75" customHeight="1">
      <c r="A328" s="39"/>
      <c r="B328" s="39"/>
      <c r="C328" s="39"/>
      <c r="D328" s="39"/>
      <c r="E328" s="39"/>
      <c r="F328" s="39"/>
      <c r="G328" s="39"/>
      <c r="H328" s="45"/>
      <c r="I328" s="11"/>
    </row>
    <row r="329" ht="15.75" customHeight="1">
      <c r="A329" s="39"/>
      <c r="B329" s="39"/>
      <c r="C329" s="39"/>
      <c r="D329" s="39"/>
      <c r="E329" s="39"/>
      <c r="F329" s="39"/>
      <c r="G329" s="39"/>
      <c r="H329" s="45"/>
      <c r="I329" s="11"/>
    </row>
    <row r="330" ht="15.75" customHeight="1">
      <c r="A330" s="39"/>
      <c r="B330" s="39"/>
      <c r="C330" s="39"/>
      <c r="D330" s="39"/>
      <c r="E330" s="39"/>
      <c r="F330" s="39"/>
      <c r="G330" s="39"/>
      <c r="H330" s="45"/>
      <c r="I330" s="11"/>
    </row>
    <row r="331" ht="15.75" customHeight="1">
      <c r="A331" s="39"/>
      <c r="B331" s="39"/>
      <c r="C331" s="39"/>
      <c r="D331" s="39"/>
      <c r="E331" s="39"/>
      <c r="F331" s="39"/>
      <c r="G331" s="39"/>
      <c r="H331" s="45"/>
      <c r="I331" s="11"/>
    </row>
    <row r="332" ht="15.75" customHeight="1">
      <c r="A332" s="39"/>
      <c r="B332" s="39"/>
      <c r="C332" s="39"/>
      <c r="D332" s="39"/>
      <c r="E332" s="39"/>
      <c r="F332" s="39"/>
      <c r="G332" s="39"/>
      <c r="H332" s="45"/>
      <c r="I332" s="11"/>
    </row>
    <row r="333" ht="15.75" customHeight="1">
      <c r="A333" s="39"/>
      <c r="B333" s="39"/>
      <c r="C333" s="39"/>
      <c r="D333" s="39"/>
      <c r="E333" s="39"/>
      <c r="F333" s="39"/>
      <c r="G333" s="39"/>
      <c r="H333" s="45"/>
      <c r="I333" s="11"/>
    </row>
    <row r="334" ht="15.75" customHeight="1">
      <c r="A334" s="39"/>
      <c r="B334" s="39"/>
      <c r="C334" s="39"/>
      <c r="D334" s="39"/>
      <c r="E334" s="39"/>
      <c r="F334" s="39"/>
      <c r="G334" s="39"/>
      <c r="H334" s="45"/>
      <c r="I334" s="11"/>
    </row>
    <row r="335" ht="15.75" customHeight="1">
      <c r="A335" s="39"/>
      <c r="B335" s="39"/>
      <c r="C335" s="39"/>
      <c r="D335" s="39"/>
      <c r="E335" s="39"/>
      <c r="F335" s="39"/>
      <c r="G335" s="39"/>
      <c r="H335" s="45"/>
      <c r="I335" s="11"/>
    </row>
    <row r="336" ht="15.75" customHeight="1">
      <c r="A336" s="39"/>
      <c r="B336" s="39"/>
      <c r="C336" s="39"/>
      <c r="D336" s="39"/>
      <c r="E336" s="39"/>
      <c r="F336" s="39"/>
      <c r="G336" s="39"/>
      <c r="H336" s="45"/>
      <c r="I336" s="11"/>
    </row>
    <row r="337" ht="15.75" customHeight="1">
      <c r="A337" s="39"/>
      <c r="B337" s="39"/>
      <c r="C337" s="39"/>
      <c r="D337" s="39"/>
      <c r="E337" s="39"/>
      <c r="F337" s="39"/>
      <c r="G337" s="39"/>
      <c r="H337" s="45"/>
      <c r="I337" s="11"/>
    </row>
    <row r="338" ht="15.75" customHeight="1">
      <c r="A338" s="39"/>
      <c r="B338" s="39"/>
      <c r="C338" s="39"/>
      <c r="D338" s="39"/>
      <c r="E338" s="39"/>
      <c r="F338" s="39"/>
      <c r="G338" s="39"/>
      <c r="H338" s="45"/>
      <c r="I338" s="11"/>
    </row>
    <row r="339" ht="15.75" customHeight="1">
      <c r="A339" s="39"/>
      <c r="B339" s="39"/>
      <c r="C339" s="39"/>
      <c r="D339" s="39"/>
      <c r="E339" s="39"/>
      <c r="F339" s="39"/>
      <c r="G339" s="39"/>
      <c r="H339" s="45"/>
      <c r="I339" s="11"/>
    </row>
    <row r="340" ht="15.75" customHeight="1">
      <c r="A340" s="39"/>
      <c r="B340" s="39"/>
      <c r="C340" s="39"/>
      <c r="D340" s="39"/>
      <c r="E340" s="39"/>
      <c r="F340" s="39"/>
      <c r="G340" s="39"/>
      <c r="H340" s="45"/>
      <c r="I340" s="11"/>
    </row>
    <row r="341" ht="15.75" customHeight="1">
      <c r="A341" s="39"/>
      <c r="B341" s="39"/>
      <c r="C341" s="39"/>
      <c r="D341" s="39"/>
      <c r="E341" s="39"/>
      <c r="F341" s="39"/>
      <c r="G341" s="39"/>
      <c r="H341" s="45"/>
      <c r="I341" s="11"/>
    </row>
    <row r="342" ht="15.75" customHeight="1">
      <c r="A342" s="39"/>
      <c r="B342" s="39"/>
      <c r="C342" s="39"/>
      <c r="D342" s="39"/>
      <c r="E342" s="39"/>
      <c r="F342" s="39"/>
      <c r="G342" s="39"/>
      <c r="H342" s="45"/>
      <c r="I342" s="11"/>
    </row>
    <row r="343" ht="15.75" customHeight="1">
      <c r="A343" s="39"/>
      <c r="B343" s="39"/>
      <c r="C343" s="39"/>
      <c r="D343" s="39"/>
      <c r="E343" s="39"/>
      <c r="F343" s="39"/>
      <c r="G343" s="39"/>
      <c r="H343" s="45"/>
      <c r="I343" s="11"/>
    </row>
    <row r="344" ht="15.75" customHeight="1">
      <c r="A344" s="39"/>
      <c r="B344" s="39"/>
      <c r="C344" s="39"/>
      <c r="D344" s="39"/>
      <c r="E344" s="39"/>
      <c r="F344" s="39"/>
      <c r="G344" s="39"/>
      <c r="H344" s="45"/>
      <c r="I344" s="11"/>
    </row>
    <row r="345" ht="15.75" customHeight="1">
      <c r="A345" s="39"/>
      <c r="B345" s="39"/>
      <c r="C345" s="39"/>
      <c r="D345" s="39"/>
      <c r="E345" s="39"/>
      <c r="F345" s="39"/>
      <c r="G345" s="39"/>
      <c r="H345" s="45"/>
      <c r="I345" s="11"/>
    </row>
    <row r="346" ht="15.75" customHeight="1">
      <c r="A346" s="39"/>
      <c r="B346" s="39"/>
      <c r="C346" s="39"/>
      <c r="D346" s="39"/>
      <c r="E346" s="39"/>
      <c r="F346" s="39"/>
      <c r="G346" s="39"/>
      <c r="H346" s="45"/>
      <c r="I346" s="11"/>
    </row>
    <row r="347" ht="15.75" customHeight="1">
      <c r="A347" s="39"/>
      <c r="B347" s="39"/>
      <c r="C347" s="39"/>
      <c r="D347" s="39"/>
      <c r="E347" s="39"/>
      <c r="F347" s="39"/>
      <c r="G347" s="39"/>
      <c r="H347" s="45"/>
      <c r="I347" s="11"/>
    </row>
    <row r="348" ht="15.75" customHeight="1">
      <c r="A348" s="39"/>
      <c r="B348" s="39"/>
      <c r="C348" s="39"/>
      <c r="D348" s="39"/>
      <c r="E348" s="39"/>
      <c r="F348" s="39"/>
      <c r="G348" s="39"/>
      <c r="H348" s="45"/>
      <c r="I348" s="11"/>
    </row>
    <row r="349" ht="15.75" customHeight="1">
      <c r="A349" s="39"/>
      <c r="B349" s="39"/>
      <c r="C349" s="39"/>
      <c r="D349" s="39"/>
      <c r="E349" s="39"/>
      <c r="F349" s="39"/>
      <c r="G349" s="39"/>
      <c r="H349" s="45"/>
      <c r="I349" s="11"/>
    </row>
    <row r="350" ht="15.75" customHeight="1">
      <c r="A350" s="39"/>
      <c r="B350" s="39"/>
      <c r="C350" s="39"/>
      <c r="D350" s="39"/>
      <c r="E350" s="39"/>
      <c r="F350" s="39"/>
      <c r="G350" s="39"/>
      <c r="H350" s="45"/>
      <c r="I350" s="11"/>
    </row>
    <row r="351" ht="15.75" customHeight="1">
      <c r="A351" s="39"/>
      <c r="B351" s="39"/>
      <c r="C351" s="39"/>
      <c r="D351" s="39"/>
      <c r="E351" s="39"/>
      <c r="F351" s="39"/>
      <c r="G351" s="39"/>
      <c r="H351" s="45"/>
      <c r="I351" s="11"/>
    </row>
    <row r="352" ht="15.75" customHeight="1">
      <c r="A352" s="39"/>
      <c r="B352" s="39"/>
      <c r="C352" s="39"/>
      <c r="D352" s="39"/>
      <c r="E352" s="39"/>
      <c r="F352" s="39"/>
      <c r="G352" s="39"/>
      <c r="H352" s="45"/>
      <c r="I352" s="11"/>
    </row>
    <row r="353" ht="15.75" customHeight="1">
      <c r="A353" s="39"/>
      <c r="B353" s="39"/>
      <c r="C353" s="39"/>
      <c r="D353" s="39"/>
      <c r="E353" s="39"/>
      <c r="F353" s="39"/>
      <c r="G353" s="39"/>
      <c r="H353" s="45"/>
      <c r="I353" s="11"/>
    </row>
    <row r="354" ht="15.75" customHeight="1">
      <c r="A354" s="39"/>
      <c r="B354" s="39"/>
      <c r="C354" s="39"/>
      <c r="D354" s="39"/>
      <c r="E354" s="39"/>
      <c r="F354" s="39"/>
      <c r="G354" s="39"/>
      <c r="H354" s="45"/>
      <c r="I354" s="11"/>
    </row>
    <row r="355" ht="15.75" customHeight="1">
      <c r="A355" s="39"/>
      <c r="B355" s="39"/>
      <c r="C355" s="39"/>
      <c r="D355" s="39"/>
      <c r="E355" s="39"/>
      <c r="F355" s="39"/>
      <c r="G355" s="39"/>
      <c r="H355" s="45"/>
      <c r="I355" s="11"/>
    </row>
    <row r="356" ht="15.75" customHeight="1">
      <c r="A356" s="39"/>
      <c r="B356" s="39"/>
      <c r="C356" s="39"/>
      <c r="D356" s="39"/>
      <c r="E356" s="39"/>
      <c r="F356" s="39"/>
      <c r="G356" s="39"/>
      <c r="H356" s="45"/>
      <c r="I356" s="11"/>
    </row>
    <row r="357" ht="15.75" customHeight="1">
      <c r="A357" s="39"/>
      <c r="B357" s="39"/>
      <c r="C357" s="39"/>
      <c r="D357" s="39"/>
      <c r="E357" s="39"/>
      <c r="F357" s="39"/>
      <c r="G357" s="39"/>
      <c r="H357" s="45"/>
      <c r="I357" s="11"/>
    </row>
    <row r="358" ht="15.75" customHeight="1">
      <c r="A358" s="39"/>
      <c r="B358" s="39"/>
      <c r="C358" s="39"/>
      <c r="D358" s="39"/>
      <c r="E358" s="39"/>
      <c r="F358" s="39"/>
      <c r="G358" s="39"/>
      <c r="H358" s="45"/>
      <c r="I358" s="11"/>
    </row>
    <row r="359" ht="15.75" customHeight="1">
      <c r="A359" s="39"/>
      <c r="B359" s="39"/>
      <c r="C359" s="39"/>
      <c r="D359" s="39"/>
      <c r="E359" s="39"/>
      <c r="F359" s="39"/>
      <c r="G359" s="39"/>
      <c r="H359" s="45"/>
      <c r="I359" s="11"/>
    </row>
    <row r="360" ht="15.75" customHeight="1">
      <c r="A360" s="39"/>
      <c r="B360" s="39"/>
      <c r="C360" s="39"/>
      <c r="D360" s="39"/>
      <c r="E360" s="39"/>
      <c r="F360" s="39"/>
      <c r="G360" s="39"/>
      <c r="H360" s="45"/>
      <c r="I360" s="11"/>
    </row>
    <row r="361" ht="15.75" customHeight="1">
      <c r="A361" s="39"/>
      <c r="B361" s="39"/>
      <c r="C361" s="39"/>
      <c r="D361" s="39"/>
      <c r="E361" s="39"/>
      <c r="F361" s="39"/>
      <c r="G361" s="39"/>
      <c r="H361" s="45"/>
      <c r="I361" s="11"/>
    </row>
    <row r="362" ht="15.75" customHeight="1">
      <c r="A362" s="39"/>
      <c r="B362" s="39"/>
      <c r="C362" s="39"/>
      <c r="D362" s="39"/>
      <c r="E362" s="39"/>
      <c r="F362" s="39"/>
      <c r="G362" s="39"/>
      <c r="H362" s="45"/>
      <c r="I362" s="11"/>
    </row>
    <row r="363" ht="15.75" customHeight="1">
      <c r="A363" s="39"/>
      <c r="B363" s="39"/>
      <c r="C363" s="39"/>
      <c r="D363" s="39"/>
      <c r="E363" s="39"/>
      <c r="F363" s="39"/>
      <c r="G363" s="39"/>
      <c r="H363" s="45"/>
      <c r="I363" s="11"/>
    </row>
    <row r="364" ht="15.75" customHeight="1">
      <c r="A364" s="39"/>
      <c r="B364" s="39"/>
      <c r="C364" s="39"/>
      <c r="D364" s="39"/>
      <c r="E364" s="39"/>
      <c r="F364" s="39"/>
      <c r="G364" s="39"/>
      <c r="H364" s="45"/>
      <c r="I364" s="11"/>
    </row>
    <row r="365" ht="15.75" customHeight="1">
      <c r="A365" s="39"/>
      <c r="B365" s="39"/>
      <c r="C365" s="39"/>
      <c r="D365" s="39"/>
      <c r="E365" s="39"/>
      <c r="F365" s="39"/>
      <c r="G365" s="39"/>
      <c r="H365" s="45"/>
      <c r="I365" s="11"/>
    </row>
    <row r="366" ht="15.75" customHeight="1">
      <c r="A366" s="39"/>
      <c r="B366" s="39"/>
      <c r="C366" s="39"/>
      <c r="D366" s="39"/>
      <c r="E366" s="39"/>
      <c r="F366" s="39"/>
      <c r="G366" s="39"/>
      <c r="H366" s="45"/>
      <c r="I366" s="11"/>
    </row>
    <row r="367" ht="15.75" customHeight="1">
      <c r="A367" s="39"/>
      <c r="B367" s="39"/>
      <c r="C367" s="39"/>
      <c r="D367" s="39"/>
      <c r="E367" s="39"/>
      <c r="F367" s="39"/>
      <c r="G367" s="39"/>
      <c r="H367" s="45"/>
      <c r="I367" s="11"/>
    </row>
    <row r="368" ht="15.75" customHeight="1">
      <c r="A368" s="39"/>
      <c r="B368" s="39"/>
      <c r="C368" s="39"/>
      <c r="D368" s="39"/>
      <c r="E368" s="39"/>
      <c r="F368" s="39"/>
      <c r="G368" s="39"/>
      <c r="H368" s="45"/>
      <c r="I368" s="11"/>
    </row>
    <row r="369" ht="15.75" customHeight="1">
      <c r="A369" s="39"/>
      <c r="B369" s="39"/>
      <c r="C369" s="39"/>
      <c r="D369" s="39"/>
      <c r="E369" s="39"/>
      <c r="F369" s="39"/>
      <c r="G369" s="39"/>
      <c r="H369" s="45"/>
      <c r="I369" s="11"/>
    </row>
    <row r="370" ht="15.75" customHeight="1">
      <c r="A370" s="39"/>
      <c r="B370" s="39"/>
      <c r="C370" s="39"/>
      <c r="D370" s="39"/>
      <c r="E370" s="39"/>
      <c r="F370" s="39"/>
      <c r="G370" s="39"/>
      <c r="H370" s="45"/>
      <c r="I370" s="11"/>
    </row>
    <row r="371" ht="15.75" customHeight="1">
      <c r="A371" s="39"/>
      <c r="B371" s="39"/>
      <c r="C371" s="39"/>
      <c r="D371" s="39"/>
      <c r="E371" s="39"/>
      <c r="F371" s="39"/>
      <c r="G371" s="39"/>
      <c r="H371" s="45"/>
      <c r="I371" s="11"/>
    </row>
    <row r="372" ht="15.75" customHeight="1">
      <c r="A372" s="39"/>
      <c r="B372" s="39"/>
      <c r="C372" s="39"/>
      <c r="D372" s="39"/>
      <c r="E372" s="39"/>
      <c r="F372" s="39"/>
      <c r="G372" s="39"/>
      <c r="H372" s="45"/>
      <c r="I372" s="11"/>
    </row>
    <row r="373" ht="15.75" customHeight="1">
      <c r="A373" s="39"/>
      <c r="B373" s="39"/>
      <c r="C373" s="39"/>
      <c r="D373" s="39"/>
      <c r="E373" s="39"/>
      <c r="F373" s="39"/>
      <c r="G373" s="39"/>
      <c r="H373" s="45"/>
      <c r="I373" s="11"/>
    </row>
    <row r="374" ht="15.75" customHeight="1">
      <c r="A374" s="39"/>
      <c r="B374" s="39"/>
      <c r="C374" s="39"/>
      <c r="D374" s="39"/>
      <c r="E374" s="39"/>
      <c r="F374" s="39"/>
      <c r="G374" s="39"/>
      <c r="H374" s="45"/>
      <c r="I374" s="11"/>
    </row>
    <row r="375" ht="15.75" customHeight="1">
      <c r="A375" s="39"/>
      <c r="B375" s="39"/>
      <c r="C375" s="39"/>
      <c r="D375" s="39"/>
      <c r="E375" s="39"/>
      <c r="F375" s="39"/>
      <c r="G375" s="39"/>
      <c r="H375" s="45"/>
      <c r="I375" s="11"/>
    </row>
    <row r="376" ht="15.75" customHeight="1">
      <c r="A376" s="39"/>
      <c r="B376" s="39"/>
      <c r="C376" s="39"/>
      <c r="D376" s="39"/>
      <c r="E376" s="39"/>
      <c r="F376" s="39"/>
      <c r="G376" s="39"/>
      <c r="H376" s="45"/>
      <c r="I376" s="11"/>
    </row>
    <row r="377" ht="15.75" customHeight="1">
      <c r="A377" s="39"/>
      <c r="B377" s="39"/>
      <c r="C377" s="39"/>
      <c r="D377" s="39"/>
      <c r="E377" s="39"/>
      <c r="F377" s="39"/>
      <c r="G377" s="39"/>
      <c r="H377" s="45"/>
      <c r="I377" s="11"/>
    </row>
    <row r="378" ht="15.75" customHeight="1">
      <c r="A378" s="39"/>
      <c r="B378" s="39"/>
      <c r="C378" s="39"/>
      <c r="D378" s="39"/>
      <c r="E378" s="39"/>
      <c r="F378" s="39"/>
      <c r="G378" s="39"/>
      <c r="H378" s="45"/>
      <c r="I378" s="11"/>
    </row>
    <row r="379" ht="15.75" customHeight="1">
      <c r="A379" s="39"/>
      <c r="B379" s="39"/>
      <c r="C379" s="39"/>
      <c r="D379" s="39"/>
      <c r="E379" s="39"/>
      <c r="F379" s="39"/>
      <c r="G379" s="39"/>
      <c r="H379" s="45"/>
      <c r="I379" s="11"/>
    </row>
    <row r="380" ht="15.75" customHeight="1">
      <c r="A380" s="39"/>
      <c r="B380" s="39"/>
      <c r="C380" s="39"/>
      <c r="D380" s="39"/>
      <c r="E380" s="39"/>
      <c r="F380" s="39"/>
      <c r="G380" s="39"/>
      <c r="H380" s="45"/>
      <c r="I380" s="11"/>
    </row>
    <row r="381" ht="15.75" customHeight="1">
      <c r="A381" s="39"/>
      <c r="B381" s="39"/>
      <c r="C381" s="39"/>
      <c r="D381" s="39"/>
      <c r="E381" s="39"/>
      <c r="F381" s="39"/>
      <c r="G381" s="39"/>
      <c r="H381" s="45"/>
      <c r="I381" s="11"/>
    </row>
    <row r="382" ht="15.75" customHeight="1">
      <c r="A382" s="39"/>
      <c r="B382" s="39"/>
      <c r="C382" s="39"/>
      <c r="D382" s="39"/>
      <c r="E382" s="39"/>
      <c r="F382" s="39"/>
      <c r="G382" s="39"/>
      <c r="H382" s="45"/>
      <c r="I382" s="11"/>
    </row>
    <row r="383" ht="15.75" customHeight="1">
      <c r="A383" s="39"/>
      <c r="B383" s="39"/>
      <c r="C383" s="39"/>
      <c r="D383" s="39"/>
      <c r="E383" s="39"/>
      <c r="F383" s="39"/>
      <c r="G383" s="39"/>
      <c r="H383" s="45"/>
      <c r="I383" s="11"/>
    </row>
    <row r="384" ht="15.75" customHeight="1">
      <c r="A384" s="39"/>
      <c r="B384" s="39"/>
      <c r="C384" s="39"/>
      <c r="D384" s="39"/>
      <c r="E384" s="39"/>
      <c r="F384" s="39"/>
      <c r="G384" s="39"/>
      <c r="H384" s="45"/>
      <c r="I384" s="11"/>
    </row>
    <row r="385" ht="15.75" customHeight="1">
      <c r="A385" s="39"/>
      <c r="B385" s="39"/>
      <c r="C385" s="39"/>
      <c r="D385" s="39"/>
      <c r="E385" s="39"/>
      <c r="F385" s="39"/>
      <c r="G385" s="39"/>
      <c r="H385" s="45"/>
      <c r="I385" s="11"/>
    </row>
    <row r="386" ht="15.75" customHeight="1">
      <c r="A386" s="39"/>
      <c r="B386" s="39"/>
      <c r="C386" s="39"/>
      <c r="D386" s="39"/>
      <c r="E386" s="39"/>
      <c r="F386" s="39"/>
      <c r="G386" s="39"/>
      <c r="H386" s="45"/>
      <c r="I386" s="11"/>
    </row>
    <row r="387" ht="15.75" customHeight="1">
      <c r="A387" s="39"/>
      <c r="B387" s="39"/>
      <c r="C387" s="39"/>
      <c r="D387" s="39"/>
      <c r="E387" s="39"/>
      <c r="F387" s="39"/>
      <c r="G387" s="39"/>
      <c r="H387" s="45"/>
      <c r="I387" s="11"/>
    </row>
    <row r="388" ht="15.75" customHeight="1">
      <c r="A388" s="39"/>
      <c r="B388" s="39"/>
      <c r="C388" s="39"/>
      <c r="D388" s="39"/>
      <c r="E388" s="39"/>
      <c r="F388" s="39"/>
      <c r="G388" s="39"/>
      <c r="H388" s="45"/>
      <c r="I388" s="11"/>
    </row>
    <row r="389" ht="15.75" customHeight="1">
      <c r="A389" s="39"/>
      <c r="B389" s="39"/>
      <c r="C389" s="39"/>
      <c r="D389" s="39"/>
      <c r="E389" s="39"/>
      <c r="F389" s="39"/>
      <c r="G389" s="39"/>
      <c r="H389" s="45"/>
      <c r="I389" s="11"/>
    </row>
    <row r="390" ht="15.75" customHeight="1">
      <c r="A390" s="39"/>
      <c r="B390" s="39"/>
      <c r="C390" s="39"/>
      <c r="D390" s="39"/>
      <c r="E390" s="39"/>
      <c r="F390" s="39"/>
      <c r="G390" s="39"/>
      <c r="H390" s="45"/>
      <c r="I390" s="11"/>
    </row>
    <row r="391" ht="15.75" customHeight="1">
      <c r="A391" s="39"/>
      <c r="B391" s="39"/>
      <c r="C391" s="39"/>
      <c r="D391" s="39"/>
      <c r="E391" s="39"/>
      <c r="F391" s="39"/>
      <c r="G391" s="39"/>
      <c r="H391" s="45"/>
      <c r="I391" s="11"/>
    </row>
    <row r="392" ht="15.75" customHeight="1">
      <c r="A392" s="39"/>
      <c r="B392" s="39"/>
      <c r="C392" s="39"/>
      <c r="D392" s="39"/>
      <c r="E392" s="39"/>
      <c r="F392" s="39"/>
      <c r="G392" s="39"/>
      <c r="H392" s="45"/>
      <c r="I392" s="11"/>
    </row>
    <row r="393" ht="15.75" customHeight="1">
      <c r="A393" s="39"/>
      <c r="B393" s="39"/>
      <c r="C393" s="39"/>
      <c r="D393" s="39"/>
      <c r="E393" s="39"/>
      <c r="F393" s="39"/>
      <c r="G393" s="39"/>
      <c r="H393" s="45"/>
      <c r="I393" s="11"/>
    </row>
    <row r="394" ht="15.75" customHeight="1">
      <c r="A394" s="39"/>
      <c r="B394" s="39"/>
      <c r="C394" s="39"/>
      <c r="D394" s="39"/>
      <c r="E394" s="39"/>
      <c r="F394" s="39"/>
      <c r="G394" s="39"/>
      <c r="H394" s="45"/>
      <c r="I394" s="11"/>
    </row>
    <row r="395" ht="15.75" customHeight="1">
      <c r="A395" s="39"/>
      <c r="B395" s="39"/>
      <c r="C395" s="39"/>
      <c r="D395" s="39"/>
      <c r="E395" s="39"/>
      <c r="F395" s="39"/>
      <c r="G395" s="39"/>
      <c r="H395" s="45"/>
      <c r="I395" s="11"/>
    </row>
    <row r="396" ht="15.75" customHeight="1">
      <c r="A396" s="39"/>
      <c r="B396" s="39"/>
      <c r="C396" s="39"/>
      <c r="D396" s="39"/>
      <c r="E396" s="39"/>
      <c r="F396" s="39"/>
      <c r="G396" s="39"/>
      <c r="H396" s="45"/>
      <c r="I396" s="11"/>
    </row>
    <row r="397" ht="15.75" customHeight="1">
      <c r="A397" s="5"/>
      <c r="D397" s="5"/>
      <c r="E397" s="5"/>
      <c r="F397" s="5"/>
      <c r="G397" s="5"/>
      <c r="H397" s="5"/>
    </row>
    <row r="398" ht="15.75" customHeight="1">
      <c r="A398" s="5"/>
      <c r="D398" s="5"/>
      <c r="E398" s="5"/>
      <c r="F398" s="5"/>
      <c r="G398" s="5"/>
      <c r="H398" s="5"/>
    </row>
    <row r="399" ht="15.75" customHeight="1">
      <c r="A399" s="5"/>
      <c r="D399" s="5"/>
      <c r="E399" s="5"/>
      <c r="F399" s="5"/>
      <c r="G399" s="5"/>
      <c r="H399" s="5"/>
    </row>
    <row r="400" ht="15.75" customHeight="1">
      <c r="A400" s="5"/>
      <c r="D400" s="5"/>
      <c r="E400" s="5"/>
      <c r="F400" s="5"/>
      <c r="G400" s="5"/>
      <c r="H400" s="5"/>
    </row>
    <row r="401" ht="15.75" customHeight="1">
      <c r="A401" s="5"/>
      <c r="D401" s="5"/>
      <c r="E401" s="5"/>
      <c r="F401" s="5"/>
      <c r="G401" s="5"/>
      <c r="H401" s="5"/>
    </row>
    <row r="402" ht="15.75" customHeight="1">
      <c r="A402" s="5"/>
      <c r="D402" s="5"/>
      <c r="E402" s="5"/>
      <c r="F402" s="5"/>
      <c r="G402" s="5"/>
      <c r="H402" s="5"/>
    </row>
    <row r="403" ht="15.75" customHeight="1">
      <c r="A403" s="5"/>
      <c r="D403" s="5"/>
      <c r="E403" s="5"/>
      <c r="F403" s="5"/>
      <c r="G403" s="5"/>
      <c r="H403" s="5"/>
    </row>
    <row r="404" ht="15.75" customHeight="1">
      <c r="A404" s="5"/>
      <c r="D404" s="5"/>
      <c r="E404" s="5"/>
      <c r="F404" s="5"/>
      <c r="G404" s="5"/>
      <c r="H404" s="5"/>
    </row>
    <row r="405" ht="15.75" customHeight="1">
      <c r="A405" s="5"/>
      <c r="D405" s="5"/>
      <c r="E405" s="5"/>
      <c r="F405" s="5"/>
      <c r="G405" s="5"/>
      <c r="H405" s="5"/>
    </row>
    <row r="406" ht="15.75" customHeight="1">
      <c r="A406" s="5"/>
      <c r="D406" s="5"/>
      <c r="E406" s="5"/>
      <c r="F406" s="5"/>
      <c r="G406" s="5"/>
      <c r="H406" s="5"/>
    </row>
    <row r="407" ht="15.75" customHeight="1">
      <c r="A407" s="5"/>
      <c r="D407" s="5"/>
      <c r="E407" s="5"/>
      <c r="F407" s="5"/>
      <c r="G407" s="5"/>
      <c r="H407" s="5"/>
    </row>
    <row r="408" ht="15.75" customHeight="1">
      <c r="A408" s="5"/>
      <c r="D408" s="5"/>
      <c r="E408" s="5"/>
      <c r="F408" s="5"/>
      <c r="G408" s="5"/>
      <c r="H408" s="5"/>
    </row>
    <row r="409" ht="15.75" customHeight="1">
      <c r="A409" s="5"/>
      <c r="D409" s="5"/>
      <c r="E409" s="5"/>
      <c r="F409" s="5"/>
      <c r="G409" s="5"/>
      <c r="H409" s="5"/>
    </row>
    <row r="410" ht="15.75" customHeight="1">
      <c r="A410" s="5"/>
      <c r="D410" s="5"/>
      <c r="E410" s="5"/>
      <c r="F410" s="5"/>
      <c r="G410" s="5"/>
      <c r="H410" s="5"/>
    </row>
    <row r="411" ht="15.75" customHeight="1">
      <c r="A411" s="5"/>
      <c r="D411" s="5"/>
      <c r="E411" s="5"/>
      <c r="F411" s="5"/>
      <c r="G411" s="5"/>
      <c r="H411" s="5"/>
    </row>
    <row r="412" ht="15.75" customHeight="1">
      <c r="A412" s="5"/>
      <c r="D412" s="5"/>
      <c r="E412" s="5"/>
      <c r="F412" s="5"/>
      <c r="G412" s="5"/>
      <c r="H412" s="5"/>
    </row>
    <row r="413" ht="15.75" customHeight="1">
      <c r="A413" s="5"/>
      <c r="D413" s="5"/>
      <c r="E413" s="5"/>
      <c r="F413" s="5"/>
      <c r="G413" s="5"/>
      <c r="H413" s="5"/>
    </row>
    <row r="414" ht="15.75" customHeight="1">
      <c r="A414" s="5"/>
      <c r="D414" s="5"/>
      <c r="E414" s="5"/>
      <c r="F414" s="5"/>
      <c r="G414" s="5"/>
      <c r="H414" s="5"/>
    </row>
    <row r="415" ht="15.75" customHeight="1">
      <c r="A415" s="5"/>
      <c r="D415" s="5"/>
      <c r="E415" s="5"/>
      <c r="F415" s="5"/>
      <c r="G415" s="5"/>
      <c r="H415" s="5"/>
    </row>
    <row r="416" ht="15.75" customHeight="1">
      <c r="A416" s="5"/>
      <c r="D416" s="5"/>
      <c r="E416" s="5"/>
      <c r="F416" s="5"/>
      <c r="G416" s="5"/>
      <c r="H416" s="5"/>
    </row>
    <row r="417" ht="15.75" customHeight="1">
      <c r="A417" s="5"/>
      <c r="D417" s="5"/>
      <c r="E417" s="5"/>
      <c r="F417" s="5"/>
      <c r="G417" s="5"/>
      <c r="H417" s="5"/>
    </row>
    <row r="418" ht="15.75" customHeight="1">
      <c r="A418" s="5"/>
      <c r="D418" s="5"/>
      <c r="E418" s="5"/>
      <c r="F418" s="5"/>
      <c r="G418" s="5"/>
      <c r="H418" s="5"/>
    </row>
    <row r="419" ht="15.75" customHeight="1">
      <c r="A419" s="5"/>
      <c r="D419" s="5"/>
      <c r="E419" s="5"/>
      <c r="F419" s="5"/>
      <c r="G419" s="5"/>
      <c r="H419" s="5"/>
    </row>
    <row r="420" ht="15.75" customHeight="1">
      <c r="A420" s="5"/>
      <c r="D420" s="5"/>
      <c r="E420" s="5"/>
      <c r="F420" s="5"/>
      <c r="G420" s="5"/>
      <c r="H420" s="5"/>
    </row>
    <row r="421" ht="15.75" customHeight="1">
      <c r="A421" s="5"/>
      <c r="D421" s="5"/>
      <c r="E421" s="5"/>
      <c r="F421" s="5"/>
      <c r="G421" s="5"/>
      <c r="H421" s="5"/>
    </row>
    <row r="422" ht="15.75" customHeight="1">
      <c r="A422" s="5"/>
      <c r="D422" s="5"/>
      <c r="E422" s="5"/>
      <c r="F422" s="5"/>
      <c r="G422" s="5"/>
      <c r="H422" s="5"/>
    </row>
    <row r="423" ht="15.75" customHeight="1">
      <c r="A423" s="5"/>
      <c r="D423" s="5"/>
      <c r="E423" s="5"/>
      <c r="F423" s="5"/>
      <c r="G423" s="5"/>
      <c r="H423" s="5"/>
    </row>
    <row r="424" ht="15.75" customHeight="1">
      <c r="A424" s="5"/>
      <c r="D424" s="5"/>
      <c r="E424" s="5"/>
      <c r="F424" s="5"/>
      <c r="G424" s="5"/>
      <c r="H424" s="5"/>
    </row>
    <row r="425" ht="15.75" customHeight="1">
      <c r="A425" s="5"/>
      <c r="D425" s="5"/>
      <c r="E425" s="5"/>
      <c r="F425" s="5"/>
      <c r="G425" s="5"/>
      <c r="H425" s="5"/>
    </row>
    <row r="426" ht="15.75" customHeight="1">
      <c r="A426" s="5"/>
      <c r="D426" s="5"/>
      <c r="E426" s="5"/>
      <c r="F426" s="5"/>
      <c r="G426" s="5"/>
      <c r="H426" s="5"/>
    </row>
    <row r="427" ht="15.75" customHeight="1">
      <c r="A427" s="5"/>
      <c r="D427" s="5"/>
      <c r="E427" s="5"/>
      <c r="F427" s="5"/>
      <c r="G427" s="5"/>
      <c r="H427" s="5"/>
    </row>
    <row r="428" ht="15.75" customHeight="1">
      <c r="A428" s="5"/>
      <c r="D428" s="5"/>
      <c r="E428" s="5"/>
      <c r="F428" s="5"/>
      <c r="G428" s="5"/>
      <c r="H428" s="5"/>
    </row>
    <row r="429" ht="15.75" customHeight="1">
      <c r="A429" s="5"/>
      <c r="D429" s="5"/>
      <c r="E429" s="5"/>
      <c r="F429" s="5"/>
      <c r="G429" s="5"/>
      <c r="H429" s="5"/>
    </row>
    <row r="430" ht="15.75" customHeight="1">
      <c r="A430" s="5"/>
      <c r="D430" s="5"/>
      <c r="E430" s="5"/>
      <c r="F430" s="5"/>
      <c r="G430" s="5"/>
      <c r="H430" s="5"/>
    </row>
    <row r="431" ht="15.75" customHeight="1">
      <c r="A431" s="5"/>
      <c r="D431" s="5"/>
      <c r="E431" s="5"/>
      <c r="F431" s="5"/>
      <c r="G431" s="5"/>
      <c r="H431" s="5"/>
    </row>
    <row r="432" ht="15.75" customHeight="1">
      <c r="A432" s="5"/>
      <c r="D432" s="5"/>
      <c r="E432" s="5"/>
      <c r="F432" s="5"/>
      <c r="G432" s="5"/>
      <c r="H432" s="5"/>
    </row>
    <row r="433" ht="15.75" customHeight="1">
      <c r="A433" s="5"/>
      <c r="D433" s="5"/>
      <c r="E433" s="5"/>
      <c r="F433" s="5"/>
      <c r="G433" s="5"/>
      <c r="H433" s="5"/>
    </row>
    <row r="434" ht="15.75" customHeight="1">
      <c r="A434" s="5"/>
      <c r="D434" s="5"/>
      <c r="E434" s="5"/>
      <c r="F434" s="5"/>
      <c r="G434" s="5"/>
      <c r="H434" s="5"/>
    </row>
    <row r="435" ht="15.75" customHeight="1">
      <c r="A435" s="5"/>
      <c r="D435" s="5"/>
      <c r="E435" s="5"/>
      <c r="F435" s="5"/>
      <c r="G435" s="5"/>
      <c r="H435" s="5"/>
    </row>
    <row r="436" ht="15.75" customHeight="1">
      <c r="A436" s="5"/>
      <c r="D436" s="5"/>
      <c r="E436" s="5"/>
      <c r="F436" s="5"/>
      <c r="G436" s="5"/>
      <c r="H436" s="5"/>
    </row>
    <row r="437" ht="15.75" customHeight="1">
      <c r="A437" s="5"/>
      <c r="D437" s="5"/>
      <c r="E437" s="5"/>
      <c r="F437" s="5"/>
      <c r="G437" s="5"/>
      <c r="H437" s="5"/>
    </row>
    <row r="438" ht="15.75" customHeight="1">
      <c r="A438" s="5"/>
      <c r="D438" s="5"/>
      <c r="E438" s="5"/>
      <c r="F438" s="5"/>
      <c r="G438" s="5"/>
      <c r="H438" s="5"/>
    </row>
    <row r="439" ht="15.75" customHeight="1">
      <c r="A439" s="5"/>
      <c r="D439" s="5"/>
      <c r="E439" s="5"/>
      <c r="F439" s="5"/>
      <c r="G439" s="5"/>
      <c r="H439" s="5"/>
    </row>
    <row r="440" ht="15.75" customHeight="1">
      <c r="A440" s="5"/>
      <c r="D440" s="5"/>
      <c r="E440" s="5"/>
      <c r="F440" s="5"/>
      <c r="G440" s="5"/>
      <c r="H440" s="5"/>
    </row>
    <row r="441" ht="15.75" customHeight="1">
      <c r="A441" s="5"/>
      <c r="D441" s="5"/>
      <c r="E441" s="5"/>
      <c r="F441" s="5"/>
      <c r="G441" s="5"/>
      <c r="H441" s="5"/>
    </row>
    <row r="442" ht="15.75" customHeight="1">
      <c r="A442" s="5"/>
      <c r="D442" s="5"/>
      <c r="E442" s="5"/>
      <c r="F442" s="5"/>
      <c r="G442" s="5"/>
      <c r="H442" s="5"/>
    </row>
    <row r="443" ht="15.75" customHeight="1">
      <c r="A443" s="5"/>
      <c r="D443" s="5"/>
      <c r="E443" s="5"/>
      <c r="F443" s="5"/>
      <c r="G443" s="5"/>
      <c r="H443" s="5"/>
    </row>
    <row r="444" ht="15.75" customHeight="1">
      <c r="A444" s="5"/>
      <c r="D444" s="5"/>
      <c r="E444" s="5"/>
      <c r="F444" s="5"/>
      <c r="G444" s="5"/>
      <c r="H444" s="5"/>
    </row>
    <row r="445" ht="15.75" customHeight="1">
      <c r="A445" s="5"/>
      <c r="D445" s="5"/>
      <c r="E445" s="5"/>
      <c r="F445" s="5"/>
      <c r="G445" s="5"/>
      <c r="H445" s="5"/>
    </row>
    <row r="446" ht="15.75" customHeight="1">
      <c r="A446" s="5"/>
      <c r="D446" s="5"/>
      <c r="E446" s="5"/>
      <c r="F446" s="5"/>
      <c r="G446" s="5"/>
      <c r="H446" s="5"/>
    </row>
    <row r="447" ht="15.75" customHeight="1">
      <c r="A447" s="5"/>
      <c r="D447" s="5"/>
      <c r="E447" s="5"/>
      <c r="F447" s="5"/>
      <c r="G447" s="5"/>
      <c r="H447" s="5"/>
    </row>
    <row r="448" ht="15.75" customHeight="1">
      <c r="A448" s="5"/>
      <c r="D448" s="5"/>
      <c r="E448" s="5"/>
      <c r="F448" s="5"/>
      <c r="G448" s="5"/>
      <c r="H448" s="5"/>
    </row>
    <row r="449" ht="15.75" customHeight="1">
      <c r="A449" s="5"/>
      <c r="D449" s="5"/>
      <c r="E449" s="5"/>
      <c r="F449" s="5"/>
      <c r="G449" s="5"/>
      <c r="H449" s="5"/>
    </row>
    <row r="450" ht="15.75" customHeight="1">
      <c r="A450" s="5"/>
      <c r="D450" s="5"/>
      <c r="E450" s="5"/>
      <c r="F450" s="5"/>
      <c r="G450" s="5"/>
      <c r="H450" s="5"/>
    </row>
    <row r="451" ht="15.75" customHeight="1">
      <c r="A451" s="5"/>
      <c r="D451" s="5"/>
      <c r="E451" s="5"/>
      <c r="F451" s="5"/>
      <c r="G451" s="5"/>
      <c r="H451" s="5"/>
    </row>
    <row r="452" ht="15.75" customHeight="1">
      <c r="A452" s="5"/>
      <c r="D452" s="5"/>
      <c r="E452" s="5"/>
      <c r="F452" s="5"/>
      <c r="G452" s="5"/>
      <c r="H452" s="5"/>
    </row>
    <row r="453" ht="15.75" customHeight="1">
      <c r="A453" s="5"/>
      <c r="D453" s="5"/>
      <c r="E453" s="5"/>
      <c r="F453" s="5"/>
      <c r="G453" s="5"/>
      <c r="H453" s="5"/>
    </row>
    <row r="454" ht="15.75" customHeight="1">
      <c r="A454" s="5"/>
      <c r="D454" s="5"/>
      <c r="E454" s="5"/>
      <c r="F454" s="5"/>
      <c r="G454" s="5"/>
      <c r="H454" s="5"/>
    </row>
    <row r="455" ht="15.75" customHeight="1">
      <c r="A455" s="5"/>
      <c r="D455" s="5"/>
      <c r="E455" s="5"/>
      <c r="F455" s="5"/>
      <c r="G455" s="5"/>
      <c r="H455" s="5"/>
    </row>
    <row r="456" ht="15.75" customHeight="1">
      <c r="A456" s="5"/>
      <c r="D456" s="5"/>
      <c r="E456" s="5"/>
      <c r="F456" s="5"/>
      <c r="G456" s="5"/>
      <c r="H456" s="5"/>
    </row>
    <row r="457" ht="15.75" customHeight="1">
      <c r="A457" s="5"/>
      <c r="D457" s="5"/>
      <c r="E457" s="5"/>
      <c r="F457" s="5"/>
      <c r="G457" s="5"/>
      <c r="H457" s="5"/>
    </row>
    <row r="458" ht="15.75" customHeight="1">
      <c r="A458" s="5"/>
      <c r="D458" s="5"/>
      <c r="E458" s="5"/>
      <c r="F458" s="5"/>
      <c r="G458" s="5"/>
      <c r="H458" s="5"/>
    </row>
    <row r="459" ht="15.75" customHeight="1">
      <c r="A459" s="5"/>
      <c r="D459" s="5"/>
      <c r="E459" s="5"/>
      <c r="F459" s="5"/>
      <c r="G459" s="5"/>
      <c r="H459" s="5"/>
    </row>
    <row r="460" ht="15.75" customHeight="1">
      <c r="A460" s="5"/>
      <c r="D460" s="5"/>
      <c r="E460" s="5"/>
      <c r="F460" s="5"/>
      <c r="G460" s="5"/>
      <c r="H460" s="5"/>
    </row>
    <row r="461" ht="15.75" customHeight="1">
      <c r="A461" s="5"/>
      <c r="D461" s="5"/>
      <c r="E461" s="5"/>
      <c r="F461" s="5"/>
      <c r="G461" s="5"/>
      <c r="H461" s="5"/>
    </row>
    <row r="462" ht="15.75" customHeight="1">
      <c r="A462" s="5"/>
      <c r="D462" s="5"/>
      <c r="E462" s="5"/>
      <c r="F462" s="5"/>
      <c r="G462" s="5"/>
      <c r="H462" s="5"/>
    </row>
    <row r="463" ht="15.75" customHeight="1">
      <c r="A463" s="5"/>
      <c r="D463" s="5"/>
      <c r="E463" s="5"/>
      <c r="F463" s="5"/>
      <c r="G463" s="5"/>
      <c r="H463" s="5"/>
    </row>
    <row r="464" ht="15.75" customHeight="1">
      <c r="A464" s="5"/>
      <c r="D464" s="5"/>
      <c r="E464" s="5"/>
      <c r="F464" s="5"/>
      <c r="G464" s="5"/>
      <c r="H464" s="5"/>
    </row>
    <row r="465" ht="15.75" customHeight="1">
      <c r="A465" s="5"/>
      <c r="D465" s="5"/>
      <c r="E465" s="5"/>
      <c r="F465" s="5"/>
      <c r="G465" s="5"/>
      <c r="H465" s="5"/>
    </row>
    <row r="466" ht="15.75" customHeight="1">
      <c r="A466" s="5"/>
      <c r="D466" s="5"/>
      <c r="E466" s="5"/>
      <c r="F466" s="5"/>
      <c r="G466" s="5"/>
      <c r="H466" s="5"/>
    </row>
    <row r="467" ht="15.75" customHeight="1">
      <c r="A467" s="5"/>
      <c r="D467" s="5"/>
      <c r="E467" s="5"/>
      <c r="F467" s="5"/>
      <c r="G467" s="5"/>
      <c r="H467" s="5"/>
    </row>
    <row r="468" ht="15.75" customHeight="1">
      <c r="A468" s="5"/>
      <c r="D468" s="5"/>
      <c r="E468" s="5"/>
      <c r="F468" s="5"/>
      <c r="G468" s="5"/>
      <c r="H468" s="5"/>
    </row>
    <row r="469" ht="15.75" customHeight="1">
      <c r="A469" s="5"/>
      <c r="D469" s="5"/>
      <c r="E469" s="5"/>
      <c r="F469" s="5"/>
      <c r="G469" s="5"/>
      <c r="H469" s="5"/>
    </row>
    <row r="470" ht="15.75" customHeight="1">
      <c r="A470" s="5"/>
      <c r="D470" s="5"/>
      <c r="E470" s="5"/>
      <c r="F470" s="5"/>
      <c r="G470" s="5"/>
      <c r="H470" s="5"/>
    </row>
    <row r="471" ht="15.75" customHeight="1">
      <c r="A471" s="5"/>
      <c r="D471" s="5"/>
      <c r="E471" s="5"/>
      <c r="F471" s="5"/>
      <c r="G471" s="5"/>
      <c r="H471" s="5"/>
    </row>
    <row r="472" ht="15.75" customHeight="1">
      <c r="A472" s="5"/>
      <c r="D472" s="5"/>
      <c r="E472" s="5"/>
      <c r="F472" s="5"/>
      <c r="G472" s="5"/>
      <c r="H472" s="5"/>
    </row>
    <row r="473" ht="15.75" customHeight="1">
      <c r="A473" s="5"/>
      <c r="D473" s="5"/>
      <c r="E473" s="5"/>
      <c r="F473" s="5"/>
      <c r="G473" s="5"/>
      <c r="H473" s="5"/>
    </row>
    <row r="474" ht="15.75" customHeight="1">
      <c r="A474" s="5"/>
      <c r="D474" s="5"/>
      <c r="E474" s="5"/>
      <c r="F474" s="5"/>
      <c r="G474" s="5"/>
      <c r="H474" s="5"/>
    </row>
    <row r="475" ht="15.75" customHeight="1">
      <c r="A475" s="5"/>
      <c r="D475" s="5"/>
      <c r="E475" s="5"/>
      <c r="F475" s="5"/>
      <c r="G475" s="5"/>
      <c r="H475" s="5"/>
    </row>
    <row r="476" ht="15.75" customHeight="1">
      <c r="A476" s="5"/>
      <c r="D476" s="5"/>
      <c r="E476" s="5"/>
      <c r="F476" s="5"/>
      <c r="G476" s="5"/>
      <c r="H476" s="5"/>
    </row>
    <row r="477" ht="15.75" customHeight="1">
      <c r="A477" s="5"/>
      <c r="D477" s="5"/>
      <c r="E477" s="5"/>
      <c r="F477" s="5"/>
      <c r="G477" s="5"/>
      <c r="H477" s="5"/>
    </row>
    <row r="478" ht="15.75" customHeight="1">
      <c r="A478" s="5"/>
      <c r="D478" s="5"/>
      <c r="E478" s="5"/>
      <c r="F478" s="5"/>
      <c r="G478" s="5"/>
      <c r="H478" s="5"/>
    </row>
    <row r="479" ht="15.75" customHeight="1">
      <c r="A479" s="5"/>
      <c r="D479" s="5"/>
      <c r="E479" s="5"/>
      <c r="F479" s="5"/>
      <c r="G479" s="5"/>
      <c r="H479" s="5"/>
    </row>
    <row r="480" ht="15.75" customHeight="1">
      <c r="A480" s="5"/>
      <c r="D480" s="5"/>
      <c r="E480" s="5"/>
      <c r="F480" s="5"/>
      <c r="G480" s="5"/>
      <c r="H480" s="5"/>
    </row>
    <row r="481" ht="15.75" customHeight="1">
      <c r="A481" s="5"/>
      <c r="D481" s="5"/>
      <c r="E481" s="5"/>
      <c r="F481" s="5"/>
      <c r="G481" s="5"/>
      <c r="H481" s="5"/>
    </row>
    <row r="482" ht="15.75" customHeight="1">
      <c r="A482" s="5"/>
      <c r="D482" s="5"/>
      <c r="E482" s="5"/>
      <c r="F482" s="5"/>
      <c r="G482" s="5"/>
      <c r="H482" s="5"/>
    </row>
    <row r="483" ht="15.75" customHeight="1">
      <c r="A483" s="5"/>
      <c r="D483" s="5"/>
      <c r="E483" s="5"/>
      <c r="F483" s="5"/>
      <c r="G483" s="5"/>
      <c r="H483" s="5"/>
    </row>
    <row r="484" ht="15.75" customHeight="1">
      <c r="A484" s="5"/>
      <c r="D484" s="5"/>
      <c r="E484" s="5"/>
      <c r="F484" s="5"/>
      <c r="G484" s="5"/>
      <c r="H484" s="5"/>
    </row>
    <row r="485" ht="15.75" customHeight="1">
      <c r="A485" s="5"/>
      <c r="D485" s="5"/>
      <c r="E485" s="5"/>
      <c r="F485" s="5"/>
      <c r="G485" s="5"/>
      <c r="H485" s="5"/>
    </row>
    <row r="486" ht="15.75" customHeight="1">
      <c r="A486" s="5"/>
      <c r="D486" s="5"/>
      <c r="E486" s="5"/>
      <c r="F486" s="5"/>
      <c r="G486" s="5"/>
      <c r="H486" s="5"/>
    </row>
    <row r="487" ht="15.75" customHeight="1">
      <c r="A487" s="5"/>
      <c r="D487" s="5"/>
      <c r="E487" s="5"/>
      <c r="F487" s="5"/>
      <c r="G487" s="5"/>
      <c r="H487" s="5"/>
    </row>
    <row r="488" ht="15.75" customHeight="1">
      <c r="A488" s="5"/>
      <c r="D488" s="5"/>
      <c r="E488" s="5"/>
      <c r="F488" s="5"/>
      <c r="G488" s="5"/>
      <c r="H488" s="5"/>
    </row>
    <row r="489" ht="15.75" customHeight="1">
      <c r="A489" s="5"/>
      <c r="D489" s="5"/>
      <c r="E489" s="5"/>
      <c r="F489" s="5"/>
      <c r="G489" s="5"/>
      <c r="H489" s="5"/>
    </row>
    <row r="490" ht="15.75" customHeight="1">
      <c r="A490" s="5"/>
      <c r="D490" s="5"/>
      <c r="E490" s="5"/>
      <c r="F490" s="5"/>
      <c r="G490" s="5"/>
      <c r="H490" s="5"/>
    </row>
    <row r="491" ht="15.75" customHeight="1">
      <c r="A491" s="5"/>
      <c r="D491" s="5"/>
      <c r="E491" s="5"/>
      <c r="F491" s="5"/>
      <c r="G491" s="5"/>
      <c r="H491" s="5"/>
    </row>
    <row r="492" ht="15.75" customHeight="1">
      <c r="A492" s="5"/>
      <c r="D492" s="5"/>
      <c r="E492" s="5"/>
      <c r="F492" s="5"/>
      <c r="G492" s="5"/>
      <c r="H492" s="5"/>
    </row>
    <row r="493" ht="15.75" customHeight="1">
      <c r="A493" s="5"/>
      <c r="D493" s="5"/>
      <c r="E493" s="5"/>
      <c r="F493" s="5"/>
      <c r="G493" s="5"/>
      <c r="H493" s="5"/>
    </row>
    <row r="494" ht="15.75" customHeight="1">
      <c r="A494" s="5"/>
      <c r="D494" s="5"/>
      <c r="E494" s="5"/>
      <c r="F494" s="5"/>
      <c r="G494" s="5"/>
      <c r="H494" s="5"/>
    </row>
    <row r="495" ht="15.75" customHeight="1">
      <c r="A495" s="5"/>
      <c r="D495" s="5"/>
      <c r="E495" s="5"/>
      <c r="F495" s="5"/>
      <c r="G495" s="5"/>
      <c r="H495" s="5"/>
    </row>
    <row r="496" ht="15.75" customHeight="1">
      <c r="A496" s="5"/>
      <c r="D496" s="5"/>
      <c r="E496" s="5"/>
      <c r="F496" s="5"/>
      <c r="G496" s="5"/>
      <c r="H496" s="5"/>
    </row>
    <row r="497" ht="15.75" customHeight="1">
      <c r="A497" s="5"/>
      <c r="D497" s="5"/>
      <c r="E497" s="5"/>
      <c r="F497" s="5"/>
      <c r="G497" s="5"/>
      <c r="H497" s="5"/>
    </row>
    <row r="498" ht="15.75" customHeight="1">
      <c r="A498" s="5"/>
      <c r="D498" s="5"/>
      <c r="E498" s="5"/>
      <c r="F498" s="5"/>
      <c r="G498" s="5"/>
      <c r="H498" s="5"/>
    </row>
    <row r="499" ht="15.75" customHeight="1">
      <c r="A499" s="5"/>
      <c r="D499" s="5"/>
      <c r="E499" s="5"/>
      <c r="F499" s="5"/>
      <c r="G499" s="5"/>
      <c r="H499" s="5"/>
    </row>
    <row r="500" ht="15.75" customHeight="1">
      <c r="A500" s="5"/>
      <c r="D500" s="5"/>
      <c r="E500" s="5"/>
      <c r="F500" s="5"/>
      <c r="G500" s="5"/>
      <c r="H500" s="5"/>
    </row>
    <row r="501" ht="15.75" customHeight="1">
      <c r="A501" s="5"/>
      <c r="D501" s="5"/>
      <c r="E501" s="5"/>
      <c r="F501" s="5"/>
      <c r="G501" s="5"/>
      <c r="H501" s="5"/>
    </row>
    <row r="502" ht="15.75" customHeight="1">
      <c r="A502" s="5"/>
      <c r="D502" s="5"/>
      <c r="E502" s="5"/>
      <c r="F502" s="5"/>
      <c r="G502" s="5"/>
      <c r="H502" s="5"/>
    </row>
    <row r="503" ht="15.75" customHeight="1">
      <c r="A503" s="5"/>
      <c r="D503" s="5"/>
      <c r="E503" s="5"/>
      <c r="F503" s="5"/>
      <c r="G503" s="5"/>
      <c r="H503" s="5"/>
    </row>
    <row r="504" ht="15.75" customHeight="1">
      <c r="A504" s="5"/>
      <c r="D504" s="5"/>
      <c r="E504" s="5"/>
      <c r="F504" s="5"/>
      <c r="G504" s="5"/>
      <c r="H504" s="5"/>
    </row>
    <row r="505" ht="15.75" customHeight="1">
      <c r="A505" s="5"/>
      <c r="D505" s="5"/>
      <c r="E505" s="5"/>
      <c r="F505" s="5"/>
      <c r="G505" s="5"/>
      <c r="H505" s="5"/>
    </row>
    <row r="506" ht="15.75" customHeight="1">
      <c r="A506" s="5"/>
      <c r="D506" s="5"/>
      <c r="E506" s="5"/>
      <c r="F506" s="5"/>
      <c r="G506" s="5"/>
      <c r="H506" s="5"/>
    </row>
    <row r="507" ht="15.75" customHeight="1">
      <c r="A507" s="5"/>
      <c r="D507" s="5"/>
      <c r="E507" s="5"/>
      <c r="F507" s="5"/>
      <c r="G507" s="5"/>
      <c r="H507" s="5"/>
    </row>
    <row r="508" ht="15.75" customHeight="1">
      <c r="A508" s="5"/>
      <c r="D508" s="5"/>
      <c r="E508" s="5"/>
      <c r="F508" s="5"/>
      <c r="G508" s="5"/>
      <c r="H508" s="5"/>
    </row>
    <row r="509" ht="15.75" customHeight="1">
      <c r="A509" s="5"/>
      <c r="D509" s="5"/>
      <c r="E509" s="5"/>
      <c r="F509" s="5"/>
      <c r="G509" s="5"/>
      <c r="H509" s="5"/>
    </row>
    <row r="510" ht="15.75" customHeight="1">
      <c r="A510" s="5"/>
      <c r="D510" s="5"/>
      <c r="E510" s="5"/>
      <c r="F510" s="5"/>
      <c r="G510" s="5"/>
      <c r="H510" s="5"/>
    </row>
    <row r="511" ht="15.75" customHeight="1">
      <c r="A511" s="5"/>
      <c r="D511" s="5"/>
      <c r="E511" s="5"/>
      <c r="F511" s="5"/>
      <c r="G511" s="5"/>
      <c r="H511" s="5"/>
    </row>
    <row r="512" ht="15.75" customHeight="1">
      <c r="A512" s="5"/>
      <c r="D512" s="5"/>
      <c r="E512" s="5"/>
      <c r="F512" s="5"/>
      <c r="G512" s="5"/>
      <c r="H512" s="5"/>
    </row>
    <row r="513" ht="15.75" customHeight="1">
      <c r="A513" s="5"/>
      <c r="D513" s="5"/>
      <c r="E513" s="5"/>
      <c r="F513" s="5"/>
      <c r="G513" s="5"/>
      <c r="H513" s="5"/>
    </row>
    <row r="514" ht="15.75" customHeight="1">
      <c r="A514" s="5"/>
      <c r="D514" s="5"/>
      <c r="E514" s="5"/>
      <c r="F514" s="5"/>
      <c r="G514" s="5"/>
      <c r="H514" s="5"/>
    </row>
    <row r="515" ht="15.75" customHeight="1">
      <c r="A515" s="5"/>
      <c r="D515" s="5"/>
      <c r="E515" s="5"/>
      <c r="F515" s="5"/>
      <c r="G515" s="5"/>
      <c r="H515" s="5"/>
    </row>
    <row r="516" ht="15.75" customHeight="1">
      <c r="A516" s="5"/>
      <c r="D516" s="5"/>
      <c r="E516" s="5"/>
      <c r="F516" s="5"/>
      <c r="G516" s="5"/>
      <c r="H516" s="5"/>
    </row>
    <row r="517" ht="15.75" customHeight="1">
      <c r="A517" s="5"/>
      <c r="D517" s="5"/>
      <c r="E517" s="5"/>
      <c r="F517" s="5"/>
      <c r="G517" s="5"/>
      <c r="H517" s="5"/>
    </row>
    <row r="518" ht="15.75" customHeight="1">
      <c r="A518" s="5"/>
      <c r="D518" s="5"/>
      <c r="E518" s="5"/>
      <c r="F518" s="5"/>
      <c r="G518" s="5"/>
      <c r="H518" s="5"/>
    </row>
    <row r="519" ht="15.75" customHeight="1">
      <c r="A519" s="5"/>
      <c r="D519" s="5"/>
      <c r="E519" s="5"/>
      <c r="F519" s="5"/>
      <c r="G519" s="5"/>
      <c r="H519" s="5"/>
    </row>
    <row r="520" ht="15.75" customHeight="1">
      <c r="A520" s="5"/>
      <c r="D520" s="5"/>
      <c r="E520" s="5"/>
      <c r="F520" s="5"/>
      <c r="G520" s="5"/>
      <c r="H520" s="5"/>
    </row>
    <row r="521" ht="15.75" customHeight="1">
      <c r="A521" s="5"/>
      <c r="D521" s="5"/>
      <c r="E521" s="5"/>
      <c r="F521" s="5"/>
      <c r="G521" s="5"/>
      <c r="H521" s="5"/>
    </row>
    <row r="522" ht="15.75" customHeight="1">
      <c r="A522" s="5"/>
      <c r="D522" s="5"/>
      <c r="E522" s="5"/>
      <c r="F522" s="5"/>
      <c r="G522" s="5"/>
      <c r="H522" s="5"/>
    </row>
    <row r="523" ht="15.75" customHeight="1">
      <c r="A523" s="5"/>
      <c r="D523" s="5"/>
      <c r="E523" s="5"/>
      <c r="F523" s="5"/>
      <c r="G523" s="5"/>
      <c r="H523" s="5"/>
    </row>
    <row r="524" ht="15.75" customHeight="1">
      <c r="A524" s="5"/>
      <c r="D524" s="5"/>
      <c r="E524" s="5"/>
      <c r="F524" s="5"/>
      <c r="G524" s="5"/>
      <c r="H524" s="5"/>
    </row>
    <row r="525" ht="15.75" customHeight="1">
      <c r="A525" s="5"/>
      <c r="D525" s="5"/>
      <c r="E525" s="5"/>
      <c r="F525" s="5"/>
      <c r="G525" s="5"/>
      <c r="H525" s="5"/>
    </row>
    <row r="526" ht="15.75" customHeight="1">
      <c r="A526" s="5"/>
      <c r="D526" s="5"/>
      <c r="E526" s="5"/>
      <c r="F526" s="5"/>
      <c r="G526" s="5"/>
      <c r="H526" s="5"/>
    </row>
    <row r="527" ht="15.75" customHeight="1">
      <c r="A527" s="5"/>
      <c r="D527" s="5"/>
      <c r="E527" s="5"/>
      <c r="F527" s="5"/>
      <c r="G527" s="5"/>
      <c r="H527" s="5"/>
    </row>
    <row r="528" ht="15.75" customHeight="1">
      <c r="A528" s="5"/>
      <c r="D528" s="5"/>
      <c r="E528" s="5"/>
      <c r="F528" s="5"/>
      <c r="G528" s="5"/>
      <c r="H528" s="5"/>
    </row>
    <row r="529" ht="15.75" customHeight="1">
      <c r="A529" s="5"/>
      <c r="D529" s="5"/>
      <c r="E529" s="5"/>
      <c r="F529" s="5"/>
      <c r="G529" s="5"/>
      <c r="H529" s="5"/>
    </row>
    <row r="530" ht="15.75" customHeight="1">
      <c r="A530" s="5"/>
      <c r="D530" s="5"/>
      <c r="E530" s="5"/>
      <c r="F530" s="5"/>
      <c r="G530" s="5"/>
      <c r="H530" s="5"/>
    </row>
    <row r="531" ht="15.75" customHeight="1">
      <c r="A531" s="5"/>
      <c r="D531" s="5"/>
      <c r="E531" s="5"/>
      <c r="F531" s="5"/>
      <c r="G531" s="5"/>
      <c r="H531" s="5"/>
    </row>
    <row r="532" ht="15.75" customHeight="1">
      <c r="A532" s="5"/>
      <c r="D532" s="5"/>
      <c r="E532" s="5"/>
      <c r="F532" s="5"/>
      <c r="G532" s="5"/>
      <c r="H532" s="5"/>
    </row>
    <row r="533" ht="15.75" customHeight="1">
      <c r="A533" s="5"/>
      <c r="D533" s="5"/>
      <c r="E533" s="5"/>
      <c r="F533" s="5"/>
      <c r="G533" s="5"/>
      <c r="H533" s="5"/>
    </row>
    <row r="534" ht="15.75" customHeight="1">
      <c r="A534" s="5"/>
      <c r="D534" s="5"/>
      <c r="E534" s="5"/>
      <c r="F534" s="5"/>
      <c r="G534" s="5"/>
      <c r="H534" s="5"/>
    </row>
    <row r="535" ht="15.75" customHeight="1">
      <c r="A535" s="5"/>
      <c r="D535" s="5"/>
      <c r="E535" s="5"/>
      <c r="F535" s="5"/>
      <c r="G535" s="5"/>
      <c r="H535" s="5"/>
    </row>
    <row r="536" ht="15.75" customHeight="1">
      <c r="A536" s="5"/>
      <c r="D536" s="5"/>
      <c r="E536" s="5"/>
      <c r="F536" s="5"/>
      <c r="G536" s="5"/>
      <c r="H536" s="5"/>
    </row>
    <row r="537" ht="15.75" customHeight="1">
      <c r="A537" s="5"/>
      <c r="D537" s="5"/>
      <c r="E537" s="5"/>
      <c r="F537" s="5"/>
      <c r="G537" s="5"/>
      <c r="H537" s="5"/>
    </row>
    <row r="538" ht="15.75" customHeight="1">
      <c r="A538" s="5"/>
      <c r="D538" s="5"/>
      <c r="E538" s="5"/>
      <c r="F538" s="5"/>
      <c r="G538" s="5"/>
      <c r="H538" s="5"/>
    </row>
    <row r="539" ht="15.75" customHeight="1">
      <c r="A539" s="5"/>
      <c r="D539" s="5"/>
      <c r="E539" s="5"/>
      <c r="F539" s="5"/>
      <c r="G539" s="5"/>
      <c r="H539" s="5"/>
    </row>
    <row r="540" ht="15.75" customHeight="1">
      <c r="A540" s="5"/>
      <c r="D540" s="5"/>
      <c r="E540" s="5"/>
      <c r="F540" s="5"/>
      <c r="G540" s="5"/>
      <c r="H540" s="5"/>
    </row>
    <row r="541" ht="15.75" customHeight="1">
      <c r="A541" s="5"/>
      <c r="D541" s="5"/>
      <c r="E541" s="5"/>
      <c r="F541" s="5"/>
      <c r="G541" s="5"/>
      <c r="H541" s="5"/>
    </row>
    <row r="542" ht="15.75" customHeight="1">
      <c r="A542" s="5"/>
      <c r="D542" s="5"/>
      <c r="E542" s="5"/>
      <c r="F542" s="5"/>
      <c r="G542" s="5"/>
      <c r="H542" s="5"/>
    </row>
    <row r="543" ht="15.75" customHeight="1">
      <c r="A543" s="5"/>
      <c r="D543" s="5"/>
      <c r="E543" s="5"/>
      <c r="F543" s="5"/>
      <c r="G543" s="5"/>
      <c r="H543" s="5"/>
    </row>
    <row r="544" ht="15.75" customHeight="1">
      <c r="A544" s="5"/>
      <c r="D544" s="5"/>
      <c r="E544" s="5"/>
      <c r="F544" s="5"/>
      <c r="G544" s="5"/>
      <c r="H544" s="5"/>
    </row>
    <row r="545" ht="15.75" customHeight="1">
      <c r="A545" s="5"/>
      <c r="D545" s="5"/>
      <c r="E545" s="5"/>
      <c r="F545" s="5"/>
      <c r="G545" s="5"/>
      <c r="H545" s="5"/>
    </row>
    <row r="546" ht="15.75" customHeight="1">
      <c r="A546" s="5"/>
      <c r="D546" s="5"/>
      <c r="E546" s="5"/>
      <c r="F546" s="5"/>
      <c r="G546" s="5"/>
      <c r="H546" s="5"/>
    </row>
    <row r="547" ht="15.75" customHeight="1">
      <c r="A547" s="5"/>
      <c r="D547" s="5"/>
      <c r="E547" s="5"/>
      <c r="F547" s="5"/>
      <c r="G547" s="5"/>
      <c r="H547" s="5"/>
    </row>
    <row r="548" ht="15.75" customHeight="1">
      <c r="A548" s="5"/>
      <c r="D548" s="5"/>
      <c r="E548" s="5"/>
      <c r="F548" s="5"/>
      <c r="G548" s="5"/>
      <c r="H548" s="5"/>
    </row>
    <row r="549" ht="15.75" customHeight="1">
      <c r="A549" s="5"/>
      <c r="D549" s="5"/>
      <c r="E549" s="5"/>
      <c r="F549" s="5"/>
      <c r="G549" s="5"/>
      <c r="H549" s="5"/>
    </row>
    <row r="550" ht="15.75" customHeight="1">
      <c r="A550" s="5"/>
      <c r="D550" s="5"/>
      <c r="E550" s="5"/>
      <c r="F550" s="5"/>
      <c r="G550" s="5"/>
      <c r="H550" s="5"/>
    </row>
    <row r="551" ht="15.75" customHeight="1">
      <c r="A551" s="5"/>
      <c r="D551" s="5"/>
      <c r="E551" s="5"/>
      <c r="F551" s="5"/>
      <c r="G551" s="5"/>
      <c r="H551" s="5"/>
    </row>
    <row r="552" ht="15.75" customHeight="1">
      <c r="A552" s="5"/>
      <c r="D552" s="5"/>
      <c r="E552" s="5"/>
      <c r="F552" s="5"/>
      <c r="G552" s="5"/>
      <c r="H552" s="5"/>
    </row>
    <row r="553" ht="15.75" customHeight="1">
      <c r="A553" s="5"/>
      <c r="D553" s="5"/>
      <c r="E553" s="5"/>
      <c r="F553" s="5"/>
      <c r="G553" s="5"/>
      <c r="H553" s="5"/>
    </row>
    <row r="554" ht="15.75" customHeight="1">
      <c r="A554" s="5"/>
      <c r="D554" s="5"/>
      <c r="E554" s="5"/>
      <c r="F554" s="5"/>
      <c r="G554" s="5"/>
      <c r="H554" s="5"/>
    </row>
    <row r="555" ht="15.75" customHeight="1">
      <c r="A555" s="5"/>
      <c r="D555" s="5"/>
      <c r="E555" s="5"/>
      <c r="F555" s="5"/>
      <c r="G555" s="5"/>
      <c r="H555" s="5"/>
    </row>
    <row r="556" ht="15.75" customHeight="1">
      <c r="A556" s="5"/>
      <c r="D556" s="5"/>
      <c r="E556" s="5"/>
      <c r="F556" s="5"/>
      <c r="G556" s="5"/>
      <c r="H556" s="5"/>
    </row>
    <row r="557" ht="15.75" customHeight="1">
      <c r="A557" s="5"/>
      <c r="D557" s="5"/>
      <c r="E557" s="5"/>
      <c r="F557" s="5"/>
      <c r="G557" s="5"/>
      <c r="H557" s="5"/>
    </row>
    <row r="558" ht="15.75" customHeight="1">
      <c r="A558" s="5"/>
      <c r="D558" s="5"/>
      <c r="E558" s="5"/>
      <c r="F558" s="5"/>
      <c r="G558" s="5"/>
      <c r="H558" s="5"/>
    </row>
    <row r="559" ht="15.75" customHeight="1">
      <c r="A559" s="5"/>
      <c r="D559" s="5"/>
      <c r="E559" s="5"/>
      <c r="F559" s="5"/>
      <c r="G559" s="5"/>
      <c r="H559" s="5"/>
    </row>
    <row r="560" ht="15.75" customHeight="1">
      <c r="A560" s="5"/>
      <c r="D560" s="5"/>
      <c r="E560" s="5"/>
      <c r="F560" s="5"/>
      <c r="G560" s="5"/>
      <c r="H560" s="5"/>
    </row>
    <row r="561" ht="15.75" customHeight="1">
      <c r="A561" s="5"/>
      <c r="D561" s="5"/>
      <c r="E561" s="5"/>
      <c r="F561" s="5"/>
      <c r="G561" s="5"/>
      <c r="H561" s="5"/>
    </row>
    <row r="562" ht="15.75" customHeight="1">
      <c r="A562" s="5"/>
      <c r="D562" s="5"/>
      <c r="E562" s="5"/>
      <c r="F562" s="5"/>
      <c r="G562" s="5"/>
      <c r="H562" s="5"/>
    </row>
    <row r="563" ht="15.75" customHeight="1">
      <c r="A563" s="5"/>
      <c r="D563" s="5"/>
      <c r="E563" s="5"/>
      <c r="F563" s="5"/>
      <c r="G563" s="5"/>
      <c r="H563" s="5"/>
    </row>
    <row r="564" ht="15.75" customHeight="1">
      <c r="A564" s="5"/>
      <c r="D564" s="5"/>
      <c r="E564" s="5"/>
      <c r="F564" s="5"/>
      <c r="G564" s="5"/>
      <c r="H564" s="5"/>
    </row>
    <row r="565" ht="15.75" customHeight="1">
      <c r="A565" s="5"/>
      <c r="D565" s="5"/>
      <c r="E565" s="5"/>
      <c r="F565" s="5"/>
      <c r="G565" s="5"/>
      <c r="H565" s="5"/>
    </row>
    <row r="566" ht="15.75" customHeight="1">
      <c r="A566" s="5"/>
      <c r="D566" s="5"/>
      <c r="E566" s="5"/>
      <c r="F566" s="5"/>
      <c r="G566" s="5"/>
      <c r="H566" s="5"/>
    </row>
    <row r="567" ht="15.75" customHeight="1">
      <c r="A567" s="5"/>
      <c r="D567" s="5"/>
      <c r="E567" s="5"/>
      <c r="F567" s="5"/>
      <c r="G567" s="5"/>
      <c r="H567" s="5"/>
    </row>
    <row r="568" ht="15.75" customHeight="1">
      <c r="A568" s="5"/>
      <c r="D568" s="5"/>
      <c r="E568" s="5"/>
      <c r="F568" s="5"/>
      <c r="G568" s="5"/>
      <c r="H568" s="5"/>
    </row>
    <row r="569" ht="15.75" customHeight="1">
      <c r="A569" s="5"/>
      <c r="D569" s="5"/>
      <c r="E569" s="5"/>
      <c r="F569" s="5"/>
      <c r="G569" s="5"/>
      <c r="H569" s="5"/>
    </row>
    <row r="570" ht="15.75" customHeight="1">
      <c r="A570" s="5"/>
      <c r="D570" s="5"/>
      <c r="E570" s="5"/>
      <c r="F570" s="5"/>
      <c r="G570" s="5"/>
      <c r="H570" s="5"/>
    </row>
    <row r="571" ht="15.75" customHeight="1">
      <c r="A571" s="5"/>
      <c r="D571" s="5"/>
      <c r="E571" s="5"/>
      <c r="F571" s="5"/>
      <c r="G571" s="5"/>
      <c r="H571" s="5"/>
    </row>
    <row r="572" ht="15.75" customHeight="1">
      <c r="A572" s="5"/>
      <c r="D572" s="5"/>
      <c r="E572" s="5"/>
      <c r="F572" s="5"/>
      <c r="G572" s="5"/>
      <c r="H572" s="5"/>
    </row>
    <row r="573" ht="15.75" customHeight="1">
      <c r="A573" s="5"/>
      <c r="D573" s="5"/>
      <c r="E573" s="5"/>
      <c r="F573" s="5"/>
      <c r="G573" s="5"/>
      <c r="H573" s="5"/>
    </row>
    <row r="574" ht="15.75" customHeight="1">
      <c r="A574" s="5"/>
      <c r="D574" s="5"/>
      <c r="E574" s="5"/>
      <c r="F574" s="5"/>
      <c r="G574" s="5"/>
      <c r="H574" s="5"/>
    </row>
    <row r="575" ht="15.75" customHeight="1">
      <c r="A575" s="5"/>
      <c r="D575" s="5"/>
      <c r="E575" s="5"/>
      <c r="F575" s="5"/>
      <c r="G575" s="5"/>
      <c r="H575" s="5"/>
    </row>
    <row r="576" ht="15.75" customHeight="1">
      <c r="A576" s="5"/>
      <c r="D576" s="5"/>
      <c r="E576" s="5"/>
      <c r="F576" s="5"/>
      <c r="G576" s="5"/>
      <c r="H576" s="5"/>
    </row>
    <row r="577" ht="15.75" customHeight="1">
      <c r="A577" s="5"/>
      <c r="D577" s="5"/>
      <c r="E577" s="5"/>
      <c r="F577" s="5"/>
      <c r="G577" s="5"/>
      <c r="H577" s="5"/>
    </row>
    <row r="578" ht="15.75" customHeight="1">
      <c r="A578" s="5"/>
      <c r="D578" s="5"/>
      <c r="E578" s="5"/>
      <c r="F578" s="5"/>
      <c r="G578" s="5"/>
      <c r="H578" s="5"/>
    </row>
    <row r="579" ht="15.75" customHeight="1">
      <c r="A579" s="5"/>
      <c r="D579" s="5"/>
      <c r="E579" s="5"/>
      <c r="F579" s="5"/>
      <c r="G579" s="5"/>
      <c r="H579" s="5"/>
    </row>
    <row r="580" ht="15.75" customHeight="1">
      <c r="A580" s="5"/>
      <c r="D580" s="5"/>
      <c r="E580" s="5"/>
      <c r="F580" s="5"/>
      <c r="G580" s="5"/>
      <c r="H580" s="5"/>
    </row>
    <row r="581" ht="15.75" customHeight="1">
      <c r="A581" s="5"/>
      <c r="D581" s="5"/>
      <c r="E581" s="5"/>
      <c r="F581" s="5"/>
      <c r="G581" s="5"/>
      <c r="H581" s="5"/>
    </row>
    <row r="582" ht="15.75" customHeight="1">
      <c r="A582" s="5"/>
      <c r="D582" s="5"/>
      <c r="E582" s="5"/>
      <c r="F582" s="5"/>
      <c r="G582" s="5"/>
      <c r="H582" s="5"/>
    </row>
    <row r="583" ht="15.75" customHeight="1">
      <c r="A583" s="5"/>
      <c r="D583" s="5"/>
      <c r="E583" s="5"/>
      <c r="F583" s="5"/>
      <c r="G583" s="5"/>
      <c r="H583" s="5"/>
    </row>
    <row r="584" ht="15.75" customHeight="1">
      <c r="A584" s="5"/>
      <c r="D584" s="5"/>
      <c r="E584" s="5"/>
      <c r="F584" s="5"/>
      <c r="G584" s="5"/>
      <c r="H584" s="5"/>
    </row>
    <row r="585" ht="15.75" customHeight="1">
      <c r="A585" s="5"/>
      <c r="D585" s="5"/>
      <c r="E585" s="5"/>
      <c r="F585" s="5"/>
      <c r="G585" s="5"/>
      <c r="H585" s="5"/>
    </row>
    <row r="586" ht="15.75" customHeight="1">
      <c r="A586" s="5"/>
      <c r="D586" s="5"/>
      <c r="E586" s="5"/>
      <c r="F586" s="5"/>
      <c r="G586" s="5"/>
      <c r="H586" s="5"/>
    </row>
    <row r="587" ht="15.75" customHeight="1">
      <c r="A587" s="5"/>
      <c r="D587" s="5"/>
      <c r="E587" s="5"/>
      <c r="F587" s="5"/>
      <c r="G587" s="5"/>
      <c r="H587" s="5"/>
    </row>
    <row r="588" ht="15.75" customHeight="1">
      <c r="A588" s="5"/>
      <c r="D588" s="5"/>
      <c r="E588" s="5"/>
      <c r="F588" s="5"/>
      <c r="G588" s="5"/>
      <c r="H588" s="5"/>
    </row>
    <row r="589" ht="15.75" customHeight="1">
      <c r="A589" s="5"/>
      <c r="D589" s="5"/>
      <c r="E589" s="5"/>
      <c r="F589" s="5"/>
      <c r="G589" s="5"/>
      <c r="H589" s="5"/>
    </row>
    <row r="590" ht="15.75" customHeight="1">
      <c r="A590" s="5"/>
      <c r="D590" s="5"/>
      <c r="E590" s="5"/>
      <c r="F590" s="5"/>
      <c r="G590" s="5"/>
      <c r="H590" s="5"/>
    </row>
    <row r="591" ht="15.75" customHeight="1">
      <c r="A591" s="5"/>
      <c r="D591" s="5"/>
      <c r="E591" s="5"/>
      <c r="F591" s="5"/>
      <c r="G591" s="5"/>
      <c r="H591" s="5"/>
    </row>
    <row r="592" ht="15.75" customHeight="1">
      <c r="A592" s="5"/>
      <c r="D592" s="5"/>
      <c r="E592" s="5"/>
      <c r="F592" s="5"/>
      <c r="G592" s="5"/>
      <c r="H592" s="5"/>
    </row>
    <row r="593" ht="15.75" customHeight="1">
      <c r="A593" s="5"/>
      <c r="D593" s="5"/>
      <c r="E593" s="5"/>
      <c r="F593" s="5"/>
      <c r="G593" s="5"/>
      <c r="H593" s="5"/>
    </row>
    <row r="594" ht="15.75" customHeight="1">
      <c r="A594" s="5"/>
      <c r="D594" s="5"/>
      <c r="E594" s="5"/>
      <c r="F594" s="5"/>
      <c r="G594" s="5"/>
      <c r="H594" s="5"/>
    </row>
    <row r="595" ht="15.75" customHeight="1">
      <c r="A595" s="5"/>
      <c r="D595" s="5"/>
      <c r="E595" s="5"/>
      <c r="F595" s="5"/>
      <c r="G595" s="5"/>
      <c r="H595" s="5"/>
    </row>
    <row r="596" ht="15.75" customHeight="1">
      <c r="A596" s="5"/>
      <c r="D596" s="5"/>
      <c r="E596" s="5"/>
      <c r="F596" s="5"/>
      <c r="G596" s="5"/>
      <c r="H596" s="5"/>
    </row>
    <row r="597" ht="15.75" customHeight="1">
      <c r="A597" s="5"/>
      <c r="D597" s="5"/>
      <c r="E597" s="5"/>
      <c r="F597" s="5"/>
      <c r="G597" s="5"/>
      <c r="H597" s="5"/>
    </row>
    <row r="598" ht="15.75" customHeight="1">
      <c r="A598" s="5"/>
      <c r="D598" s="5"/>
      <c r="E598" s="5"/>
      <c r="F598" s="5"/>
      <c r="G598" s="5"/>
      <c r="H598" s="5"/>
    </row>
    <row r="599" ht="15.75" customHeight="1">
      <c r="A599" s="5"/>
      <c r="D599" s="5"/>
      <c r="E599" s="5"/>
      <c r="F599" s="5"/>
      <c r="G599" s="5"/>
      <c r="H599" s="5"/>
    </row>
    <row r="600" ht="15.75" customHeight="1">
      <c r="A600" s="5"/>
      <c r="D600" s="5"/>
      <c r="E600" s="5"/>
      <c r="F600" s="5"/>
      <c r="G600" s="5"/>
      <c r="H600" s="5"/>
    </row>
    <row r="601" ht="15.75" customHeight="1">
      <c r="A601" s="5"/>
      <c r="D601" s="5"/>
      <c r="E601" s="5"/>
      <c r="F601" s="5"/>
      <c r="G601" s="5"/>
      <c r="H601" s="5"/>
    </row>
    <row r="602" ht="15.75" customHeight="1">
      <c r="A602" s="5"/>
      <c r="D602" s="5"/>
      <c r="E602" s="5"/>
      <c r="F602" s="5"/>
      <c r="G602" s="5"/>
      <c r="H602" s="5"/>
    </row>
    <row r="603" ht="15.75" customHeight="1">
      <c r="A603" s="5"/>
      <c r="D603" s="5"/>
      <c r="E603" s="5"/>
      <c r="F603" s="5"/>
      <c r="G603" s="5"/>
      <c r="H603" s="5"/>
    </row>
    <row r="604" ht="15.75" customHeight="1">
      <c r="A604" s="5"/>
      <c r="D604" s="5"/>
      <c r="E604" s="5"/>
      <c r="F604" s="5"/>
      <c r="G604" s="5"/>
      <c r="H604" s="5"/>
    </row>
    <row r="605" ht="15.75" customHeight="1">
      <c r="A605" s="5"/>
      <c r="D605" s="5"/>
      <c r="E605" s="5"/>
      <c r="F605" s="5"/>
      <c r="G605" s="5"/>
      <c r="H605" s="5"/>
    </row>
    <row r="606" ht="15.75" customHeight="1">
      <c r="A606" s="5"/>
      <c r="D606" s="5"/>
      <c r="E606" s="5"/>
      <c r="F606" s="5"/>
      <c r="G606" s="5"/>
      <c r="H606" s="5"/>
    </row>
    <row r="607" ht="15.75" customHeight="1">
      <c r="A607" s="5"/>
      <c r="D607" s="5"/>
      <c r="E607" s="5"/>
      <c r="F607" s="5"/>
      <c r="G607" s="5"/>
      <c r="H607" s="5"/>
    </row>
    <row r="608" ht="15.75" customHeight="1">
      <c r="A608" s="5"/>
      <c r="D608" s="5"/>
      <c r="E608" s="5"/>
      <c r="F608" s="5"/>
      <c r="G608" s="5"/>
      <c r="H608" s="5"/>
    </row>
    <row r="609" ht="15.75" customHeight="1">
      <c r="A609" s="5"/>
      <c r="D609" s="5"/>
      <c r="E609" s="5"/>
      <c r="F609" s="5"/>
      <c r="G609" s="5"/>
      <c r="H609" s="5"/>
    </row>
    <row r="610" ht="15.75" customHeight="1">
      <c r="A610" s="5"/>
      <c r="D610" s="5"/>
      <c r="E610" s="5"/>
      <c r="F610" s="5"/>
      <c r="G610" s="5"/>
      <c r="H610" s="5"/>
    </row>
    <row r="611" ht="15.75" customHeight="1">
      <c r="A611" s="5"/>
      <c r="D611" s="5"/>
      <c r="E611" s="5"/>
      <c r="F611" s="5"/>
      <c r="G611" s="5"/>
      <c r="H611" s="5"/>
    </row>
    <row r="612" ht="15.75" customHeight="1">
      <c r="A612" s="5"/>
      <c r="D612" s="5"/>
      <c r="E612" s="5"/>
      <c r="F612" s="5"/>
      <c r="G612" s="5"/>
      <c r="H612" s="5"/>
    </row>
    <row r="613" ht="15.75" customHeight="1">
      <c r="A613" s="5"/>
      <c r="D613" s="5"/>
      <c r="E613" s="5"/>
      <c r="F613" s="5"/>
      <c r="G613" s="5"/>
      <c r="H613" s="5"/>
    </row>
    <row r="614" ht="15.75" customHeight="1">
      <c r="A614" s="5"/>
      <c r="D614" s="5"/>
      <c r="E614" s="5"/>
      <c r="F614" s="5"/>
      <c r="G614" s="5"/>
      <c r="H614" s="5"/>
    </row>
    <row r="615" ht="15.75" customHeight="1">
      <c r="A615" s="5"/>
      <c r="D615" s="5"/>
      <c r="E615" s="5"/>
      <c r="F615" s="5"/>
      <c r="G615" s="5"/>
      <c r="H615" s="5"/>
    </row>
    <row r="616" ht="15.75" customHeight="1">
      <c r="A616" s="5"/>
      <c r="D616" s="5"/>
      <c r="E616" s="5"/>
      <c r="F616" s="5"/>
      <c r="G616" s="5"/>
      <c r="H616" s="5"/>
    </row>
    <row r="617" ht="15.75" customHeight="1">
      <c r="A617" s="5"/>
      <c r="D617" s="5"/>
      <c r="E617" s="5"/>
      <c r="F617" s="5"/>
      <c r="G617" s="5"/>
      <c r="H617" s="5"/>
    </row>
    <row r="618" ht="15.75" customHeight="1">
      <c r="A618" s="5"/>
      <c r="D618" s="5"/>
      <c r="E618" s="5"/>
      <c r="F618" s="5"/>
      <c r="G618" s="5"/>
      <c r="H618" s="5"/>
    </row>
    <row r="619" ht="15.75" customHeight="1">
      <c r="A619" s="5"/>
      <c r="D619" s="5"/>
      <c r="E619" s="5"/>
      <c r="F619" s="5"/>
      <c r="G619" s="5"/>
      <c r="H619" s="5"/>
    </row>
    <row r="620" ht="15.75" customHeight="1">
      <c r="A620" s="5"/>
      <c r="D620" s="5"/>
      <c r="E620" s="5"/>
      <c r="F620" s="5"/>
      <c r="G620" s="5"/>
      <c r="H620" s="5"/>
    </row>
    <row r="621" ht="15.75" customHeight="1">
      <c r="A621" s="5"/>
      <c r="D621" s="5"/>
      <c r="E621" s="5"/>
      <c r="F621" s="5"/>
      <c r="G621" s="5"/>
      <c r="H621" s="5"/>
    </row>
    <row r="622" ht="15.75" customHeight="1">
      <c r="A622" s="5"/>
      <c r="D622" s="5"/>
      <c r="E622" s="5"/>
      <c r="F622" s="5"/>
      <c r="G622" s="5"/>
      <c r="H622" s="5"/>
    </row>
    <row r="623" ht="15.75" customHeight="1">
      <c r="A623" s="5"/>
      <c r="D623" s="5"/>
      <c r="E623" s="5"/>
      <c r="F623" s="5"/>
      <c r="G623" s="5"/>
      <c r="H623" s="5"/>
    </row>
    <row r="624" ht="15.75" customHeight="1">
      <c r="A624" s="5"/>
      <c r="D624" s="5"/>
      <c r="E624" s="5"/>
      <c r="F624" s="5"/>
      <c r="G624" s="5"/>
      <c r="H624" s="5"/>
    </row>
    <row r="625" ht="15.75" customHeight="1">
      <c r="A625" s="5"/>
      <c r="D625" s="5"/>
      <c r="E625" s="5"/>
      <c r="F625" s="5"/>
      <c r="G625" s="5"/>
      <c r="H625" s="5"/>
    </row>
    <row r="626" ht="15.75" customHeight="1">
      <c r="A626" s="5"/>
      <c r="D626" s="5"/>
      <c r="E626" s="5"/>
      <c r="F626" s="5"/>
      <c r="G626" s="5"/>
      <c r="H626" s="5"/>
    </row>
    <row r="627" ht="15.75" customHeight="1">
      <c r="A627" s="5"/>
      <c r="D627" s="5"/>
      <c r="E627" s="5"/>
      <c r="F627" s="5"/>
      <c r="G627" s="5"/>
      <c r="H627" s="5"/>
    </row>
    <row r="628" ht="15.75" customHeight="1">
      <c r="A628" s="5"/>
      <c r="D628" s="5"/>
      <c r="E628" s="5"/>
      <c r="F628" s="5"/>
      <c r="G628" s="5"/>
      <c r="H628" s="5"/>
    </row>
    <row r="629" ht="15.75" customHeight="1">
      <c r="A629" s="5"/>
      <c r="D629" s="5"/>
      <c r="E629" s="5"/>
      <c r="F629" s="5"/>
      <c r="G629" s="5"/>
      <c r="H629" s="5"/>
    </row>
    <row r="630" ht="15.75" customHeight="1">
      <c r="A630" s="5"/>
      <c r="D630" s="5"/>
      <c r="E630" s="5"/>
      <c r="F630" s="5"/>
      <c r="G630" s="5"/>
      <c r="H630" s="5"/>
    </row>
    <row r="631" ht="15.75" customHeight="1">
      <c r="A631" s="5"/>
      <c r="D631" s="5"/>
      <c r="E631" s="5"/>
      <c r="F631" s="5"/>
      <c r="G631" s="5"/>
      <c r="H631" s="5"/>
    </row>
    <row r="632" ht="15.75" customHeight="1">
      <c r="A632" s="5"/>
      <c r="D632" s="5"/>
      <c r="E632" s="5"/>
      <c r="F632" s="5"/>
      <c r="G632" s="5"/>
      <c r="H632" s="5"/>
    </row>
    <row r="633" ht="15.75" customHeight="1">
      <c r="A633" s="5"/>
      <c r="D633" s="5"/>
      <c r="E633" s="5"/>
      <c r="F633" s="5"/>
      <c r="G633" s="5"/>
      <c r="H633" s="5"/>
    </row>
    <row r="634" ht="15.75" customHeight="1">
      <c r="A634" s="5"/>
      <c r="D634" s="5"/>
      <c r="E634" s="5"/>
      <c r="F634" s="5"/>
      <c r="G634" s="5"/>
      <c r="H634" s="5"/>
    </row>
    <row r="635" ht="15.75" customHeight="1">
      <c r="A635" s="5"/>
      <c r="D635" s="5"/>
      <c r="E635" s="5"/>
      <c r="F635" s="5"/>
      <c r="G635" s="5"/>
      <c r="H635" s="5"/>
    </row>
    <row r="636" ht="15.75" customHeight="1">
      <c r="A636" s="5"/>
      <c r="D636" s="5"/>
      <c r="E636" s="5"/>
      <c r="F636" s="5"/>
      <c r="G636" s="5"/>
      <c r="H636" s="5"/>
    </row>
    <row r="637" ht="15.75" customHeight="1">
      <c r="A637" s="5"/>
      <c r="D637" s="5"/>
      <c r="E637" s="5"/>
      <c r="F637" s="5"/>
      <c r="G637" s="5"/>
      <c r="H637" s="5"/>
    </row>
    <row r="638" ht="15.75" customHeight="1">
      <c r="A638" s="5"/>
      <c r="D638" s="5"/>
      <c r="E638" s="5"/>
      <c r="F638" s="5"/>
      <c r="G638" s="5"/>
      <c r="H638" s="5"/>
    </row>
    <row r="639" ht="15.75" customHeight="1">
      <c r="A639" s="5"/>
      <c r="D639" s="5"/>
      <c r="E639" s="5"/>
      <c r="F639" s="5"/>
      <c r="G639" s="5"/>
      <c r="H639" s="5"/>
    </row>
    <row r="640" ht="15.75" customHeight="1">
      <c r="A640" s="5"/>
      <c r="D640" s="5"/>
      <c r="E640" s="5"/>
      <c r="F640" s="5"/>
      <c r="G640" s="5"/>
      <c r="H640" s="5"/>
    </row>
    <row r="641" ht="15.75" customHeight="1">
      <c r="A641" s="5"/>
      <c r="D641" s="5"/>
      <c r="E641" s="5"/>
      <c r="F641" s="5"/>
      <c r="G641" s="5"/>
      <c r="H641" s="5"/>
    </row>
    <row r="642" ht="15.75" customHeight="1">
      <c r="A642" s="5"/>
      <c r="D642" s="5"/>
      <c r="E642" s="5"/>
      <c r="F642" s="5"/>
      <c r="G642" s="5"/>
      <c r="H642" s="5"/>
    </row>
    <row r="643" ht="15.75" customHeight="1">
      <c r="A643" s="5"/>
      <c r="D643" s="5"/>
      <c r="E643" s="5"/>
      <c r="F643" s="5"/>
      <c r="G643" s="5"/>
      <c r="H643" s="5"/>
    </row>
    <row r="644" ht="15.75" customHeight="1">
      <c r="A644" s="5"/>
      <c r="D644" s="5"/>
      <c r="E644" s="5"/>
      <c r="F644" s="5"/>
      <c r="G644" s="5"/>
      <c r="H644" s="5"/>
    </row>
    <row r="645" ht="15.75" customHeight="1">
      <c r="A645" s="5"/>
      <c r="D645" s="5"/>
      <c r="E645" s="5"/>
      <c r="F645" s="5"/>
      <c r="G645" s="5"/>
      <c r="H645" s="5"/>
    </row>
    <row r="646" ht="15.75" customHeight="1">
      <c r="A646" s="5"/>
      <c r="D646" s="5"/>
      <c r="E646" s="5"/>
      <c r="F646" s="5"/>
      <c r="G646" s="5"/>
      <c r="H646" s="5"/>
    </row>
    <row r="647" ht="15.75" customHeight="1">
      <c r="A647" s="5"/>
      <c r="D647" s="5"/>
      <c r="E647" s="5"/>
      <c r="F647" s="5"/>
      <c r="G647" s="5"/>
      <c r="H647" s="5"/>
    </row>
    <row r="648" ht="15.75" customHeight="1">
      <c r="A648" s="5"/>
      <c r="D648" s="5"/>
      <c r="E648" s="5"/>
      <c r="F648" s="5"/>
      <c r="G648" s="5"/>
      <c r="H648" s="5"/>
    </row>
    <row r="649" ht="15.75" customHeight="1">
      <c r="A649" s="5"/>
      <c r="D649" s="5"/>
      <c r="E649" s="5"/>
      <c r="F649" s="5"/>
      <c r="G649" s="5"/>
      <c r="H649" s="5"/>
    </row>
    <row r="650" ht="15.75" customHeight="1">
      <c r="A650" s="5"/>
      <c r="D650" s="5"/>
      <c r="E650" s="5"/>
      <c r="F650" s="5"/>
      <c r="G650" s="5"/>
      <c r="H650" s="5"/>
    </row>
    <row r="651" ht="15.75" customHeight="1">
      <c r="A651" s="5"/>
      <c r="D651" s="5"/>
      <c r="E651" s="5"/>
      <c r="F651" s="5"/>
      <c r="G651" s="5"/>
      <c r="H651" s="5"/>
    </row>
    <row r="652" ht="15.75" customHeight="1">
      <c r="A652" s="5"/>
      <c r="D652" s="5"/>
      <c r="E652" s="5"/>
      <c r="F652" s="5"/>
      <c r="G652" s="5"/>
      <c r="H652" s="5"/>
    </row>
    <row r="653" ht="15.75" customHeight="1">
      <c r="A653" s="5"/>
      <c r="D653" s="5"/>
      <c r="E653" s="5"/>
      <c r="F653" s="5"/>
      <c r="G653" s="5"/>
      <c r="H653" s="5"/>
    </row>
    <row r="654" ht="15.75" customHeight="1">
      <c r="A654" s="5"/>
      <c r="D654" s="5"/>
      <c r="E654" s="5"/>
      <c r="F654" s="5"/>
      <c r="G654" s="5"/>
      <c r="H654" s="5"/>
    </row>
    <row r="655" ht="15.75" customHeight="1">
      <c r="A655" s="5"/>
      <c r="D655" s="5"/>
      <c r="E655" s="5"/>
      <c r="F655" s="5"/>
      <c r="G655" s="5"/>
      <c r="H655" s="5"/>
    </row>
    <row r="656" ht="15.75" customHeight="1">
      <c r="A656" s="5"/>
      <c r="D656" s="5"/>
      <c r="E656" s="5"/>
      <c r="F656" s="5"/>
      <c r="G656" s="5"/>
      <c r="H656" s="5"/>
    </row>
    <row r="657" ht="15.75" customHeight="1">
      <c r="A657" s="5"/>
      <c r="D657" s="5"/>
      <c r="E657" s="5"/>
      <c r="F657" s="5"/>
      <c r="G657" s="5"/>
      <c r="H657" s="5"/>
    </row>
    <row r="658" ht="15.75" customHeight="1">
      <c r="A658" s="5"/>
      <c r="D658" s="5"/>
      <c r="E658" s="5"/>
      <c r="F658" s="5"/>
      <c r="G658" s="5"/>
      <c r="H658" s="5"/>
    </row>
    <row r="659" ht="15.75" customHeight="1">
      <c r="A659" s="5"/>
      <c r="D659" s="5"/>
      <c r="E659" s="5"/>
      <c r="F659" s="5"/>
      <c r="G659" s="5"/>
      <c r="H659" s="5"/>
    </row>
    <row r="660" ht="15.75" customHeight="1">
      <c r="A660" s="5"/>
      <c r="D660" s="5"/>
      <c r="E660" s="5"/>
      <c r="F660" s="5"/>
      <c r="G660" s="5"/>
      <c r="H660" s="5"/>
    </row>
    <row r="661" ht="15.75" customHeight="1">
      <c r="A661" s="5"/>
      <c r="D661" s="5"/>
      <c r="E661" s="5"/>
      <c r="F661" s="5"/>
      <c r="G661" s="5"/>
      <c r="H661" s="5"/>
    </row>
    <row r="662" ht="15.75" customHeight="1">
      <c r="A662" s="5"/>
      <c r="D662" s="5"/>
      <c r="E662" s="5"/>
      <c r="F662" s="5"/>
      <c r="G662" s="5"/>
      <c r="H662" s="5"/>
    </row>
    <row r="663" ht="15.75" customHeight="1">
      <c r="A663" s="5"/>
      <c r="D663" s="5"/>
      <c r="E663" s="5"/>
      <c r="F663" s="5"/>
      <c r="G663" s="5"/>
      <c r="H663" s="5"/>
    </row>
    <row r="664" ht="15.75" customHeight="1">
      <c r="A664" s="5"/>
      <c r="D664" s="5"/>
      <c r="E664" s="5"/>
      <c r="F664" s="5"/>
      <c r="G664" s="5"/>
      <c r="H664" s="5"/>
    </row>
    <row r="665" ht="15.75" customHeight="1">
      <c r="A665" s="5"/>
      <c r="D665" s="5"/>
      <c r="E665" s="5"/>
      <c r="F665" s="5"/>
      <c r="G665" s="5"/>
      <c r="H665" s="5"/>
    </row>
    <row r="666" ht="15.75" customHeight="1">
      <c r="A666" s="5"/>
      <c r="D666" s="5"/>
      <c r="E666" s="5"/>
      <c r="F666" s="5"/>
      <c r="G666" s="5"/>
      <c r="H666" s="5"/>
    </row>
    <row r="667" ht="15.75" customHeight="1">
      <c r="A667" s="5"/>
      <c r="D667" s="5"/>
      <c r="E667" s="5"/>
      <c r="F667" s="5"/>
      <c r="G667" s="5"/>
      <c r="H667" s="5"/>
    </row>
    <row r="668" ht="15.75" customHeight="1">
      <c r="A668" s="5"/>
      <c r="D668" s="5"/>
      <c r="E668" s="5"/>
      <c r="F668" s="5"/>
      <c r="G668" s="5"/>
      <c r="H668" s="5"/>
    </row>
    <row r="669" ht="15.75" customHeight="1">
      <c r="A669" s="5"/>
      <c r="D669" s="5"/>
      <c r="E669" s="5"/>
      <c r="F669" s="5"/>
      <c r="G669" s="5"/>
      <c r="H669" s="5"/>
    </row>
    <row r="670" ht="15.75" customHeight="1">
      <c r="A670" s="5"/>
      <c r="D670" s="5"/>
      <c r="E670" s="5"/>
      <c r="F670" s="5"/>
      <c r="G670" s="5"/>
      <c r="H670" s="5"/>
    </row>
    <row r="671" ht="15.75" customHeight="1">
      <c r="A671" s="5"/>
      <c r="D671" s="5"/>
      <c r="E671" s="5"/>
      <c r="F671" s="5"/>
      <c r="G671" s="5"/>
      <c r="H671" s="5"/>
    </row>
    <row r="672" ht="15.75" customHeight="1">
      <c r="A672" s="5"/>
      <c r="D672" s="5"/>
      <c r="E672" s="5"/>
      <c r="F672" s="5"/>
      <c r="G672" s="5"/>
      <c r="H672" s="5"/>
    </row>
    <row r="673" ht="15.75" customHeight="1">
      <c r="A673" s="5"/>
      <c r="D673" s="5"/>
      <c r="E673" s="5"/>
      <c r="F673" s="5"/>
      <c r="G673" s="5"/>
      <c r="H673" s="5"/>
    </row>
    <row r="674" ht="15.75" customHeight="1">
      <c r="A674" s="5"/>
      <c r="D674" s="5"/>
      <c r="E674" s="5"/>
      <c r="F674" s="5"/>
      <c r="G674" s="5"/>
      <c r="H674" s="5"/>
    </row>
    <row r="675" ht="15.75" customHeight="1">
      <c r="A675" s="5"/>
      <c r="D675" s="5"/>
      <c r="E675" s="5"/>
      <c r="F675" s="5"/>
      <c r="G675" s="5"/>
      <c r="H675" s="5"/>
    </row>
    <row r="676" ht="15.75" customHeight="1">
      <c r="A676" s="5"/>
      <c r="D676" s="5"/>
      <c r="E676" s="5"/>
      <c r="F676" s="5"/>
      <c r="G676" s="5"/>
      <c r="H676" s="5"/>
    </row>
    <row r="677" ht="15.75" customHeight="1">
      <c r="A677" s="5"/>
      <c r="D677" s="5"/>
      <c r="E677" s="5"/>
      <c r="F677" s="5"/>
      <c r="G677" s="5"/>
      <c r="H677" s="5"/>
    </row>
    <row r="678" ht="15.75" customHeight="1">
      <c r="A678" s="5"/>
      <c r="D678" s="5"/>
      <c r="E678" s="5"/>
      <c r="F678" s="5"/>
      <c r="G678" s="5"/>
      <c r="H678" s="5"/>
    </row>
    <row r="679" ht="15.75" customHeight="1">
      <c r="A679" s="5"/>
      <c r="D679" s="5"/>
      <c r="E679" s="5"/>
      <c r="F679" s="5"/>
      <c r="G679" s="5"/>
      <c r="H679" s="5"/>
    </row>
    <row r="680" ht="15.75" customHeight="1">
      <c r="A680" s="5"/>
      <c r="D680" s="5"/>
      <c r="E680" s="5"/>
      <c r="F680" s="5"/>
      <c r="G680" s="5"/>
      <c r="H680" s="5"/>
    </row>
    <row r="681" ht="15.75" customHeight="1">
      <c r="A681" s="5"/>
      <c r="D681" s="5"/>
      <c r="E681" s="5"/>
      <c r="F681" s="5"/>
      <c r="G681" s="5"/>
      <c r="H681" s="5"/>
    </row>
    <row r="682" ht="15.75" customHeight="1">
      <c r="A682" s="5"/>
      <c r="D682" s="5"/>
      <c r="E682" s="5"/>
      <c r="F682" s="5"/>
      <c r="G682" s="5"/>
      <c r="H682" s="5"/>
    </row>
    <row r="683" ht="15.75" customHeight="1">
      <c r="A683" s="5"/>
      <c r="D683" s="5"/>
      <c r="E683" s="5"/>
      <c r="F683" s="5"/>
      <c r="G683" s="5"/>
      <c r="H683" s="5"/>
    </row>
    <row r="684" ht="15.75" customHeight="1">
      <c r="A684" s="5"/>
      <c r="D684" s="5"/>
      <c r="E684" s="5"/>
      <c r="F684" s="5"/>
      <c r="G684" s="5"/>
      <c r="H684" s="5"/>
    </row>
    <row r="685" ht="15.75" customHeight="1">
      <c r="A685" s="5"/>
      <c r="D685" s="5"/>
      <c r="E685" s="5"/>
      <c r="F685" s="5"/>
      <c r="G685" s="5"/>
      <c r="H685" s="5"/>
    </row>
    <row r="686" ht="15.75" customHeight="1">
      <c r="A686" s="5"/>
      <c r="D686" s="5"/>
      <c r="E686" s="5"/>
      <c r="F686" s="5"/>
      <c r="G686" s="5"/>
      <c r="H686" s="5"/>
    </row>
    <row r="687" ht="15.75" customHeight="1">
      <c r="A687" s="5"/>
      <c r="D687" s="5"/>
      <c r="E687" s="5"/>
      <c r="F687" s="5"/>
      <c r="G687" s="5"/>
      <c r="H687" s="5"/>
    </row>
    <row r="688" ht="15.75" customHeight="1">
      <c r="A688" s="5"/>
      <c r="D688" s="5"/>
      <c r="E688" s="5"/>
      <c r="F688" s="5"/>
      <c r="G688" s="5"/>
      <c r="H688" s="5"/>
    </row>
    <row r="689" ht="15.75" customHeight="1">
      <c r="A689" s="5"/>
      <c r="D689" s="5"/>
      <c r="E689" s="5"/>
      <c r="F689" s="5"/>
      <c r="G689" s="5"/>
      <c r="H689" s="5"/>
    </row>
    <row r="690" ht="15.75" customHeight="1">
      <c r="A690" s="5"/>
      <c r="D690" s="5"/>
      <c r="E690" s="5"/>
      <c r="F690" s="5"/>
      <c r="G690" s="5"/>
      <c r="H690" s="5"/>
    </row>
    <row r="691" ht="15.75" customHeight="1">
      <c r="A691" s="5"/>
      <c r="D691" s="5"/>
      <c r="E691" s="5"/>
      <c r="F691" s="5"/>
      <c r="G691" s="5"/>
      <c r="H691" s="5"/>
    </row>
    <row r="692" ht="15.75" customHeight="1">
      <c r="A692" s="5"/>
      <c r="D692" s="5"/>
      <c r="E692" s="5"/>
      <c r="F692" s="5"/>
      <c r="G692" s="5"/>
      <c r="H692" s="5"/>
    </row>
    <row r="693" ht="15.75" customHeight="1">
      <c r="A693" s="5"/>
      <c r="D693" s="5"/>
      <c r="E693" s="5"/>
      <c r="F693" s="5"/>
      <c r="G693" s="5"/>
      <c r="H693" s="5"/>
    </row>
    <row r="694" ht="15.75" customHeight="1">
      <c r="A694" s="5"/>
      <c r="D694" s="5"/>
      <c r="E694" s="5"/>
      <c r="F694" s="5"/>
      <c r="G694" s="5"/>
      <c r="H694" s="5"/>
    </row>
    <row r="695" ht="15.75" customHeight="1">
      <c r="A695" s="5"/>
      <c r="D695" s="5"/>
      <c r="E695" s="5"/>
      <c r="F695" s="5"/>
      <c r="G695" s="5"/>
      <c r="H695" s="5"/>
    </row>
    <row r="696" ht="15.75" customHeight="1">
      <c r="A696" s="5"/>
      <c r="D696" s="5"/>
      <c r="E696" s="5"/>
      <c r="F696" s="5"/>
      <c r="G696" s="5"/>
      <c r="H696" s="5"/>
    </row>
    <row r="697" ht="15.75" customHeight="1">
      <c r="A697" s="5"/>
      <c r="D697" s="5"/>
      <c r="E697" s="5"/>
      <c r="F697" s="5"/>
      <c r="G697" s="5"/>
      <c r="H697" s="5"/>
    </row>
    <row r="698" ht="15.75" customHeight="1">
      <c r="A698" s="5"/>
      <c r="D698" s="5"/>
      <c r="E698" s="5"/>
      <c r="F698" s="5"/>
      <c r="G698" s="5"/>
      <c r="H698" s="5"/>
    </row>
    <row r="699" ht="15.75" customHeight="1">
      <c r="A699" s="5"/>
      <c r="D699" s="5"/>
      <c r="E699" s="5"/>
      <c r="F699" s="5"/>
      <c r="G699" s="5"/>
      <c r="H699" s="5"/>
    </row>
    <row r="700" ht="15.75" customHeight="1">
      <c r="A700" s="5"/>
      <c r="D700" s="5"/>
      <c r="E700" s="5"/>
      <c r="F700" s="5"/>
      <c r="G700" s="5"/>
      <c r="H700" s="5"/>
    </row>
    <row r="701" ht="15.75" customHeight="1">
      <c r="A701" s="5"/>
      <c r="D701" s="5"/>
      <c r="E701" s="5"/>
      <c r="F701" s="5"/>
      <c r="G701" s="5"/>
      <c r="H701" s="5"/>
    </row>
    <row r="702" ht="15.75" customHeight="1">
      <c r="A702" s="5"/>
      <c r="D702" s="5"/>
      <c r="E702" s="5"/>
      <c r="F702" s="5"/>
      <c r="G702" s="5"/>
      <c r="H702" s="5"/>
    </row>
    <row r="703" ht="15.75" customHeight="1">
      <c r="A703" s="5"/>
      <c r="D703" s="5"/>
      <c r="E703" s="5"/>
      <c r="F703" s="5"/>
      <c r="G703" s="5"/>
      <c r="H703" s="5"/>
    </row>
    <row r="704" ht="15.75" customHeight="1">
      <c r="A704" s="5"/>
      <c r="D704" s="5"/>
      <c r="E704" s="5"/>
      <c r="F704" s="5"/>
      <c r="G704" s="5"/>
      <c r="H704" s="5"/>
    </row>
    <row r="705" ht="15.75" customHeight="1">
      <c r="A705" s="5"/>
      <c r="D705" s="5"/>
      <c r="E705" s="5"/>
      <c r="F705" s="5"/>
      <c r="G705" s="5"/>
      <c r="H705" s="5"/>
    </row>
    <row r="706" ht="15.75" customHeight="1">
      <c r="A706" s="5"/>
      <c r="D706" s="5"/>
      <c r="E706" s="5"/>
      <c r="F706" s="5"/>
      <c r="G706" s="5"/>
      <c r="H706" s="5"/>
    </row>
    <row r="707" ht="15.75" customHeight="1">
      <c r="A707" s="5"/>
      <c r="D707" s="5"/>
      <c r="E707" s="5"/>
      <c r="F707" s="5"/>
      <c r="G707" s="5"/>
      <c r="H707" s="5"/>
    </row>
    <row r="708" ht="15.75" customHeight="1">
      <c r="A708" s="5"/>
      <c r="D708" s="5"/>
      <c r="E708" s="5"/>
      <c r="F708" s="5"/>
      <c r="G708" s="5"/>
      <c r="H708" s="5"/>
    </row>
    <row r="709" ht="15.75" customHeight="1">
      <c r="A709" s="5"/>
      <c r="D709" s="5"/>
      <c r="E709" s="5"/>
      <c r="F709" s="5"/>
      <c r="G709" s="5"/>
      <c r="H709" s="5"/>
    </row>
    <row r="710" ht="15.75" customHeight="1">
      <c r="A710" s="5"/>
      <c r="D710" s="5"/>
      <c r="E710" s="5"/>
      <c r="F710" s="5"/>
      <c r="G710" s="5"/>
      <c r="H710" s="5"/>
    </row>
    <row r="711" ht="15.75" customHeight="1">
      <c r="A711" s="5"/>
      <c r="D711" s="5"/>
      <c r="E711" s="5"/>
      <c r="F711" s="5"/>
      <c r="G711" s="5"/>
      <c r="H711" s="5"/>
    </row>
    <row r="712" ht="15.75" customHeight="1">
      <c r="A712" s="5"/>
      <c r="D712" s="5"/>
      <c r="E712" s="5"/>
      <c r="F712" s="5"/>
      <c r="G712" s="5"/>
      <c r="H712" s="5"/>
    </row>
    <row r="713" ht="15.75" customHeight="1">
      <c r="A713" s="5"/>
      <c r="D713" s="5"/>
      <c r="E713" s="5"/>
      <c r="F713" s="5"/>
      <c r="G713" s="5"/>
      <c r="H713" s="5"/>
    </row>
    <row r="714" ht="15.75" customHeight="1">
      <c r="A714" s="5"/>
      <c r="D714" s="5"/>
      <c r="E714" s="5"/>
      <c r="F714" s="5"/>
      <c r="G714" s="5"/>
      <c r="H714" s="5"/>
    </row>
    <row r="715" ht="15.75" customHeight="1">
      <c r="A715" s="5"/>
      <c r="D715" s="5"/>
      <c r="E715" s="5"/>
      <c r="F715" s="5"/>
      <c r="G715" s="5"/>
      <c r="H715" s="5"/>
    </row>
    <row r="716" ht="15.75" customHeight="1">
      <c r="A716" s="5"/>
      <c r="D716" s="5"/>
      <c r="E716" s="5"/>
      <c r="F716" s="5"/>
      <c r="G716" s="5"/>
      <c r="H716" s="5"/>
    </row>
    <row r="717" ht="15.75" customHeight="1">
      <c r="A717" s="5"/>
      <c r="D717" s="5"/>
      <c r="E717" s="5"/>
      <c r="F717" s="5"/>
      <c r="G717" s="5"/>
      <c r="H717" s="5"/>
    </row>
    <row r="718" ht="15.75" customHeight="1">
      <c r="A718" s="5"/>
      <c r="D718" s="5"/>
      <c r="E718" s="5"/>
      <c r="F718" s="5"/>
      <c r="G718" s="5"/>
      <c r="H718" s="5"/>
    </row>
    <row r="719" ht="15.75" customHeight="1">
      <c r="A719" s="5"/>
      <c r="D719" s="5"/>
      <c r="E719" s="5"/>
      <c r="F719" s="5"/>
      <c r="G719" s="5"/>
      <c r="H719" s="5"/>
    </row>
    <row r="720" ht="15.75" customHeight="1">
      <c r="A720" s="5"/>
      <c r="D720" s="5"/>
      <c r="E720" s="5"/>
      <c r="F720" s="5"/>
      <c r="G720" s="5"/>
      <c r="H720" s="5"/>
    </row>
    <row r="721" ht="15.75" customHeight="1">
      <c r="A721" s="5"/>
      <c r="D721" s="5"/>
      <c r="E721" s="5"/>
      <c r="F721" s="5"/>
      <c r="G721" s="5"/>
      <c r="H721" s="5"/>
    </row>
    <row r="722" ht="15.75" customHeight="1">
      <c r="A722" s="5"/>
      <c r="D722" s="5"/>
      <c r="E722" s="5"/>
      <c r="F722" s="5"/>
      <c r="G722" s="5"/>
      <c r="H722" s="5"/>
    </row>
    <row r="723" ht="15.75" customHeight="1">
      <c r="A723" s="5"/>
      <c r="D723" s="5"/>
      <c r="E723" s="5"/>
      <c r="F723" s="5"/>
      <c r="G723" s="5"/>
      <c r="H723" s="5"/>
    </row>
    <row r="724" ht="15.75" customHeight="1">
      <c r="A724" s="5"/>
      <c r="D724" s="5"/>
      <c r="E724" s="5"/>
      <c r="F724" s="5"/>
      <c r="G724" s="5"/>
      <c r="H724" s="5"/>
    </row>
    <row r="725" ht="15.75" customHeight="1">
      <c r="A725" s="5"/>
      <c r="D725" s="5"/>
      <c r="E725" s="5"/>
      <c r="F725" s="5"/>
      <c r="G725" s="5"/>
      <c r="H725" s="5"/>
    </row>
    <row r="726" ht="15.75" customHeight="1">
      <c r="A726" s="5"/>
      <c r="D726" s="5"/>
      <c r="E726" s="5"/>
      <c r="F726" s="5"/>
      <c r="G726" s="5"/>
      <c r="H726" s="5"/>
    </row>
    <row r="727" ht="15.75" customHeight="1">
      <c r="A727" s="5"/>
      <c r="D727" s="5"/>
      <c r="E727" s="5"/>
      <c r="F727" s="5"/>
      <c r="G727" s="5"/>
      <c r="H727" s="5"/>
    </row>
    <row r="728" ht="15.75" customHeight="1">
      <c r="A728" s="5"/>
      <c r="D728" s="5"/>
      <c r="E728" s="5"/>
      <c r="F728" s="5"/>
      <c r="G728" s="5"/>
      <c r="H728" s="5"/>
    </row>
    <row r="729" ht="15.75" customHeight="1">
      <c r="A729" s="5"/>
      <c r="D729" s="5"/>
      <c r="E729" s="5"/>
      <c r="F729" s="5"/>
      <c r="G729" s="5"/>
      <c r="H729" s="5"/>
    </row>
    <row r="730" ht="15.75" customHeight="1">
      <c r="A730" s="5"/>
      <c r="D730" s="5"/>
      <c r="E730" s="5"/>
      <c r="F730" s="5"/>
      <c r="G730" s="5"/>
      <c r="H730" s="5"/>
    </row>
    <row r="731" ht="15.75" customHeight="1">
      <c r="A731" s="5"/>
      <c r="D731" s="5"/>
      <c r="E731" s="5"/>
      <c r="F731" s="5"/>
      <c r="G731" s="5"/>
      <c r="H731" s="5"/>
    </row>
    <row r="732" ht="15.75" customHeight="1">
      <c r="A732" s="5"/>
      <c r="D732" s="5"/>
      <c r="E732" s="5"/>
      <c r="F732" s="5"/>
      <c r="G732" s="5"/>
      <c r="H732" s="5"/>
    </row>
    <row r="733" ht="15.75" customHeight="1">
      <c r="A733" s="5"/>
      <c r="D733" s="5"/>
      <c r="E733" s="5"/>
      <c r="F733" s="5"/>
      <c r="G733" s="5"/>
      <c r="H733" s="5"/>
    </row>
    <row r="734" ht="15.75" customHeight="1">
      <c r="A734" s="5"/>
      <c r="D734" s="5"/>
      <c r="E734" s="5"/>
      <c r="F734" s="5"/>
      <c r="G734" s="5"/>
      <c r="H734" s="5"/>
    </row>
    <row r="735" ht="15.75" customHeight="1">
      <c r="A735" s="5"/>
      <c r="D735" s="5"/>
      <c r="E735" s="5"/>
      <c r="F735" s="5"/>
      <c r="G735" s="5"/>
      <c r="H735" s="5"/>
    </row>
    <row r="736" ht="15.75" customHeight="1">
      <c r="A736" s="5"/>
      <c r="D736" s="5"/>
      <c r="E736" s="5"/>
      <c r="F736" s="5"/>
      <c r="G736" s="5"/>
      <c r="H736" s="5"/>
    </row>
    <row r="737" ht="15.75" customHeight="1">
      <c r="A737" s="5"/>
      <c r="D737" s="5"/>
      <c r="E737" s="5"/>
      <c r="F737" s="5"/>
      <c r="G737" s="5"/>
      <c r="H737" s="5"/>
    </row>
    <row r="738" ht="15.75" customHeight="1">
      <c r="A738" s="5"/>
      <c r="D738" s="5"/>
      <c r="E738" s="5"/>
      <c r="F738" s="5"/>
      <c r="G738" s="5"/>
      <c r="H738" s="5"/>
    </row>
    <row r="739" ht="15.75" customHeight="1">
      <c r="A739" s="5"/>
      <c r="D739" s="5"/>
      <c r="E739" s="5"/>
      <c r="F739" s="5"/>
      <c r="G739" s="5"/>
      <c r="H739" s="5"/>
    </row>
    <row r="740" ht="15.75" customHeight="1">
      <c r="A740" s="5"/>
      <c r="D740" s="5"/>
      <c r="E740" s="5"/>
      <c r="F740" s="5"/>
      <c r="G740" s="5"/>
      <c r="H740" s="5"/>
    </row>
    <row r="741" ht="15.75" customHeight="1">
      <c r="A741" s="5"/>
      <c r="D741" s="5"/>
      <c r="E741" s="5"/>
      <c r="F741" s="5"/>
      <c r="G741" s="5"/>
      <c r="H741" s="5"/>
    </row>
    <row r="742" ht="15.75" customHeight="1">
      <c r="A742" s="5"/>
      <c r="D742" s="5"/>
      <c r="E742" s="5"/>
      <c r="F742" s="5"/>
      <c r="G742" s="5"/>
      <c r="H742" s="5"/>
    </row>
    <row r="743" ht="15.75" customHeight="1">
      <c r="A743" s="5"/>
      <c r="D743" s="5"/>
      <c r="E743" s="5"/>
      <c r="F743" s="5"/>
      <c r="G743" s="5"/>
      <c r="H743" s="5"/>
    </row>
    <row r="744" ht="15.75" customHeight="1">
      <c r="A744" s="5"/>
      <c r="D744" s="5"/>
      <c r="E744" s="5"/>
      <c r="F744" s="5"/>
      <c r="G744" s="5"/>
      <c r="H744" s="5"/>
    </row>
    <row r="745" ht="15.75" customHeight="1">
      <c r="A745" s="5"/>
      <c r="D745" s="5"/>
      <c r="E745" s="5"/>
      <c r="F745" s="5"/>
      <c r="G745" s="5"/>
      <c r="H745" s="5"/>
    </row>
    <row r="746" ht="15.75" customHeight="1">
      <c r="A746" s="5"/>
      <c r="D746" s="5"/>
      <c r="E746" s="5"/>
      <c r="F746" s="5"/>
      <c r="G746" s="5"/>
      <c r="H746" s="5"/>
    </row>
    <row r="747" ht="15.75" customHeight="1">
      <c r="A747" s="5"/>
      <c r="D747" s="5"/>
      <c r="E747" s="5"/>
      <c r="F747" s="5"/>
      <c r="G747" s="5"/>
      <c r="H747" s="5"/>
    </row>
    <row r="748" ht="15.75" customHeight="1">
      <c r="A748" s="5"/>
      <c r="D748" s="5"/>
      <c r="E748" s="5"/>
      <c r="F748" s="5"/>
      <c r="G748" s="5"/>
      <c r="H748" s="5"/>
    </row>
    <row r="749" ht="15.75" customHeight="1">
      <c r="A749" s="5"/>
      <c r="D749" s="5"/>
      <c r="E749" s="5"/>
      <c r="F749" s="5"/>
      <c r="G749" s="5"/>
      <c r="H749" s="5"/>
    </row>
    <row r="750" ht="15.75" customHeight="1">
      <c r="A750" s="5"/>
      <c r="D750" s="5"/>
      <c r="E750" s="5"/>
      <c r="F750" s="5"/>
      <c r="G750" s="5"/>
      <c r="H750" s="5"/>
    </row>
    <row r="751" ht="15.75" customHeight="1">
      <c r="A751" s="5"/>
      <c r="D751" s="5"/>
      <c r="E751" s="5"/>
      <c r="F751" s="5"/>
      <c r="G751" s="5"/>
      <c r="H751" s="5"/>
    </row>
    <row r="752" ht="15.75" customHeight="1">
      <c r="A752" s="5"/>
      <c r="D752" s="5"/>
      <c r="E752" s="5"/>
      <c r="F752" s="5"/>
      <c r="G752" s="5"/>
      <c r="H752" s="5"/>
    </row>
    <row r="753" ht="15.75" customHeight="1">
      <c r="A753" s="5"/>
      <c r="D753" s="5"/>
      <c r="E753" s="5"/>
      <c r="F753" s="5"/>
      <c r="G753" s="5"/>
      <c r="H753" s="5"/>
    </row>
    <row r="754" ht="15.75" customHeight="1">
      <c r="A754" s="5"/>
      <c r="D754" s="5"/>
      <c r="E754" s="5"/>
      <c r="F754" s="5"/>
      <c r="G754" s="5"/>
      <c r="H754" s="5"/>
    </row>
    <row r="755" ht="15.75" customHeight="1">
      <c r="A755" s="5"/>
      <c r="D755" s="5"/>
      <c r="E755" s="5"/>
      <c r="F755" s="5"/>
      <c r="G755" s="5"/>
      <c r="H755" s="5"/>
    </row>
    <row r="756" ht="15.75" customHeight="1">
      <c r="A756" s="5"/>
      <c r="D756" s="5"/>
      <c r="E756" s="5"/>
      <c r="F756" s="5"/>
      <c r="G756" s="5"/>
      <c r="H756" s="5"/>
    </row>
    <row r="757" ht="15.75" customHeight="1">
      <c r="A757" s="5"/>
      <c r="D757" s="5"/>
      <c r="E757" s="5"/>
      <c r="F757" s="5"/>
      <c r="G757" s="5"/>
      <c r="H757" s="5"/>
    </row>
    <row r="758" ht="15.75" customHeight="1">
      <c r="A758" s="5"/>
      <c r="D758" s="5"/>
      <c r="E758" s="5"/>
      <c r="F758" s="5"/>
      <c r="G758" s="5"/>
      <c r="H758" s="5"/>
    </row>
    <row r="759" ht="15.75" customHeight="1">
      <c r="A759" s="5"/>
      <c r="D759" s="5"/>
      <c r="E759" s="5"/>
      <c r="F759" s="5"/>
      <c r="G759" s="5"/>
      <c r="H759" s="5"/>
    </row>
    <row r="760" ht="15.75" customHeight="1">
      <c r="A760" s="5"/>
      <c r="D760" s="5"/>
      <c r="E760" s="5"/>
      <c r="F760" s="5"/>
      <c r="G760" s="5"/>
      <c r="H760" s="5"/>
    </row>
    <row r="761" ht="15.75" customHeight="1">
      <c r="A761" s="5"/>
      <c r="D761" s="5"/>
      <c r="E761" s="5"/>
      <c r="F761" s="5"/>
      <c r="G761" s="5"/>
      <c r="H761" s="5"/>
    </row>
    <row r="762" ht="15.75" customHeight="1">
      <c r="A762" s="5"/>
      <c r="D762" s="5"/>
      <c r="E762" s="5"/>
      <c r="F762" s="5"/>
      <c r="G762" s="5"/>
      <c r="H762" s="5"/>
    </row>
    <row r="763" ht="15.75" customHeight="1">
      <c r="A763" s="5"/>
      <c r="D763" s="5"/>
      <c r="E763" s="5"/>
      <c r="F763" s="5"/>
      <c r="G763" s="5"/>
      <c r="H763" s="5"/>
    </row>
    <row r="764" ht="15.75" customHeight="1">
      <c r="A764" s="5"/>
      <c r="D764" s="5"/>
      <c r="E764" s="5"/>
      <c r="F764" s="5"/>
      <c r="G764" s="5"/>
      <c r="H764" s="5"/>
    </row>
    <row r="765" ht="15.75" customHeight="1">
      <c r="A765" s="5"/>
      <c r="D765" s="5"/>
      <c r="E765" s="5"/>
      <c r="F765" s="5"/>
      <c r="G765" s="5"/>
      <c r="H765" s="5"/>
    </row>
    <row r="766" ht="15.75" customHeight="1">
      <c r="A766" s="5"/>
      <c r="D766" s="5"/>
      <c r="E766" s="5"/>
      <c r="F766" s="5"/>
      <c r="G766" s="5"/>
      <c r="H766" s="5"/>
    </row>
    <row r="767" ht="15.75" customHeight="1">
      <c r="A767" s="5"/>
      <c r="D767" s="5"/>
      <c r="E767" s="5"/>
      <c r="F767" s="5"/>
      <c r="G767" s="5"/>
      <c r="H767" s="5"/>
    </row>
    <row r="768" ht="15.75" customHeight="1">
      <c r="A768" s="5"/>
      <c r="D768" s="5"/>
      <c r="E768" s="5"/>
      <c r="F768" s="5"/>
      <c r="G768" s="5"/>
      <c r="H768" s="5"/>
    </row>
    <row r="769" ht="15.75" customHeight="1">
      <c r="A769" s="5"/>
      <c r="D769" s="5"/>
      <c r="E769" s="5"/>
      <c r="F769" s="5"/>
      <c r="G769" s="5"/>
      <c r="H769" s="5"/>
    </row>
    <row r="770" ht="15.75" customHeight="1">
      <c r="A770" s="5"/>
      <c r="D770" s="5"/>
      <c r="E770" s="5"/>
      <c r="F770" s="5"/>
      <c r="G770" s="5"/>
      <c r="H770" s="5"/>
    </row>
    <row r="771" ht="15.75" customHeight="1">
      <c r="A771" s="5"/>
      <c r="D771" s="5"/>
      <c r="E771" s="5"/>
      <c r="F771" s="5"/>
      <c r="G771" s="5"/>
      <c r="H771" s="5"/>
    </row>
    <row r="772" ht="15.75" customHeight="1">
      <c r="A772" s="5"/>
      <c r="D772" s="5"/>
      <c r="E772" s="5"/>
      <c r="F772" s="5"/>
      <c r="G772" s="5"/>
      <c r="H772" s="5"/>
    </row>
    <row r="773" ht="15.75" customHeight="1">
      <c r="A773" s="5"/>
      <c r="D773" s="5"/>
      <c r="E773" s="5"/>
      <c r="F773" s="5"/>
      <c r="G773" s="5"/>
      <c r="H773" s="5"/>
    </row>
    <row r="774" ht="15.75" customHeight="1">
      <c r="A774" s="5"/>
      <c r="D774" s="5"/>
      <c r="E774" s="5"/>
      <c r="F774" s="5"/>
      <c r="G774" s="5"/>
      <c r="H774" s="5"/>
    </row>
    <row r="775" ht="15.75" customHeight="1">
      <c r="A775" s="5"/>
      <c r="D775" s="5"/>
      <c r="E775" s="5"/>
      <c r="F775" s="5"/>
      <c r="G775" s="5"/>
      <c r="H775" s="5"/>
    </row>
    <row r="776" ht="15.75" customHeight="1">
      <c r="A776" s="5"/>
      <c r="D776" s="5"/>
      <c r="E776" s="5"/>
      <c r="F776" s="5"/>
      <c r="G776" s="5"/>
      <c r="H776" s="5"/>
    </row>
    <row r="777" ht="15.75" customHeight="1">
      <c r="A777" s="5"/>
      <c r="D777" s="5"/>
      <c r="E777" s="5"/>
      <c r="F777" s="5"/>
      <c r="G777" s="5"/>
      <c r="H777" s="5"/>
    </row>
    <row r="778" ht="15.75" customHeight="1">
      <c r="A778" s="5"/>
      <c r="D778" s="5"/>
      <c r="E778" s="5"/>
      <c r="F778" s="5"/>
      <c r="G778" s="5"/>
      <c r="H778" s="5"/>
    </row>
    <row r="779" ht="15.75" customHeight="1">
      <c r="A779" s="5"/>
      <c r="D779" s="5"/>
      <c r="E779" s="5"/>
      <c r="F779" s="5"/>
      <c r="G779" s="5"/>
      <c r="H779" s="5"/>
    </row>
    <row r="780" ht="15.75" customHeight="1">
      <c r="A780" s="5"/>
      <c r="D780" s="5"/>
      <c r="E780" s="5"/>
      <c r="F780" s="5"/>
      <c r="G780" s="5"/>
      <c r="H780" s="5"/>
    </row>
    <row r="781" ht="15.75" customHeight="1">
      <c r="A781" s="5"/>
      <c r="D781" s="5"/>
      <c r="E781" s="5"/>
      <c r="F781" s="5"/>
      <c r="G781" s="5"/>
      <c r="H781" s="5"/>
    </row>
    <row r="782" ht="15.75" customHeight="1">
      <c r="A782" s="5"/>
      <c r="D782" s="5"/>
      <c r="E782" s="5"/>
      <c r="F782" s="5"/>
      <c r="G782" s="5"/>
      <c r="H782" s="5"/>
    </row>
    <row r="783" ht="15.75" customHeight="1">
      <c r="A783" s="5"/>
      <c r="D783" s="5"/>
      <c r="E783" s="5"/>
      <c r="F783" s="5"/>
      <c r="G783" s="5"/>
      <c r="H783" s="5"/>
    </row>
    <row r="784" ht="15.75" customHeight="1">
      <c r="A784" s="5"/>
      <c r="D784" s="5"/>
      <c r="E784" s="5"/>
      <c r="F784" s="5"/>
      <c r="G784" s="5"/>
      <c r="H784" s="5"/>
    </row>
    <row r="785" ht="15.75" customHeight="1">
      <c r="A785" s="5"/>
      <c r="D785" s="5"/>
      <c r="E785" s="5"/>
      <c r="F785" s="5"/>
      <c r="G785" s="5"/>
      <c r="H785" s="5"/>
    </row>
    <row r="786" ht="15.75" customHeight="1">
      <c r="A786" s="5"/>
      <c r="D786" s="5"/>
      <c r="E786" s="5"/>
      <c r="F786" s="5"/>
      <c r="G786" s="5"/>
      <c r="H786" s="5"/>
    </row>
    <row r="787" ht="15.75" customHeight="1">
      <c r="A787" s="5"/>
      <c r="D787" s="5"/>
      <c r="E787" s="5"/>
      <c r="F787" s="5"/>
      <c r="G787" s="5"/>
      <c r="H787" s="5"/>
    </row>
    <row r="788" ht="15.75" customHeight="1">
      <c r="A788" s="5"/>
      <c r="D788" s="5"/>
      <c r="E788" s="5"/>
      <c r="F788" s="5"/>
      <c r="G788" s="5"/>
      <c r="H788" s="5"/>
    </row>
    <row r="789" ht="15.75" customHeight="1">
      <c r="A789" s="5"/>
      <c r="D789" s="5"/>
      <c r="E789" s="5"/>
      <c r="F789" s="5"/>
      <c r="G789" s="5"/>
      <c r="H789" s="5"/>
    </row>
    <row r="790" ht="15.75" customHeight="1">
      <c r="A790" s="5"/>
      <c r="D790" s="5"/>
      <c r="E790" s="5"/>
      <c r="F790" s="5"/>
      <c r="G790" s="5"/>
      <c r="H790" s="5"/>
    </row>
    <row r="791" ht="15.75" customHeight="1">
      <c r="A791" s="5"/>
      <c r="D791" s="5"/>
      <c r="E791" s="5"/>
      <c r="F791" s="5"/>
      <c r="G791" s="5"/>
      <c r="H791" s="5"/>
    </row>
    <row r="792" ht="15.75" customHeight="1">
      <c r="A792" s="5"/>
      <c r="D792" s="5"/>
      <c r="E792" s="5"/>
      <c r="F792" s="5"/>
      <c r="G792" s="5"/>
      <c r="H792" s="5"/>
    </row>
    <row r="793" ht="15.75" customHeight="1">
      <c r="A793" s="5"/>
      <c r="D793" s="5"/>
      <c r="E793" s="5"/>
      <c r="F793" s="5"/>
      <c r="G793" s="5"/>
      <c r="H793" s="5"/>
    </row>
    <row r="794" ht="15.75" customHeight="1">
      <c r="A794" s="5"/>
      <c r="D794" s="5"/>
      <c r="E794" s="5"/>
      <c r="F794" s="5"/>
      <c r="G794" s="5"/>
      <c r="H794" s="5"/>
    </row>
    <row r="795" ht="15.75" customHeight="1">
      <c r="A795" s="5"/>
      <c r="D795" s="5"/>
      <c r="E795" s="5"/>
      <c r="F795" s="5"/>
      <c r="G795" s="5"/>
      <c r="H795" s="5"/>
    </row>
    <row r="796" ht="15.75" customHeight="1">
      <c r="A796" s="5"/>
      <c r="D796" s="5"/>
      <c r="E796" s="5"/>
      <c r="F796" s="5"/>
      <c r="G796" s="5"/>
      <c r="H796" s="5"/>
    </row>
    <row r="797" ht="15.75" customHeight="1">
      <c r="A797" s="5"/>
      <c r="D797" s="5"/>
      <c r="E797" s="5"/>
      <c r="F797" s="5"/>
      <c r="G797" s="5"/>
      <c r="H797" s="5"/>
    </row>
    <row r="798" ht="15.75" customHeight="1">
      <c r="A798" s="5"/>
      <c r="D798" s="5"/>
      <c r="E798" s="5"/>
      <c r="F798" s="5"/>
      <c r="G798" s="5"/>
      <c r="H798" s="5"/>
    </row>
    <row r="799" ht="15.75" customHeight="1">
      <c r="A799" s="5"/>
      <c r="D799" s="5"/>
      <c r="E799" s="5"/>
      <c r="F799" s="5"/>
      <c r="G799" s="5"/>
      <c r="H799" s="5"/>
    </row>
    <row r="800" ht="15.75" customHeight="1">
      <c r="A800" s="5"/>
      <c r="D800" s="5"/>
      <c r="E800" s="5"/>
      <c r="F800" s="5"/>
      <c r="G800" s="5"/>
      <c r="H800" s="5"/>
    </row>
    <row r="801" ht="15.75" customHeight="1">
      <c r="A801" s="5"/>
      <c r="D801" s="5"/>
      <c r="E801" s="5"/>
      <c r="F801" s="5"/>
      <c r="G801" s="5"/>
      <c r="H801" s="5"/>
    </row>
    <row r="802" ht="15.75" customHeight="1">
      <c r="A802" s="5"/>
      <c r="D802" s="5"/>
      <c r="E802" s="5"/>
      <c r="F802" s="5"/>
      <c r="G802" s="5"/>
      <c r="H802" s="5"/>
    </row>
    <row r="803" ht="15.75" customHeight="1">
      <c r="A803" s="5"/>
      <c r="D803" s="5"/>
      <c r="E803" s="5"/>
      <c r="F803" s="5"/>
      <c r="G803" s="5"/>
      <c r="H803" s="5"/>
    </row>
    <row r="804" ht="15.75" customHeight="1">
      <c r="A804" s="5"/>
      <c r="D804" s="5"/>
      <c r="E804" s="5"/>
      <c r="F804" s="5"/>
      <c r="G804" s="5"/>
      <c r="H804" s="5"/>
    </row>
    <row r="805" ht="15.75" customHeight="1">
      <c r="A805" s="5"/>
      <c r="D805" s="5"/>
      <c r="E805" s="5"/>
      <c r="F805" s="5"/>
      <c r="G805" s="5"/>
      <c r="H805" s="5"/>
    </row>
    <row r="806" ht="15.75" customHeight="1">
      <c r="A806" s="5"/>
      <c r="D806" s="5"/>
      <c r="E806" s="5"/>
      <c r="F806" s="5"/>
      <c r="G806" s="5"/>
      <c r="H806" s="5"/>
    </row>
    <row r="807" ht="15.75" customHeight="1">
      <c r="A807" s="5"/>
      <c r="D807" s="5"/>
      <c r="E807" s="5"/>
      <c r="F807" s="5"/>
      <c r="G807" s="5"/>
      <c r="H807" s="5"/>
    </row>
    <row r="808" ht="15.75" customHeight="1">
      <c r="A808" s="5"/>
      <c r="D808" s="5"/>
      <c r="E808" s="5"/>
      <c r="F808" s="5"/>
      <c r="G808" s="5"/>
      <c r="H808" s="5"/>
    </row>
    <row r="809" ht="15.75" customHeight="1">
      <c r="A809" s="5"/>
      <c r="D809" s="5"/>
      <c r="E809" s="5"/>
      <c r="F809" s="5"/>
      <c r="G809" s="5"/>
      <c r="H809" s="5"/>
    </row>
    <row r="810" ht="15.75" customHeight="1">
      <c r="A810" s="5"/>
      <c r="D810" s="5"/>
      <c r="E810" s="5"/>
      <c r="F810" s="5"/>
      <c r="G810" s="5"/>
      <c r="H810" s="5"/>
    </row>
    <row r="811" ht="15.75" customHeight="1">
      <c r="A811" s="5"/>
      <c r="D811" s="5"/>
      <c r="E811" s="5"/>
      <c r="F811" s="5"/>
      <c r="G811" s="5"/>
      <c r="H811" s="5"/>
    </row>
    <row r="812" ht="15.75" customHeight="1">
      <c r="A812" s="5"/>
      <c r="D812" s="5"/>
      <c r="E812" s="5"/>
      <c r="F812" s="5"/>
      <c r="G812" s="5"/>
      <c r="H812" s="5"/>
    </row>
    <row r="813" ht="15.75" customHeight="1">
      <c r="A813" s="5"/>
      <c r="D813" s="5"/>
      <c r="E813" s="5"/>
      <c r="F813" s="5"/>
      <c r="G813" s="5"/>
      <c r="H813" s="5"/>
    </row>
    <row r="814" ht="15.75" customHeight="1">
      <c r="A814" s="5"/>
      <c r="D814" s="5"/>
      <c r="E814" s="5"/>
      <c r="F814" s="5"/>
      <c r="G814" s="5"/>
      <c r="H814" s="5"/>
    </row>
    <row r="815" ht="15.75" customHeight="1">
      <c r="A815" s="5"/>
      <c r="D815" s="5"/>
      <c r="E815" s="5"/>
      <c r="F815" s="5"/>
      <c r="G815" s="5"/>
      <c r="H815" s="5"/>
    </row>
    <row r="816" ht="15.75" customHeight="1">
      <c r="A816" s="5"/>
      <c r="D816" s="5"/>
      <c r="E816" s="5"/>
      <c r="F816" s="5"/>
      <c r="G816" s="5"/>
      <c r="H816" s="5"/>
    </row>
    <row r="817" ht="15.75" customHeight="1">
      <c r="A817" s="5"/>
      <c r="D817" s="5"/>
      <c r="E817" s="5"/>
      <c r="F817" s="5"/>
      <c r="G817" s="5"/>
      <c r="H817" s="5"/>
    </row>
    <row r="818" ht="15.75" customHeight="1">
      <c r="A818" s="5"/>
      <c r="D818" s="5"/>
      <c r="E818" s="5"/>
      <c r="F818" s="5"/>
      <c r="G818" s="5"/>
      <c r="H818" s="5"/>
    </row>
    <row r="819" ht="15.75" customHeight="1">
      <c r="A819" s="5"/>
      <c r="D819" s="5"/>
      <c r="E819" s="5"/>
      <c r="F819" s="5"/>
      <c r="G819" s="5"/>
      <c r="H819" s="5"/>
    </row>
    <row r="820" ht="15.75" customHeight="1">
      <c r="A820" s="5"/>
      <c r="D820" s="5"/>
      <c r="E820" s="5"/>
      <c r="F820" s="5"/>
      <c r="G820" s="5"/>
      <c r="H820" s="5"/>
    </row>
    <row r="821" ht="15.75" customHeight="1">
      <c r="A821" s="5"/>
      <c r="D821" s="5"/>
      <c r="E821" s="5"/>
      <c r="F821" s="5"/>
      <c r="G821" s="5"/>
      <c r="H821" s="5"/>
    </row>
    <row r="822" ht="15.75" customHeight="1">
      <c r="A822" s="5"/>
      <c r="D822" s="5"/>
      <c r="E822" s="5"/>
      <c r="F822" s="5"/>
      <c r="G822" s="5"/>
      <c r="H822" s="5"/>
    </row>
    <row r="823" ht="15.75" customHeight="1">
      <c r="A823" s="5"/>
      <c r="D823" s="5"/>
      <c r="E823" s="5"/>
      <c r="F823" s="5"/>
      <c r="G823" s="5"/>
      <c r="H823" s="5"/>
    </row>
    <row r="824" ht="15.75" customHeight="1">
      <c r="A824" s="5"/>
      <c r="D824" s="5"/>
      <c r="E824" s="5"/>
      <c r="F824" s="5"/>
      <c r="G824" s="5"/>
      <c r="H824" s="5"/>
    </row>
    <row r="825" ht="15.75" customHeight="1">
      <c r="A825" s="5"/>
      <c r="D825" s="5"/>
      <c r="E825" s="5"/>
      <c r="F825" s="5"/>
      <c r="G825" s="5"/>
      <c r="H825" s="5"/>
    </row>
    <row r="826" ht="15.75" customHeight="1">
      <c r="A826" s="5"/>
      <c r="D826" s="5"/>
      <c r="E826" s="5"/>
      <c r="F826" s="5"/>
      <c r="G826" s="5"/>
      <c r="H826" s="5"/>
    </row>
    <row r="827" ht="15.75" customHeight="1">
      <c r="A827" s="5"/>
      <c r="D827" s="5"/>
      <c r="E827" s="5"/>
      <c r="F827" s="5"/>
      <c r="G827" s="5"/>
      <c r="H827" s="5"/>
    </row>
    <row r="828" ht="15.75" customHeight="1">
      <c r="A828" s="5"/>
      <c r="D828" s="5"/>
      <c r="E828" s="5"/>
      <c r="F828" s="5"/>
      <c r="G828" s="5"/>
      <c r="H828" s="5"/>
    </row>
    <row r="829" ht="15.75" customHeight="1">
      <c r="A829" s="5"/>
      <c r="D829" s="5"/>
      <c r="E829" s="5"/>
      <c r="F829" s="5"/>
      <c r="G829" s="5"/>
      <c r="H829" s="5"/>
    </row>
    <row r="830" ht="15.75" customHeight="1">
      <c r="A830" s="5"/>
      <c r="D830" s="5"/>
      <c r="E830" s="5"/>
      <c r="F830" s="5"/>
      <c r="G830" s="5"/>
      <c r="H830" s="5"/>
    </row>
    <row r="831" ht="15.75" customHeight="1">
      <c r="A831" s="5"/>
      <c r="D831" s="5"/>
      <c r="E831" s="5"/>
      <c r="F831" s="5"/>
      <c r="G831" s="5"/>
      <c r="H831" s="5"/>
    </row>
    <row r="832" ht="15.75" customHeight="1">
      <c r="A832" s="5"/>
      <c r="D832" s="5"/>
      <c r="E832" s="5"/>
      <c r="F832" s="5"/>
      <c r="G832" s="5"/>
      <c r="H832" s="5"/>
    </row>
    <row r="833" ht="15.75" customHeight="1">
      <c r="A833" s="5"/>
      <c r="D833" s="5"/>
      <c r="E833" s="5"/>
      <c r="F833" s="5"/>
      <c r="G833" s="5"/>
      <c r="H833" s="5"/>
    </row>
    <row r="834" ht="15.75" customHeight="1">
      <c r="A834" s="5"/>
      <c r="D834" s="5"/>
      <c r="E834" s="5"/>
      <c r="F834" s="5"/>
      <c r="G834" s="5"/>
      <c r="H834" s="5"/>
    </row>
    <row r="835" ht="15.75" customHeight="1">
      <c r="A835" s="5"/>
      <c r="D835" s="5"/>
      <c r="E835" s="5"/>
      <c r="F835" s="5"/>
      <c r="G835" s="5"/>
      <c r="H835" s="5"/>
    </row>
    <row r="836" ht="15.75" customHeight="1">
      <c r="A836" s="5"/>
      <c r="D836" s="5"/>
      <c r="E836" s="5"/>
      <c r="F836" s="5"/>
      <c r="G836" s="5"/>
      <c r="H836" s="5"/>
    </row>
    <row r="837" ht="15.75" customHeight="1">
      <c r="A837" s="5"/>
      <c r="D837" s="5"/>
      <c r="E837" s="5"/>
      <c r="F837" s="5"/>
      <c r="G837" s="5"/>
      <c r="H837" s="5"/>
    </row>
    <row r="838" ht="15.75" customHeight="1">
      <c r="A838" s="5"/>
      <c r="D838" s="5"/>
      <c r="E838" s="5"/>
      <c r="F838" s="5"/>
      <c r="G838" s="5"/>
      <c r="H838" s="5"/>
    </row>
    <row r="839" ht="15.75" customHeight="1">
      <c r="A839" s="5"/>
      <c r="D839" s="5"/>
      <c r="E839" s="5"/>
      <c r="F839" s="5"/>
      <c r="G839" s="5"/>
      <c r="H839" s="5"/>
    </row>
    <row r="840" ht="15.75" customHeight="1">
      <c r="A840" s="5"/>
      <c r="D840" s="5"/>
      <c r="E840" s="5"/>
      <c r="F840" s="5"/>
      <c r="G840" s="5"/>
      <c r="H840" s="5"/>
    </row>
    <row r="841" ht="15.75" customHeight="1">
      <c r="A841" s="5"/>
      <c r="D841" s="5"/>
      <c r="E841" s="5"/>
      <c r="F841" s="5"/>
      <c r="G841" s="5"/>
      <c r="H841" s="5"/>
    </row>
    <row r="842" ht="15.75" customHeight="1">
      <c r="A842" s="5"/>
      <c r="D842" s="5"/>
      <c r="E842" s="5"/>
      <c r="F842" s="5"/>
      <c r="G842" s="5"/>
      <c r="H842" s="5"/>
    </row>
    <row r="843" ht="15.75" customHeight="1">
      <c r="A843" s="5"/>
      <c r="D843" s="5"/>
      <c r="E843" s="5"/>
      <c r="F843" s="5"/>
      <c r="G843" s="5"/>
      <c r="H843" s="5"/>
    </row>
    <row r="844" ht="15.75" customHeight="1">
      <c r="A844" s="5"/>
      <c r="D844" s="5"/>
      <c r="E844" s="5"/>
      <c r="F844" s="5"/>
      <c r="G844" s="5"/>
      <c r="H844" s="5"/>
    </row>
    <row r="845" ht="15.75" customHeight="1">
      <c r="A845" s="5"/>
      <c r="D845" s="5"/>
      <c r="E845" s="5"/>
      <c r="F845" s="5"/>
      <c r="G845" s="5"/>
      <c r="H845" s="5"/>
    </row>
    <row r="846" ht="15.75" customHeight="1">
      <c r="A846" s="5"/>
      <c r="D846" s="5"/>
      <c r="E846" s="5"/>
      <c r="F846" s="5"/>
      <c r="G846" s="5"/>
      <c r="H846" s="5"/>
    </row>
    <row r="847" ht="15.75" customHeight="1">
      <c r="A847" s="5"/>
      <c r="D847" s="5"/>
      <c r="E847" s="5"/>
      <c r="F847" s="5"/>
      <c r="G847" s="5"/>
      <c r="H847" s="5"/>
    </row>
    <row r="848" ht="15.75" customHeight="1">
      <c r="A848" s="5"/>
      <c r="D848" s="5"/>
      <c r="E848" s="5"/>
      <c r="F848" s="5"/>
      <c r="G848" s="5"/>
      <c r="H848" s="5"/>
    </row>
    <row r="849" ht="15.75" customHeight="1">
      <c r="A849" s="5"/>
      <c r="D849" s="5"/>
      <c r="E849" s="5"/>
      <c r="F849" s="5"/>
      <c r="G849" s="5"/>
      <c r="H849" s="5"/>
    </row>
    <row r="850" ht="15.75" customHeight="1">
      <c r="A850" s="5"/>
      <c r="D850" s="5"/>
      <c r="E850" s="5"/>
      <c r="F850" s="5"/>
      <c r="G850" s="5"/>
      <c r="H850" s="5"/>
    </row>
    <row r="851" ht="15.75" customHeight="1">
      <c r="A851" s="5"/>
      <c r="D851" s="5"/>
      <c r="E851" s="5"/>
      <c r="F851" s="5"/>
      <c r="G851" s="5"/>
      <c r="H851" s="5"/>
    </row>
    <row r="852" ht="15.75" customHeight="1">
      <c r="A852" s="5"/>
      <c r="D852" s="5"/>
      <c r="E852" s="5"/>
      <c r="F852" s="5"/>
      <c r="G852" s="5"/>
      <c r="H852" s="5"/>
    </row>
    <row r="853" ht="15.75" customHeight="1">
      <c r="A853" s="5"/>
      <c r="D853" s="5"/>
      <c r="E853" s="5"/>
      <c r="F853" s="5"/>
      <c r="G853" s="5"/>
      <c r="H853" s="5"/>
    </row>
    <row r="854" ht="15.75" customHeight="1">
      <c r="A854" s="5"/>
      <c r="D854" s="5"/>
      <c r="E854" s="5"/>
      <c r="F854" s="5"/>
      <c r="G854" s="5"/>
      <c r="H854" s="5"/>
    </row>
    <row r="855" ht="15.75" customHeight="1">
      <c r="A855" s="5"/>
      <c r="D855" s="5"/>
      <c r="E855" s="5"/>
      <c r="F855" s="5"/>
      <c r="G855" s="5"/>
      <c r="H855" s="5"/>
    </row>
    <row r="856" ht="15.75" customHeight="1">
      <c r="A856" s="5"/>
      <c r="D856" s="5"/>
      <c r="E856" s="5"/>
      <c r="F856" s="5"/>
      <c r="G856" s="5"/>
      <c r="H856" s="5"/>
    </row>
    <row r="857" ht="15.75" customHeight="1">
      <c r="A857" s="5"/>
      <c r="D857" s="5"/>
      <c r="E857" s="5"/>
      <c r="F857" s="5"/>
      <c r="G857" s="5"/>
      <c r="H857" s="5"/>
    </row>
    <row r="858" ht="15.75" customHeight="1">
      <c r="A858" s="5"/>
      <c r="D858" s="5"/>
      <c r="E858" s="5"/>
      <c r="F858" s="5"/>
      <c r="G858" s="5"/>
      <c r="H858" s="5"/>
    </row>
    <row r="859" ht="15.75" customHeight="1">
      <c r="A859" s="5"/>
      <c r="D859" s="5"/>
      <c r="E859" s="5"/>
      <c r="F859" s="5"/>
      <c r="G859" s="5"/>
      <c r="H859" s="5"/>
    </row>
    <row r="860" ht="15.75" customHeight="1">
      <c r="A860" s="5"/>
      <c r="D860" s="5"/>
      <c r="E860" s="5"/>
      <c r="F860" s="5"/>
      <c r="G860" s="5"/>
      <c r="H860" s="5"/>
    </row>
    <row r="861" ht="15.75" customHeight="1">
      <c r="A861" s="5"/>
      <c r="D861" s="5"/>
      <c r="E861" s="5"/>
      <c r="F861" s="5"/>
      <c r="G861" s="5"/>
      <c r="H861" s="5"/>
    </row>
    <row r="862" ht="15.75" customHeight="1">
      <c r="A862" s="5"/>
      <c r="D862" s="5"/>
      <c r="E862" s="5"/>
      <c r="F862" s="5"/>
      <c r="G862" s="5"/>
      <c r="H862" s="5"/>
    </row>
    <row r="863" ht="15.75" customHeight="1">
      <c r="A863" s="5"/>
      <c r="D863" s="5"/>
      <c r="E863" s="5"/>
      <c r="F863" s="5"/>
      <c r="G863" s="5"/>
      <c r="H863" s="5"/>
    </row>
    <row r="864" ht="15.75" customHeight="1">
      <c r="A864" s="5"/>
      <c r="D864" s="5"/>
      <c r="E864" s="5"/>
      <c r="F864" s="5"/>
      <c r="G864" s="5"/>
      <c r="H864" s="5"/>
    </row>
    <row r="865" ht="15.75" customHeight="1">
      <c r="A865" s="5"/>
      <c r="D865" s="5"/>
      <c r="E865" s="5"/>
      <c r="F865" s="5"/>
      <c r="G865" s="5"/>
      <c r="H865" s="5"/>
    </row>
    <row r="866" ht="15.75" customHeight="1">
      <c r="A866" s="5"/>
      <c r="D866" s="5"/>
      <c r="E866" s="5"/>
      <c r="F866" s="5"/>
      <c r="G866" s="5"/>
      <c r="H866" s="5"/>
    </row>
    <row r="867" ht="15.75" customHeight="1">
      <c r="A867" s="5"/>
      <c r="D867" s="5"/>
      <c r="E867" s="5"/>
      <c r="F867" s="5"/>
      <c r="G867" s="5"/>
      <c r="H867" s="5"/>
    </row>
    <row r="868" ht="15.75" customHeight="1">
      <c r="A868" s="5"/>
      <c r="D868" s="5"/>
      <c r="E868" s="5"/>
      <c r="F868" s="5"/>
      <c r="G868" s="5"/>
      <c r="H868" s="5"/>
    </row>
    <row r="869" ht="15.75" customHeight="1">
      <c r="A869" s="5"/>
      <c r="D869" s="5"/>
      <c r="E869" s="5"/>
      <c r="F869" s="5"/>
      <c r="G869" s="5"/>
      <c r="H869" s="5"/>
    </row>
    <row r="870" ht="15.75" customHeight="1">
      <c r="A870" s="5"/>
      <c r="D870" s="5"/>
      <c r="E870" s="5"/>
      <c r="F870" s="5"/>
      <c r="G870" s="5"/>
      <c r="H870" s="5"/>
    </row>
    <row r="871" ht="15.75" customHeight="1">
      <c r="A871" s="5"/>
      <c r="D871" s="5"/>
      <c r="E871" s="5"/>
      <c r="F871" s="5"/>
      <c r="G871" s="5"/>
      <c r="H871" s="5"/>
    </row>
    <row r="872" ht="15.75" customHeight="1">
      <c r="A872" s="5"/>
      <c r="D872" s="5"/>
      <c r="E872" s="5"/>
      <c r="F872" s="5"/>
      <c r="G872" s="5"/>
      <c r="H872" s="5"/>
    </row>
    <row r="873" ht="15.75" customHeight="1">
      <c r="A873" s="5"/>
      <c r="D873" s="5"/>
      <c r="E873" s="5"/>
      <c r="F873" s="5"/>
      <c r="G873" s="5"/>
      <c r="H873" s="5"/>
    </row>
    <row r="874" ht="15.75" customHeight="1">
      <c r="A874" s="5"/>
      <c r="D874" s="5"/>
      <c r="E874" s="5"/>
      <c r="F874" s="5"/>
      <c r="G874" s="5"/>
      <c r="H874" s="5"/>
    </row>
    <row r="875" ht="15.75" customHeight="1">
      <c r="A875" s="5"/>
      <c r="D875" s="5"/>
      <c r="E875" s="5"/>
      <c r="F875" s="5"/>
      <c r="G875" s="5"/>
      <c r="H875" s="5"/>
    </row>
    <row r="876" ht="15.75" customHeight="1">
      <c r="A876" s="5"/>
      <c r="D876" s="5"/>
      <c r="E876" s="5"/>
      <c r="F876" s="5"/>
      <c r="G876" s="5"/>
      <c r="H876" s="5"/>
    </row>
    <row r="877" ht="15.75" customHeight="1">
      <c r="A877" s="5"/>
      <c r="D877" s="5"/>
      <c r="E877" s="5"/>
      <c r="F877" s="5"/>
      <c r="G877" s="5"/>
      <c r="H877" s="5"/>
    </row>
    <row r="878" ht="15.75" customHeight="1">
      <c r="A878" s="5"/>
      <c r="D878" s="5"/>
      <c r="E878" s="5"/>
      <c r="F878" s="5"/>
      <c r="G878" s="5"/>
      <c r="H878" s="5"/>
    </row>
    <row r="879" ht="15.75" customHeight="1">
      <c r="A879" s="5"/>
      <c r="D879" s="5"/>
      <c r="E879" s="5"/>
      <c r="F879" s="5"/>
      <c r="G879" s="5"/>
      <c r="H879" s="5"/>
    </row>
    <row r="880" ht="15.75" customHeight="1">
      <c r="A880" s="5"/>
      <c r="D880" s="5"/>
      <c r="E880" s="5"/>
      <c r="F880" s="5"/>
      <c r="G880" s="5"/>
      <c r="H880" s="5"/>
    </row>
    <row r="881" ht="15.75" customHeight="1">
      <c r="A881" s="5"/>
      <c r="D881" s="5"/>
      <c r="E881" s="5"/>
      <c r="F881" s="5"/>
      <c r="G881" s="5"/>
      <c r="H881" s="5"/>
    </row>
    <row r="882" ht="15.75" customHeight="1">
      <c r="A882" s="5"/>
      <c r="D882" s="5"/>
      <c r="E882" s="5"/>
      <c r="F882" s="5"/>
      <c r="G882" s="5"/>
      <c r="H882" s="5"/>
    </row>
    <row r="883" ht="15.75" customHeight="1">
      <c r="A883" s="5"/>
      <c r="D883" s="5"/>
      <c r="E883" s="5"/>
      <c r="F883" s="5"/>
      <c r="G883" s="5"/>
      <c r="H883" s="5"/>
    </row>
    <row r="884" ht="15.75" customHeight="1">
      <c r="A884" s="5"/>
      <c r="D884" s="5"/>
      <c r="E884" s="5"/>
      <c r="F884" s="5"/>
      <c r="G884" s="5"/>
      <c r="H884" s="5"/>
    </row>
    <row r="885" ht="15.75" customHeight="1">
      <c r="A885" s="5"/>
      <c r="D885" s="5"/>
      <c r="E885" s="5"/>
      <c r="F885" s="5"/>
      <c r="G885" s="5"/>
      <c r="H885" s="5"/>
    </row>
    <row r="886" ht="15.75" customHeight="1">
      <c r="A886" s="5"/>
      <c r="D886" s="5"/>
      <c r="E886" s="5"/>
      <c r="F886" s="5"/>
      <c r="G886" s="5"/>
      <c r="H886" s="5"/>
    </row>
    <row r="887" ht="15.75" customHeight="1">
      <c r="A887" s="5"/>
      <c r="D887" s="5"/>
      <c r="E887" s="5"/>
      <c r="F887" s="5"/>
      <c r="G887" s="5"/>
      <c r="H887" s="5"/>
    </row>
    <row r="888" ht="15.75" customHeight="1">
      <c r="A888" s="5"/>
      <c r="D888" s="5"/>
      <c r="E888" s="5"/>
      <c r="F888" s="5"/>
      <c r="G888" s="5"/>
      <c r="H888" s="5"/>
    </row>
    <row r="889" ht="15.75" customHeight="1">
      <c r="A889" s="5"/>
      <c r="D889" s="5"/>
      <c r="E889" s="5"/>
      <c r="F889" s="5"/>
      <c r="G889" s="5"/>
      <c r="H889" s="5"/>
    </row>
    <row r="890" ht="15.75" customHeight="1">
      <c r="A890" s="5"/>
      <c r="D890" s="5"/>
      <c r="E890" s="5"/>
      <c r="F890" s="5"/>
      <c r="G890" s="5"/>
      <c r="H890" s="5"/>
    </row>
    <row r="891" ht="15.75" customHeight="1">
      <c r="A891" s="5"/>
      <c r="D891" s="5"/>
      <c r="E891" s="5"/>
      <c r="F891" s="5"/>
      <c r="G891" s="5"/>
      <c r="H891" s="5"/>
    </row>
    <row r="892" ht="15.75" customHeight="1">
      <c r="A892" s="5"/>
      <c r="D892" s="5"/>
      <c r="E892" s="5"/>
      <c r="F892" s="5"/>
      <c r="G892" s="5"/>
      <c r="H892" s="5"/>
    </row>
    <row r="893" ht="15.75" customHeight="1">
      <c r="A893" s="5"/>
      <c r="D893" s="5"/>
      <c r="E893" s="5"/>
      <c r="F893" s="5"/>
      <c r="G893" s="5"/>
      <c r="H893" s="5"/>
    </row>
    <row r="894" ht="15.75" customHeight="1">
      <c r="A894" s="5"/>
      <c r="D894" s="5"/>
      <c r="E894" s="5"/>
      <c r="F894" s="5"/>
      <c r="G894" s="5"/>
      <c r="H894" s="5"/>
    </row>
    <row r="895" ht="15.75" customHeight="1">
      <c r="A895" s="5"/>
      <c r="D895" s="5"/>
      <c r="E895" s="5"/>
      <c r="F895" s="5"/>
      <c r="G895" s="5"/>
      <c r="H895" s="5"/>
    </row>
    <row r="896" ht="15.75" customHeight="1">
      <c r="A896" s="5"/>
      <c r="D896" s="5"/>
      <c r="E896" s="5"/>
      <c r="F896" s="5"/>
      <c r="G896" s="5"/>
      <c r="H896" s="5"/>
    </row>
    <row r="897" ht="15.75" customHeight="1">
      <c r="A897" s="5"/>
      <c r="D897" s="5"/>
      <c r="E897" s="5"/>
      <c r="F897" s="5"/>
      <c r="G897" s="5"/>
      <c r="H897" s="5"/>
    </row>
    <row r="898" ht="15.75" customHeight="1">
      <c r="A898" s="5"/>
      <c r="D898" s="5"/>
      <c r="E898" s="5"/>
      <c r="F898" s="5"/>
      <c r="G898" s="5"/>
      <c r="H898" s="5"/>
    </row>
    <row r="899" ht="15.75" customHeight="1">
      <c r="A899" s="5"/>
      <c r="D899" s="5"/>
      <c r="E899" s="5"/>
      <c r="F899" s="5"/>
      <c r="G899" s="5"/>
      <c r="H899" s="5"/>
    </row>
    <row r="900" ht="15.75" customHeight="1">
      <c r="A900" s="5"/>
      <c r="D900" s="5"/>
      <c r="E900" s="5"/>
      <c r="F900" s="5"/>
      <c r="G900" s="5"/>
      <c r="H900" s="5"/>
    </row>
    <row r="901" ht="15.75" customHeight="1">
      <c r="A901" s="5"/>
      <c r="D901" s="5"/>
      <c r="E901" s="5"/>
      <c r="F901" s="5"/>
      <c r="G901" s="5"/>
      <c r="H901" s="5"/>
    </row>
    <row r="902" ht="15.75" customHeight="1">
      <c r="A902" s="5"/>
      <c r="D902" s="5"/>
      <c r="E902" s="5"/>
      <c r="F902" s="5"/>
      <c r="G902" s="5"/>
      <c r="H902" s="5"/>
    </row>
    <row r="903" ht="15.75" customHeight="1">
      <c r="A903" s="5"/>
      <c r="D903" s="5"/>
      <c r="E903" s="5"/>
      <c r="F903" s="5"/>
      <c r="G903" s="5"/>
      <c r="H903" s="5"/>
    </row>
    <row r="904" ht="15.75" customHeight="1">
      <c r="A904" s="5"/>
      <c r="D904" s="5"/>
      <c r="E904" s="5"/>
      <c r="F904" s="5"/>
      <c r="G904" s="5"/>
      <c r="H904" s="5"/>
    </row>
    <row r="905" ht="15.75" customHeight="1">
      <c r="A905" s="5"/>
      <c r="D905" s="5"/>
      <c r="E905" s="5"/>
      <c r="F905" s="5"/>
      <c r="G905" s="5"/>
      <c r="H905" s="5"/>
    </row>
    <row r="906" ht="15.75" customHeight="1">
      <c r="A906" s="5"/>
      <c r="D906" s="5"/>
      <c r="E906" s="5"/>
      <c r="F906" s="5"/>
      <c r="G906" s="5"/>
      <c r="H906" s="5"/>
    </row>
    <row r="907" ht="15.75" customHeight="1">
      <c r="A907" s="5"/>
      <c r="D907" s="5"/>
      <c r="E907" s="5"/>
      <c r="F907" s="5"/>
      <c r="G907" s="5"/>
      <c r="H907" s="5"/>
    </row>
    <row r="908" ht="15.75" customHeight="1">
      <c r="A908" s="5"/>
      <c r="D908" s="5"/>
      <c r="E908" s="5"/>
      <c r="F908" s="5"/>
      <c r="G908" s="5"/>
      <c r="H908" s="5"/>
    </row>
    <row r="909" ht="15.75" customHeight="1">
      <c r="A909" s="5"/>
      <c r="D909" s="5"/>
      <c r="E909" s="5"/>
      <c r="F909" s="5"/>
      <c r="G909" s="5"/>
      <c r="H909" s="5"/>
    </row>
    <row r="910" ht="15.75" customHeight="1">
      <c r="A910" s="5"/>
      <c r="D910" s="5"/>
      <c r="E910" s="5"/>
      <c r="F910" s="5"/>
      <c r="G910" s="5"/>
      <c r="H910" s="5"/>
    </row>
    <row r="911" ht="15.75" customHeight="1">
      <c r="A911" s="5"/>
      <c r="D911" s="5"/>
      <c r="E911" s="5"/>
      <c r="F911" s="5"/>
      <c r="G911" s="5"/>
      <c r="H911" s="5"/>
    </row>
    <row r="912" ht="15.75" customHeight="1">
      <c r="A912" s="5"/>
      <c r="D912" s="5"/>
      <c r="E912" s="5"/>
      <c r="F912" s="5"/>
      <c r="G912" s="5"/>
      <c r="H912" s="5"/>
    </row>
    <row r="913" ht="15.75" customHeight="1">
      <c r="A913" s="5"/>
      <c r="D913" s="5"/>
      <c r="E913" s="5"/>
      <c r="F913" s="5"/>
      <c r="G913" s="5"/>
      <c r="H913" s="5"/>
    </row>
    <row r="914" ht="15.75" customHeight="1">
      <c r="A914" s="5"/>
      <c r="D914" s="5"/>
      <c r="E914" s="5"/>
      <c r="F914" s="5"/>
      <c r="G914" s="5"/>
      <c r="H914" s="5"/>
    </row>
    <row r="915" ht="15.75" customHeight="1">
      <c r="A915" s="5"/>
      <c r="D915" s="5"/>
      <c r="E915" s="5"/>
      <c r="F915" s="5"/>
      <c r="G915" s="5"/>
      <c r="H915" s="5"/>
    </row>
    <row r="916" ht="15.75" customHeight="1">
      <c r="A916" s="5"/>
      <c r="D916" s="5"/>
      <c r="E916" s="5"/>
      <c r="F916" s="5"/>
      <c r="G916" s="5"/>
      <c r="H916" s="5"/>
    </row>
    <row r="917" ht="15.75" customHeight="1">
      <c r="A917" s="5"/>
      <c r="D917" s="5"/>
      <c r="E917" s="5"/>
      <c r="F917" s="5"/>
      <c r="G917" s="5"/>
      <c r="H917" s="5"/>
    </row>
    <row r="918" ht="15.75" customHeight="1">
      <c r="A918" s="5"/>
      <c r="D918" s="5"/>
      <c r="E918" s="5"/>
      <c r="F918" s="5"/>
      <c r="G918" s="5"/>
      <c r="H918" s="5"/>
    </row>
    <row r="919" ht="15.75" customHeight="1">
      <c r="A919" s="5"/>
      <c r="D919" s="5"/>
      <c r="E919" s="5"/>
      <c r="F919" s="5"/>
      <c r="G919" s="5"/>
      <c r="H919" s="5"/>
    </row>
    <row r="920" ht="15.75" customHeight="1">
      <c r="A920" s="5"/>
      <c r="D920" s="5"/>
      <c r="E920" s="5"/>
      <c r="F920" s="5"/>
      <c r="G920" s="5"/>
      <c r="H920" s="5"/>
    </row>
    <row r="921" ht="15.75" customHeight="1">
      <c r="A921" s="5"/>
      <c r="D921" s="5"/>
      <c r="E921" s="5"/>
      <c r="F921" s="5"/>
      <c r="G921" s="5"/>
      <c r="H921" s="5"/>
    </row>
    <row r="922" ht="15.75" customHeight="1">
      <c r="A922" s="5"/>
      <c r="D922" s="5"/>
      <c r="E922" s="5"/>
      <c r="F922" s="5"/>
      <c r="G922" s="5"/>
      <c r="H922" s="5"/>
    </row>
    <row r="923" ht="15.75" customHeight="1">
      <c r="A923" s="5"/>
      <c r="D923" s="5"/>
      <c r="E923" s="5"/>
      <c r="F923" s="5"/>
      <c r="G923" s="5"/>
      <c r="H923" s="5"/>
    </row>
    <row r="924" ht="15.75" customHeight="1">
      <c r="A924" s="5"/>
      <c r="D924" s="5"/>
      <c r="E924" s="5"/>
      <c r="F924" s="5"/>
      <c r="G924" s="5"/>
      <c r="H924" s="5"/>
    </row>
    <row r="925" ht="15.75" customHeight="1">
      <c r="A925" s="5"/>
      <c r="D925" s="5"/>
      <c r="E925" s="5"/>
      <c r="F925" s="5"/>
      <c r="G925" s="5"/>
      <c r="H925" s="5"/>
    </row>
    <row r="926" ht="15.75" customHeight="1">
      <c r="A926" s="5"/>
      <c r="D926" s="5"/>
      <c r="E926" s="5"/>
      <c r="F926" s="5"/>
      <c r="G926" s="5"/>
      <c r="H926" s="5"/>
    </row>
    <row r="927" ht="15.75" customHeight="1">
      <c r="A927" s="5"/>
      <c r="D927" s="5"/>
      <c r="E927" s="5"/>
      <c r="F927" s="5"/>
      <c r="G927" s="5"/>
      <c r="H927" s="5"/>
    </row>
    <row r="928" ht="15.75" customHeight="1">
      <c r="A928" s="5"/>
      <c r="D928" s="5"/>
      <c r="E928" s="5"/>
      <c r="F928" s="5"/>
      <c r="G928" s="5"/>
      <c r="H928" s="5"/>
    </row>
    <row r="929" ht="15.75" customHeight="1">
      <c r="A929" s="5"/>
      <c r="D929" s="5"/>
      <c r="E929" s="5"/>
      <c r="F929" s="5"/>
      <c r="G929" s="5"/>
      <c r="H929" s="5"/>
    </row>
    <row r="930" ht="15.75" customHeight="1">
      <c r="A930" s="5"/>
      <c r="D930" s="5"/>
      <c r="E930" s="5"/>
      <c r="F930" s="5"/>
      <c r="G930" s="5"/>
      <c r="H930" s="5"/>
    </row>
    <row r="931" ht="15.75" customHeight="1">
      <c r="A931" s="5"/>
      <c r="D931" s="5"/>
      <c r="E931" s="5"/>
      <c r="F931" s="5"/>
      <c r="G931" s="5"/>
      <c r="H931" s="5"/>
    </row>
    <row r="932" ht="15.75" customHeight="1">
      <c r="A932" s="5"/>
      <c r="D932" s="5"/>
      <c r="E932" s="5"/>
      <c r="F932" s="5"/>
      <c r="G932" s="5"/>
      <c r="H932" s="5"/>
    </row>
    <row r="933" ht="15.75" customHeight="1">
      <c r="A933" s="5"/>
      <c r="D933" s="5"/>
      <c r="E933" s="5"/>
      <c r="F933" s="5"/>
      <c r="G933" s="5"/>
      <c r="H933" s="5"/>
    </row>
    <row r="934" ht="15.75" customHeight="1">
      <c r="A934" s="5"/>
      <c r="D934" s="5"/>
      <c r="E934" s="5"/>
      <c r="F934" s="5"/>
      <c r="G934" s="5"/>
      <c r="H934" s="5"/>
    </row>
    <row r="935" ht="15.75" customHeight="1">
      <c r="A935" s="5"/>
      <c r="D935" s="5"/>
      <c r="E935" s="5"/>
      <c r="F935" s="5"/>
      <c r="G935" s="5"/>
      <c r="H935" s="5"/>
    </row>
    <row r="936" ht="15.75" customHeight="1">
      <c r="A936" s="5"/>
      <c r="D936" s="5"/>
      <c r="E936" s="5"/>
      <c r="F936" s="5"/>
      <c r="G936" s="5"/>
      <c r="H936" s="5"/>
    </row>
    <row r="937" ht="15.75" customHeight="1">
      <c r="A937" s="5"/>
      <c r="D937" s="5"/>
      <c r="E937" s="5"/>
      <c r="F937" s="5"/>
      <c r="G937" s="5"/>
      <c r="H937" s="5"/>
    </row>
    <row r="938" ht="15.75" customHeight="1">
      <c r="A938" s="5"/>
      <c r="D938" s="5"/>
      <c r="E938" s="5"/>
      <c r="F938" s="5"/>
      <c r="G938" s="5"/>
      <c r="H938" s="5"/>
    </row>
    <row r="939" ht="15.75" customHeight="1">
      <c r="A939" s="5"/>
      <c r="D939" s="5"/>
      <c r="E939" s="5"/>
      <c r="F939" s="5"/>
      <c r="G939" s="5"/>
      <c r="H939" s="5"/>
    </row>
    <row r="940" ht="15.75" customHeight="1">
      <c r="A940" s="5"/>
      <c r="D940" s="5"/>
      <c r="E940" s="5"/>
      <c r="F940" s="5"/>
      <c r="G940" s="5"/>
      <c r="H940" s="5"/>
    </row>
    <row r="941" ht="15.75" customHeight="1">
      <c r="A941" s="5"/>
      <c r="D941" s="5"/>
      <c r="E941" s="5"/>
      <c r="F941" s="5"/>
      <c r="G941" s="5"/>
      <c r="H941" s="5"/>
    </row>
    <row r="942" ht="15.75" customHeight="1">
      <c r="A942" s="5"/>
      <c r="D942" s="5"/>
      <c r="E942" s="5"/>
      <c r="F942" s="5"/>
      <c r="G942" s="5"/>
      <c r="H942" s="5"/>
    </row>
    <row r="943" ht="15.75" customHeight="1">
      <c r="A943" s="5"/>
      <c r="D943" s="5"/>
      <c r="E943" s="5"/>
      <c r="F943" s="5"/>
      <c r="G943" s="5"/>
      <c r="H943" s="5"/>
    </row>
    <row r="944" ht="15.75" customHeight="1">
      <c r="A944" s="5"/>
      <c r="D944" s="5"/>
      <c r="E944" s="5"/>
      <c r="F944" s="5"/>
      <c r="G944" s="5"/>
      <c r="H944" s="5"/>
    </row>
    <row r="945" ht="15.75" customHeight="1">
      <c r="A945" s="5"/>
      <c r="D945" s="5"/>
      <c r="E945" s="5"/>
      <c r="F945" s="5"/>
      <c r="G945" s="5"/>
      <c r="H945" s="5"/>
    </row>
    <row r="946" ht="15.75" customHeight="1">
      <c r="A946" s="5"/>
      <c r="D946" s="5"/>
      <c r="E946" s="5"/>
      <c r="F946" s="5"/>
      <c r="G946" s="5"/>
      <c r="H946" s="5"/>
    </row>
    <row r="947" ht="15.75" customHeight="1">
      <c r="A947" s="5"/>
      <c r="D947" s="5"/>
      <c r="E947" s="5"/>
      <c r="F947" s="5"/>
      <c r="G947" s="5"/>
      <c r="H947" s="5"/>
    </row>
    <row r="948" ht="15.75" customHeight="1">
      <c r="A948" s="5"/>
      <c r="D948" s="5"/>
      <c r="E948" s="5"/>
      <c r="F948" s="5"/>
      <c r="G948" s="5"/>
      <c r="H948" s="5"/>
    </row>
    <row r="949" ht="15.75" customHeight="1">
      <c r="A949" s="5"/>
      <c r="D949" s="5"/>
      <c r="E949" s="5"/>
      <c r="F949" s="5"/>
      <c r="G949" s="5"/>
      <c r="H949" s="5"/>
    </row>
    <row r="950" ht="15.75" customHeight="1">
      <c r="A950" s="5"/>
      <c r="D950" s="5"/>
      <c r="E950" s="5"/>
      <c r="F950" s="5"/>
      <c r="G950" s="5"/>
      <c r="H950" s="5"/>
    </row>
    <row r="951" ht="15.75" customHeight="1">
      <c r="A951" s="5"/>
      <c r="D951" s="5"/>
      <c r="E951" s="5"/>
      <c r="F951" s="5"/>
      <c r="G951" s="5"/>
      <c r="H951" s="5"/>
    </row>
    <row r="952" ht="15.75" customHeight="1">
      <c r="A952" s="5"/>
      <c r="D952" s="5"/>
      <c r="E952" s="5"/>
      <c r="F952" s="5"/>
      <c r="G952" s="5"/>
      <c r="H952" s="5"/>
    </row>
    <row r="953" ht="15.75" customHeight="1">
      <c r="A953" s="5"/>
      <c r="D953" s="5"/>
      <c r="E953" s="5"/>
      <c r="F953" s="5"/>
      <c r="G953" s="5"/>
      <c r="H953" s="5"/>
    </row>
    <row r="954" ht="15.75" customHeight="1">
      <c r="A954" s="5"/>
      <c r="D954" s="5"/>
      <c r="E954" s="5"/>
      <c r="F954" s="5"/>
      <c r="G954" s="5"/>
      <c r="H954" s="5"/>
    </row>
    <row r="955" ht="15.75" customHeight="1">
      <c r="A955" s="5"/>
      <c r="D955" s="5"/>
      <c r="E955" s="5"/>
      <c r="F955" s="5"/>
      <c r="G955" s="5"/>
      <c r="H955" s="5"/>
    </row>
    <row r="956" ht="15.75" customHeight="1">
      <c r="A956" s="5"/>
      <c r="D956" s="5"/>
      <c r="E956" s="5"/>
      <c r="F956" s="5"/>
      <c r="G956" s="5"/>
      <c r="H956" s="5"/>
    </row>
    <row r="957" ht="15.75" customHeight="1">
      <c r="A957" s="5"/>
      <c r="D957" s="5"/>
      <c r="E957" s="5"/>
      <c r="F957" s="5"/>
      <c r="G957" s="5"/>
      <c r="H957" s="5"/>
    </row>
    <row r="958" ht="15.75" customHeight="1">
      <c r="A958" s="5"/>
      <c r="D958" s="5"/>
      <c r="E958" s="5"/>
      <c r="F958" s="5"/>
      <c r="G958" s="5"/>
      <c r="H958" s="5"/>
    </row>
    <row r="959" ht="15.75" customHeight="1">
      <c r="A959" s="5"/>
      <c r="D959" s="5"/>
      <c r="E959" s="5"/>
      <c r="F959" s="5"/>
      <c r="G959" s="5"/>
      <c r="H959" s="5"/>
    </row>
    <row r="960" ht="15.75" customHeight="1">
      <c r="A960" s="5"/>
      <c r="D960" s="5"/>
      <c r="E960" s="5"/>
      <c r="F960" s="5"/>
      <c r="G960" s="5"/>
      <c r="H960" s="5"/>
    </row>
    <row r="961" ht="15.75" customHeight="1">
      <c r="A961" s="5"/>
      <c r="D961" s="5"/>
      <c r="E961" s="5"/>
      <c r="F961" s="5"/>
      <c r="G961" s="5"/>
      <c r="H961" s="5"/>
    </row>
    <row r="962" ht="15.75" customHeight="1">
      <c r="A962" s="5"/>
      <c r="D962" s="5"/>
      <c r="E962" s="5"/>
      <c r="F962" s="5"/>
      <c r="G962" s="5"/>
      <c r="H962" s="5"/>
    </row>
    <row r="963" ht="15.75" customHeight="1">
      <c r="A963" s="5"/>
      <c r="D963" s="5"/>
      <c r="E963" s="5"/>
      <c r="F963" s="5"/>
      <c r="G963" s="5"/>
      <c r="H963" s="5"/>
    </row>
    <row r="964" ht="15.75" customHeight="1">
      <c r="A964" s="5"/>
      <c r="D964" s="5"/>
      <c r="E964" s="5"/>
      <c r="F964" s="5"/>
      <c r="G964" s="5"/>
      <c r="H964" s="5"/>
    </row>
    <row r="965" ht="15.75" customHeight="1">
      <c r="A965" s="5"/>
      <c r="D965" s="5"/>
      <c r="E965" s="5"/>
      <c r="F965" s="5"/>
      <c r="G965" s="5"/>
      <c r="H965" s="5"/>
    </row>
    <row r="966" ht="15.75" customHeight="1">
      <c r="A966" s="5"/>
      <c r="D966" s="5"/>
      <c r="E966" s="5"/>
      <c r="F966" s="5"/>
      <c r="G966" s="5"/>
      <c r="H966" s="5"/>
    </row>
    <row r="967" ht="15.75" customHeight="1">
      <c r="A967" s="5"/>
      <c r="D967" s="5"/>
      <c r="E967" s="5"/>
      <c r="F967" s="5"/>
      <c r="G967" s="5"/>
      <c r="H967" s="5"/>
    </row>
    <row r="968" ht="15.75" customHeight="1">
      <c r="A968" s="5"/>
      <c r="D968" s="5"/>
      <c r="E968" s="5"/>
      <c r="F968" s="5"/>
      <c r="G968" s="5"/>
      <c r="H968" s="5"/>
    </row>
    <row r="969" ht="15.75" customHeight="1">
      <c r="A969" s="5"/>
      <c r="D969" s="5"/>
      <c r="E969" s="5"/>
      <c r="F969" s="5"/>
      <c r="G969" s="5"/>
      <c r="H969" s="5"/>
    </row>
    <row r="970" ht="15.75" customHeight="1">
      <c r="A970" s="5"/>
      <c r="D970" s="5"/>
      <c r="E970" s="5"/>
      <c r="F970" s="5"/>
      <c r="G970" s="5"/>
      <c r="H970" s="5"/>
    </row>
    <row r="971" ht="15.75" customHeight="1">
      <c r="A971" s="5"/>
      <c r="D971" s="5"/>
      <c r="E971" s="5"/>
      <c r="F971" s="5"/>
      <c r="G971" s="5"/>
      <c r="H971" s="5"/>
    </row>
    <row r="972" ht="15.75" customHeight="1">
      <c r="A972" s="5"/>
      <c r="D972" s="5"/>
      <c r="E972" s="5"/>
      <c r="F972" s="5"/>
      <c r="G972" s="5"/>
      <c r="H972" s="5"/>
    </row>
    <row r="973" ht="15.75" customHeight="1">
      <c r="A973" s="5"/>
      <c r="D973" s="5"/>
      <c r="E973" s="5"/>
      <c r="F973" s="5"/>
      <c r="G973" s="5"/>
      <c r="H973" s="5"/>
    </row>
    <row r="974" ht="15.75" customHeight="1">
      <c r="A974" s="5"/>
      <c r="D974" s="5"/>
      <c r="E974" s="5"/>
      <c r="F974" s="5"/>
      <c r="G974" s="5"/>
      <c r="H974" s="5"/>
    </row>
    <row r="975" ht="15.75" customHeight="1">
      <c r="A975" s="5"/>
      <c r="D975" s="5"/>
      <c r="E975" s="5"/>
      <c r="F975" s="5"/>
      <c r="G975" s="5"/>
      <c r="H975" s="5"/>
    </row>
    <row r="976" ht="15.75" customHeight="1">
      <c r="A976" s="5"/>
      <c r="D976" s="5"/>
      <c r="E976" s="5"/>
      <c r="F976" s="5"/>
      <c r="G976" s="5"/>
      <c r="H976" s="5"/>
    </row>
    <row r="977" ht="15.75" customHeight="1">
      <c r="A977" s="5"/>
      <c r="D977" s="5"/>
      <c r="E977" s="5"/>
      <c r="F977" s="5"/>
      <c r="G977" s="5"/>
      <c r="H977" s="5"/>
    </row>
    <row r="978" ht="15.75" customHeight="1">
      <c r="A978" s="5"/>
      <c r="D978" s="5"/>
      <c r="E978" s="5"/>
      <c r="F978" s="5"/>
      <c r="G978" s="5"/>
      <c r="H978" s="5"/>
    </row>
    <row r="979" ht="15.75" customHeight="1">
      <c r="A979" s="5"/>
      <c r="D979" s="5"/>
      <c r="E979" s="5"/>
      <c r="F979" s="5"/>
      <c r="G979" s="5"/>
      <c r="H979" s="5"/>
    </row>
    <row r="980" ht="15.75" customHeight="1">
      <c r="A980" s="5"/>
      <c r="D980" s="5"/>
      <c r="E980" s="5"/>
      <c r="F980" s="5"/>
      <c r="G980" s="5"/>
      <c r="H980" s="5"/>
    </row>
    <row r="981" ht="15.75" customHeight="1">
      <c r="A981" s="5"/>
      <c r="D981" s="5"/>
      <c r="E981" s="5"/>
      <c r="F981" s="5"/>
      <c r="G981" s="5"/>
      <c r="H981" s="5"/>
    </row>
    <row r="982" ht="15.75" customHeight="1">
      <c r="A982" s="5"/>
      <c r="D982" s="5"/>
      <c r="E982" s="5"/>
      <c r="F982" s="5"/>
      <c r="G982" s="5"/>
      <c r="H982" s="5"/>
    </row>
    <row r="983" ht="15.75" customHeight="1">
      <c r="A983" s="5"/>
      <c r="D983" s="5"/>
      <c r="E983" s="5"/>
      <c r="F983" s="5"/>
      <c r="G983" s="5"/>
      <c r="H983" s="5"/>
    </row>
    <row r="984" ht="15.75" customHeight="1">
      <c r="A984" s="5"/>
      <c r="D984" s="5"/>
      <c r="E984" s="5"/>
      <c r="F984" s="5"/>
      <c r="G984" s="5"/>
      <c r="H984" s="5"/>
    </row>
    <row r="985" ht="15.75" customHeight="1">
      <c r="A985" s="5"/>
      <c r="D985" s="5"/>
      <c r="E985" s="5"/>
      <c r="F985" s="5"/>
      <c r="G985" s="5"/>
      <c r="H985" s="5"/>
    </row>
    <row r="986" ht="15.75" customHeight="1">
      <c r="A986" s="5"/>
      <c r="D986" s="5"/>
      <c r="E986" s="5"/>
      <c r="F986" s="5"/>
      <c r="G986" s="5"/>
      <c r="H986" s="5"/>
    </row>
    <row r="987" ht="15.75" customHeight="1">
      <c r="A987" s="5"/>
      <c r="D987" s="5"/>
      <c r="E987" s="5"/>
      <c r="F987" s="5"/>
      <c r="G987" s="5"/>
      <c r="H987" s="5"/>
    </row>
    <row r="988" ht="15.75" customHeight="1">
      <c r="A988" s="5"/>
      <c r="D988" s="5"/>
      <c r="E988" s="5"/>
      <c r="F988" s="5"/>
      <c r="G988" s="5"/>
      <c r="H988" s="5"/>
    </row>
    <row r="989" ht="15.75" customHeight="1">
      <c r="A989" s="5"/>
      <c r="D989" s="5"/>
      <c r="E989" s="5"/>
      <c r="F989" s="5"/>
      <c r="G989" s="5"/>
      <c r="H989" s="5"/>
    </row>
    <row r="990" ht="15.75" customHeight="1">
      <c r="A990" s="5"/>
      <c r="D990" s="5"/>
      <c r="E990" s="5"/>
      <c r="F990" s="5"/>
      <c r="G990" s="5"/>
      <c r="H990" s="5"/>
    </row>
    <row r="991" ht="15.75" customHeight="1">
      <c r="A991" s="5"/>
      <c r="D991" s="5"/>
      <c r="E991" s="5"/>
      <c r="F991" s="5"/>
      <c r="G991" s="5"/>
      <c r="H991" s="5"/>
    </row>
    <row r="992" ht="15.75" customHeight="1">
      <c r="A992" s="5"/>
      <c r="D992" s="5"/>
      <c r="E992" s="5"/>
      <c r="F992" s="5"/>
      <c r="G992" s="5"/>
      <c r="H992" s="5"/>
    </row>
    <row r="993" ht="15.75" customHeight="1">
      <c r="A993" s="5"/>
      <c r="D993" s="5"/>
      <c r="E993" s="5"/>
      <c r="F993" s="5"/>
      <c r="G993" s="5"/>
      <c r="H993" s="5"/>
    </row>
    <row r="994" ht="15.75" customHeight="1">
      <c r="A994" s="5"/>
      <c r="D994" s="5"/>
      <c r="E994" s="5"/>
      <c r="F994" s="5"/>
      <c r="G994" s="5"/>
      <c r="H994" s="5"/>
    </row>
    <row r="995" ht="15.75" customHeight="1">
      <c r="A995" s="5"/>
      <c r="D995" s="5"/>
      <c r="E995" s="5"/>
      <c r="F995" s="5"/>
      <c r="G995" s="5"/>
      <c r="H995" s="5"/>
    </row>
    <row r="996" ht="15.75" customHeight="1">
      <c r="A996" s="5"/>
      <c r="D996" s="5"/>
      <c r="E996" s="5"/>
      <c r="F996" s="5"/>
      <c r="G996" s="5"/>
      <c r="H996" s="5"/>
    </row>
    <row r="997" ht="15.75" customHeight="1">
      <c r="A997" s="5"/>
      <c r="D997" s="5"/>
      <c r="E997" s="5"/>
      <c r="F997" s="5"/>
      <c r="G997" s="5"/>
      <c r="H997" s="5"/>
    </row>
    <row r="998" ht="15.75" customHeight="1">
      <c r="A998" s="5"/>
      <c r="D998" s="5"/>
      <c r="E998" s="5"/>
      <c r="F998" s="5"/>
      <c r="G998" s="5"/>
      <c r="H998" s="5"/>
    </row>
    <row r="999" ht="15.75" customHeight="1">
      <c r="A999" s="5"/>
      <c r="D999" s="5"/>
      <c r="E999" s="5"/>
      <c r="F999" s="5"/>
      <c r="G999" s="5"/>
      <c r="H999" s="5"/>
    </row>
    <row r="1000" ht="15.75" customHeight="1">
      <c r="A1000" s="5"/>
      <c r="D1000" s="5"/>
      <c r="E1000" s="5"/>
      <c r="F1000" s="5"/>
      <c r="G1000" s="5"/>
      <c r="H1000" s="5"/>
    </row>
  </sheetData>
  <autoFilter ref="$A$1:$G$296"/>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7.86"/>
    <col customWidth="1" min="2" max="2" width="22.86"/>
    <col customWidth="1" min="3" max="4" width="17.14"/>
    <col customWidth="1" min="5" max="5" width="2.14"/>
    <col customWidth="1" min="6" max="6" width="15.29"/>
    <col customWidth="1" min="7" max="7" width="34.29"/>
    <col customWidth="1" min="8" max="8" width="43.86"/>
    <col customWidth="1" min="9" max="11" width="14.43"/>
    <col customWidth="1" min="12" max="12" width="35.71"/>
    <col customWidth="1" min="13" max="26" width="14.43"/>
  </cols>
  <sheetData>
    <row r="1" ht="15.75" customHeight="1">
      <c r="A1" s="49" t="s">
        <v>323</v>
      </c>
      <c r="B1" s="51"/>
      <c r="C1" s="51"/>
      <c r="D1" s="53"/>
      <c r="E1" s="54"/>
      <c r="F1" s="55"/>
      <c r="G1" s="49" t="s">
        <v>338</v>
      </c>
      <c r="H1" s="51"/>
      <c r="I1" s="51"/>
      <c r="J1" s="51"/>
      <c r="K1" s="53"/>
      <c r="L1" s="5"/>
    </row>
    <row r="2" ht="15.75" customHeight="1">
      <c r="A2" s="57" t="s">
        <v>341</v>
      </c>
      <c r="B2" s="58" t="s">
        <v>345</v>
      </c>
      <c r="C2" s="58" t="s">
        <v>349</v>
      </c>
      <c r="D2" s="59" t="s">
        <v>350</v>
      </c>
      <c r="E2" s="60"/>
      <c r="F2" s="59" t="s">
        <v>359</v>
      </c>
      <c r="G2" s="58" t="s">
        <v>360</v>
      </c>
      <c r="H2" s="58" t="s">
        <v>361</v>
      </c>
      <c r="I2" s="58" t="s">
        <v>362</v>
      </c>
      <c r="J2" s="58" t="s">
        <v>13</v>
      </c>
      <c r="K2" s="58" t="s">
        <v>14</v>
      </c>
      <c r="L2" s="5"/>
    </row>
    <row r="3" ht="15.75" customHeight="1">
      <c r="A3" s="61" t="s">
        <v>363</v>
      </c>
      <c r="B3" s="62" t="s">
        <v>372</v>
      </c>
      <c r="C3" s="62" t="s">
        <v>376</v>
      </c>
      <c r="D3" s="63" t="s">
        <v>378</v>
      </c>
      <c r="E3" s="64"/>
      <c r="F3" s="63"/>
      <c r="G3" s="62" t="s">
        <v>26</v>
      </c>
      <c r="H3" s="62" t="s">
        <v>381</v>
      </c>
      <c r="I3" s="62" t="s">
        <v>27</v>
      </c>
      <c r="J3" s="62" t="s">
        <v>382</v>
      </c>
      <c r="K3" s="65">
        <v>42781.0</v>
      </c>
      <c r="L3" s="5"/>
    </row>
    <row r="4" ht="15.75" customHeight="1">
      <c r="A4" s="61" t="s">
        <v>363</v>
      </c>
      <c r="B4" s="62" t="s">
        <v>372</v>
      </c>
      <c r="C4" s="62" t="s">
        <v>385</v>
      </c>
      <c r="D4" s="63" t="s">
        <v>378</v>
      </c>
      <c r="E4" s="64"/>
      <c r="F4" s="63"/>
      <c r="G4" s="62" t="s">
        <v>50</v>
      </c>
      <c r="H4" s="62" t="s">
        <v>386</v>
      </c>
      <c r="I4" s="62" t="s">
        <v>27</v>
      </c>
      <c r="J4" s="62" t="s">
        <v>387</v>
      </c>
      <c r="K4" s="65">
        <v>42784.0</v>
      </c>
      <c r="L4" s="5"/>
    </row>
    <row r="5" ht="15.75" customHeight="1">
      <c r="A5" s="66" t="s">
        <v>388</v>
      </c>
      <c r="B5" s="67" t="s">
        <v>396</v>
      </c>
      <c r="C5" s="67" t="s">
        <v>399</v>
      </c>
      <c r="D5" s="68" t="s">
        <v>378</v>
      </c>
      <c r="E5" s="64"/>
      <c r="F5" s="69" t="s">
        <v>404</v>
      </c>
      <c r="G5" s="70" t="s">
        <v>406</v>
      </c>
      <c r="H5" s="67" t="s">
        <v>412</v>
      </c>
      <c r="I5" s="67" t="s">
        <v>413</v>
      </c>
      <c r="J5" s="67" t="s">
        <v>415</v>
      </c>
      <c r="K5" s="67" t="s">
        <v>413</v>
      </c>
      <c r="L5" s="5"/>
    </row>
    <row r="6" ht="15.75" customHeight="1">
      <c r="A6" s="61" t="s">
        <v>417</v>
      </c>
      <c r="B6" s="62" t="s">
        <v>418</v>
      </c>
      <c r="C6" s="62" t="s">
        <v>420</v>
      </c>
      <c r="D6" s="63" t="s">
        <v>378</v>
      </c>
      <c r="E6" s="64"/>
      <c r="F6" s="63"/>
      <c r="G6" s="62" t="s">
        <v>50</v>
      </c>
      <c r="H6" s="62" t="s">
        <v>425</v>
      </c>
      <c r="I6" s="62" t="s">
        <v>44</v>
      </c>
      <c r="J6" s="62" t="s">
        <v>428</v>
      </c>
      <c r="K6" s="65">
        <v>42785.0</v>
      </c>
      <c r="L6" s="5"/>
    </row>
    <row r="7" ht="15.75" customHeight="1">
      <c r="A7" s="71" t="s">
        <v>430</v>
      </c>
      <c r="B7" s="62" t="s">
        <v>437</v>
      </c>
      <c r="C7" s="62" t="s">
        <v>385</v>
      </c>
      <c r="D7" s="63" t="s">
        <v>439</v>
      </c>
      <c r="E7" s="72"/>
      <c r="F7" s="73" t="s">
        <v>440</v>
      </c>
      <c r="G7" s="74" t="s">
        <v>86</v>
      </c>
      <c r="H7" s="74" t="s">
        <v>459</v>
      </c>
      <c r="I7" s="62" t="s">
        <v>339</v>
      </c>
      <c r="J7" s="62" t="s">
        <v>461</v>
      </c>
      <c r="K7" s="75">
        <v>42785.0</v>
      </c>
      <c r="L7" s="5"/>
    </row>
    <row r="8" ht="15.75" customHeight="1">
      <c r="A8" s="61" t="s">
        <v>467</v>
      </c>
      <c r="B8" s="62" t="s">
        <v>468</v>
      </c>
      <c r="C8" s="62" t="s">
        <v>385</v>
      </c>
      <c r="D8" s="63" t="s">
        <v>469</v>
      </c>
      <c r="E8" s="64"/>
      <c r="F8" s="76" t="s">
        <v>467</v>
      </c>
      <c r="G8" s="77" t="s">
        <v>474</v>
      </c>
      <c r="H8" s="78" t="s">
        <v>475</v>
      </c>
      <c r="I8" s="77" t="s">
        <v>339</v>
      </c>
      <c r="J8" s="79">
        <v>0.5305555555555556</v>
      </c>
      <c r="K8" s="80">
        <v>42786.0</v>
      </c>
      <c r="L8" s="5"/>
    </row>
    <row r="9" ht="15.75" customHeight="1">
      <c r="A9" s="61" t="s">
        <v>109</v>
      </c>
      <c r="B9" s="62"/>
      <c r="C9" s="62" t="s">
        <v>487</v>
      </c>
      <c r="D9" s="63" t="s">
        <v>26</v>
      </c>
      <c r="E9" s="64"/>
      <c r="F9" s="63" t="s">
        <v>489</v>
      </c>
      <c r="G9" s="62" t="s">
        <v>491</v>
      </c>
      <c r="H9" s="78" t="s">
        <v>492</v>
      </c>
      <c r="I9" s="62" t="s">
        <v>339</v>
      </c>
      <c r="J9" s="81">
        <v>0.9159722222222222</v>
      </c>
      <c r="K9" s="62" t="s">
        <v>505</v>
      </c>
      <c r="L9" s="5"/>
    </row>
    <row r="10" ht="15.75" customHeight="1">
      <c r="A10" s="61" t="s">
        <v>506</v>
      </c>
      <c r="B10" s="62" t="s">
        <v>396</v>
      </c>
      <c r="C10" s="62" t="s">
        <v>376</v>
      </c>
      <c r="D10" s="63" t="s">
        <v>507</v>
      </c>
      <c r="E10" s="64"/>
      <c r="F10" s="63" t="s">
        <v>404</v>
      </c>
      <c r="G10" s="62" t="s">
        <v>119</v>
      </c>
      <c r="H10" s="62" t="s">
        <v>508</v>
      </c>
      <c r="I10" s="11" t="s">
        <v>27</v>
      </c>
      <c r="J10" s="62">
        <v>2015.0</v>
      </c>
      <c r="K10" s="62" t="s">
        <v>509</v>
      </c>
      <c r="L10" s="5"/>
    </row>
    <row r="11" ht="15.75" customHeight="1">
      <c r="A11" s="61"/>
      <c r="B11" s="62"/>
      <c r="C11" s="62"/>
      <c r="D11" s="63"/>
      <c r="E11" s="64"/>
      <c r="F11" s="76"/>
      <c r="G11" s="77"/>
      <c r="H11" s="82"/>
      <c r="I11" s="77"/>
      <c r="J11" s="77"/>
      <c r="K11" s="77"/>
      <c r="L11" s="5"/>
    </row>
    <row r="12" ht="15.75" customHeight="1">
      <c r="A12" s="61"/>
      <c r="B12" s="62"/>
      <c r="C12" s="62"/>
      <c r="D12" s="63"/>
      <c r="E12" s="64"/>
      <c r="F12" s="63"/>
      <c r="G12" s="62"/>
      <c r="H12" s="62"/>
      <c r="I12" s="62"/>
      <c r="J12" s="62"/>
      <c r="K12" s="62"/>
      <c r="L12" s="5"/>
    </row>
    <row r="13" ht="15.75" customHeight="1">
      <c r="A13" s="61"/>
      <c r="B13" s="62"/>
      <c r="C13" s="62"/>
      <c r="D13" s="63"/>
      <c r="E13" s="64"/>
      <c r="F13" s="63"/>
      <c r="G13" s="62"/>
      <c r="H13" s="62"/>
      <c r="I13" s="62"/>
      <c r="J13" s="62"/>
      <c r="K13" s="62"/>
      <c r="L13" s="5"/>
    </row>
    <row r="14" ht="15.75" customHeight="1">
      <c r="A14" s="61"/>
      <c r="B14" s="62"/>
      <c r="C14" s="62"/>
      <c r="D14" s="63"/>
      <c r="E14" s="64"/>
      <c r="F14" s="63"/>
      <c r="G14" s="62"/>
      <c r="H14" s="62"/>
      <c r="I14" s="62"/>
      <c r="J14" s="62"/>
      <c r="K14" s="62"/>
      <c r="L14" s="5"/>
    </row>
    <row r="15" ht="15.75" customHeight="1">
      <c r="A15" s="61"/>
      <c r="B15" s="62"/>
      <c r="C15" s="62"/>
      <c r="D15" s="63"/>
      <c r="E15" s="64"/>
      <c r="F15" s="63"/>
      <c r="G15" s="62"/>
      <c r="H15" s="62"/>
      <c r="I15" s="62"/>
      <c r="J15" s="62"/>
      <c r="K15" s="62"/>
      <c r="L15" s="5"/>
    </row>
    <row r="16" ht="15.75" customHeight="1">
      <c r="A16" s="61"/>
      <c r="B16" s="62"/>
      <c r="C16" s="62"/>
      <c r="D16" s="63"/>
      <c r="E16" s="64"/>
      <c r="F16" s="63"/>
      <c r="G16" s="62"/>
      <c r="H16" s="62"/>
      <c r="I16" s="62"/>
      <c r="J16" s="62"/>
      <c r="K16" s="62"/>
      <c r="L16" s="5"/>
    </row>
    <row r="17" ht="15.75" customHeight="1">
      <c r="A17" s="61"/>
      <c r="B17" s="62"/>
      <c r="C17" s="62"/>
      <c r="D17" s="63"/>
      <c r="E17" s="64"/>
      <c r="F17" s="63"/>
      <c r="G17" s="62"/>
      <c r="H17" s="62"/>
      <c r="I17" s="62"/>
      <c r="J17" s="62"/>
      <c r="K17" s="62"/>
      <c r="L17" s="5"/>
    </row>
    <row r="18" ht="15.75" customHeight="1">
      <c r="A18" s="61"/>
      <c r="B18" s="62"/>
      <c r="C18" s="62"/>
      <c r="D18" s="63"/>
      <c r="E18" s="64"/>
      <c r="F18" s="63"/>
      <c r="G18" s="62"/>
      <c r="H18" s="62"/>
      <c r="I18" s="62"/>
      <c r="J18" s="62"/>
      <c r="K18" s="62"/>
      <c r="L18" s="5"/>
    </row>
    <row r="19" ht="15.75" customHeight="1">
      <c r="A19" s="61"/>
      <c r="B19" s="62"/>
      <c r="C19" s="62"/>
      <c r="D19" s="63"/>
      <c r="E19" s="64"/>
      <c r="F19" s="63"/>
      <c r="G19" s="62"/>
      <c r="H19" s="62"/>
      <c r="I19" s="62"/>
      <c r="J19" s="62"/>
      <c r="K19" s="62"/>
      <c r="L19" s="5"/>
    </row>
    <row r="20" ht="15.75" customHeight="1">
      <c r="A20" s="61"/>
      <c r="B20" s="62"/>
      <c r="C20" s="62"/>
      <c r="D20" s="63"/>
      <c r="E20" s="64"/>
      <c r="F20" s="63"/>
      <c r="G20" s="62"/>
      <c r="H20" s="62"/>
      <c r="I20" s="62"/>
      <c r="J20" s="62"/>
      <c r="K20" s="62"/>
      <c r="L20" s="5"/>
    </row>
    <row r="21" ht="15.75" customHeight="1">
      <c r="A21" s="61"/>
      <c r="B21" s="62"/>
      <c r="C21" s="62"/>
      <c r="D21" s="63"/>
      <c r="E21" s="64"/>
      <c r="F21" s="63"/>
      <c r="G21" s="62"/>
      <c r="H21" s="62"/>
      <c r="I21" s="62"/>
      <c r="J21" s="62"/>
      <c r="K21" s="62"/>
      <c r="L21" s="5"/>
    </row>
    <row r="22" ht="15.75" customHeight="1">
      <c r="A22" s="61"/>
      <c r="B22" s="62"/>
      <c r="C22" s="62"/>
      <c r="D22" s="63"/>
      <c r="E22" s="64"/>
      <c r="F22" s="63"/>
      <c r="G22" s="62"/>
      <c r="H22" s="62"/>
      <c r="I22" s="62"/>
      <c r="J22" s="62"/>
      <c r="K22" s="62"/>
      <c r="L22" s="5"/>
    </row>
    <row r="23" ht="15.75" customHeight="1">
      <c r="A23" s="61"/>
      <c r="B23" s="62"/>
      <c r="C23" s="62"/>
      <c r="D23" s="63"/>
      <c r="E23" s="64"/>
      <c r="F23" s="63"/>
      <c r="G23" s="62"/>
      <c r="H23" s="62"/>
      <c r="I23" s="62"/>
      <c r="J23" s="62"/>
      <c r="K23" s="62"/>
      <c r="L23" s="5"/>
    </row>
    <row r="24" ht="15.75" customHeight="1">
      <c r="A24" s="61"/>
      <c r="B24" s="62"/>
      <c r="C24" s="62"/>
      <c r="D24" s="63"/>
      <c r="E24" s="64"/>
      <c r="F24" s="63"/>
      <c r="G24" s="62"/>
      <c r="H24" s="62"/>
      <c r="I24" s="62"/>
      <c r="J24" s="62"/>
      <c r="K24" s="62"/>
      <c r="L24" s="5"/>
    </row>
    <row r="25" ht="15.75" customHeight="1">
      <c r="A25" s="61"/>
      <c r="B25" s="62"/>
      <c r="C25" s="62"/>
      <c r="D25" s="63"/>
      <c r="E25" s="64"/>
      <c r="F25" s="63"/>
      <c r="G25" s="62"/>
      <c r="H25" s="62"/>
      <c r="I25" s="62"/>
      <c r="J25" s="62"/>
      <c r="K25" s="62"/>
      <c r="L25" s="5"/>
    </row>
    <row r="26" ht="15.75" customHeight="1">
      <c r="A26" s="61"/>
      <c r="B26" s="62"/>
      <c r="C26" s="62"/>
      <c r="D26" s="63"/>
      <c r="E26" s="64"/>
      <c r="F26" s="63"/>
      <c r="G26" s="62"/>
      <c r="H26" s="62"/>
      <c r="I26" s="62"/>
      <c r="J26" s="62"/>
      <c r="K26" s="62"/>
      <c r="L26" s="5"/>
    </row>
    <row r="27" ht="15.75" customHeight="1">
      <c r="A27" s="61"/>
      <c r="B27" s="62"/>
      <c r="C27" s="62"/>
      <c r="D27" s="63"/>
      <c r="E27" s="64"/>
      <c r="F27" s="63"/>
      <c r="G27" s="62"/>
      <c r="H27" s="62"/>
      <c r="I27" s="62"/>
      <c r="J27" s="62"/>
      <c r="K27" s="62"/>
      <c r="L27" s="5"/>
    </row>
    <row r="28" ht="15.75" customHeight="1">
      <c r="A28" s="61"/>
      <c r="B28" s="62"/>
      <c r="C28" s="62"/>
      <c r="D28" s="63"/>
      <c r="E28" s="64"/>
      <c r="F28" s="63"/>
      <c r="G28" s="62"/>
      <c r="H28" s="62"/>
      <c r="I28" s="62"/>
      <c r="J28" s="62"/>
      <c r="K28" s="62"/>
      <c r="L28" s="5"/>
    </row>
    <row r="29" ht="15.75" customHeight="1">
      <c r="A29" s="61"/>
      <c r="B29" s="62"/>
      <c r="C29" s="62"/>
      <c r="D29" s="63"/>
      <c r="E29" s="64"/>
      <c r="F29" s="63"/>
      <c r="G29" s="62"/>
      <c r="H29" s="62"/>
      <c r="I29" s="62"/>
      <c r="J29" s="62"/>
      <c r="K29" s="62"/>
      <c r="L29" s="5"/>
    </row>
    <row r="30" ht="15.75" customHeight="1">
      <c r="A30" s="61"/>
      <c r="B30" s="62"/>
      <c r="C30" s="62"/>
      <c r="D30" s="63"/>
      <c r="E30" s="64"/>
      <c r="F30" s="63"/>
      <c r="G30" s="62"/>
      <c r="H30" s="62"/>
      <c r="I30" s="62"/>
      <c r="J30" s="62"/>
      <c r="K30" s="62"/>
      <c r="L30" s="5"/>
    </row>
    <row r="31" ht="15.75" customHeight="1">
      <c r="A31" s="61"/>
      <c r="B31" s="62"/>
      <c r="C31" s="62"/>
      <c r="D31" s="63"/>
      <c r="E31" s="64"/>
      <c r="F31" s="63"/>
      <c r="G31" s="62"/>
      <c r="H31" s="62"/>
      <c r="I31" s="62"/>
      <c r="J31" s="62"/>
      <c r="K31" s="62"/>
      <c r="L31" s="5"/>
    </row>
    <row r="32" ht="15.75" customHeight="1">
      <c r="A32" s="61"/>
      <c r="B32" s="62"/>
      <c r="C32" s="62"/>
      <c r="D32" s="63"/>
      <c r="E32" s="64"/>
      <c r="F32" s="63"/>
      <c r="G32" s="62"/>
      <c r="H32" s="62"/>
      <c r="I32" s="62"/>
      <c r="J32" s="62"/>
      <c r="K32" s="62"/>
      <c r="L32" s="5"/>
    </row>
    <row r="33" ht="15.75" customHeight="1">
      <c r="A33" s="61"/>
      <c r="B33" s="62"/>
      <c r="C33" s="62"/>
      <c r="D33" s="63"/>
      <c r="E33" s="64"/>
      <c r="F33" s="63"/>
      <c r="G33" s="62"/>
      <c r="H33" s="62"/>
      <c r="I33" s="62"/>
      <c r="J33" s="62"/>
      <c r="K33" s="62"/>
      <c r="L33" s="5"/>
    </row>
    <row r="34" ht="15.75" customHeight="1">
      <c r="A34" s="61"/>
      <c r="B34" s="62"/>
      <c r="C34" s="62"/>
      <c r="D34" s="63"/>
      <c r="E34" s="64"/>
      <c r="F34" s="63"/>
      <c r="G34" s="62"/>
      <c r="H34" s="62"/>
      <c r="I34" s="62"/>
      <c r="J34" s="62"/>
      <c r="K34" s="62"/>
      <c r="L34" s="5"/>
    </row>
    <row r="35" ht="15.75" customHeight="1">
      <c r="A35" s="61"/>
      <c r="B35" s="62"/>
      <c r="C35" s="62"/>
      <c r="D35" s="63"/>
      <c r="E35" s="64"/>
      <c r="F35" s="63"/>
      <c r="G35" s="62"/>
      <c r="H35" s="62"/>
      <c r="I35" s="62"/>
      <c r="J35" s="62"/>
      <c r="K35" s="62"/>
      <c r="L35" s="5"/>
    </row>
    <row r="36" ht="15.75" customHeight="1">
      <c r="A36" s="61"/>
      <c r="B36" s="62"/>
      <c r="C36" s="62"/>
      <c r="D36" s="63"/>
      <c r="E36" s="64"/>
      <c r="F36" s="63"/>
      <c r="G36" s="62"/>
      <c r="H36" s="62"/>
      <c r="I36" s="62"/>
      <c r="J36" s="62"/>
      <c r="K36" s="62"/>
      <c r="L36" s="5"/>
    </row>
    <row r="37" ht="15.75" customHeight="1">
      <c r="A37" s="61"/>
      <c r="B37" s="62"/>
      <c r="C37" s="62"/>
      <c r="D37" s="63"/>
      <c r="E37" s="64"/>
      <c r="F37" s="63"/>
      <c r="G37" s="62"/>
      <c r="H37" s="62"/>
      <c r="I37" s="62"/>
      <c r="J37" s="62"/>
      <c r="K37" s="62"/>
      <c r="L37" s="5"/>
    </row>
    <row r="38" ht="15.75" customHeight="1">
      <c r="A38" s="61"/>
      <c r="B38" s="62"/>
      <c r="C38" s="62"/>
      <c r="D38" s="63"/>
      <c r="E38" s="64"/>
      <c r="F38" s="63"/>
      <c r="G38" s="62"/>
      <c r="H38" s="62"/>
      <c r="I38" s="62"/>
      <c r="J38" s="62"/>
      <c r="K38" s="62"/>
      <c r="L38" s="5"/>
    </row>
    <row r="39" ht="15.75" customHeight="1">
      <c r="A39" s="61"/>
      <c r="B39" s="62"/>
      <c r="C39" s="62"/>
      <c r="D39" s="63"/>
      <c r="E39" s="64"/>
      <c r="F39" s="63"/>
      <c r="G39" s="62"/>
      <c r="H39" s="62"/>
      <c r="I39" s="62"/>
      <c r="J39" s="62"/>
      <c r="K39" s="62"/>
      <c r="L39" s="5"/>
    </row>
    <row r="40" ht="15.75" customHeight="1">
      <c r="A40" s="61"/>
      <c r="B40" s="62"/>
      <c r="C40" s="62"/>
      <c r="D40" s="63"/>
      <c r="E40" s="64"/>
      <c r="F40" s="63"/>
      <c r="G40" s="62"/>
      <c r="H40" s="62"/>
      <c r="I40" s="62"/>
      <c r="J40" s="62"/>
      <c r="K40" s="62"/>
      <c r="L40" s="5"/>
    </row>
    <row r="41" ht="15.75" customHeight="1">
      <c r="A41" s="61"/>
      <c r="B41" s="62"/>
      <c r="C41" s="62"/>
      <c r="D41" s="63"/>
      <c r="E41" s="64"/>
      <c r="F41" s="63"/>
      <c r="G41" s="62"/>
      <c r="H41" s="62"/>
      <c r="I41" s="62"/>
      <c r="J41" s="62"/>
      <c r="K41" s="62"/>
      <c r="L41" s="5"/>
    </row>
    <row r="42" ht="15.75" customHeight="1">
      <c r="A42" s="61"/>
      <c r="B42" s="62"/>
      <c r="C42" s="62"/>
      <c r="D42" s="63"/>
      <c r="E42" s="64"/>
      <c r="F42" s="63"/>
      <c r="G42" s="62"/>
      <c r="H42" s="62"/>
      <c r="I42" s="62"/>
      <c r="J42" s="62"/>
      <c r="K42" s="62"/>
      <c r="L42" s="5"/>
    </row>
    <row r="43" ht="15.75" customHeight="1">
      <c r="A43" s="61"/>
      <c r="B43" s="62"/>
      <c r="C43" s="62"/>
      <c r="D43" s="63"/>
      <c r="E43" s="64"/>
      <c r="F43" s="63"/>
      <c r="G43" s="62"/>
      <c r="H43" s="62"/>
      <c r="I43" s="62"/>
      <c r="J43" s="62"/>
      <c r="K43" s="62"/>
      <c r="L43" s="5"/>
    </row>
    <row r="44" ht="15.75" customHeight="1">
      <c r="A44" s="61"/>
      <c r="B44" s="62"/>
      <c r="C44" s="62"/>
      <c r="D44" s="63"/>
      <c r="E44" s="64"/>
      <c r="F44" s="63"/>
      <c r="G44" s="62"/>
      <c r="H44" s="62"/>
      <c r="I44" s="62"/>
      <c r="J44" s="62"/>
      <c r="K44" s="62"/>
      <c r="L44" s="5"/>
    </row>
    <row r="45" ht="15.75" customHeight="1">
      <c r="A45" s="61"/>
      <c r="B45" s="62"/>
      <c r="C45" s="62"/>
      <c r="D45" s="63"/>
      <c r="E45" s="64"/>
      <c r="F45" s="63"/>
      <c r="G45" s="62"/>
      <c r="H45" s="62"/>
      <c r="I45" s="62"/>
      <c r="J45" s="62"/>
      <c r="K45" s="62"/>
      <c r="L45" s="5"/>
    </row>
    <row r="46" ht="15.75" customHeight="1">
      <c r="A46" s="61"/>
      <c r="B46" s="62"/>
      <c r="C46" s="62"/>
      <c r="D46" s="63"/>
      <c r="E46" s="64"/>
      <c r="F46" s="63"/>
      <c r="G46" s="62"/>
      <c r="H46" s="62"/>
      <c r="I46" s="62"/>
      <c r="J46" s="62"/>
      <c r="K46" s="62"/>
      <c r="L46" s="5"/>
    </row>
    <row r="47" ht="15.75" customHeight="1">
      <c r="A47" s="61"/>
      <c r="B47" s="62"/>
      <c r="C47" s="62"/>
      <c r="D47" s="63"/>
      <c r="E47" s="64"/>
      <c r="F47" s="63"/>
      <c r="G47" s="62"/>
      <c r="H47" s="62"/>
      <c r="I47" s="62"/>
      <c r="J47" s="62"/>
      <c r="K47" s="62"/>
      <c r="L47" s="5"/>
    </row>
    <row r="48" ht="15.75" customHeight="1">
      <c r="A48" s="61"/>
      <c r="B48" s="62"/>
      <c r="C48" s="62"/>
      <c r="D48" s="63"/>
      <c r="E48" s="64"/>
      <c r="F48" s="63"/>
      <c r="G48" s="62"/>
      <c r="H48" s="62"/>
      <c r="I48" s="62"/>
      <c r="J48" s="62"/>
      <c r="K48" s="62"/>
      <c r="L48" s="5"/>
    </row>
    <row r="49" ht="15.75" customHeight="1">
      <c r="A49" s="84"/>
      <c r="B49" s="85"/>
      <c r="C49" s="62"/>
      <c r="D49" s="86"/>
      <c r="E49" s="87"/>
      <c r="F49" s="86"/>
      <c r="G49" s="62"/>
      <c r="H49" s="62"/>
      <c r="I49" s="62"/>
      <c r="J49" s="62"/>
      <c r="K49" s="62"/>
      <c r="L49" s="5"/>
    </row>
    <row r="50" ht="15.75" customHeight="1">
      <c r="A50" s="11"/>
      <c r="B50" s="11"/>
      <c r="C50" s="62"/>
      <c r="D50" s="11"/>
      <c r="E50" s="88"/>
      <c r="F50" s="11"/>
      <c r="G50" s="62"/>
      <c r="H50" s="11"/>
      <c r="I50" s="11"/>
      <c r="J50" s="11"/>
      <c r="K50" s="11"/>
      <c r="L50" s="5"/>
    </row>
    <row r="51" ht="15.75" customHeight="1">
      <c r="A51" s="5"/>
      <c r="B51" s="5"/>
      <c r="C51" s="5"/>
      <c r="D51" s="5"/>
      <c r="E51" s="5"/>
      <c r="F51" s="5"/>
      <c r="G51" s="5"/>
      <c r="H51" s="5"/>
      <c r="L51" s="5"/>
    </row>
    <row r="52" ht="15.75" customHeight="1">
      <c r="A52" s="5"/>
      <c r="B52" s="5"/>
      <c r="C52" s="5"/>
      <c r="D52" s="5"/>
      <c r="E52" s="5"/>
      <c r="F52" s="5"/>
      <c r="G52" s="5"/>
      <c r="H52" s="5"/>
      <c r="L52" s="5"/>
    </row>
    <row r="53" ht="15.75" customHeight="1">
      <c r="A53" s="5"/>
      <c r="B53" s="5"/>
      <c r="C53" s="5"/>
      <c r="D53" s="5"/>
      <c r="E53" s="5"/>
      <c r="F53" s="5"/>
      <c r="G53" s="5"/>
      <c r="H53" s="5"/>
      <c r="L53" s="5"/>
    </row>
    <row r="54" ht="15.75" customHeight="1">
      <c r="A54" s="5"/>
      <c r="B54" s="5"/>
      <c r="C54" s="5"/>
      <c r="D54" s="5"/>
      <c r="E54" s="5"/>
      <c r="F54" s="5"/>
      <c r="G54" s="5"/>
      <c r="H54" s="5"/>
      <c r="L54" s="5"/>
    </row>
    <row r="55" ht="15.75" customHeight="1">
      <c r="A55" s="5"/>
      <c r="B55" s="5"/>
      <c r="C55" s="5"/>
      <c r="D55" s="5"/>
      <c r="E55" s="5"/>
      <c r="F55" s="5"/>
      <c r="G55" s="5"/>
      <c r="H55" s="5"/>
      <c r="L55" s="5"/>
    </row>
    <row r="56" ht="15.75" customHeight="1">
      <c r="A56" s="5"/>
      <c r="B56" s="5"/>
      <c r="C56" s="5"/>
      <c r="D56" s="5"/>
      <c r="E56" s="5"/>
      <c r="F56" s="5"/>
      <c r="G56" s="5"/>
      <c r="H56" s="5"/>
      <c r="L56" s="5"/>
    </row>
    <row r="57" ht="15.75" customHeight="1">
      <c r="A57" s="5"/>
      <c r="B57" s="5"/>
      <c r="C57" s="5"/>
      <c r="D57" s="5"/>
      <c r="E57" s="5"/>
      <c r="F57" s="5"/>
      <c r="G57" s="5"/>
      <c r="H57" s="5"/>
      <c r="L57" s="5"/>
    </row>
    <row r="58" ht="15.75" customHeight="1">
      <c r="A58" s="5"/>
      <c r="B58" s="5"/>
      <c r="C58" s="5"/>
      <c r="D58" s="5"/>
      <c r="E58" s="5"/>
      <c r="F58" s="5"/>
      <c r="G58" s="5"/>
      <c r="H58" s="5"/>
      <c r="L58" s="5"/>
    </row>
    <row r="59" ht="15.75" customHeight="1">
      <c r="A59" s="5"/>
      <c r="B59" s="5"/>
      <c r="C59" s="5"/>
      <c r="D59" s="5"/>
      <c r="E59" s="5"/>
      <c r="F59" s="5"/>
      <c r="G59" s="5"/>
      <c r="H59" s="5"/>
      <c r="L59" s="5"/>
    </row>
    <row r="60" ht="15.75" customHeight="1">
      <c r="A60" s="5"/>
      <c r="B60" s="5"/>
      <c r="C60" s="5"/>
      <c r="D60" s="5"/>
      <c r="E60" s="5"/>
      <c r="F60" s="5"/>
      <c r="G60" s="5"/>
      <c r="H60" s="5"/>
      <c r="L60" s="5"/>
    </row>
    <row r="61" ht="15.75" customHeight="1">
      <c r="A61" s="5"/>
      <c r="B61" s="5"/>
      <c r="C61" s="5"/>
      <c r="D61" s="5"/>
      <c r="E61" s="5"/>
      <c r="F61" s="5"/>
      <c r="G61" s="5"/>
      <c r="H61" s="5"/>
      <c r="L61" s="5"/>
    </row>
    <row r="62" ht="15.75" customHeight="1">
      <c r="A62" s="5"/>
      <c r="B62" s="5"/>
      <c r="C62" s="5"/>
      <c r="D62" s="5"/>
      <c r="E62" s="5"/>
      <c r="F62" s="5"/>
      <c r="G62" s="5"/>
      <c r="H62" s="5"/>
      <c r="L62" s="5"/>
    </row>
    <row r="63" ht="15.75" customHeight="1">
      <c r="A63" s="5"/>
      <c r="B63" s="5"/>
      <c r="C63" s="5"/>
      <c r="D63" s="5"/>
      <c r="E63" s="5"/>
      <c r="F63" s="5"/>
      <c r="G63" s="5"/>
      <c r="H63" s="5"/>
      <c r="L63" s="5"/>
    </row>
    <row r="64" ht="15.75" customHeight="1">
      <c r="A64" s="5"/>
      <c r="B64" s="5"/>
      <c r="C64" s="5"/>
      <c r="D64" s="5"/>
      <c r="E64" s="5"/>
      <c r="F64" s="5"/>
      <c r="G64" s="5"/>
      <c r="H64" s="5"/>
      <c r="L64" s="5"/>
    </row>
    <row r="65" ht="15.75" customHeight="1">
      <c r="A65" s="5"/>
      <c r="B65" s="5"/>
      <c r="C65" s="5"/>
      <c r="D65" s="5"/>
      <c r="E65" s="5"/>
      <c r="F65" s="5"/>
      <c r="G65" s="5"/>
      <c r="H65" s="5"/>
      <c r="L65" s="5"/>
    </row>
    <row r="66" ht="15.75" customHeight="1">
      <c r="A66" s="5"/>
      <c r="B66" s="5"/>
      <c r="C66" s="5"/>
      <c r="D66" s="5"/>
      <c r="E66" s="5"/>
      <c r="F66" s="5"/>
      <c r="G66" s="5"/>
      <c r="H66" s="5"/>
      <c r="L66" s="5"/>
    </row>
    <row r="67" ht="15.75" customHeight="1">
      <c r="A67" s="5"/>
      <c r="B67" s="5"/>
      <c r="C67" s="5"/>
      <c r="D67" s="5"/>
      <c r="E67" s="5"/>
      <c r="F67" s="5"/>
      <c r="G67" s="5"/>
      <c r="H67" s="5"/>
      <c r="L67" s="5"/>
    </row>
    <row r="68" ht="15.75" customHeight="1">
      <c r="A68" s="5"/>
      <c r="B68" s="5"/>
      <c r="C68" s="5"/>
      <c r="D68" s="5"/>
      <c r="E68" s="5"/>
      <c r="F68" s="5"/>
      <c r="G68" s="5"/>
      <c r="H68" s="5"/>
      <c r="L68" s="5"/>
    </row>
    <row r="69" ht="15.75" customHeight="1">
      <c r="A69" s="5"/>
      <c r="B69" s="5"/>
      <c r="C69" s="5"/>
      <c r="D69" s="5"/>
      <c r="E69" s="5"/>
      <c r="F69" s="5"/>
      <c r="G69" s="5"/>
      <c r="H69" s="5"/>
      <c r="L69" s="5"/>
    </row>
    <row r="70" ht="15.75" customHeight="1">
      <c r="A70" s="5"/>
      <c r="B70" s="5"/>
      <c r="C70" s="5"/>
      <c r="D70" s="5"/>
      <c r="E70" s="5"/>
      <c r="F70" s="5"/>
      <c r="G70" s="5"/>
      <c r="H70" s="5"/>
      <c r="L70" s="5"/>
    </row>
    <row r="71" ht="15.75" customHeight="1">
      <c r="A71" s="5"/>
      <c r="B71" s="5"/>
      <c r="C71" s="5"/>
      <c r="D71" s="5"/>
      <c r="E71" s="5"/>
      <c r="F71" s="5"/>
      <c r="G71" s="5"/>
      <c r="H71" s="5"/>
      <c r="L71" s="5"/>
    </row>
    <row r="72" ht="15.75" customHeight="1">
      <c r="A72" s="5"/>
      <c r="B72" s="5"/>
      <c r="C72" s="5"/>
      <c r="D72" s="5"/>
      <c r="E72" s="5"/>
      <c r="F72" s="5"/>
      <c r="G72" s="5"/>
      <c r="H72" s="5"/>
      <c r="L72" s="5"/>
    </row>
    <row r="73" ht="15.75" customHeight="1">
      <c r="A73" s="5"/>
      <c r="B73" s="5"/>
      <c r="C73" s="5"/>
      <c r="D73" s="5"/>
      <c r="E73" s="5"/>
      <c r="F73" s="5"/>
      <c r="G73" s="5"/>
      <c r="H73" s="5"/>
      <c r="L73" s="5"/>
    </row>
    <row r="74" ht="15.75" customHeight="1">
      <c r="A74" s="5"/>
      <c r="B74" s="5"/>
      <c r="C74" s="5"/>
      <c r="D74" s="5"/>
      <c r="E74" s="5"/>
      <c r="F74" s="5"/>
      <c r="G74" s="5"/>
      <c r="H74" s="5"/>
      <c r="L74" s="5"/>
    </row>
    <row r="75" ht="15.75" customHeight="1">
      <c r="A75" s="5"/>
      <c r="B75" s="5"/>
      <c r="C75" s="5"/>
      <c r="D75" s="5"/>
      <c r="E75" s="5"/>
      <c r="F75" s="5"/>
      <c r="G75" s="5"/>
      <c r="H75" s="5"/>
      <c r="L75" s="5"/>
    </row>
    <row r="76" ht="15.75" customHeight="1">
      <c r="A76" s="5"/>
      <c r="B76" s="5"/>
      <c r="C76" s="5"/>
      <c r="D76" s="5"/>
      <c r="E76" s="5"/>
      <c r="F76" s="5"/>
      <c r="G76" s="5"/>
      <c r="H76" s="5"/>
      <c r="L76" s="5"/>
    </row>
    <row r="77" ht="15.75" customHeight="1">
      <c r="A77" s="5"/>
      <c r="B77" s="5"/>
      <c r="C77" s="5"/>
      <c r="D77" s="5"/>
      <c r="E77" s="5"/>
      <c r="F77" s="5"/>
      <c r="G77" s="5"/>
      <c r="H77" s="5"/>
      <c r="L77" s="5"/>
    </row>
    <row r="78" ht="15.75" customHeight="1">
      <c r="A78" s="5"/>
      <c r="B78" s="5"/>
      <c r="C78" s="5"/>
      <c r="D78" s="5"/>
      <c r="E78" s="5"/>
      <c r="F78" s="5"/>
      <c r="G78" s="5"/>
      <c r="H78" s="5"/>
      <c r="L78" s="5"/>
    </row>
    <row r="79" ht="15.75" customHeight="1">
      <c r="A79" s="5"/>
      <c r="B79" s="5"/>
      <c r="C79" s="5"/>
      <c r="D79" s="5"/>
      <c r="E79" s="5"/>
      <c r="F79" s="5"/>
      <c r="G79" s="5"/>
      <c r="H79" s="5"/>
      <c r="L79" s="5"/>
    </row>
    <row r="80" ht="15.75" customHeight="1">
      <c r="A80" s="5"/>
      <c r="B80" s="5"/>
      <c r="C80" s="5"/>
      <c r="D80" s="5"/>
      <c r="E80" s="5"/>
      <c r="F80" s="5"/>
      <c r="G80" s="5"/>
      <c r="H80" s="5"/>
      <c r="L80" s="5"/>
    </row>
    <row r="81" ht="15.75" customHeight="1">
      <c r="A81" s="5"/>
      <c r="B81" s="5"/>
      <c r="C81" s="5"/>
      <c r="D81" s="5"/>
      <c r="E81" s="5"/>
      <c r="F81" s="5"/>
      <c r="G81" s="5"/>
      <c r="H81" s="5"/>
      <c r="L81" s="5"/>
    </row>
    <row r="82" ht="15.75" customHeight="1">
      <c r="A82" s="5"/>
      <c r="B82" s="5"/>
      <c r="C82" s="5"/>
      <c r="D82" s="5"/>
      <c r="E82" s="5"/>
      <c r="F82" s="5"/>
      <c r="G82" s="5"/>
      <c r="H82" s="5"/>
      <c r="L82" s="5"/>
    </row>
    <row r="83" ht="15.75" customHeight="1">
      <c r="A83" s="5"/>
      <c r="B83" s="5"/>
      <c r="C83" s="5"/>
      <c r="D83" s="5"/>
      <c r="E83" s="5"/>
      <c r="F83" s="5"/>
      <c r="G83" s="5"/>
      <c r="H83" s="5"/>
      <c r="L83" s="5"/>
    </row>
    <row r="84" ht="15.75" customHeight="1">
      <c r="A84" s="5"/>
      <c r="B84" s="5"/>
      <c r="C84" s="5"/>
      <c r="D84" s="5"/>
      <c r="E84" s="5"/>
      <c r="F84" s="5"/>
      <c r="G84" s="5"/>
      <c r="H84" s="5"/>
      <c r="L84" s="5"/>
    </row>
    <row r="85" ht="15.75" customHeight="1">
      <c r="A85" s="5"/>
      <c r="B85" s="5"/>
      <c r="C85" s="5"/>
      <c r="D85" s="5"/>
      <c r="E85" s="5"/>
      <c r="F85" s="5"/>
      <c r="G85" s="5"/>
      <c r="H85" s="5"/>
      <c r="L85" s="5"/>
    </row>
    <row r="86" ht="15.75" customHeight="1">
      <c r="A86" s="5"/>
      <c r="B86" s="5"/>
      <c r="C86" s="5"/>
      <c r="D86" s="5"/>
      <c r="E86" s="5"/>
      <c r="F86" s="5"/>
      <c r="G86" s="5"/>
      <c r="H86" s="5"/>
      <c r="L86" s="5"/>
    </row>
    <row r="87" ht="15.75" customHeight="1">
      <c r="A87" s="5"/>
      <c r="B87" s="5"/>
      <c r="C87" s="5"/>
      <c r="D87" s="5"/>
      <c r="E87" s="5"/>
      <c r="F87" s="5"/>
      <c r="G87" s="5"/>
      <c r="H87" s="5"/>
      <c r="L87" s="5"/>
    </row>
    <row r="88" ht="15.75" customHeight="1">
      <c r="A88" s="5"/>
      <c r="B88" s="5"/>
      <c r="C88" s="5"/>
      <c r="D88" s="5"/>
      <c r="E88" s="5"/>
      <c r="F88" s="5"/>
      <c r="G88" s="5"/>
      <c r="H88" s="5"/>
      <c r="L88" s="5"/>
    </row>
    <row r="89" ht="15.75" customHeight="1">
      <c r="A89" s="5"/>
      <c r="B89" s="5"/>
      <c r="C89" s="5"/>
      <c r="D89" s="5"/>
      <c r="E89" s="5"/>
      <c r="F89" s="5"/>
      <c r="G89" s="5"/>
      <c r="H89" s="5"/>
      <c r="L89" s="5"/>
    </row>
    <row r="90" ht="15.75" customHeight="1">
      <c r="A90" s="5"/>
      <c r="B90" s="5"/>
      <c r="C90" s="5"/>
      <c r="D90" s="5"/>
      <c r="E90" s="5"/>
      <c r="F90" s="5"/>
      <c r="G90" s="5"/>
      <c r="H90" s="5"/>
      <c r="L90" s="5"/>
    </row>
    <row r="91" ht="15.75" customHeight="1">
      <c r="A91" s="5"/>
      <c r="B91" s="5"/>
      <c r="C91" s="5"/>
      <c r="D91" s="5"/>
      <c r="E91" s="5"/>
      <c r="F91" s="5"/>
      <c r="G91" s="5"/>
      <c r="H91" s="5"/>
      <c r="L91" s="5"/>
    </row>
    <row r="92" ht="15.75" customHeight="1">
      <c r="A92" s="5"/>
      <c r="B92" s="5"/>
      <c r="C92" s="5"/>
      <c r="D92" s="5"/>
      <c r="E92" s="5"/>
      <c r="F92" s="5"/>
      <c r="G92" s="5"/>
      <c r="H92" s="5"/>
      <c r="L92" s="5"/>
    </row>
    <row r="93" ht="15.75" customHeight="1">
      <c r="A93" s="5"/>
      <c r="B93" s="5"/>
      <c r="C93" s="5"/>
      <c r="D93" s="5"/>
      <c r="E93" s="5"/>
      <c r="F93" s="5"/>
      <c r="G93" s="5"/>
      <c r="H93" s="5"/>
      <c r="L93" s="5"/>
    </row>
    <row r="94" ht="15.75" customHeight="1">
      <c r="A94" s="5"/>
      <c r="B94" s="5"/>
      <c r="C94" s="5"/>
      <c r="D94" s="5"/>
      <c r="E94" s="5"/>
      <c r="F94" s="5"/>
      <c r="G94" s="5"/>
      <c r="H94" s="5"/>
      <c r="L94" s="5"/>
    </row>
    <row r="95" ht="15.75" customHeight="1">
      <c r="A95" s="5"/>
      <c r="B95" s="5"/>
      <c r="C95" s="5"/>
      <c r="D95" s="5"/>
      <c r="E95" s="5"/>
      <c r="F95" s="5"/>
      <c r="G95" s="5"/>
      <c r="H95" s="5"/>
      <c r="L95" s="5"/>
    </row>
    <row r="96" ht="15.75" customHeight="1">
      <c r="A96" s="5"/>
      <c r="B96" s="5"/>
      <c r="C96" s="5"/>
      <c r="D96" s="5"/>
      <c r="E96" s="5"/>
      <c r="F96" s="5"/>
      <c r="G96" s="5"/>
      <c r="H96" s="5"/>
      <c r="L96" s="5"/>
    </row>
    <row r="97" ht="15.75" customHeight="1">
      <c r="A97" s="5"/>
      <c r="B97" s="5"/>
      <c r="C97" s="5"/>
      <c r="D97" s="5"/>
      <c r="E97" s="5"/>
      <c r="F97" s="5"/>
      <c r="G97" s="5"/>
      <c r="H97" s="5"/>
      <c r="L97" s="5"/>
    </row>
    <row r="98" ht="15.75" customHeight="1">
      <c r="A98" s="5"/>
      <c r="B98" s="5"/>
      <c r="C98" s="5"/>
      <c r="D98" s="5"/>
      <c r="E98" s="5"/>
      <c r="F98" s="5"/>
      <c r="G98" s="5"/>
      <c r="H98" s="5"/>
      <c r="L98" s="5"/>
    </row>
    <row r="99" ht="15.75" customHeight="1">
      <c r="A99" s="5"/>
      <c r="B99" s="5"/>
      <c r="C99" s="5"/>
      <c r="D99" s="5"/>
      <c r="E99" s="5"/>
      <c r="F99" s="5"/>
      <c r="G99" s="5"/>
      <c r="H99" s="5"/>
      <c r="L99" s="5"/>
    </row>
    <row r="100" ht="15.75" customHeight="1">
      <c r="A100" s="5"/>
      <c r="B100" s="5"/>
      <c r="C100" s="5"/>
      <c r="D100" s="5"/>
      <c r="E100" s="5"/>
      <c r="F100" s="5"/>
      <c r="G100" s="5"/>
      <c r="H100" s="5"/>
      <c r="L100" s="5"/>
    </row>
    <row r="101" ht="15.75" customHeight="1">
      <c r="A101" s="5"/>
      <c r="B101" s="5"/>
      <c r="C101" s="5"/>
      <c r="D101" s="5"/>
      <c r="E101" s="5"/>
      <c r="F101" s="5"/>
      <c r="G101" s="5"/>
      <c r="H101" s="5"/>
      <c r="L101" s="5"/>
    </row>
    <row r="102" ht="15.75" customHeight="1">
      <c r="A102" s="5"/>
      <c r="B102" s="5"/>
      <c r="C102" s="5"/>
      <c r="D102" s="5"/>
      <c r="E102" s="5"/>
      <c r="F102" s="5"/>
      <c r="G102" s="5"/>
      <c r="H102" s="5"/>
      <c r="L102" s="5"/>
    </row>
    <row r="103" ht="15.75" customHeight="1">
      <c r="A103" s="5"/>
      <c r="B103" s="5"/>
      <c r="C103" s="5"/>
      <c r="D103" s="5"/>
      <c r="E103" s="5"/>
      <c r="F103" s="5"/>
      <c r="G103" s="5"/>
      <c r="H103" s="5"/>
      <c r="L103" s="5"/>
    </row>
    <row r="104" ht="15.75" customHeight="1">
      <c r="A104" s="5"/>
      <c r="B104" s="5"/>
      <c r="C104" s="5"/>
      <c r="D104" s="5"/>
      <c r="E104" s="5"/>
      <c r="F104" s="5"/>
      <c r="G104" s="5"/>
      <c r="H104" s="5"/>
      <c r="L104" s="5"/>
    </row>
    <row r="105" ht="15.75" customHeight="1">
      <c r="A105" s="5"/>
      <c r="B105" s="5"/>
      <c r="C105" s="5"/>
      <c r="D105" s="5"/>
      <c r="E105" s="5"/>
      <c r="F105" s="5"/>
      <c r="G105" s="5"/>
      <c r="H105" s="5"/>
      <c r="L105" s="5"/>
    </row>
    <row r="106" ht="15.75" customHeight="1">
      <c r="A106" s="5"/>
      <c r="B106" s="5"/>
      <c r="C106" s="5"/>
      <c r="D106" s="5"/>
      <c r="E106" s="5"/>
      <c r="F106" s="5"/>
      <c r="G106" s="5"/>
      <c r="H106" s="5"/>
      <c r="L106" s="5"/>
    </row>
    <row r="107" ht="15.75" customHeight="1">
      <c r="A107" s="5"/>
      <c r="B107" s="5"/>
      <c r="C107" s="5"/>
      <c r="D107" s="5"/>
      <c r="E107" s="5"/>
      <c r="F107" s="5"/>
      <c r="G107" s="5"/>
      <c r="H107" s="5"/>
      <c r="L107" s="5"/>
    </row>
    <row r="108" ht="15.75" customHeight="1">
      <c r="A108" s="5"/>
      <c r="B108" s="5"/>
      <c r="C108" s="5"/>
      <c r="D108" s="5"/>
      <c r="E108" s="5"/>
      <c r="F108" s="5"/>
      <c r="G108" s="5"/>
      <c r="H108" s="5"/>
      <c r="L108" s="5"/>
    </row>
    <row r="109" ht="15.75" customHeight="1">
      <c r="A109" s="5"/>
      <c r="B109" s="5"/>
      <c r="C109" s="5"/>
      <c r="D109" s="5"/>
      <c r="E109" s="5"/>
      <c r="F109" s="5"/>
      <c r="G109" s="5"/>
      <c r="H109" s="5"/>
      <c r="L109" s="5"/>
    </row>
    <row r="110" ht="15.75" customHeight="1">
      <c r="A110" s="5"/>
      <c r="B110" s="5"/>
      <c r="C110" s="5"/>
      <c r="D110" s="5"/>
      <c r="E110" s="5"/>
      <c r="F110" s="5"/>
      <c r="G110" s="5"/>
      <c r="H110" s="5"/>
      <c r="L110" s="5"/>
    </row>
    <row r="111" ht="15.75" customHeight="1">
      <c r="A111" s="5"/>
      <c r="B111" s="5"/>
      <c r="C111" s="5"/>
      <c r="D111" s="5"/>
      <c r="E111" s="5"/>
      <c r="F111" s="5"/>
      <c r="G111" s="5"/>
      <c r="H111" s="5"/>
      <c r="L111" s="5"/>
    </row>
    <row r="112" ht="15.75" customHeight="1">
      <c r="A112" s="5"/>
      <c r="B112" s="5"/>
      <c r="C112" s="5"/>
      <c r="D112" s="5"/>
      <c r="E112" s="5"/>
      <c r="F112" s="5"/>
      <c r="G112" s="5"/>
      <c r="H112" s="5"/>
      <c r="L112" s="5"/>
    </row>
    <row r="113" ht="15.75" customHeight="1">
      <c r="A113" s="5"/>
      <c r="B113" s="5"/>
      <c r="C113" s="5"/>
      <c r="D113" s="5"/>
      <c r="E113" s="5"/>
      <c r="F113" s="5"/>
      <c r="G113" s="5"/>
      <c r="H113" s="5"/>
      <c r="L113" s="5"/>
    </row>
    <row r="114" ht="15.75" customHeight="1">
      <c r="A114" s="5"/>
      <c r="B114" s="5"/>
      <c r="C114" s="5"/>
      <c r="D114" s="5"/>
      <c r="E114" s="5"/>
      <c r="F114" s="5"/>
      <c r="G114" s="5"/>
      <c r="H114" s="5"/>
      <c r="L114" s="5"/>
    </row>
    <row r="115" ht="15.75" customHeight="1">
      <c r="A115" s="5"/>
      <c r="B115" s="5"/>
      <c r="C115" s="5"/>
      <c r="D115" s="5"/>
      <c r="E115" s="5"/>
      <c r="F115" s="5"/>
      <c r="G115" s="5"/>
      <c r="H115" s="5"/>
      <c r="L115" s="5"/>
    </row>
    <row r="116" ht="15.75" customHeight="1">
      <c r="A116" s="5"/>
      <c r="B116" s="5"/>
      <c r="C116" s="5"/>
      <c r="D116" s="5"/>
      <c r="E116" s="5"/>
      <c r="F116" s="5"/>
      <c r="G116" s="5"/>
      <c r="H116" s="5"/>
      <c r="L116" s="5"/>
    </row>
    <row r="117" ht="15.75" customHeight="1">
      <c r="A117" s="5"/>
      <c r="B117" s="5"/>
      <c r="C117" s="5"/>
      <c r="D117" s="5"/>
      <c r="E117" s="5"/>
      <c r="F117" s="5"/>
      <c r="G117" s="5"/>
      <c r="H117" s="5"/>
      <c r="L117" s="5"/>
    </row>
    <row r="118" ht="15.75" customHeight="1">
      <c r="A118" s="5"/>
      <c r="B118" s="5"/>
      <c r="C118" s="5"/>
      <c r="D118" s="5"/>
      <c r="E118" s="5"/>
      <c r="F118" s="5"/>
      <c r="G118" s="5"/>
      <c r="H118" s="5"/>
      <c r="L118" s="5"/>
    </row>
    <row r="119" ht="15.75" customHeight="1">
      <c r="A119" s="5"/>
      <c r="B119" s="5"/>
      <c r="C119" s="5"/>
      <c r="D119" s="5"/>
      <c r="E119" s="5"/>
      <c r="F119" s="5"/>
      <c r="G119" s="5"/>
      <c r="H119" s="5"/>
      <c r="L119" s="5"/>
    </row>
    <row r="120" ht="15.75" customHeight="1">
      <c r="A120" s="5"/>
      <c r="B120" s="5"/>
      <c r="C120" s="5"/>
      <c r="D120" s="5"/>
      <c r="E120" s="5"/>
      <c r="F120" s="5"/>
      <c r="G120" s="5"/>
      <c r="H120" s="5"/>
      <c r="L120" s="5"/>
    </row>
    <row r="121" ht="15.75" customHeight="1">
      <c r="A121" s="5"/>
      <c r="B121" s="5"/>
      <c r="C121" s="5"/>
      <c r="D121" s="5"/>
      <c r="E121" s="5"/>
      <c r="F121" s="5"/>
      <c r="G121" s="5"/>
      <c r="H121" s="5"/>
      <c r="L121" s="5"/>
    </row>
    <row r="122" ht="15.75" customHeight="1">
      <c r="A122" s="5"/>
      <c r="B122" s="5"/>
      <c r="C122" s="5"/>
      <c r="D122" s="5"/>
      <c r="E122" s="5"/>
      <c r="F122" s="5"/>
      <c r="G122" s="5"/>
      <c r="H122" s="5"/>
      <c r="L122" s="5"/>
    </row>
    <row r="123" ht="15.75" customHeight="1">
      <c r="A123" s="5"/>
      <c r="B123" s="5"/>
      <c r="C123" s="5"/>
      <c r="D123" s="5"/>
      <c r="E123" s="5"/>
      <c r="F123" s="5"/>
      <c r="G123" s="5"/>
      <c r="H123" s="5"/>
      <c r="L123" s="5"/>
    </row>
    <row r="124" ht="15.75" customHeight="1">
      <c r="A124" s="5"/>
      <c r="B124" s="5"/>
      <c r="C124" s="5"/>
      <c r="D124" s="5"/>
      <c r="E124" s="5"/>
      <c r="F124" s="5"/>
      <c r="G124" s="5"/>
      <c r="H124" s="5"/>
      <c r="L124" s="5"/>
    </row>
    <row r="125" ht="15.75" customHeight="1">
      <c r="A125" s="5"/>
      <c r="B125" s="5"/>
      <c r="C125" s="5"/>
      <c r="D125" s="5"/>
      <c r="E125" s="5"/>
      <c r="F125" s="5"/>
      <c r="G125" s="5"/>
      <c r="H125" s="5"/>
      <c r="L125" s="5"/>
    </row>
    <row r="126" ht="15.75" customHeight="1">
      <c r="A126" s="5"/>
      <c r="B126" s="5"/>
      <c r="C126" s="5"/>
      <c r="D126" s="5"/>
      <c r="E126" s="5"/>
      <c r="F126" s="5"/>
      <c r="G126" s="5"/>
      <c r="H126" s="5"/>
      <c r="L126" s="5"/>
    </row>
    <row r="127" ht="15.75" customHeight="1">
      <c r="A127" s="5"/>
      <c r="B127" s="5"/>
      <c r="C127" s="5"/>
      <c r="D127" s="5"/>
      <c r="E127" s="5"/>
      <c r="F127" s="5"/>
      <c r="G127" s="5"/>
      <c r="H127" s="5"/>
      <c r="L127" s="5"/>
    </row>
    <row r="128" ht="15.75" customHeight="1">
      <c r="A128" s="5"/>
      <c r="B128" s="5"/>
      <c r="C128" s="5"/>
      <c r="D128" s="5"/>
      <c r="E128" s="5"/>
      <c r="F128" s="5"/>
      <c r="G128" s="5"/>
      <c r="H128" s="5"/>
      <c r="L128" s="5"/>
    </row>
    <row r="129" ht="15.75" customHeight="1">
      <c r="A129" s="5"/>
      <c r="B129" s="5"/>
      <c r="C129" s="5"/>
      <c r="D129" s="5"/>
      <c r="E129" s="5"/>
      <c r="F129" s="5"/>
      <c r="G129" s="5"/>
      <c r="H129" s="5"/>
      <c r="L129" s="5"/>
    </row>
    <row r="130" ht="15.75" customHeight="1">
      <c r="A130" s="5"/>
      <c r="B130" s="5"/>
      <c r="C130" s="5"/>
      <c r="D130" s="5"/>
      <c r="E130" s="5"/>
      <c r="F130" s="5"/>
      <c r="G130" s="5"/>
      <c r="H130" s="5"/>
      <c r="L130" s="5"/>
    </row>
    <row r="131" ht="15.75" customHeight="1">
      <c r="A131" s="5"/>
      <c r="B131" s="5"/>
      <c r="C131" s="5"/>
      <c r="D131" s="5"/>
      <c r="E131" s="5"/>
      <c r="F131" s="5"/>
      <c r="G131" s="5"/>
      <c r="H131" s="5"/>
      <c r="L131" s="5"/>
    </row>
    <row r="132" ht="15.75" customHeight="1">
      <c r="A132" s="5"/>
      <c r="B132" s="5"/>
      <c r="C132" s="5"/>
      <c r="D132" s="5"/>
      <c r="E132" s="5"/>
      <c r="F132" s="5"/>
      <c r="G132" s="5"/>
      <c r="H132" s="5"/>
      <c r="L132" s="5"/>
    </row>
    <row r="133" ht="15.75" customHeight="1">
      <c r="A133" s="5"/>
      <c r="B133" s="5"/>
      <c r="C133" s="5"/>
      <c r="D133" s="5"/>
      <c r="E133" s="5"/>
      <c r="F133" s="5"/>
      <c r="G133" s="5"/>
      <c r="H133" s="5"/>
      <c r="L133" s="5"/>
    </row>
    <row r="134" ht="15.75" customHeight="1">
      <c r="A134" s="5"/>
      <c r="B134" s="5"/>
      <c r="C134" s="5"/>
      <c r="D134" s="5"/>
      <c r="E134" s="5"/>
      <c r="F134" s="5"/>
      <c r="G134" s="5"/>
      <c r="H134" s="5"/>
      <c r="L134" s="5"/>
    </row>
    <row r="135" ht="15.75" customHeight="1">
      <c r="A135" s="5"/>
      <c r="B135" s="5"/>
      <c r="C135" s="5"/>
      <c r="D135" s="5"/>
      <c r="E135" s="5"/>
      <c r="F135" s="5"/>
      <c r="G135" s="5"/>
      <c r="H135" s="5"/>
      <c r="L135" s="5"/>
    </row>
    <row r="136" ht="15.75" customHeight="1">
      <c r="A136" s="5"/>
      <c r="B136" s="5"/>
      <c r="C136" s="5"/>
      <c r="D136" s="5"/>
      <c r="E136" s="5"/>
      <c r="F136" s="5"/>
      <c r="G136" s="5"/>
      <c r="H136" s="5"/>
      <c r="L136" s="5"/>
    </row>
    <row r="137" ht="15.75" customHeight="1">
      <c r="A137" s="5"/>
      <c r="B137" s="5"/>
      <c r="C137" s="5"/>
      <c r="D137" s="5"/>
      <c r="E137" s="5"/>
      <c r="F137" s="5"/>
      <c r="G137" s="5"/>
      <c r="H137" s="5"/>
      <c r="L137" s="5"/>
    </row>
    <row r="138" ht="15.75" customHeight="1">
      <c r="A138" s="5"/>
      <c r="B138" s="5"/>
      <c r="C138" s="5"/>
      <c r="D138" s="5"/>
      <c r="E138" s="5"/>
      <c r="F138" s="5"/>
      <c r="G138" s="5"/>
      <c r="H138" s="5"/>
      <c r="L138" s="5"/>
    </row>
    <row r="139" ht="15.75" customHeight="1">
      <c r="A139" s="5"/>
      <c r="B139" s="5"/>
      <c r="C139" s="5"/>
      <c r="D139" s="5"/>
      <c r="E139" s="5"/>
      <c r="F139" s="5"/>
      <c r="G139" s="5"/>
      <c r="H139" s="5"/>
      <c r="L139" s="5"/>
    </row>
    <row r="140" ht="15.75" customHeight="1">
      <c r="A140" s="5"/>
      <c r="B140" s="5"/>
      <c r="C140" s="5"/>
      <c r="D140" s="5"/>
      <c r="E140" s="5"/>
      <c r="F140" s="5"/>
      <c r="G140" s="5"/>
      <c r="H140" s="5"/>
      <c r="L140" s="5"/>
    </row>
    <row r="141" ht="15.75" customHeight="1">
      <c r="A141" s="5"/>
      <c r="B141" s="5"/>
      <c r="C141" s="5"/>
      <c r="D141" s="5"/>
      <c r="E141" s="5"/>
      <c r="F141" s="5"/>
      <c r="G141" s="5"/>
      <c r="H141" s="5"/>
      <c r="L141" s="5"/>
    </row>
    <row r="142" ht="15.75" customHeight="1">
      <c r="A142" s="5"/>
      <c r="B142" s="5"/>
      <c r="C142" s="5"/>
      <c r="D142" s="5"/>
      <c r="E142" s="5"/>
      <c r="F142" s="5"/>
      <c r="G142" s="5"/>
      <c r="H142" s="5"/>
      <c r="L142" s="5"/>
    </row>
    <row r="143" ht="15.75" customHeight="1">
      <c r="A143" s="5"/>
      <c r="B143" s="5"/>
      <c r="C143" s="5"/>
      <c r="D143" s="5"/>
      <c r="E143" s="5"/>
      <c r="F143" s="5"/>
      <c r="G143" s="5"/>
      <c r="H143" s="5"/>
      <c r="L143" s="5"/>
    </row>
    <row r="144" ht="15.75" customHeight="1">
      <c r="A144" s="5"/>
      <c r="B144" s="5"/>
      <c r="C144" s="5"/>
      <c r="D144" s="5"/>
      <c r="E144" s="5"/>
      <c r="F144" s="5"/>
      <c r="G144" s="5"/>
      <c r="H144" s="5"/>
      <c r="L144" s="5"/>
    </row>
    <row r="145" ht="15.75" customHeight="1">
      <c r="A145" s="5"/>
      <c r="B145" s="5"/>
      <c r="C145" s="5"/>
      <c r="D145" s="5"/>
      <c r="E145" s="5"/>
      <c r="F145" s="5"/>
      <c r="G145" s="5"/>
      <c r="H145" s="5"/>
      <c r="L145" s="5"/>
    </row>
    <row r="146" ht="15.75" customHeight="1">
      <c r="A146" s="5"/>
      <c r="B146" s="5"/>
      <c r="C146" s="5"/>
      <c r="D146" s="5"/>
      <c r="E146" s="5"/>
      <c r="F146" s="5"/>
      <c r="G146" s="5"/>
      <c r="H146" s="5"/>
      <c r="L146" s="5"/>
    </row>
    <row r="147" ht="15.75" customHeight="1">
      <c r="A147" s="5"/>
      <c r="B147" s="5"/>
      <c r="C147" s="5"/>
      <c r="D147" s="5"/>
      <c r="E147" s="5"/>
      <c r="F147" s="5"/>
      <c r="G147" s="5"/>
      <c r="H147" s="5"/>
      <c r="L147" s="5"/>
    </row>
    <row r="148" ht="15.75" customHeight="1">
      <c r="A148" s="5"/>
      <c r="B148" s="5"/>
      <c r="C148" s="5"/>
      <c r="D148" s="5"/>
      <c r="E148" s="5"/>
      <c r="F148" s="5"/>
      <c r="G148" s="5"/>
      <c r="H148" s="5"/>
      <c r="L148" s="5"/>
    </row>
    <row r="149" ht="15.75" customHeight="1">
      <c r="A149" s="5"/>
      <c r="B149" s="5"/>
      <c r="C149" s="5"/>
      <c r="D149" s="5"/>
      <c r="E149" s="5"/>
      <c r="F149" s="5"/>
      <c r="G149" s="5"/>
      <c r="H149" s="5"/>
      <c r="L149" s="5"/>
    </row>
    <row r="150" ht="15.75" customHeight="1">
      <c r="A150" s="5"/>
      <c r="B150" s="5"/>
      <c r="C150" s="5"/>
      <c r="D150" s="5"/>
      <c r="E150" s="5"/>
      <c r="F150" s="5"/>
      <c r="G150" s="5"/>
      <c r="H150" s="5"/>
      <c r="L150" s="5"/>
    </row>
    <row r="151" ht="15.75" customHeight="1">
      <c r="A151" s="5"/>
      <c r="B151" s="5"/>
      <c r="C151" s="5"/>
      <c r="D151" s="5"/>
      <c r="E151" s="5"/>
      <c r="F151" s="5"/>
      <c r="G151" s="5"/>
      <c r="H151" s="5"/>
      <c r="L151" s="5"/>
    </row>
    <row r="152" ht="15.75" customHeight="1">
      <c r="A152" s="5"/>
      <c r="B152" s="5"/>
      <c r="C152" s="5"/>
      <c r="D152" s="5"/>
      <c r="E152" s="5"/>
      <c r="F152" s="5"/>
      <c r="G152" s="5"/>
      <c r="H152" s="5"/>
      <c r="L152" s="5"/>
    </row>
    <row r="153" ht="15.75" customHeight="1">
      <c r="A153" s="5"/>
      <c r="B153" s="5"/>
      <c r="C153" s="5"/>
      <c r="D153" s="5"/>
      <c r="E153" s="5"/>
      <c r="F153" s="5"/>
      <c r="G153" s="5"/>
      <c r="H153" s="5"/>
      <c r="L153" s="5"/>
    </row>
    <row r="154" ht="15.75" customHeight="1">
      <c r="A154" s="5"/>
      <c r="B154" s="5"/>
      <c r="C154" s="5"/>
      <c r="D154" s="5"/>
      <c r="E154" s="5"/>
      <c r="F154" s="5"/>
      <c r="G154" s="5"/>
      <c r="H154" s="5"/>
      <c r="L154" s="5"/>
    </row>
    <row r="155" ht="15.75" customHeight="1">
      <c r="A155" s="5"/>
      <c r="B155" s="5"/>
      <c r="C155" s="5"/>
      <c r="D155" s="5"/>
      <c r="E155" s="5"/>
      <c r="F155" s="5"/>
      <c r="G155" s="5"/>
      <c r="H155" s="5"/>
      <c r="L155" s="5"/>
    </row>
    <row r="156" ht="15.75" customHeight="1">
      <c r="A156" s="5"/>
      <c r="B156" s="5"/>
      <c r="C156" s="5"/>
      <c r="D156" s="5"/>
      <c r="E156" s="5"/>
      <c r="F156" s="5"/>
      <c r="G156" s="5"/>
      <c r="H156" s="5"/>
      <c r="L156" s="5"/>
    </row>
    <row r="157" ht="15.75" customHeight="1">
      <c r="A157" s="5"/>
      <c r="B157" s="5"/>
      <c r="C157" s="5"/>
      <c r="D157" s="5"/>
      <c r="E157" s="5"/>
      <c r="F157" s="5"/>
      <c r="G157" s="5"/>
      <c r="H157" s="5"/>
      <c r="L157" s="5"/>
    </row>
    <row r="158" ht="15.75" customHeight="1">
      <c r="A158" s="5"/>
      <c r="B158" s="5"/>
      <c r="C158" s="5"/>
      <c r="D158" s="5"/>
      <c r="E158" s="5"/>
      <c r="F158" s="5"/>
      <c r="G158" s="5"/>
      <c r="H158" s="5"/>
      <c r="L158" s="5"/>
    </row>
    <row r="159" ht="15.75" customHeight="1">
      <c r="A159" s="5"/>
      <c r="B159" s="5"/>
      <c r="C159" s="5"/>
      <c r="D159" s="5"/>
      <c r="E159" s="5"/>
      <c r="F159" s="5"/>
      <c r="G159" s="5"/>
      <c r="H159" s="5"/>
      <c r="L159" s="5"/>
    </row>
    <row r="160" ht="15.75" customHeight="1">
      <c r="A160" s="5"/>
      <c r="B160" s="5"/>
      <c r="C160" s="5"/>
      <c r="D160" s="5"/>
      <c r="E160" s="5"/>
      <c r="F160" s="5"/>
      <c r="G160" s="5"/>
      <c r="H160" s="5"/>
      <c r="L160" s="5"/>
    </row>
    <row r="161" ht="15.75" customHeight="1">
      <c r="A161" s="5"/>
      <c r="B161" s="5"/>
      <c r="C161" s="5"/>
      <c r="D161" s="5"/>
      <c r="E161" s="5"/>
      <c r="F161" s="5"/>
      <c r="G161" s="5"/>
      <c r="H161" s="5"/>
      <c r="L161" s="5"/>
    </row>
    <row r="162" ht="15.75" customHeight="1">
      <c r="A162" s="5"/>
      <c r="B162" s="5"/>
      <c r="C162" s="5"/>
      <c r="D162" s="5"/>
      <c r="E162" s="5"/>
      <c r="F162" s="5"/>
      <c r="G162" s="5"/>
      <c r="H162" s="5"/>
      <c r="L162" s="5"/>
    </row>
    <row r="163" ht="15.75" customHeight="1">
      <c r="A163" s="5"/>
      <c r="B163" s="5"/>
      <c r="C163" s="5"/>
      <c r="D163" s="5"/>
      <c r="E163" s="5"/>
      <c r="F163" s="5"/>
      <c r="G163" s="5"/>
      <c r="H163" s="5"/>
      <c r="L163" s="5"/>
    </row>
    <row r="164" ht="15.75" customHeight="1">
      <c r="A164" s="5"/>
      <c r="B164" s="5"/>
      <c r="C164" s="5"/>
      <c r="D164" s="5"/>
      <c r="E164" s="5"/>
      <c r="F164" s="5"/>
      <c r="G164" s="5"/>
      <c r="H164" s="5"/>
      <c r="L164" s="5"/>
    </row>
    <row r="165" ht="15.75" customHeight="1">
      <c r="A165" s="5"/>
      <c r="B165" s="5"/>
      <c r="C165" s="5"/>
      <c r="D165" s="5"/>
      <c r="E165" s="5"/>
      <c r="F165" s="5"/>
      <c r="G165" s="5"/>
      <c r="H165" s="5"/>
      <c r="L165" s="5"/>
    </row>
    <row r="166" ht="15.75" customHeight="1">
      <c r="A166" s="5"/>
      <c r="B166" s="5"/>
      <c r="C166" s="5"/>
      <c r="D166" s="5"/>
      <c r="E166" s="5"/>
      <c r="F166" s="5"/>
      <c r="G166" s="5"/>
      <c r="H166" s="5"/>
      <c r="L166" s="5"/>
    </row>
    <row r="167" ht="15.75" customHeight="1">
      <c r="A167" s="5"/>
      <c r="B167" s="5"/>
      <c r="C167" s="5"/>
      <c r="D167" s="5"/>
      <c r="E167" s="5"/>
      <c r="F167" s="5"/>
      <c r="G167" s="5"/>
      <c r="H167" s="5"/>
      <c r="L167" s="5"/>
    </row>
    <row r="168" ht="15.75" customHeight="1">
      <c r="A168" s="5"/>
      <c r="B168" s="5"/>
      <c r="C168" s="5"/>
      <c r="D168" s="5"/>
      <c r="E168" s="5"/>
      <c r="F168" s="5"/>
      <c r="G168" s="5"/>
      <c r="H168" s="5"/>
      <c r="L168" s="5"/>
    </row>
    <row r="169" ht="15.75" customHeight="1">
      <c r="A169" s="5"/>
      <c r="B169" s="5"/>
      <c r="C169" s="5"/>
      <c r="D169" s="5"/>
      <c r="E169" s="5"/>
      <c r="F169" s="5"/>
      <c r="G169" s="5"/>
      <c r="H169" s="5"/>
      <c r="L169" s="5"/>
    </row>
    <row r="170" ht="15.75" customHeight="1">
      <c r="A170" s="5"/>
      <c r="B170" s="5"/>
      <c r="C170" s="5"/>
      <c r="D170" s="5"/>
      <c r="E170" s="5"/>
      <c r="F170" s="5"/>
      <c r="G170" s="5"/>
      <c r="H170" s="5"/>
      <c r="L170" s="5"/>
    </row>
    <row r="171" ht="15.75" customHeight="1">
      <c r="A171" s="5"/>
      <c r="B171" s="5"/>
      <c r="C171" s="5"/>
      <c r="D171" s="5"/>
      <c r="E171" s="5"/>
      <c r="F171" s="5"/>
      <c r="G171" s="5"/>
      <c r="H171" s="5"/>
      <c r="L171" s="5"/>
    </row>
    <row r="172" ht="15.75" customHeight="1">
      <c r="A172" s="5"/>
      <c r="B172" s="5"/>
      <c r="C172" s="5"/>
      <c r="D172" s="5"/>
      <c r="E172" s="5"/>
      <c r="F172" s="5"/>
      <c r="G172" s="5"/>
      <c r="H172" s="5"/>
      <c r="L172" s="5"/>
    </row>
    <row r="173" ht="15.75" customHeight="1">
      <c r="A173" s="5"/>
      <c r="B173" s="5"/>
      <c r="C173" s="5"/>
      <c r="D173" s="5"/>
      <c r="E173" s="5"/>
      <c r="F173" s="5"/>
      <c r="G173" s="5"/>
      <c r="H173" s="5"/>
      <c r="L173" s="5"/>
    </row>
    <row r="174" ht="15.75" customHeight="1">
      <c r="A174" s="5"/>
      <c r="B174" s="5"/>
      <c r="C174" s="5"/>
      <c r="D174" s="5"/>
      <c r="E174" s="5"/>
      <c r="F174" s="5"/>
      <c r="G174" s="5"/>
      <c r="H174" s="5"/>
      <c r="L174" s="5"/>
    </row>
    <row r="175" ht="15.75" customHeight="1">
      <c r="A175" s="5"/>
      <c r="B175" s="5"/>
      <c r="C175" s="5"/>
      <c r="D175" s="5"/>
      <c r="E175" s="5"/>
      <c r="F175" s="5"/>
      <c r="G175" s="5"/>
      <c r="H175" s="5"/>
      <c r="L175" s="5"/>
    </row>
    <row r="176" ht="15.75" customHeight="1">
      <c r="A176" s="5"/>
      <c r="B176" s="5"/>
      <c r="C176" s="5"/>
      <c r="D176" s="5"/>
      <c r="E176" s="5"/>
      <c r="F176" s="5"/>
      <c r="G176" s="5"/>
      <c r="H176" s="5"/>
      <c r="L176" s="5"/>
    </row>
    <row r="177" ht="15.75" customHeight="1">
      <c r="A177" s="5"/>
      <c r="B177" s="5"/>
      <c r="C177" s="5"/>
      <c r="D177" s="5"/>
      <c r="E177" s="5"/>
      <c r="F177" s="5"/>
      <c r="G177" s="5"/>
      <c r="H177" s="5"/>
      <c r="L177" s="5"/>
    </row>
    <row r="178" ht="15.75" customHeight="1">
      <c r="A178" s="5"/>
      <c r="B178" s="5"/>
      <c r="C178" s="5"/>
      <c r="D178" s="5"/>
      <c r="E178" s="5"/>
      <c r="F178" s="5"/>
      <c r="G178" s="5"/>
      <c r="H178" s="5"/>
      <c r="L178" s="5"/>
    </row>
    <row r="179" ht="15.75" customHeight="1">
      <c r="A179" s="5"/>
      <c r="B179" s="5"/>
      <c r="C179" s="5"/>
      <c r="D179" s="5"/>
      <c r="E179" s="5"/>
      <c r="F179" s="5"/>
      <c r="G179" s="5"/>
      <c r="H179" s="5"/>
      <c r="L179" s="5"/>
    </row>
    <row r="180" ht="15.75" customHeight="1">
      <c r="A180" s="5"/>
      <c r="B180" s="5"/>
      <c r="C180" s="5"/>
      <c r="D180" s="5"/>
      <c r="E180" s="5"/>
      <c r="F180" s="5"/>
      <c r="G180" s="5"/>
      <c r="H180" s="5"/>
      <c r="L180" s="5"/>
    </row>
    <row r="181" ht="15.75" customHeight="1">
      <c r="A181" s="5"/>
      <c r="B181" s="5"/>
      <c r="C181" s="5"/>
      <c r="D181" s="5"/>
      <c r="E181" s="5"/>
      <c r="F181" s="5"/>
      <c r="G181" s="5"/>
      <c r="H181" s="5"/>
      <c r="L181" s="5"/>
    </row>
    <row r="182" ht="15.75" customHeight="1">
      <c r="A182" s="5"/>
      <c r="B182" s="5"/>
      <c r="C182" s="5"/>
      <c r="D182" s="5"/>
      <c r="E182" s="5"/>
      <c r="F182" s="5"/>
      <c r="G182" s="5"/>
      <c r="H182" s="5"/>
      <c r="L182" s="5"/>
    </row>
    <row r="183" ht="15.75" customHeight="1">
      <c r="A183" s="5"/>
      <c r="B183" s="5"/>
      <c r="C183" s="5"/>
      <c r="D183" s="5"/>
      <c r="E183" s="5"/>
      <c r="F183" s="5"/>
      <c r="G183" s="5"/>
      <c r="H183" s="5"/>
      <c r="L183" s="5"/>
    </row>
    <row r="184" ht="15.75" customHeight="1">
      <c r="A184" s="5"/>
      <c r="B184" s="5"/>
      <c r="C184" s="5"/>
      <c r="D184" s="5"/>
      <c r="E184" s="5"/>
      <c r="F184" s="5"/>
      <c r="G184" s="5"/>
      <c r="H184" s="5"/>
      <c r="L184" s="5"/>
    </row>
    <row r="185" ht="15.75" customHeight="1">
      <c r="A185" s="5"/>
      <c r="B185" s="5"/>
      <c r="C185" s="5"/>
      <c r="D185" s="5"/>
      <c r="E185" s="5"/>
      <c r="F185" s="5"/>
      <c r="G185" s="5"/>
      <c r="H185" s="5"/>
      <c r="L185" s="5"/>
    </row>
    <row r="186" ht="15.75" customHeight="1">
      <c r="A186" s="5"/>
      <c r="B186" s="5"/>
      <c r="C186" s="5"/>
      <c r="D186" s="5"/>
      <c r="E186" s="5"/>
      <c r="F186" s="5"/>
      <c r="G186" s="5"/>
      <c r="H186" s="5"/>
      <c r="L186" s="5"/>
    </row>
    <row r="187" ht="15.75" customHeight="1">
      <c r="A187" s="5"/>
      <c r="B187" s="5"/>
      <c r="C187" s="5"/>
      <c r="D187" s="5"/>
      <c r="E187" s="5"/>
      <c r="F187" s="5"/>
      <c r="G187" s="5"/>
      <c r="H187" s="5"/>
      <c r="L187" s="5"/>
    </row>
    <row r="188" ht="15.75" customHeight="1">
      <c r="A188" s="5"/>
      <c r="B188" s="5"/>
      <c r="C188" s="5"/>
      <c r="D188" s="5"/>
      <c r="E188" s="5"/>
      <c r="F188" s="5"/>
      <c r="G188" s="5"/>
      <c r="H188" s="5"/>
      <c r="L188" s="5"/>
    </row>
    <row r="189" ht="15.75" customHeight="1">
      <c r="A189" s="5"/>
      <c r="B189" s="5"/>
      <c r="C189" s="5"/>
      <c r="D189" s="5"/>
      <c r="E189" s="5"/>
      <c r="F189" s="5"/>
      <c r="G189" s="5"/>
      <c r="H189" s="5"/>
      <c r="L189" s="5"/>
    </row>
    <row r="190" ht="15.75" customHeight="1">
      <c r="A190" s="5"/>
      <c r="B190" s="5"/>
      <c r="C190" s="5"/>
      <c r="D190" s="5"/>
      <c r="E190" s="5"/>
      <c r="F190" s="5"/>
      <c r="G190" s="5"/>
      <c r="H190" s="5"/>
      <c r="L190" s="5"/>
    </row>
    <row r="191" ht="15.75" customHeight="1">
      <c r="A191" s="5"/>
      <c r="B191" s="5"/>
      <c r="C191" s="5"/>
      <c r="D191" s="5"/>
      <c r="E191" s="5"/>
      <c r="F191" s="5"/>
      <c r="G191" s="5"/>
      <c r="H191" s="5"/>
      <c r="L191" s="5"/>
    </row>
    <row r="192" ht="15.75" customHeight="1">
      <c r="A192" s="5"/>
      <c r="B192" s="5"/>
      <c r="C192" s="5"/>
      <c r="D192" s="5"/>
      <c r="E192" s="5"/>
      <c r="F192" s="5"/>
      <c r="G192" s="5"/>
      <c r="H192" s="5"/>
      <c r="L192" s="5"/>
    </row>
    <row r="193" ht="15.75" customHeight="1">
      <c r="A193" s="5"/>
      <c r="B193" s="5"/>
      <c r="C193" s="5"/>
      <c r="D193" s="5"/>
      <c r="E193" s="5"/>
      <c r="F193" s="5"/>
      <c r="G193" s="5"/>
      <c r="H193" s="5"/>
      <c r="L193" s="5"/>
    </row>
    <row r="194" ht="15.75" customHeight="1">
      <c r="A194" s="5"/>
      <c r="B194" s="5"/>
      <c r="C194" s="5"/>
      <c r="D194" s="5"/>
      <c r="E194" s="5"/>
      <c r="F194" s="5"/>
      <c r="G194" s="5"/>
      <c r="H194" s="5"/>
      <c r="L194" s="5"/>
    </row>
    <row r="195" ht="15.75" customHeight="1">
      <c r="A195" s="5"/>
      <c r="B195" s="5"/>
      <c r="C195" s="5"/>
      <c r="D195" s="5"/>
      <c r="E195" s="5"/>
      <c r="F195" s="5"/>
      <c r="G195" s="5"/>
      <c r="H195" s="5"/>
      <c r="L195" s="5"/>
    </row>
    <row r="196" ht="15.75" customHeight="1">
      <c r="A196" s="5"/>
      <c r="B196" s="5"/>
      <c r="C196" s="5"/>
      <c r="D196" s="5"/>
      <c r="E196" s="5"/>
      <c r="F196" s="5"/>
      <c r="G196" s="5"/>
      <c r="H196" s="5"/>
      <c r="L196" s="5"/>
    </row>
    <row r="197" ht="15.75" customHeight="1">
      <c r="A197" s="5"/>
      <c r="B197" s="5"/>
      <c r="C197" s="5"/>
      <c r="D197" s="5"/>
      <c r="E197" s="5"/>
      <c r="F197" s="5"/>
      <c r="G197" s="5"/>
      <c r="H197" s="5"/>
      <c r="L197" s="5"/>
    </row>
    <row r="198" ht="15.75" customHeight="1">
      <c r="A198" s="5"/>
      <c r="B198" s="5"/>
      <c r="C198" s="5"/>
      <c r="D198" s="5"/>
      <c r="E198" s="5"/>
      <c r="F198" s="5"/>
      <c r="G198" s="5"/>
      <c r="H198" s="5"/>
      <c r="L198" s="5"/>
    </row>
    <row r="199" ht="15.75" customHeight="1">
      <c r="A199" s="5"/>
      <c r="B199" s="5"/>
      <c r="C199" s="5"/>
      <c r="D199" s="5"/>
      <c r="E199" s="5"/>
      <c r="F199" s="5"/>
      <c r="G199" s="5"/>
      <c r="H199" s="5"/>
      <c r="L199" s="5"/>
    </row>
    <row r="200" ht="15.75" customHeight="1">
      <c r="A200" s="5"/>
      <c r="B200" s="5"/>
      <c r="C200" s="5"/>
      <c r="D200" s="5"/>
      <c r="E200" s="5"/>
      <c r="F200" s="5"/>
      <c r="G200" s="5"/>
      <c r="H200" s="5"/>
      <c r="L200" s="5"/>
    </row>
    <row r="201" ht="15.75" customHeight="1">
      <c r="A201" s="5"/>
      <c r="B201" s="5"/>
      <c r="C201" s="5"/>
      <c r="D201" s="5"/>
      <c r="E201" s="5"/>
      <c r="F201" s="5"/>
      <c r="G201" s="5"/>
      <c r="H201" s="5"/>
      <c r="L201" s="5"/>
    </row>
    <row r="202" ht="15.75" customHeight="1">
      <c r="A202" s="5"/>
      <c r="B202" s="5"/>
      <c r="C202" s="5"/>
      <c r="D202" s="5"/>
      <c r="E202" s="5"/>
      <c r="F202" s="5"/>
      <c r="G202" s="5"/>
      <c r="H202" s="5"/>
      <c r="L202" s="5"/>
    </row>
    <row r="203" ht="15.75" customHeight="1">
      <c r="A203" s="5"/>
      <c r="B203" s="5"/>
      <c r="C203" s="5"/>
      <c r="D203" s="5"/>
      <c r="E203" s="5"/>
      <c r="F203" s="5"/>
      <c r="G203" s="5"/>
      <c r="H203" s="5"/>
      <c r="L203" s="5"/>
    </row>
    <row r="204" ht="15.75" customHeight="1">
      <c r="A204" s="5"/>
      <c r="B204" s="5"/>
      <c r="C204" s="5"/>
      <c r="D204" s="5"/>
      <c r="E204" s="5"/>
      <c r="F204" s="5"/>
      <c r="G204" s="5"/>
      <c r="H204" s="5"/>
      <c r="L204" s="5"/>
    </row>
    <row r="205" ht="15.75" customHeight="1">
      <c r="A205" s="5"/>
      <c r="B205" s="5"/>
      <c r="C205" s="5"/>
      <c r="D205" s="5"/>
      <c r="E205" s="5"/>
      <c r="F205" s="5"/>
      <c r="G205" s="5"/>
      <c r="H205" s="5"/>
      <c r="L205" s="5"/>
    </row>
    <row r="206" ht="15.75" customHeight="1">
      <c r="A206" s="5"/>
      <c r="B206" s="5"/>
      <c r="C206" s="5"/>
      <c r="D206" s="5"/>
      <c r="E206" s="5"/>
      <c r="F206" s="5"/>
      <c r="G206" s="5"/>
      <c r="H206" s="5"/>
      <c r="L206" s="5"/>
    </row>
    <row r="207" ht="15.75" customHeight="1">
      <c r="A207" s="5"/>
      <c r="B207" s="5"/>
      <c r="C207" s="5"/>
      <c r="D207" s="5"/>
      <c r="E207" s="5"/>
      <c r="F207" s="5"/>
      <c r="G207" s="5"/>
      <c r="H207" s="5"/>
      <c r="L207" s="5"/>
    </row>
    <row r="208" ht="15.75" customHeight="1">
      <c r="A208" s="5"/>
      <c r="B208" s="5"/>
      <c r="C208" s="5"/>
      <c r="D208" s="5"/>
      <c r="E208" s="5"/>
      <c r="F208" s="5"/>
      <c r="G208" s="5"/>
      <c r="H208" s="5"/>
      <c r="L208" s="5"/>
    </row>
    <row r="209" ht="15.75" customHeight="1">
      <c r="A209" s="5"/>
      <c r="B209" s="5"/>
      <c r="C209" s="5"/>
      <c r="D209" s="5"/>
      <c r="E209" s="5"/>
      <c r="F209" s="5"/>
      <c r="G209" s="5"/>
      <c r="H209" s="5"/>
      <c r="L209" s="5"/>
    </row>
    <row r="210" ht="15.75" customHeight="1">
      <c r="A210" s="5"/>
      <c r="B210" s="5"/>
      <c r="C210" s="5"/>
      <c r="D210" s="5"/>
      <c r="E210" s="5"/>
      <c r="F210" s="5"/>
      <c r="G210" s="5"/>
      <c r="H210" s="5"/>
      <c r="L210" s="5"/>
    </row>
    <row r="211" ht="15.75" customHeight="1">
      <c r="A211" s="5"/>
      <c r="B211" s="5"/>
      <c r="C211" s="5"/>
      <c r="D211" s="5"/>
      <c r="E211" s="5"/>
      <c r="F211" s="5"/>
      <c r="G211" s="5"/>
      <c r="H211" s="5"/>
      <c r="L211" s="5"/>
    </row>
    <row r="212" ht="15.75" customHeight="1">
      <c r="A212" s="5"/>
      <c r="B212" s="5"/>
      <c r="C212" s="5"/>
      <c r="D212" s="5"/>
      <c r="E212" s="5"/>
      <c r="F212" s="5"/>
      <c r="G212" s="5"/>
      <c r="H212" s="5"/>
      <c r="L212" s="5"/>
    </row>
    <row r="213" ht="15.75" customHeight="1">
      <c r="A213" s="5"/>
      <c r="B213" s="5"/>
      <c r="C213" s="5"/>
      <c r="D213" s="5"/>
      <c r="E213" s="5"/>
      <c r="F213" s="5"/>
      <c r="G213" s="5"/>
      <c r="H213" s="5"/>
      <c r="L213" s="5"/>
    </row>
    <row r="214" ht="15.75" customHeight="1">
      <c r="A214" s="5"/>
      <c r="B214" s="5"/>
      <c r="C214" s="5"/>
      <c r="D214" s="5"/>
      <c r="E214" s="5"/>
      <c r="F214" s="5"/>
      <c r="G214" s="5"/>
      <c r="H214" s="5"/>
      <c r="L214" s="5"/>
    </row>
    <row r="215" ht="15.75" customHeight="1">
      <c r="A215" s="5"/>
      <c r="B215" s="5"/>
      <c r="C215" s="5"/>
      <c r="D215" s="5"/>
      <c r="E215" s="5"/>
      <c r="F215" s="5"/>
      <c r="G215" s="5"/>
      <c r="H215" s="5"/>
      <c r="L215" s="5"/>
    </row>
    <row r="216" ht="15.75" customHeight="1">
      <c r="A216" s="5"/>
      <c r="B216" s="5"/>
      <c r="C216" s="5"/>
      <c r="D216" s="5"/>
      <c r="E216" s="5"/>
      <c r="F216" s="5"/>
      <c r="G216" s="5"/>
      <c r="H216" s="5"/>
      <c r="L216" s="5"/>
    </row>
    <row r="217" ht="15.75" customHeight="1">
      <c r="A217" s="5"/>
      <c r="B217" s="5"/>
      <c r="C217" s="5"/>
      <c r="D217" s="5"/>
      <c r="E217" s="5"/>
      <c r="F217" s="5"/>
      <c r="G217" s="5"/>
      <c r="H217" s="5"/>
      <c r="L217" s="5"/>
    </row>
    <row r="218" ht="15.75" customHeight="1">
      <c r="A218" s="5"/>
      <c r="B218" s="5"/>
      <c r="C218" s="5"/>
      <c r="D218" s="5"/>
      <c r="E218" s="5"/>
      <c r="F218" s="5"/>
      <c r="G218" s="5"/>
      <c r="H218" s="5"/>
      <c r="L218" s="5"/>
    </row>
    <row r="219" ht="15.75" customHeight="1">
      <c r="A219" s="5"/>
      <c r="B219" s="5"/>
      <c r="C219" s="5"/>
      <c r="D219" s="5"/>
      <c r="E219" s="5"/>
      <c r="F219" s="5"/>
      <c r="G219" s="5"/>
      <c r="H219" s="5"/>
      <c r="L219" s="5"/>
    </row>
    <row r="220" ht="15.75" customHeight="1">
      <c r="A220" s="5"/>
      <c r="B220" s="5"/>
      <c r="C220" s="5"/>
      <c r="D220" s="5"/>
      <c r="E220" s="5"/>
      <c r="F220" s="5"/>
      <c r="G220" s="5"/>
      <c r="H220" s="5"/>
      <c r="L220" s="5"/>
    </row>
    <row r="221" ht="15.75" customHeight="1">
      <c r="A221" s="5"/>
      <c r="B221" s="5"/>
      <c r="C221" s="5"/>
      <c r="D221" s="5"/>
      <c r="E221" s="5"/>
      <c r="F221" s="5"/>
      <c r="G221" s="5"/>
      <c r="H221" s="5"/>
      <c r="L221" s="5"/>
    </row>
    <row r="222" ht="15.75" customHeight="1">
      <c r="A222" s="5"/>
      <c r="B222" s="5"/>
      <c r="C222" s="5"/>
      <c r="D222" s="5"/>
      <c r="E222" s="5"/>
      <c r="F222" s="5"/>
      <c r="G222" s="5"/>
      <c r="H222" s="5"/>
      <c r="L222" s="5"/>
    </row>
    <row r="223" ht="15.75" customHeight="1">
      <c r="A223" s="5"/>
      <c r="B223" s="5"/>
      <c r="C223" s="5"/>
      <c r="D223" s="5"/>
      <c r="E223" s="5"/>
      <c r="F223" s="5"/>
      <c r="G223" s="5"/>
      <c r="H223" s="5"/>
      <c r="L223" s="5"/>
    </row>
    <row r="224" ht="15.75" customHeight="1">
      <c r="A224" s="5"/>
      <c r="B224" s="5"/>
      <c r="C224" s="5"/>
      <c r="D224" s="5"/>
      <c r="E224" s="5"/>
      <c r="F224" s="5"/>
      <c r="G224" s="5"/>
      <c r="H224" s="5"/>
      <c r="L224" s="5"/>
    </row>
    <row r="225" ht="15.75" customHeight="1">
      <c r="A225" s="5"/>
      <c r="B225" s="5"/>
      <c r="C225" s="5"/>
      <c r="D225" s="5"/>
      <c r="E225" s="5"/>
      <c r="F225" s="5"/>
      <c r="G225" s="5"/>
      <c r="H225" s="5"/>
      <c r="L225" s="5"/>
    </row>
    <row r="226" ht="15.75" customHeight="1">
      <c r="A226" s="5"/>
      <c r="B226" s="5"/>
      <c r="C226" s="5"/>
      <c r="D226" s="5"/>
      <c r="E226" s="5"/>
      <c r="F226" s="5"/>
      <c r="G226" s="5"/>
      <c r="H226" s="5"/>
      <c r="L226" s="5"/>
    </row>
    <row r="227" ht="15.75" customHeight="1">
      <c r="A227" s="5"/>
      <c r="B227" s="5"/>
      <c r="C227" s="5"/>
      <c r="D227" s="5"/>
      <c r="E227" s="5"/>
      <c r="F227" s="5"/>
      <c r="G227" s="5"/>
      <c r="H227" s="5"/>
      <c r="L227" s="5"/>
    </row>
    <row r="228" ht="15.75" customHeight="1">
      <c r="A228" s="5"/>
      <c r="B228" s="5"/>
      <c r="C228" s="5"/>
      <c r="D228" s="5"/>
      <c r="E228" s="5"/>
      <c r="F228" s="5"/>
      <c r="G228" s="5"/>
      <c r="H228" s="5"/>
      <c r="L228" s="5"/>
    </row>
    <row r="229" ht="15.75" customHeight="1">
      <c r="A229" s="5"/>
      <c r="B229" s="5"/>
      <c r="C229" s="5"/>
      <c r="D229" s="5"/>
      <c r="E229" s="5"/>
      <c r="F229" s="5"/>
      <c r="G229" s="5"/>
      <c r="H229" s="5"/>
      <c r="L229" s="5"/>
    </row>
    <row r="230" ht="15.75" customHeight="1">
      <c r="A230" s="5"/>
      <c r="B230" s="5"/>
      <c r="C230" s="5"/>
      <c r="D230" s="5"/>
      <c r="E230" s="5"/>
      <c r="F230" s="5"/>
      <c r="G230" s="5"/>
      <c r="H230" s="5"/>
      <c r="L230" s="5"/>
    </row>
    <row r="231" ht="15.75" customHeight="1">
      <c r="A231" s="5"/>
      <c r="B231" s="5"/>
      <c r="C231" s="5"/>
      <c r="D231" s="5"/>
      <c r="E231" s="5"/>
      <c r="F231" s="5"/>
      <c r="G231" s="5"/>
      <c r="H231" s="5"/>
      <c r="L231" s="5"/>
    </row>
    <row r="232" ht="15.75" customHeight="1">
      <c r="A232" s="5"/>
      <c r="B232" s="5"/>
      <c r="C232" s="5"/>
      <c r="D232" s="5"/>
      <c r="E232" s="5"/>
      <c r="F232" s="5"/>
      <c r="G232" s="5"/>
      <c r="H232" s="5"/>
      <c r="L232" s="5"/>
    </row>
    <row r="233" ht="15.75" customHeight="1">
      <c r="A233" s="5"/>
      <c r="B233" s="5"/>
      <c r="C233" s="5"/>
      <c r="D233" s="5"/>
      <c r="E233" s="5"/>
      <c r="F233" s="5"/>
      <c r="G233" s="5"/>
      <c r="H233" s="5"/>
      <c r="L233" s="5"/>
    </row>
    <row r="234" ht="15.75" customHeight="1">
      <c r="A234" s="5"/>
      <c r="B234" s="5"/>
      <c r="C234" s="5"/>
      <c r="D234" s="5"/>
      <c r="E234" s="5"/>
      <c r="F234" s="5"/>
      <c r="G234" s="5"/>
      <c r="H234" s="5"/>
      <c r="L234" s="5"/>
    </row>
    <row r="235" ht="15.75" customHeight="1">
      <c r="A235" s="5"/>
      <c r="B235" s="5"/>
      <c r="C235" s="5"/>
      <c r="D235" s="5"/>
      <c r="E235" s="5"/>
      <c r="F235" s="5"/>
      <c r="G235" s="5"/>
      <c r="H235" s="5"/>
      <c r="L235" s="5"/>
    </row>
    <row r="236" ht="15.75" customHeight="1">
      <c r="A236" s="5"/>
      <c r="B236" s="5"/>
      <c r="C236" s="5"/>
      <c r="D236" s="5"/>
      <c r="E236" s="5"/>
      <c r="F236" s="5"/>
      <c r="G236" s="5"/>
      <c r="H236" s="5"/>
      <c r="L236" s="5"/>
    </row>
    <row r="237" ht="15.75" customHeight="1">
      <c r="A237" s="5"/>
      <c r="B237" s="5"/>
      <c r="C237" s="5"/>
      <c r="D237" s="5"/>
      <c r="E237" s="5"/>
      <c r="F237" s="5"/>
      <c r="G237" s="5"/>
      <c r="H237" s="5"/>
      <c r="L237" s="5"/>
    </row>
    <row r="238" ht="15.75" customHeight="1">
      <c r="A238" s="5"/>
      <c r="B238" s="5"/>
      <c r="C238" s="5"/>
      <c r="D238" s="5"/>
      <c r="E238" s="5"/>
      <c r="F238" s="5"/>
      <c r="G238" s="5"/>
      <c r="H238" s="5"/>
      <c r="L238" s="5"/>
    </row>
    <row r="239" ht="15.75" customHeight="1">
      <c r="A239" s="5"/>
      <c r="B239" s="5"/>
      <c r="C239" s="5"/>
      <c r="D239" s="5"/>
      <c r="E239" s="5"/>
      <c r="F239" s="5"/>
      <c r="G239" s="5"/>
      <c r="H239" s="5"/>
      <c r="L239" s="5"/>
    </row>
    <row r="240" ht="15.75" customHeight="1">
      <c r="A240" s="5"/>
      <c r="B240" s="5"/>
      <c r="C240" s="5"/>
      <c r="D240" s="5"/>
      <c r="E240" s="5"/>
      <c r="F240" s="5"/>
      <c r="G240" s="5"/>
      <c r="H240" s="5"/>
      <c r="L240" s="5"/>
    </row>
    <row r="241" ht="15.75" customHeight="1">
      <c r="A241" s="5"/>
      <c r="B241" s="5"/>
      <c r="C241" s="5"/>
      <c r="D241" s="5"/>
      <c r="E241" s="5"/>
      <c r="F241" s="5"/>
      <c r="G241" s="5"/>
      <c r="H241" s="5"/>
      <c r="L241" s="5"/>
    </row>
    <row r="242" ht="15.75" customHeight="1">
      <c r="A242" s="5"/>
      <c r="B242" s="5"/>
      <c r="C242" s="5"/>
      <c r="D242" s="5"/>
      <c r="E242" s="5"/>
      <c r="F242" s="5"/>
      <c r="G242" s="5"/>
      <c r="H242" s="5"/>
      <c r="L242" s="5"/>
    </row>
    <row r="243" ht="15.75" customHeight="1">
      <c r="A243" s="5"/>
      <c r="B243" s="5"/>
      <c r="C243" s="5"/>
      <c r="D243" s="5"/>
      <c r="E243" s="5"/>
      <c r="F243" s="5"/>
      <c r="G243" s="5"/>
      <c r="H243" s="5"/>
      <c r="L243" s="5"/>
    </row>
    <row r="244" ht="15.75" customHeight="1">
      <c r="A244" s="5"/>
      <c r="B244" s="5"/>
      <c r="C244" s="5"/>
      <c r="D244" s="5"/>
      <c r="E244" s="5"/>
      <c r="F244" s="5"/>
      <c r="G244" s="5"/>
      <c r="H244" s="5"/>
      <c r="L244" s="5"/>
    </row>
    <row r="245" ht="15.75" customHeight="1">
      <c r="A245" s="5"/>
      <c r="B245" s="5"/>
      <c r="C245" s="5"/>
      <c r="D245" s="5"/>
      <c r="E245" s="5"/>
      <c r="F245" s="5"/>
      <c r="G245" s="5"/>
      <c r="H245" s="5"/>
      <c r="L245" s="5"/>
    </row>
    <row r="246" ht="15.75" customHeight="1">
      <c r="A246" s="5"/>
      <c r="B246" s="5"/>
      <c r="C246" s="5"/>
      <c r="D246" s="5"/>
      <c r="E246" s="5"/>
      <c r="F246" s="5"/>
      <c r="G246" s="5"/>
      <c r="H246" s="5"/>
      <c r="L246" s="5"/>
    </row>
    <row r="247" ht="15.75" customHeight="1">
      <c r="A247" s="5"/>
      <c r="B247" s="5"/>
      <c r="C247" s="5"/>
      <c r="D247" s="5"/>
      <c r="E247" s="5"/>
      <c r="F247" s="5"/>
      <c r="G247" s="5"/>
      <c r="H247" s="5"/>
      <c r="L247" s="5"/>
    </row>
    <row r="248" ht="15.75" customHeight="1">
      <c r="A248" s="5"/>
      <c r="B248" s="5"/>
      <c r="C248" s="5"/>
      <c r="D248" s="5"/>
      <c r="E248" s="5"/>
      <c r="F248" s="5"/>
      <c r="G248" s="5"/>
      <c r="H248" s="5"/>
      <c r="L248" s="5"/>
    </row>
    <row r="249" ht="15.75" customHeight="1">
      <c r="A249" s="5"/>
      <c r="B249" s="5"/>
      <c r="C249" s="5"/>
      <c r="D249" s="5"/>
      <c r="E249" s="5"/>
      <c r="F249" s="5"/>
      <c r="G249" s="5"/>
      <c r="H249" s="5"/>
      <c r="L249" s="5"/>
    </row>
    <row r="250" ht="15.75" customHeight="1">
      <c r="A250" s="5"/>
      <c r="B250" s="5"/>
      <c r="C250" s="5"/>
      <c r="D250" s="5"/>
      <c r="E250" s="5"/>
      <c r="F250" s="5"/>
      <c r="G250" s="5"/>
      <c r="H250" s="5"/>
      <c r="L250" s="5"/>
    </row>
    <row r="251" ht="15.75" customHeight="1">
      <c r="A251" s="5"/>
      <c r="B251" s="5"/>
      <c r="C251" s="5"/>
      <c r="D251" s="5"/>
      <c r="E251" s="5"/>
      <c r="F251" s="5"/>
      <c r="G251" s="5"/>
      <c r="H251" s="5"/>
      <c r="L251" s="5"/>
    </row>
    <row r="252" ht="15.75" customHeight="1">
      <c r="A252" s="5"/>
      <c r="B252" s="5"/>
      <c r="C252" s="5"/>
      <c r="D252" s="5"/>
      <c r="E252" s="5"/>
      <c r="F252" s="5"/>
      <c r="G252" s="5"/>
      <c r="H252" s="5"/>
      <c r="L252" s="5"/>
    </row>
    <row r="253" ht="15.75" customHeight="1">
      <c r="A253" s="5"/>
      <c r="B253" s="5"/>
      <c r="C253" s="5"/>
      <c r="D253" s="5"/>
      <c r="E253" s="5"/>
      <c r="F253" s="5"/>
      <c r="G253" s="5"/>
      <c r="H253" s="5"/>
      <c r="L253" s="5"/>
    </row>
    <row r="254" ht="15.75" customHeight="1">
      <c r="A254" s="5"/>
      <c r="B254" s="5"/>
      <c r="C254" s="5"/>
      <c r="D254" s="5"/>
      <c r="E254" s="5"/>
      <c r="F254" s="5"/>
      <c r="G254" s="5"/>
      <c r="H254" s="5"/>
      <c r="L254" s="5"/>
    </row>
    <row r="255" ht="15.75" customHeight="1">
      <c r="A255" s="5"/>
      <c r="B255" s="5"/>
      <c r="C255" s="5"/>
      <c r="D255" s="5"/>
      <c r="E255" s="5"/>
      <c r="F255" s="5"/>
      <c r="G255" s="5"/>
      <c r="H255" s="5"/>
      <c r="L255" s="5"/>
    </row>
    <row r="256" ht="15.75" customHeight="1">
      <c r="A256" s="5"/>
      <c r="B256" s="5"/>
      <c r="C256" s="5"/>
      <c r="D256" s="5"/>
      <c r="E256" s="5"/>
      <c r="F256" s="5"/>
      <c r="G256" s="5"/>
      <c r="H256" s="5"/>
      <c r="L256" s="5"/>
    </row>
    <row r="257" ht="15.75" customHeight="1">
      <c r="A257" s="5"/>
      <c r="B257" s="5"/>
      <c r="C257" s="5"/>
      <c r="D257" s="5"/>
      <c r="E257" s="5"/>
      <c r="F257" s="5"/>
      <c r="G257" s="5"/>
      <c r="H257" s="5"/>
      <c r="L257" s="5"/>
    </row>
    <row r="258" ht="15.75" customHeight="1">
      <c r="A258" s="5"/>
      <c r="B258" s="5"/>
      <c r="C258" s="5"/>
      <c r="D258" s="5"/>
      <c r="E258" s="5"/>
      <c r="F258" s="5"/>
      <c r="G258" s="5"/>
      <c r="H258" s="5"/>
      <c r="L258" s="5"/>
    </row>
    <row r="259" ht="15.75" customHeight="1">
      <c r="A259" s="5"/>
      <c r="B259" s="5"/>
      <c r="C259" s="5"/>
      <c r="D259" s="5"/>
      <c r="E259" s="5"/>
      <c r="F259" s="5"/>
      <c r="G259" s="5"/>
      <c r="H259" s="5"/>
      <c r="L259" s="5"/>
    </row>
    <row r="260" ht="15.75" customHeight="1">
      <c r="A260" s="5"/>
      <c r="B260" s="5"/>
      <c r="C260" s="5"/>
      <c r="D260" s="5"/>
      <c r="E260" s="5"/>
      <c r="F260" s="5"/>
      <c r="G260" s="5"/>
      <c r="H260" s="5"/>
      <c r="L260" s="5"/>
    </row>
    <row r="261" ht="15.75" customHeight="1">
      <c r="A261" s="5"/>
      <c r="B261" s="5"/>
      <c r="C261" s="5"/>
      <c r="D261" s="5"/>
      <c r="E261" s="5"/>
      <c r="F261" s="5"/>
      <c r="G261" s="5"/>
      <c r="H261" s="5"/>
      <c r="L261" s="5"/>
    </row>
    <row r="262" ht="15.75" customHeight="1">
      <c r="A262" s="5"/>
      <c r="B262" s="5"/>
      <c r="C262" s="5"/>
      <c r="D262" s="5"/>
      <c r="E262" s="5"/>
      <c r="F262" s="5"/>
      <c r="G262" s="5"/>
      <c r="H262" s="5"/>
      <c r="L262" s="5"/>
    </row>
    <row r="263" ht="15.75" customHeight="1">
      <c r="A263" s="5"/>
      <c r="B263" s="5"/>
      <c r="C263" s="5"/>
      <c r="D263" s="5"/>
      <c r="E263" s="5"/>
      <c r="F263" s="5"/>
      <c r="G263" s="5"/>
      <c r="H263" s="5"/>
      <c r="L263" s="5"/>
    </row>
    <row r="264" ht="15.75" customHeight="1">
      <c r="A264" s="5"/>
      <c r="B264" s="5"/>
      <c r="C264" s="5"/>
      <c r="D264" s="5"/>
      <c r="E264" s="5"/>
      <c r="F264" s="5"/>
      <c r="G264" s="5"/>
      <c r="H264" s="5"/>
      <c r="L264" s="5"/>
    </row>
    <row r="265" ht="15.75" customHeight="1">
      <c r="A265" s="5"/>
      <c r="B265" s="5"/>
      <c r="C265" s="5"/>
      <c r="D265" s="5"/>
      <c r="E265" s="5"/>
      <c r="F265" s="5"/>
      <c r="G265" s="5"/>
      <c r="H265" s="5"/>
      <c r="L265" s="5"/>
    </row>
    <row r="266" ht="15.75" customHeight="1">
      <c r="A266" s="5"/>
      <c r="B266" s="5"/>
      <c r="C266" s="5"/>
      <c r="D266" s="5"/>
      <c r="E266" s="5"/>
      <c r="F266" s="5"/>
      <c r="G266" s="5"/>
      <c r="H266" s="5"/>
      <c r="L266" s="5"/>
    </row>
    <row r="267" ht="15.75" customHeight="1">
      <c r="A267" s="5"/>
      <c r="B267" s="5"/>
      <c r="C267" s="5"/>
      <c r="D267" s="5"/>
      <c r="E267" s="5"/>
      <c r="F267" s="5"/>
      <c r="G267" s="5"/>
      <c r="H267" s="5"/>
      <c r="L267" s="5"/>
    </row>
    <row r="268" ht="15.75" customHeight="1">
      <c r="A268" s="5"/>
      <c r="B268" s="5"/>
      <c r="C268" s="5"/>
      <c r="D268" s="5"/>
      <c r="E268" s="5"/>
      <c r="F268" s="5"/>
      <c r="G268" s="5"/>
      <c r="H268" s="5"/>
      <c r="L268" s="5"/>
    </row>
    <row r="269" ht="15.75" customHeight="1">
      <c r="A269" s="5"/>
      <c r="B269" s="5"/>
      <c r="C269" s="5"/>
      <c r="D269" s="5"/>
      <c r="E269" s="5"/>
      <c r="F269" s="5"/>
      <c r="G269" s="5"/>
      <c r="H269" s="5"/>
      <c r="L269" s="5"/>
    </row>
    <row r="270" ht="15.75" customHeight="1">
      <c r="A270" s="5"/>
      <c r="B270" s="5"/>
      <c r="C270" s="5"/>
      <c r="D270" s="5"/>
      <c r="E270" s="5"/>
      <c r="F270" s="5"/>
      <c r="G270" s="5"/>
      <c r="H270" s="5"/>
      <c r="L270" s="5"/>
    </row>
    <row r="271" ht="15.75" customHeight="1">
      <c r="A271" s="5"/>
      <c r="B271" s="5"/>
      <c r="C271" s="5"/>
      <c r="D271" s="5"/>
      <c r="E271" s="5"/>
      <c r="F271" s="5"/>
      <c r="G271" s="5"/>
      <c r="H271" s="5"/>
      <c r="L271" s="5"/>
    </row>
    <row r="272" ht="15.75" customHeight="1">
      <c r="A272" s="5"/>
      <c r="B272" s="5"/>
      <c r="C272" s="5"/>
      <c r="D272" s="5"/>
      <c r="E272" s="5"/>
      <c r="F272" s="5"/>
      <c r="G272" s="5"/>
      <c r="H272" s="5"/>
      <c r="L272" s="5"/>
    </row>
    <row r="273" ht="15.75" customHeight="1">
      <c r="A273" s="5"/>
      <c r="B273" s="5"/>
      <c r="C273" s="5"/>
      <c r="D273" s="5"/>
      <c r="E273" s="5"/>
      <c r="F273" s="5"/>
      <c r="G273" s="5"/>
      <c r="H273" s="5"/>
      <c r="L273" s="5"/>
    </row>
    <row r="274" ht="15.75" customHeight="1">
      <c r="A274" s="5"/>
      <c r="B274" s="5"/>
      <c r="C274" s="5"/>
      <c r="D274" s="5"/>
      <c r="E274" s="5"/>
      <c r="F274" s="5"/>
      <c r="G274" s="5"/>
      <c r="H274" s="5"/>
      <c r="L274" s="5"/>
    </row>
    <row r="275" ht="15.75" customHeight="1">
      <c r="A275" s="5"/>
      <c r="B275" s="5"/>
      <c r="C275" s="5"/>
      <c r="D275" s="5"/>
      <c r="E275" s="5"/>
      <c r="F275" s="5"/>
      <c r="G275" s="5"/>
      <c r="H275" s="5"/>
      <c r="L275" s="5"/>
    </row>
    <row r="276" ht="15.75" customHeight="1">
      <c r="A276" s="5"/>
      <c r="B276" s="5"/>
      <c r="C276" s="5"/>
      <c r="D276" s="5"/>
      <c r="E276" s="5"/>
      <c r="F276" s="5"/>
      <c r="G276" s="5"/>
      <c r="H276" s="5"/>
      <c r="L276" s="5"/>
    </row>
    <row r="277" ht="15.75" customHeight="1">
      <c r="A277" s="5"/>
      <c r="B277" s="5"/>
      <c r="C277" s="5"/>
      <c r="D277" s="5"/>
      <c r="E277" s="5"/>
      <c r="F277" s="5"/>
      <c r="G277" s="5"/>
      <c r="H277" s="5"/>
      <c r="L277" s="5"/>
    </row>
    <row r="278" ht="15.75" customHeight="1">
      <c r="A278" s="5"/>
      <c r="B278" s="5"/>
      <c r="C278" s="5"/>
      <c r="D278" s="5"/>
      <c r="E278" s="5"/>
      <c r="F278" s="5"/>
      <c r="G278" s="5"/>
      <c r="H278" s="5"/>
      <c r="L278" s="5"/>
    </row>
    <row r="279" ht="15.75" customHeight="1">
      <c r="A279" s="5"/>
      <c r="B279" s="5"/>
      <c r="C279" s="5"/>
      <c r="D279" s="5"/>
      <c r="E279" s="5"/>
      <c r="F279" s="5"/>
      <c r="G279" s="5"/>
      <c r="H279" s="5"/>
      <c r="L279" s="5"/>
    </row>
    <row r="280" ht="15.75" customHeight="1">
      <c r="A280" s="5"/>
      <c r="B280" s="5"/>
      <c r="C280" s="5"/>
      <c r="D280" s="5"/>
      <c r="E280" s="5"/>
      <c r="F280" s="5"/>
      <c r="G280" s="5"/>
      <c r="H280" s="5"/>
      <c r="L280" s="5"/>
    </row>
    <row r="281" ht="15.75" customHeight="1">
      <c r="A281" s="5"/>
      <c r="B281" s="5"/>
      <c r="C281" s="5"/>
      <c r="D281" s="5"/>
      <c r="E281" s="5"/>
      <c r="F281" s="5"/>
      <c r="G281" s="5"/>
      <c r="H281" s="5"/>
      <c r="L281" s="5"/>
    </row>
    <row r="282" ht="15.75" customHeight="1">
      <c r="A282" s="5"/>
      <c r="B282" s="5"/>
      <c r="C282" s="5"/>
      <c r="D282" s="5"/>
      <c r="E282" s="5"/>
      <c r="F282" s="5"/>
      <c r="G282" s="5"/>
      <c r="H282" s="5"/>
      <c r="L282" s="5"/>
    </row>
    <row r="283" ht="15.75" customHeight="1">
      <c r="A283" s="5"/>
      <c r="B283" s="5"/>
      <c r="C283" s="5"/>
      <c r="D283" s="5"/>
      <c r="E283" s="5"/>
      <c r="F283" s="5"/>
      <c r="G283" s="5"/>
      <c r="H283" s="5"/>
      <c r="L283" s="5"/>
    </row>
    <row r="284" ht="15.75" customHeight="1">
      <c r="A284" s="5"/>
      <c r="B284" s="5"/>
      <c r="C284" s="5"/>
      <c r="D284" s="5"/>
      <c r="E284" s="5"/>
      <c r="F284" s="5"/>
      <c r="G284" s="5"/>
      <c r="H284" s="5"/>
      <c r="L284" s="5"/>
    </row>
    <row r="285" ht="15.75" customHeight="1">
      <c r="A285" s="5"/>
      <c r="B285" s="5"/>
      <c r="C285" s="5"/>
      <c r="D285" s="5"/>
      <c r="E285" s="5"/>
      <c r="F285" s="5"/>
      <c r="G285" s="5"/>
      <c r="H285" s="5"/>
      <c r="L285" s="5"/>
    </row>
    <row r="286" ht="15.75" customHeight="1">
      <c r="A286" s="5"/>
      <c r="B286" s="5"/>
      <c r="C286" s="5"/>
      <c r="D286" s="5"/>
      <c r="E286" s="5"/>
      <c r="F286" s="5"/>
      <c r="G286" s="5"/>
      <c r="H286" s="5"/>
      <c r="L286" s="5"/>
    </row>
    <row r="287" ht="15.75" customHeight="1">
      <c r="A287" s="5"/>
      <c r="B287" s="5"/>
      <c r="C287" s="5"/>
      <c r="D287" s="5"/>
      <c r="E287" s="5"/>
      <c r="F287" s="5"/>
      <c r="G287" s="5"/>
      <c r="H287" s="5"/>
      <c r="L287" s="5"/>
    </row>
    <row r="288" ht="15.75" customHeight="1">
      <c r="A288" s="5"/>
      <c r="B288" s="5"/>
      <c r="C288" s="5"/>
      <c r="D288" s="5"/>
      <c r="E288" s="5"/>
      <c r="F288" s="5"/>
      <c r="G288" s="5"/>
      <c r="H288" s="5"/>
      <c r="L288" s="5"/>
    </row>
    <row r="289" ht="15.75" customHeight="1">
      <c r="A289" s="5"/>
      <c r="B289" s="5"/>
      <c r="C289" s="5"/>
      <c r="D289" s="5"/>
      <c r="E289" s="5"/>
      <c r="F289" s="5"/>
      <c r="G289" s="5"/>
      <c r="H289" s="5"/>
      <c r="L289" s="5"/>
    </row>
    <row r="290" ht="15.75" customHeight="1">
      <c r="A290" s="5"/>
      <c r="B290" s="5"/>
      <c r="C290" s="5"/>
      <c r="D290" s="5"/>
      <c r="E290" s="5"/>
      <c r="F290" s="5"/>
      <c r="G290" s="5"/>
      <c r="H290" s="5"/>
      <c r="L290" s="5"/>
    </row>
    <row r="291" ht="15.75" customHeight="1">
      <c r="A291" s="5"/>
      <c r="B291" s="5"/>
      <c r="C291" s="5"/>
      <c r="D291" s="5"/>
      <c r="E291" s="5"/>
      <c r="F291" s="5"/>
      <c r="G291" s="5"/>
      <c r="H291" s="5"/>
      <c r="L291" s="5"/>
    </row>
    <row r="292" ht="15.75" customHeight="1">
      <c r="A292" s="5"/>
      <c r="B292" s="5"/>
      <c r="C292" s="5"/>
      <c r="D292" s="5"/>
      <c r="E292" s="5"/>
      <c r="F292" s="5"/>
      <c r="G292" s="5"/>
      <c r="H292" s="5"/>
      <c r="L292" s="5"/>
    </row>
    <row r="293" ht="15.75" customHeight="1">
      <c r="A293" s="5"/>
      <c r="B293" s="5"/>
      <c r="C293" s="5"/>
      <c r="D293" s="5"/>
      <c r="E293" s="5"/>
      <c r="F293" s="5"/>
      <c r="G293" s="5"/>
      <c r="H293" s="5"/>
      <c r="L293" s="5"/>
    </row>
    <row r="294" ht="15.75" customHeight="1">
      <c r="A294" s="5"/>
      <c r="B294" s="5"/>
      <c r="C294" s="5"/>
      <c r="D294" s="5"/>
      <c r="E294" s="5"/>
      <c r="F294" s="5"/>
      <c r="G294" s="5"/>
      <c r="H294" s="5"/>
      <c r="L294" s="5"/>
    </row>
    <row r="295" ht="15.75" customHeight="1">
      <c r="A295" s="5"/>
      <c r="B295" s="5"/>
      <c r="C295" s="5"/>
      <c r="D295" s="5"/>
      <c r="E295" s="5"/>
      <c r="F295" s="5"/>
      <c r="G295" s="5"/>
      <c r="H295" s="5"/>
      <c r="L295" s="5"/>
    </row>
    <row r="296" ht="15.75" customHeight="1">
      <c r="A296" s="5"/>
      <c r="B296" s="5"/>
      <c r="C296" s="5"/>
      <c r="D296" s="5"/>
      <c r="E296" s="5"/>
      <c r="F296" s="5"/>
      <c r="G296" s="5"/>
      <c r="H296" s="5"/>
      <c r="L296" s="5"/>
    </row>
    <row r="297" ht="15.75" customHeight="1">
      <c r="A297" s="5"/>
      <c r="B297" s="5"/>
      <c r="C297" s="5"/>
      <c r="D297" s="5"/>
      <c r="E297" s="5"/>
      <c r="F297" s="5"/>
      <c r="G297" s="5"/>
      <c r="H297" s="5"/>
      <c r="L297" s="5"/>
    </row>
    <row r="298" ht="15.75" customHeight="1">
      <c r="A298" s="5"/>
      <c r="B298" s="5"/>
      <c r="C298" s="5"/>
      <c r="D298" s="5"/>
      <c r="E298" s="5"/>
      <c r="F298" s="5"/>
      <c r="G298" s="5"/>
      <c r="H298" s="5"/>
      <c r="L298" s="5"/>
    </row>
    <row r="299" ht="15.75" customHeight="1">
      <c r="A299" s="5"/>
      <c r="B299" s="5"/>
      <c r="C299" s="5"/>
      <c r="D299" s="5"/>
      <c r="E299" s="5"/>
      <c r="F299" s="5"/>
      <c r="G299" s="5"/>
      <c r="H299" s="5"/>
      <c r="L299" s="5"/>
    </row>
    <row r="300" ht="15.75" customHeight="1">
      <c r="A300" s="5"/>
      <c r="B300" s="5"/>
      <c r="C300" s="5"/>
      <c r="D300" s="5"/>
      <c r="E300" s="5"/>
      <c r="F300" s="5"/>
      <c r="G300" s="5"/>
      <c r="H300" s="5"/>
      <c r="L300" s="5"/>
    </row>
    <row r="301" ht="15.75" customHeight="1">
      <c r="A301" s="5"/>
      <c r="B301" s="5"/>
      <c r="C301" s="5"/>
      <c r="D301" s="5"/>
      <c r="E301" s="5"/>
      <c r="F301" s="5"/>
      <c r="G301" s="5"/>
      <c r="H301" s="5"/>
      <c r="L301" s="5"/>
    </row>
    <row r="302" ht="15.75" customHeight="1">
      <c r="A302" s="5"/>
      <c r="B302" s="5"/>
      <c r="C302" s="5"/>
      <c r="D302" s="5"/>
      <c r="E302" s="5"/>
      <c r="F302" s="5"/>
      <c r="G302" s="5"/>
      <c r="H302" s="5"/>
      <c r="L302" s="5"/>
    </row>
    <row r="303" ht="15.75" customHeight="1">
      <c r="A303" s="5"/>
      <c r="B303" s="5"/>
      <c r="C303" s="5"/>
      <c r="D303" s="5"/>
      <c r="E303" s="5"/>
      <c r="F303" s="5"/>
      <c r="G303" s="5"/>
      <c r="H303" s="5"/>
      <c r="L303" s="5"/>
    </row>
    <row r="304" ht="15.75" customHeight="1">
      <c r="A304" s="5"/>
      <c r="B304" s="5"/>
      <c r="C304" s="5"/>
      <c r="D304" s="5"/>
      <c r="E304" s="5"/>
      <c r="F304" s="5"/>
      <c r="G304" s="5"/>
      <c r="H304" s="5"/>
      <c r="L304" s="5"/>
    </row>
    <row r="305" ht="15.75" customHeight="1">
      <c r="A305" s="5"/>
      <c r="B305" s="5"/>
      <c r="C305" s="5"/>
      <c r="D305" s="5"/>
      <c r="E305" s="5"/>
      <c r="F305" s="5"/>
      <c r="G305" s="5"/>
      <c r="H305" s="5"/>
      <c r="L305" s="5"/>
    </row>
    <row r="306" ht="15.75" customHeight="1">
      <c r="A306" s="5"/>
      <c r="B306" s="5"/>
      <c r="C306" s="5"/>
      <c r="D306" s="5"/>
      <c r="E306" s="5"/>
      <c r="F306" s="5"/>
      <c r="G306" s="5"/>
      <c r="H306" s="5"/>
      <c r="L306" s="5"/>
    </row>
    <row r="307" ht="15.75" customHeight="1">
      <c r="A307" s="5"/>
      <c r="B307" s="5"/>
      <c r="C307" s="5"/>
      <c r="D307" s="5"/>
      <c r="E307" s="5"/>
      <c r="F307" s="5"/>
      <c r="G307" s="5"/>
      <c r="H307" s="5"/>
      <c r="L307" s="5"/>
    </row>
    <row r="308" ht="15.75" customHeight="1">
      <c r="A308" s="5"/>
      <c r="B308" s="5"/>
      <c r="C308" s="5"/>
      <c r="D308" s="5"/>
      <c r="E308" s="5"/>
      <c r="F308" s="5"/>
      <c r="G308" s="5"/>
      <c r="H308" s="5"/>
      <c r="L308" s="5"/>
    </row>
    <row r="309" ht="15.75" customHeight="1">
      <c r="A309" s="5"/>
      <c r="B309" s="5"/>
      <c r="C309" s="5"/>
      <c r="D309" s="5"/>
      <c r="E309" s="5"/>
      <c r="F309" s="5"/>
      <c r="G309" s="5"/>
      <c r="H309" s="5"/>
      <c r="L309" s="5"/>
    </row>
    <row r="310" ht="15.75" customHeight="1">
      <c r="A310" s="5"/>
      <c r="B310" s="5"/>
      <c r="C310" s="5"/>
      <c r="D310" s="5"/>
      <c r="E310" s="5"/>
      <c r="F310" s="5"/>
      <c r="G310" s="5"/>
      <c r="H310" s="5"/>
      <c r="L310" s="5"/>
    </row>
    <row r="311" ht="15.75" customHeight="1">
      <c r="A311" s="5"/>
      <c r="B311" s="5"/>
      <c r="C311" s="5"/>
      <c r="D311" s="5"/>
      <c r="E311" s="5"/>
      <c r="F311" s="5"/>
      <c r="G311" s="5"/>
      <c r="H311" s="5"/>
      <c r="L311" s="5"/>
    </row>
    <row r="312" ht="15.75" customHeight="1">
      <c r="A312" s="5"/>
      <c r="B312" s="5"/>
      <c r="C312" s="5"/>
      <c r="D312" s="5"/>
      <c r="E312" s="5"/>
      <c r="F312" s="5"/>
      <c r="G312" s="5"/>
      <c r="H312" s="5"/>
      <c r="L312" s="5"/>
    </row>
    <row r="313" ht="15.75" customHeight="1">
      <c r="A313" s="5"/>
      <c r="B313" s="5"/>
      <c r="C313" s="5"/>
      <c r="D313" s="5"/>
      <c r="E313" s="5"/>
      <c r="F313" s="5"/>
      <c r="G313" s="5"/>
      <c r="H313" s="5"/>
      <c r="L313" s="5"/>
    </row>
    <row r="314" ht="15.75" customHeight="1">
      <c r="A314" s="5"/>
      <c r="B314" s="5"/>
      <c r="C314" s="5"/>
      <c r="D314" s="5"/>
      <c r="E314" s="5"/>
      <c r="F314" s="5"/>
      <c r="G314" s="5"/>
      <c r="H314" s="5"/>
      <c r="L314" s="5"/>
    </row>
    <row r="315" ht="15.75" customHeight="1">
      <c r="A315" s="5"/>
      <c r="B315" s="5"/>
      <c r="C315" s="5"/>
      <c r="D315" s="5"/>
      <c r="E315" s="5"/>
      <c r="F315" s="5"/>
      <c r="G315" s="5"/>
      <c r="H315" s="5"/>
      <c r="L315" s="5"/>
    </row>
    <row r="316" ht="15.75" customHeight="1">
      <c r="A316" s="5"/>
      <c r="B316" s="5"/>
      <c r="C316" s="5"/>
      <c r="D316" s="5"/>
      <c r="E316" s="5"/>
      <c r="F316" s="5"/>
      <c r="G316" s="5"/>
      <c r="H316" s="5"/>
      <c r="L316" s="5"/>
    </row>
    <row r="317" ht="15.75" customHeight="1">
      <c r="A317" s="5"/>
      <c r="B317" s="5"/>
      <c r="C317" s="5"/>
      <c r="D317" s="5"/>
      <c r="E317" s="5"/>
      <c r="F317" s="5"/>
      <c r="G317" s="5"/>
      <c r="H317" s="5"/>
      <c r="L317" s="5"/>
    </row>
    <row r="318" ht="15.75" customHeight="1">
      <c r="A318" s="5"/>
      <c r="B318" s="5"/>
      <c r="C318" s="5"/>
      <c r="D318" s="5"/>
      <c r="E318" s="5"/>
      <c r="F318" s="5"/>
      <c r="G318" s="5"/>
      <c r="H318" s="5"/>
      <c r="L318" s="5"/>
    </row>
    <row r="319" ht="15.75" customHeight="1">
      <c r="A319" s="5"/>
      <c r="B319" s="5"/>
      <c r="C319" s="5"/>
      <c r="D319" s="5"/>
      <c r="E319" s="5"/>
      <c r="F319" s="5"/>
      <c r="G319" s="5"/>
      <c r="H319" s="5"/>
      <c r="L319" s="5"/>
    </row>
    <row r="320" ht="15.75" customHeight="1">
      <c r="A320" s="5"/>
      <c r="B320" s="5"/>
      <c r="C320" s="5"/>
      <c r="D320" s="5"/>
      <c r="E320" s="5"/>
      <c r="F320" s="5"/>
      <c r="G320" s="5"/>
      <c r="H320" s="5"/>
      <c r="L320" s="5"/>
    </row>
    <row r="321" ht="15.75" customHeight="1">
      <c r="A321" s="5"/>
      <c r="B321" s="5"/>
      <c r="C321" s="5"/>
      <c r="D321" s="5"/>
      <c r="E321" s="5"/>
      <c r="F321" s="5"/>
      <c r="G321" s="5"/>
      <c r="H321" s="5"/>
      <c r="L321" s="5"/>
    </row>
    <row r="322" ht="15.75" customHeight="1">
      <c r="A322" s="5"/>
      <c r="B322" s="5"/>
      <c r="C322" s="5"/>
      <c r="D322" s="5"/>
      <c r="E322" s="5"/>
      <c r="F322" s="5"/>
      <c r="G322" s="5"/>
      <c r="H322" s="5"/>
      <c r="L322" s="5"/>
    </row>
    <row r="323" ht="15.75" customHeight="1">
      <c r="A323" s="5"/>
      <c r="B323" s="5"/>
      <c r="C323" s="5"/>
      <c r="D323" s="5"/>
      <c r="E323" s="5"/>
      <c r="F323" s="5"/>
      <c r="G323" s="5"/>
      <c r="H323" s="5"/>
      <c r="L323" s="5"/>
    </row>
    <row r="324" ht="15.75" customHeight="1">
      <c r="A324" s="5"/>
      <c r="B324" s="5"/>
      <c r="C324" s="5"/>
      <c r="D324" s="5"/>
      <c r="E324" s="5"/>
      <c r="F324" s="5"/>
      <c r="G324" s="5"/>
      <c r="H324" s="5"/>
      <c r="L324" s="5"/>
    </row>
    <row r="325" ht="15.75" customHeight="1">
      <c r="A325" s="5"/>
      <c r="B325" s="5"/>
      <c r="C325" s="5"/>
      <c r="D325" s="5"/>
      <c r="E325" s="5"/>
      <c r="F325" s="5"/>
      <c r="G325" s="5"/>
      <c r="H325" s="5"/>
      <c r="L325" s="5"/>
    </row>
    <row r="326" ht="15.75" customHeight="1">
      <c r="A326" s="5"/>
      <c r="B326" s="5"/>
      <c r="C326" s="5"/>
      <c r="D326" s="5"/>
      <c r="E326" s="5"/>
      <c r="F326" s="5"/>
      <c r="G326" s="5"/>
      <c r="H326" s="5"/>
      <c r="L326" s="5"/>
    </row>
    <row r="327" ht="15.75" customHeight="1">
      <c r="A327" s="5"/>
      <c r="B327" s="5"/>
      <c r="C327" s="5"/>
      <c r="D327" s="5"/>
      <c r="E327" s="5"/>
      <c r="F327" s="5"/>
      <c r="G327" s="5"/>
      <c r="H327" s="5"/>
      <c r="L327" s="5"/>
    </row>
    <row r="328" ht="15.75" customHeight="1">
      <c r="A328" s="5"/>
      <c r="B328" s="5"/>
      <c r="C328" s="5"/>
      <c r="D328" s="5"/>
      <c r="E328" s="5"/>
      <c r="F328" s="5"/>
      <c r="G328" s="5"/>
      <c r="H328" s="5"/>
      <c r="L328" s="5"/>
    </row>
    <row r="329" ht="15.75" customHeight="1">
      <c r="A329" s="5"/>
      <c r="B329" s="5"/>
      <c r="C329" s="5"/>
      <c r="D329" s="5"/>
      <c r="E329" s="5"/>
      <c r="F329" s="5"/>
      <c r="G329" s="5"/>
      <c r="H329" s="5"/>
      <c r="L329" s="5"/>
    </row>
    <row r="330" ht="15.75" customHeight="1">
      <c r="A330" s="5"/>
      <c r="B330" s="5"/>
      <c r="C330" s="5"/>
      <c r="D330" s="5"/>
      <c r="E330" s="5"/>
      <c r="F330" s="5"/>
      <c r="G330" s="5"/>
      <c r="H330" s="5"/>
      <c r="L330" s="5"/>
    </row>
    <row r="331" ht="15.75" customHeight="1">
      <c r="A331" s="5"/>
      <c r="B331" s="5"/>
      <c r="C331" s="5"/>
      <c r="D331" s="5"/>
      <c r="E331" s="5"/>
      <c r="F331" s="5"/>
      <c r="G331" s="5"/>
      <c r="H331" s="5"/>
      <c r="L331" s="5"/>
    </row>
    <row r="332" ht="15.75" customHeight="1">
      <c r="A332" s="5"/>
      <c r="B332" s="5"/>
      <c r="C332" s="5"/>
      <c r="D332" s="5"/>
      <c r="E332" s="5"/>
      <c r="F332" s="5"/>
      <c r="G332" s="5"/>
      <c r="H332" s="5"/>
      <c r="L332" s="5"/>
    </row>
    <row r="333" ht="15.75" customHeight="1">
      <c r="A333" s="5"/>
      <c r="B333" s="5"/>
      <c r="C333" s="5"/>
      <c r="D333" s="5"/>
      <c r="E333" s="5"/>
      <c r="F333" s="5"/>
      <c r="G333" s="5"/>
      <c r="H333" s="5"/>
      <c r="L333" s="5"/>
    </row>
    <row r="334" ht="15.75" customHeight="1">
      <c r="A334" s="5"/>
      <c r="B334" s="5"/>
      <c r="C334" s="5"/>
      <c r="D334" s="5"/>
      <c r="E334" s="5"/>
      <c r="F334" s="5"/>
      <c r="G334" s="5"/>
      <c r="H334" s="5"/>
      <c r="L334" s="5"/>
    </row>
    <row r="335" ht="15.75" customHeight="1">
      <c r="A335" s="5"/>
      <c r="B335" s="5"/>
      <c r="C335" s="5"/>
      <c r="D335" s="5"/>
      <c r="E335" s="5"/>
      <c r="F335" s="5"/>
      <c r="G335" s="5"/>
      <c r="H335" s="5"/>
      <c r="L335" s="5"/>
    </row>
    <row r="336" ht="15.75" customHeight="1">
      <c r="A336" s="5"/>
      <c r="B336" s="5"/>
      <c r="C336" s="5"/>
      <c r="D336" s="5"/>
      <c r="E336" s="5"/>
      <c r="F336" s="5"/>
      <c r="G336" s="5"/>
      <c r="H336" s="5"/>
      <c r="L336" s="5"/>
    </row>
    <row r="337" ht="15.75" customHeight="1">
      <c r="A337" s="5"/>
      <c r="B337" s="5"/>
      <c r="C337" s="5"/>
      <c r="D337" s="5"/>
      <c r="E337" s="5"/>
      <c r="F337" s="5"/>
      <c r="G337" s="5"/>
      <c r="H337" s="5"/>
      <c r="L337" s="5"/>
    </row>
    <row r="338" ht="15.75" customHeight="1">
      <c r="A338" s="5"/>
      <c r="B338" s="5"/>
      <c r="C338" s="5"/>
      <c r="D338" s="5"/>
      <c r="E338" s="5"/>
      <c r="F338" s="5"/>
      <c r="G338" s="5"/>
      <c r="H338" s="5"/>
      <c r="L338" s="5"/>
    </row>
    <row r="339" ht="15.75" customHeight="1">
      <c r="A339" s="5"/>
      <c r="B339" s="5"/>
      <c r="C339" s="5"/>
      <c r="D339" s="5"/>
      <c r="E339" s="5"/>
      <c r="F339" s="5"/>
      <c r="G339" s="5"/>
      <c r="H339" s="5"/>
      <c r="L339" s="5"/>
    </row>
    <row r="340" ht="15.75" customHeight="1">
      <c r="A340" s="5"/>
      <c r="B340" s="5"/>
      <c r="C340" s="5"/>
      <c r="D340" s="5"/>
      <c r="E340" s="5"/>
      <c r="F340" s="5"/>
      <c r="G340" s="5"/>
      <c r="H340" s="5"/>
      <c r="L340" s="5"/>
    </row>
    <row r="341" ht="15.75" customHeight="1">
      <c r="A341" s="5"/>
      <c r="B341" s="5"/>
      <c r="C341" s="5"/>
      <c r="D341" s="5"/>
      <c r="E341" s="5"/>
      <c r="F341" s="5"/>
      <c r="G341" s="5"/>
      <c r="H341" s="5"/>
      <c r="L341" s="5"/>
    </row>
    <row r="342" ht="15.75" customHeight="1">
      <c r="A342" s="5"/>
      <c r="B342" s="5"/>
      <c r="C342" s="5"/>
      <c r="D342" s="5"/>
      <c r="E342" s="5"/>
      <c r="F342" s="5"/>
      <c r="G342" s="5"/>
      <c r="H342" s="5"/>
      <c r="L342" s="5"/>
    </row>
    <row r="343" ht="15.75" customHeight="1">
      <c r="A343" s="5"/>
      <c r="B343" s="5"/>
      <c r="C343" s="5"/>
      <c r="D343" s="5"/>
      <c r="E343" s="5"/>
      <c r="F343" s="5"/>
      <c r="G343" s="5"/>
      <c r="H343" s="5"/>
      <c r="L343" s="5"/>
    </row>
    <row r="344" ht="15.75" customHeight="1">
      <c r="A344" s="5"/>
      <c r="B344" s="5"/>
      <c r="C344" s="5"/>
      <c r="D344" s="5"/>
      <c r="E344" s="5"/>
      <c r="F344" s="5"/>
      <c r="G344" s="5"/>
      <c r="H344" s="5"/>
      <c r="L344" s="5"/>
    </row>
    <row r="345" ht="15.75" customHeight="1">
      <c r="A345" s="5"/>
      <c r="B345" s="5"/>
      <c r="C345" s="5"/>
      <c r="D345" s="5"/>
      <c r="E345" s="5"/>
      <c r="F345" s="5"/>
      <c r="G345" s="5"/>
      <c r="H345" s="5"/>
      <c r="L345" s="5"/>
    </row>
    <row r="346" ht="15.75" customHeight="1">
      <c r="A346" s="5"/>
      <c r="B346" s="5"/>
      <c r="C346" s="5"/>
      <c r="D346" s="5"/>
      <c r="E346" s="5"/>
      <c r="F346" s="5"/>
      <c r="G346" s="5"/>
      <c r="H346" s="5"/>
      <c r="L346" s="5"/>
    </row>
    <row r="347" ht="15.75" customHeight="1">
      <c r="A347" s="5"/>
      <c r="B347" s="5"/>
      <c r="C347" s="5"/>
      <c r="D347" s="5"/>
      <c r="E347" s="5"/>
      <c r="F347" s="5"/>
      <c r="G347" s="5"/>
      <c r="H347" s="5"/>
      <c r="L347" s="5"/>
    </row>
    <row r="348" ht="15.75" customHeight="1">
      <c r="A348" s="5"/>
      <c r="B348" s="5"/>
      <c r="C348" s="5"/>
      <c r="D348" s="5"/>
      <c r="E348" s="5"/>
      <c r="F348" s="5"/>
      <c r="G348" s="5"/>
      <c r="H348" s="5"/>
      <c r="L348" s="5"/>
    </row>
    <row r="349" ht="15.75" customHeight="1">
      <c r="A349" s="5"/>
      <c r="B349" s="5"/>
      <c r="C349" s="5"/>
      <c r="D349" s="5"/>
      <c r="E349" s="5"/>
      <c r="F349" s="5"/>
      <c r="G349" s="5"/>
      <c r="H349" s="5"/>
      <c r="L349" s="5"/>
    </row>
    <row r="350" ht="15.75" customHeight="1">
      <c r="A350" s="5"/>
      <c r="B350" s="5"/>
      <c r="C350" s="5"/>
      <c r="D350" s="5"/>
      <c r="E350" s="5"/>
      <c r="F350" s="5"/>
      <c r="G350" s="5"/>
      <c r="H350" s="5"/>
      <c r="L350" s="5"/>
    </row>
    <row r="351" ht="15.75" customHeight="1">
      <c r="A351" s="5"/>
      <c r="B351" s="5"/>
      <c r="C351" s="5"/>
      <c r="D351" s="5"/>
      <c r="E351" s="5"/>
      <c r="F351" s="5"/>
      <c r="G351" s="5"/>
      <c r="H351" s="5"/>
      <c r="L351" s="5"/>
    </row>
    <row r="352" ht="15.75" customHeight="1">
      <c r="A352" s="5"/>
      <c r="B352" s="5"/>
      <c r="C352" s="5"/>
      <c r="D352" s="5"/>
      <c r="E352" s="5"/>
      <c r="F352" s="5"/>
      <c r="G352" s="5"/>
      <c r="H352" s="5"/>
      <c r="L352" s="5"/>
    </row>
    <row r="353" ht="15.75" customHeight="1">
      <c r="A353" s="5"/>
      <c r="B353" s="5"/>
      <c r="C353" s="5"/>
      <c r="D353" s="5"/>
      <c r="E353" s="5"/>
      <c r="F353" s="5"/>
      <c r="G353" s="5"/>
      <c r="H353" s="5"/>
      <c r="L353" s="5"/>
    </row>
    <row r="354" ht="15.75" customHeight="1">
      <c r="A354" s="5"/>
      <c r="B354" s="5"/>
      <c r="C354" s="5"/>
      <c r="D354" s="5"/>
      <c r="E354" s="5"/>
      <c r="F354" s="5"/>
      <c r="G354" s="5"/>
      <c r="H354" s="5"/>
      <c r="L354" s="5"/>
    </row>
    <row r="355" ht="15.75" customHeight="1">
      <c r="A355" s="5"/>
      <c r="B355" s="5"/>
      <c r="C355" s="5"/>
      <c r="D355" s="5"/>
      <c r="E355" s="5"/>
      <c r="F355" s="5"/>
      <c r="G355" s="5"/>
      <c r="H355" s="5"/>
      <c r="L355" s="5"/>
    </row>
    <row r="356" ht="15.75" customHeight="1">
      <c r="A356" s="5"/>
      <c r="B356" s="5"/>
      <c r="C356" s="5"/>
      <c r="D356" s="5"/>
      <c r="E356" s="5"/>
      <c r="F356" s="5"/>
      <c r="G356" s="5"/>
      <c r="H356" s="5"/>
      <c r="L356" s="5"/>
    </row>
    <row r="357" ht="15.75" customHeight="1">
      <c r="A357" s="5"/>
      <c r="B357" s="5"/>
      <c r="C357" s="5"/>
      <c r="D357" s="5"/>
      <c r="E357" s="5"/>
      <c r="F357" s="5"/>
      <c r="G357" s="5"/>
      <c r="H357" s="5"/>
      <c r="L357" s="5"/>
    </row>
    <row r="358" ht="15.75" customHeight="1">
      <c r="A358" s="5"/>
      <c r="B358" s="5"/>
      <c r="C358" s="5"/>
      <c r="D358" s="5"/>
      <c r="E358" s="5"/>
      <c r="F358" s="5"/>
      <c r="G358" s="5"/>
      <c r="H358" s="5"/>
      <c r="L358" s="5"/>
    </row>
    <row r="359" ht="15.75" customHeight="1">
      <c r="A359" s="5"/>
      <c r="B359" s="5"/>
      <c r="C359" s="5"/>
      <c r="D359" s="5"/>
      <c r="E359" s="5"/>
      <c r="F359" s="5"/>
      <c r="G359" s="5"/>
      <c r="H359" s="5"/>
      <c r="L359" s="5"/>
    </row>
    <row r="360" ht="15.75" customHeight="1">
      <c r="A360" s="5"/>
      <c r="B360" s="5"/>
      <c r="C360" s="5"/>
      <c r="D360" s="5"/>
      <c r="E360" s="5"/>
      <c r="F360" s="5"/>
      <c r="G360" s="5"/>
      <c r="H360" s="5"/>
      <c r="L360" s="5"/>
    </row>
    <row r="361" ht="15.75" customHeight="1">
      <c r="A361" s="5"/>
      <c r="B361" s="5"/>
      <c r="C361" s="5"/>
      <c r="D361" s="5"/>
      <c r="E361" s="5"/>
      <c r="F361" s="5"/>
      <c r="G361" s="5"/>
      <c r="H361" s="5"/>
      <c r="L361" s="5"/>
    </row>
    <row r="362" ht="15.75" customHeight="1">
      <c r="A362" s="5"/>
      <c r="B362" s="5"/>
      <c r="C362" s="5"/>
      <c r="D362" s="5"/>
      <c r="E362" s="5"/>
      <c r="F362" s="5"/>
      <c r="G362" s="5"/>
      <c r="H362" s="5"/>
      <c r="L362" s="5"/>
    </row>
    <row r="363" ht="15.75" customHeight="1">
      <c r="A363" s="5"/>
      <c r="B363" s="5"/>
      <c r="C363" s="5"/>
      <c r="D363" s="5"/>
      <c r="E363" s="5"/>
      <c r="F363" s="5"/>
      <c r="G363" s="5"/>
      <c r="H363" s="5"/>
      <c r="L363" s="5"/>
    </row>
    <row r="364" ht="15.75" customHeight="1">
      <c r="A364" s="5"/>
      <c r="B364" s="5"/>
      <c r="C364" s="5"/>
      <c r="D364" s="5"/>
      <c r="E364" s="5"/>
      <c r="F364" s="5"/>
      <c r="G364" s="5"/>
      <c r="H364" s="5"/>
      <c r="L364" s="5"/>
    </row>
    <row r="365" ht="15.75" customHeight="1">
      <c r="A365" s="5"/>
      <c r="B365" s="5"/>
      <c r="C365" s="5"/>
      <c r="D365" s="5"/>
      <c r="E365" s="5"/>
      <c r="F365" s="5"/>
      <c r="G365" s="5"/>
      <c r="H365" s="5"/>
      <c r="L365" s="5"/>
    </row>
    <row r="366" ht="15.75" customHeight="1">
      <c r="A366" s="5"/>
      <c r="B366" s="5"/>
      <c r="C366" s="5"/>
      <c r="D366" s="5"/>
      <c r="E366" s="5"/>
      <c r="F366" s="5"/>
      <c r="G366" s="5"/>
      <c r="H366" s="5"/>
      <c r="L366" s="5"/>
    </row>
    <row r="367" ht="15.75" customHeight="1">
      <c r="A367" s="5"/>
      <c r="B367" s="5"/>
      <c r="C367" s="5"/>
      <c r="D367" s="5"/>
      <c r="E367" s="5"/>
      <c r="F367" s="5"/>
      <c r="G367" s="5"/>
      <c r="H367" s="5"/>
      <c r="L367" s="5"/>
    </row>
    <row r="368" ht="15.75" customHeight="1">
      <c r="A368" s="5"/>
      <c r="B368" s="5"/>
      <c r="C368" s="5"/>
      <c r="D368" s="5"/>
      <c r="E368" s="5"/>
      <c r="F368" s="5"/>
      <c r="G368" s="5"/>
      <c r="H368" s="5"/>
      <c r="L368" s="5"/>
    </row>
    <row r="369" ht="15.75" customHeight="1">
      <c r="A369" s="5"/>
      <c r="B369" s="5"/>
      <c r="C369" s="5"/>
      <c r="D369" s="5"/>
      <c r="E369" s="5"/>
      <c r="F369" s="5"/>
      <c r="G369" s="5"/>
      <c r="H369" s="5"/>
      <c r="L369" s="5"/>
    </row>
    <row r="370" ht="15.75" customHeight="1">
      <c r="A370" s="5"/>
      <c r="B370" s="5"/>
      <c r="C370" s="5"/>
      <c r="D370" s="5"/>
      <c r="E370" s="5"/>
      <c r="F370" s="5"/>
      <c r="G370" s="5"/>
      <c r="H370" s="5"/>
      <c r="L370" s="5"/>
    </row>
    <row r="371" ht="15.75" customHeight="1">
      <c r="A371" s="5"/>
      <c r="B371" s="5"/>
      <c r="C371" s="5"/>
      <c r="D371" s="5"/>
      <c r="E371" s="5"/>
      <c r="F371" s="5"/>
      <c r="G371" s="5"/>
      <c r="H371" s="5"/>
      <c r="L371" s="5"/>
    </row>
    <row r="372" ht="15.75" customHeight="1">
      <c r="A372" s="5"/>
      <c r="B372" s="5"/>
      <c r="C372" s="5"/>
      <c r="D372" s="5"/>
      <c r="E372" s="5"/>
      <c r="F372" s="5"/>
      <c r="G372" s="5"/>
      <c r="H372" s="5"/>
      <c r="L372" s="5"/>
    </row>
    <row r="373" ht="15.75" customHeight="1">
      <c r="A373" s="5"/>
      <c r="B373" s="5"/>
      <c r="C373" s="5"/>
      <c r="D373" s="5"/>
      <c r="E373" s="5"/>
      <c r="F373" s="5"/>
      <c r="G373" s="5"/>
      <c r="H373" s="5"/>
      <c r="L373" s="5"/>
    </row>
    <row r="374" ht="15.75" customHeight="1">
      <c r="A374" s="5"/>
      <c r="B374" s="5"/>
      <c r="C374" s="5"/>
      <c r="D374" s="5"/>
      <c r="E374" s="5"/>
      <c r="F374" s="5"/>
      <c r="G374" s="5"/>
      <c r="H374" s="5"/>
      <c r="L374" s="5"/>
    </row>
    <row r="375" ht="15.75" customHeight="1">
      <c r="A375" s="5"/>
      <c r="B375" s="5"/>
      <c r="C375" s="5"/>
      <c r="D375" s="5"/>
      <c r="E375" s="5"/>
      <c r="F375" s="5"/>
      <c r="G375" s="5"/>
      <c r="H375" s="5"/>
      <c r="L375" s="5"/>
    </row>
    <row r="376" ht="15.75" customHeight="1">
      <c r="A376" s="5"/>
      <c r="B376" s="5"/>
      <c r="C376" s="5"/>
      <c r="D376" s="5"/>
      <c r="E376" s="5"/>
      <c r="F376" s="5"/>
      <c r="G376" s="5"/>
      <c r="H376" s="5"/>
      <c r="L376" s="5"/>
    </row>
    <row r="377" ht="15.75" customHeight="1">
      <c r="A377" s="5"/>
      <c r="B377" s="5"/>
      <c r="C377" s="5"/>
      <c r="D377" s="5"/>
      <c r="E377" s="5"/>
      <c r="F377" s="5"/>
      <c r="G377" s="5"/>
      <c r="H377" s="5"/>
      <c r="L377" s="5"/>
    </row>
    <row r="378" ht="15.75" customHeight="1">
      <c r="A378" s="5"/>
      <c r="B378" s="5"/>
      <c r="C378" s="5"/>
      <c r="D378" s="5"/>
      <c r="E378" s="5"/>
      <c r="F378" s="5"/>
      <c r="G378" s="5"/>
      <c r="H378" s="5"/>
      <c r="L378" s="5"/>
    </row>
    <row r="379" ht="15.75" customHeight="1">
      <c r="A379" s="5"/>
      <c r="B379" s="5"/>
      <c r="C379" s="5"/>
      <c r="D379" s="5"/>
      <c r="E379" s="5"/>
      <c r="F379" s="5"/>
      <c r="G379" s="5"/>
      <c r="H379" s="5"/>
      <c r="L379" s="5"/>
    </row>
    <row r="380" ht="15.75" customHeight="1">
      <c r="A380" s="5"/>
      <c r="B380" s="5"/>
      <c r="C380" s="5"/>
      <c r="D380" s="5"/>
      <c r="E380" s="5"/>
      <c r="F380" s="5"/>
      <c r="G380" s="5"/>
      <c r="H380" s="5"/>
      <c r="L380" s="5"/>
    </row>
    <row r="381" ht="15.75" customHeight="1">
      <c r="A381" s="5"/>
      <c r="B381" s="5"/>
      <c r="C381" s="5"/>
      <c r="D381" s="5"/>
      <c r="E381" s="5"/>
      <c r="F381" s="5"/>
      <c r="G381" s="5"/>
      <c r="H381" s="5"/>
      <c r="L381" s="5"/>
    </row>
    <row r="382" ht="15.75" customHeight="1">
      <c r="A382" s="5"/>
      <c r="B382" s="5"/>
      <c r="C382" s="5"/>
      <c r="D382" s="5"/>
      <c r="E382" s="5"/>
      <c r="F382" s="5"/>
      <c r="G382" s="5"/>
      <c r="H382" s="5"/>
      <c r="L382" s="5"/>
    </row>
    <row r="383" ht="15.75" customHeight="1">
      <c r="A383" s="5"/>
      <c r="B383" s="5"/>
      <c r="C383" s="5"/>
      <c r="D383" s="5"/>
      <c r="E383" s="5"/>
      <c r="F383" s="5"/>
      <c r="G383" s="5"/>
      <c r="H383" s="5"/>
      <c r="L383" s="5"/>
    </row>
    <row r="384" ht="15.75" customHeight="1">
      <c r="A384" s="5"/>
      <c r="B384" s="5"/>
      <c r="C384" s="5"/>
      <c r="D384" s="5"/>
      <c r="E384" s="5"/>
      <c r="F384" s="5"/>
      <c r="G384" s="5"/>
      <c r="H384" s="5"/>
      <c r="L384" s="5"/>
    </row>
    <row r="385" ht="15.75" customHeight="1">
      <c r="A385" s="5"/>
      <c r="B385" s="5"/>
      <c r="C385" s="5"/>
      <c r="D385" s="5"/>
      <c r="E385" s="5"/>
      <c r="F385" s="5"/>
      <c r="G385" s="5"/>
      <c r="H385" s="5"/>
      <c r="L385" s="5"/>
    </row>
    <row r="386" ht="15.75" customHeight="1">
      <c r="A386" s="5"/>
      <c r="B386" s="5"/>
      <c r="C386" s="5"/>
      <c r="D386" s="5"/>
      <c r="E386" s="5"/>
      <c r="F386" s="5"/>
      <c r="G386" s="5"/>
      <c r="H386" s="5"/>
      <c r="L386" s="5"/>
    </row>
    <row r="387" ht="15.75" customHeight="1">
      <c r="A387" s="5"/>
      <c r="B387" s="5"/>
      <c r="C387" s="5"/>
      <c r="D387" s="5"/>
      <c r="E387" s="5"/>
      <c r="F387" s="5"/>
      <c r="G387" s="5"/>
      <c r="H387" s="5"/>
      <c r="L387" s="5"/>
    </row>
    <row r="388" ht="15.75" customHeight="1">
      <c r="A388" s="5"/>
      <c r="B388" s="5"/>
      <c r="C388" s="5"/>
      <c r="D388" s="5"/>
      <c r="E388" s="5"/>
      <c r="F388" s="5"/>
      <c r="G388" s="5"/>
      <c r="H388" s="5"/>
      <c r="L388" s="5"/>
    </row>
    <row r="389" ht="15.75" customHeight="1">
      <c r="A389" s="5"/>
      <c r="B389" s="5"/>
      <c r="C389" s="5"/>
      <c r="D389" s="5"/>
      <c r="E389" s="5"/>
      <c r="F389" s="5"/>
      <c r="G389" s="5"/>
      <c r="H389" s="5"/>
      <c r="L389" s="5"/>
    </row>
    <row r="390" ht="15.75" customHeight="1">
      <c r="A390" s="5"/>
      <c r="B390" s="5"/>
      <c r="C390" s="5"/>
      <c r="D390" s="5"/>
      <c r="E390" s="5"/>
      <c r="F390" s="5"/>
      <c r="G390" s="5"/>
      <c r="H390" s="5"/>
      <c r="L390" s="5"/>
    </row>
    <row r="391" ht="15.75" customHeight="1">
      <c r="A391" s="5"/>
      <c r="B391" s="5"/>
      <c r="C391" s="5"/>
      <c r="D391" s="5"/>
      <c r="E391" s="5"/>
      <c r="F391" s="5"/>
      <c r="G391" s="5"/>
      <c r="H391" s="5"/>
      <c r="L391" s="5"/>
    </row>
    <row r="392" ht="15.75" customHeight="1">
      <c r="A392" s="5"/>
      <c r="B392" s="5"/>
      <c r="C392" s="5"/>
      <c r="D392" s="5"/>
      <c r="E392" s="5"/>
      <c r="F392" s="5"/>
      <c r="G392" s="5"/>
      <c r="H392" s="5"/>
      <c r="L392" s="5"/>
    </row>
    <row r="393" ht="15.75" customHeight="1">
      <c r="A393" s="5"/>
      <c r="B393" s="5"/>
      <c r="C393" s="5"/>
      <c r="D393" s="5"/>
      <c r="E393" s="5"/>
      <c r="F393" s="5"/>
      <c r="G393" s="5"/>
      <c r="H393" s="5"/>
      <c r="L393" s="5"/>
    </row>
    <row r="394" ht="15.75" customHeight="1">
      <c r="A394" s="5"/>
      <c r="B394" s="5"/>
      <c r="C394" s="5"/>
      <c r="D394" s="5"/>
      <c r="E394" s="5"/>
      <c r="F394" s="5"/>
      <c r="G394" s="5"/>
      <c r="H394" s="5"/>
      <c r="L394" s="5"/>
    </row>
    <row r="395" ht="15.75" customHeight="1">
      <c r="A395" s="5"/>
      <c r="B395" s="5"/>
      <c r="C395" s="5"/>
      <c r="D395" s="5"/>
      <c r="E395" s="5"/>
      <c r="F395" s="5"/>
      <c r="G395" s="5"/>
      <c r="H395" s="5"/>
      <c r="L395" s="5"/>
    </row>
    <row r="396" ht="15.75" customHeight="1">
      <c r="A396" s="5"/>
      <c r="B396" s="5"/>
      <c r="C396" s="5"/>
      <c r="D396" s="5"/>
      <c r="E396" s="5"/>
      <c r="F396" s="5"/>
      <c r="G396" s="5"/>
      <c r="H396" s="5"/>
      <c r="L396" s="5"/>
    </row>
    <row r="397" ht="15.75" customHeight="1">
      <c r="A397" s="5"/>
      <c r="B397" s="5"/>
      <c r="C397" s="5"/>
      <c r="D397" s="5"/>
      <c r="E397" s="5"/>
      <c r="F397" s="5"/>
      <c r="G397" s="5"/>
      <c r="H397" s="5"/>
      <c r="L397" s="5"/>
    </row>
    <row r="398" ht="15.75" customHeight="1">
      <c r="A398" s="5"/>
      <c r="B398" s="5"/>
      <c r="C398" s="5"/>
      <c r="D398" s="5"/>
      <c r="E398" s="5"/>
      <c r="F398" s="5"/>
      <c r="G398" s="5"/>
      <c r="H398" s="5"/>
      <c r="L398" s="5"/>
    </row>
    <row r="399" ht="15.75" customHeight="1">
      <c r="A399" s="5"/>
      <c r="B399" s="5"/>
      <c r="C399" s="5"/>
      <c r="D399" s="5"/>
      <c r="E399" s="5"/>
      <c r="F399" s="5"/>
      <c r="G399" s="5"/>
      <c r="H399" s="5"/>
      <c r="L399" s="5"/>
    </row>
    <row r="400" ht="15.75" customHeight="1">
      <c r="A400" s="5"/>
      <c r="B400" s="5"/>
      <c r="C400" s="5"/>
      <c r="D400" s="5"/>
      <c r="E400" s="5"/>
      <c r="F400" s="5"/>
      <c r="G400" s="5"/>
      <c r="H400" s="5"/>
      <c r="L400" s="5"/>
    </row>
    <row r="401" ht="15.75" customHeight="1">
      <c r="A401" s="5"/>
      <c r="B401" s="5"/>
      <c r="C401" s="5"/>
      <c r="D401" s="5"/>
      <c r="E401" s="5"/>
      <c r="F401" s="5"/>
      <c r="G401" s="5"/>
      <c r="H401" s="5"/>
      <c r="L401" s="5"/>
    </row>
    <row r="402" ht="15.75" customHeight="1">
      <c r="A402" s="5"/>
      <c r="B402" s="5"/>
      <c r="C402" s="5"/>
      <c r="D402" s="5"/>
      <c r="E402" s="5"/>
      <c r="F402" s="5"/>
      <c r="G402" s="5"/>
      <c r="H402" s="5"/>
      <c r="L402" s="5"/>
    </row>
    <row r="403" ht="15.75" customHeight="1">
      <c r="A403" s="5"/>
      <c r="B403" s="5"/>
      <c r="C403" s="5"/>
      <c r="D403" s="5"/>
      <c r="E403" s="5"/>
      <c r="F403" s="5"/>
      <c r="G403" s="5"/>
      <c r="H403" s="5"/>
      <c r="L403" s="5"/>
    </row>
    <row r="404" ht="15.75" customHeight="1">
      <c r="A404" s="5"/>
      <c r="B404" s="5"/>
      <c r="C404" s="5"/>
      <c r="D404" s="5"/>
      <c r="E404" s="5"/>
      <c r="F404" s="5"/>
      <c r="G404" s="5"/>
      <c r="H404" s="5"/>
      <c r="L404" s="5"/>
    </row>
    <row r="405" ht="15.75" customHeight="1">
      <c r="A405" s="5"/>
      <c r="B405" s="5"/>
      <c r="C405" s="5"/>
      <c r="D405" s="5"/>
      <c r="E405" s="5"/>
      <c r="F405" s="5"/>
      <c r="G405" s="5"/>
      <c r="H405" s="5"/>
      <c r="L405" s="5"/>
    </row>
    <row r="406" ht="15.75" customHeight="1">
      <c r="A406" s="5"/>
      <c r="B406" s="5"/>
      <c r="C406" s="5"/>
      <c r="D406" s="5"/>
      <c r="E406" s="5"/>
      <c r="F406" s="5"/>
      <c r="G406" s="5"/>
      <c r="H406" s="5"/>
      <c r="L406" s="5"/>
    </row>
    <row r="407" ht="15.75" customHeight="1">
      <c r="A407" s="5"/>
      <c r="B407" s="5"/>
      <c r="C407" s="5"/>
      <c r="D407" s="5"/>
      <c r="E407" s="5"/>
      <c r="F407" s="5"/>
      <c r="G407" s="5"/>
      <c r="H407" s="5"/>
      <c r="L407" s="5"/>
    </row>
    <row r="408" ht="15.75" customHeight="1">
      <c r="A408" s="5"/>
      <c r="B408" s="5"/>
      <c r="C408" s="5"/>
      <c r="D408" s="5"/>
      <c r="E408" s="5"/>
      <c r="F408" s="5"/>
      <c r="G408" s="5"/>
      <c r="H408" s="5"/>
      <c r="L408" s="5"/>
    </row>
    <row r="409" ht="15.75" customHeight="1">
      <c r="A409" s="5"/>
      <c r="B409" s="5"/>
      <c r="C409" s="5"/>
      <c r="D409" s="5"/>
      <c r="E409" s="5"/>
      <c r="F409" s="5"/>
      <c r="G409" s="5"/>
      <c r="H409" s="5"/>
      <c r="L409" s="5"/>
    </row>
    <row r="410" ht="15.75" customHeight="1">
      <c r="A410" s="5"/>
      <c r="B410" s="5"/>
      <c r="C410" s="5"/>
      <c r="D410" s="5"/>
      <c r="E410" s="5"/>
      <c r="F410" s="5"/>
      <c r="G410" s="5"/>
      <c r="H410" s="5"/>
      <c r="L410" s="5"/>
    </row>
    <row r="411" ht="15.75" customHeight="1">
      <c r="A411" s="5"/>
      <c r="B411" s="5"/>
      <c r="C411" s="5"/>
      <c r="D411" s="5"/>
      <c r="E411" s="5"/>
      <c r="F411" s="5"/>
      <c r="G411" s="5"/>
      <c r="H411" s="5"/>
      <c r="L411" s="5"/>
    </row>
    <row r="412" ht="15.75" customHeight="1">
      <c r="A412" s="5"/>
      <c r="B412" s="5"/>
      <c r="C412" s="5"/>
      <c r="D412" s="5"/>
      <c r="E412" s="5"/>
      <c r="F412" s="5"/>
      <c r="G412" s="5"/>
      <c r="H412" s="5"/>
      <c r="L412" s="5"/>
    </row>
    <row r="413" ht="15.75" customHeight="1">
      <c r="A413" s="5"/>
      <c r="B413" s="5"/>
      <c r="C413" s="5"/>
      <c r="D413" s="5"/>
      <c r="E413" s="5"/>
      <c r="F413" s="5"/>
      <c r="G413" s="5"/>
      <c r="H413" s="5"/>
      <c r="L413" s="5"/>
    </row>
    <row r="414" ht="15.75" customHeight="1">
      <c r="A414" s="5"/>
      <c r="B414" s="5"/>
      <c r="C414" s="5"/>
      <c r="D414" s="5"/>
      <c r="E414" s="5"/>
      <c r="F414" s="5"/>
      <c r="G414" s="5"/>
      <c r="H414" s="5"/>
      <c r="L414" s="5"/>
    </row>
    <row r="415" ht="15.75" customHeight="1">
      <c r="A415" s="5"/>
      <c r="B415" s="5"/>
      <c r="C415" s="5"/>
      <c r="D415" s="5"/>
      <c r="E415" s="5"/>
      <c r="F415" s="5"/>
      <c r="G415" s="5"/>
      <c r="H415" s="5"/>
      <c r="L415" s="5"/>
    </row>
    <row r="416" ht="15.75" customHeight="1">
      <c r="A416" s="5"/>
      <c r="B416" s="5"/>
      <c r="C416" s="5"/>
      <c r="D416" s="5"/>
      <c r="E416" s="5"/>
      <c r="F416" s="5"/>
      <c r="G416" s="5"/>
      <c r="H416" s="5"/>
      <c r="L416" s="5"/>
    </row>
    <row r="417" ht="15.75" customHeight="1">
      <c r="A417" s="5"/>
      <c r="B417" s="5"/>
      <c r="C417" s="5"/>
      <c r="D417" s="5"/>
      <c r="E417" s="5"/>
      <c r="F417" s="5"/>
      <c r="G417" s="5"/>
      <c r="H417" s="5"/>
      <c r="L417" s="5"/>
    </row>
    <row r="418" ht="15.75" customHeight="1">
      <c r="A418" s="5"/>
      <c r="B418" s="5"/>
      <c r="C418" s="5"/>
      <c r="D418" s="5"/>
      <c r="E418" s="5"/>
      <c r="F418" s="5"/>
      <c r="G418" s="5"/>
      <c r="H418" s="5"/>
      <c r="L418" s="5"/>
    </row>
    <row r="419" ht="15.75" customHeight="1">
      <c r="A419" s="5"/>
      <c r="B419" s="5"/>
      <c r="C419" s="5"/>
      <c r="D419" s="5"/>
      <c r="E419" s="5"/>
      <c r="F419" s="5"/>
      <c r="G419" s="5"/>
      <c r="H419" s="5"/>
      <c r="L419" s="5"/>
    </row>
    <row r="420" ht="15.75" customHeight="1">
      <c r="A420" s="5"/>
      <c r="B420" s="5"/>
      <c r="C420" s="5"/>
      <c r="D420" s="5"/>
      <c r="E420" s="5"/>
      <c r="F420" s="5"/>
      <c r="G420" s="5"/>
      <c r="H420" s="5"/>
      <c r="L420" s="5"/>
    </row>
    <row r="421" ht="15.75" customHeight="1">
      <c r="A421" s="5"/>
      <c r="B421" s="5"/>
      <c r="C421" s="5"/>
      <c r="D421" s="5"/>
      <c r="E421" s="5"/>
      <c r="F421" s="5"/>
      <c r="G421" s="5"/>
      <c r="H421" s="5"/>
      <c r="L421" s="5"/>
    </row>
    <row r="422" ht="15.75" customHeight="1">
      <c r="A422" s="5"/>
      <c r="B422" s="5"/>
      <c r="C422" s="5"/>
      <c r="D422" s="5"/>
      <c r="E422" s="5"/>
      <c r="F422" s="5"/>
      <c r="G422" s="5"/>
      <c r="H422" s="5"/>
      <c r="L422" s="5"/>
    </row>
    <row r="423" ht="15.75" customHeight="1">
      <c r="A423" s="5"/>
      <c r="B423" s="5"/>
      <c r="C423" s="5"/>
      <c r="D423" s="5"/>
      <c r="E423" s="5"/>
      <c r="F423" s="5"/>
      <c r="G423" s="5"/>
      <c r="H423" s="5"/>
      <c r="L423" s="5"/>
    </row>
    <row r="424" ht="15.75" customHeight="1">
      <c r="A424" s="5"/>
      <c r="B424" s="5"/>
      <c r="C424" s="5"/>
      <c r="D424" s="5"/>
      <c r="E424" s="5"/>
      <c r="F424" s="5"/>
      <c r="G424" s="5"/>
      <c r="H424" s="5"/>
      <c r="L424" s="5"/>
    </row>
    <row r="425" ht="15.75" customHeight="1">
      <c r="A425" s="5"/>
      <c r="B425" s="5"/>
      <c r="C425" s="5"/>
      <c r="D425" s="5"/>
      <c r="E425" s="5"/>
      <c r="F425" s="5"/>
      <c r="G425" s="5"/>
      <c r="H425" s="5"/>
      <c r="L425" s="5"/>
    </row>
    <row r="426" ht="15.75" customHeight="1">
      <c r="A426" s="5"/>
      <c r="B426" s="5"/>
      <c r="C426" s="5"/>
      <c r="D426" s="5"/>
      <c r="E426" s="5"/>
      <c r="F426" s="5"/>
      <c r="G426" s="5"/>
      <c r="H426" s="5"/>
      <c r="L426" s="5"/>
    </row>
    <row r="427" ht="15.75" customHeight="1">
      <c r="A427" s="5"/>
      <c r="B427" s="5"/>
      <c r="C427" s="5"/>
      <c r="D427" s="5"/>
      <c r="E427" s="5"/>
      <c r="F427" s="5"/>
      <c r="G427" s="5"/>
      <c r="H427" s="5"/>
      <c r="L427" s="5"/>
    </row>
    <row r="428" ht="15.75" customHeight="1">
      <c r="A428" s="5"/>
      <c r="B428" s="5"/>
      <c r="C428" s="5"/>
      <c r="D428" s="5"/>
      <c r="E428" s="5"/>
      <c r="F428" s="5"/>
      <c r="G428" s="5"/>
      <c r="H428" s="5"/>
      <c r="L428" s="5"/>
    </row>
    <row r="429" ht="15.75" customHeight="1">
      <c r="A429" s="5"/>
      <c r="B429" s="5"/>
      <c r="C429" s="5"/>
      <c r="D429" s="5"/>
      <c r="E429" s="5"/>
      <c r="F429" s="5"/>
      <c r="G429" s="5"/>
      <c r="H429" s="5"/>
      <c r="L429" s="5"/>
    </row>
    <row r="430" ht="15.75" customHeight="1">
      <c r="A430" s="5"/>
      <c r="B430" s="5"/>
      <c r="C430" s="5"/>
      <c r="D430" s="5"/>
      <c r="E430" s="5"/>
      <c r="F430" s="5"/>
      <c r="G430" s="5"/>
      <c r="H430" s="5"/>
      <c r="L430" s="5"/>
    </row>
    <row r="431" ht="15.75" customHeight="1">
      <c r="A431" s="5"/>
      <c r="B431" s="5"/>
      <c r="C431" s="5"/>
      <c r="D431" s="5"/>
      <c r="E431" s="5"/>
      <c r="F431" s="5"/>
      <c r="G431" s="5"/>
      <c r="H431" s="5"/>
      <c r="L431" s="5"/>
    </row>
    <row r="432" ht="15.75" customHeight="1">
      <c r="A432" s="5"/>
      <c r="B432" s="5"/>
      <c r="C432" s="5"/>
      <c r="D432" s="5"/>
      <c r="E432" s="5"/>
      <c r="F432" s="5"/>
      <c r="G432" s="5"/>
      <c r="H432" s="5"/>
      <c r="L432" s="5"/>
    </row>
    <row r="433" ht="15.75" customHeight="1">
      <c r="A433" s="5"/>
      <c r="B433" s="5"/>
      <c r="C433" s="5"/>
      <c r="D433" s="5"/>
      <c r="E433" s="5"/>
      <c r="F433" s="5"/>
      <c r="G433" s="5"/>
      <c r="H433" s="5"/>
      <c r="L433" s="5"/>
    </row>
    <row r="434" ht="15.75" customHeight="1">
      <c r="A434" s="5"/>
      <c r="B434" s="5"/>
      <c r="C434" s="5"/>
      <c r="D434" s="5"/>
      <c r="E434" s="5"/>
      <c r="F434" s="5"/>
      <c r="G434" s="5"/>
      <c r="H434" s="5"/>
      <c r="L434" s="5"/>
    </row>
    <row r="435" ht="15.75" customHeight="1">
      <c r="A435" s="5"/>
      <c r="B435" s="5"/>
      <c r="C435" s="5"/>
      <c r="D435" s="5"/>
      <c r="E435" s="5"/>
      <c r="F435" s="5"/>
      <c r="G435" s="5"/>
      <c r="H435" s="5"/>
      <c r="L435" s="5"/>
    </row>
    <row r="436" ht="15.75" customHeight="1">
      <c r="A436" s="5"/>
      <c r="B436" s="5"/>
      <c r="C436" s="5"/>
      <c r="D436" s="5"/>
      <c r="E436" s="5"/>
      <c r="F436" s="5"/>
      <c r="G436" s="5"/>
      <c r="H436" s="5"/>
      <c r="L436" s="5"/>
    </row>
    <row r="437" ht="15.75" customHeight="1">
      <c r="A437" s="5"/>
      <c r="B437" s="5"/>
      <c r="C437" s="5"/>
      <c r="D437" s="5"/>
      <c r="E437" s="5"/>
      <c r="F437" s="5"/>
      <c r="G437" s="5"/>
      <c r="H437" s="5"/>
      <c r="L437" s="5"/>
    </row>
    <row r="438" ht="15.75" customHeight="1">
      <c r="A438" s="5"/>
      <c r="B438" s="5"/>
      <c r="C438" s="5"/>
      <c r="D438" s="5"/>
      <c r="E438" s="5"/>
      <c r="F438" s="5"/>
      <c r="G438" s="5"/>
      <c r="H438" s="5"/>
      <c r="L438" s="5"/>
    </row>
    <row r="439" ht="15.75" customHeight="1">
      <c r="A439" s="5"/>
      <c r="B439" s="5"/>
      <c r="C439" s="5"/>
      <c r="D439" s="5"/>
      <c r="E439" s="5"/>
      <c r="F439" s="5"/>
      <c r="G439" s="5"/>
      <c r="H439" s="5"/>
      <c r="L439" s="5"/>
    </row>
    <row r="440" ht="15.75" customHeight="1">
      <c r="A440" s="5"/>
      <c r="B440" s="5"/>
      <c r="C440" s="5"/>
      <c r="D440" s="5"/>
      <c r="E440" s="5"/>
      <c r="F440" s="5"/>
      <c r="G440" s="5"/>
      <c r="H440" s="5"/>
      <c r="L440" s="5"/>
    </row>
    <row r="441" ht="15.75" customHeight="1">
      <c r="A441" s="5"/>
      <c r="B441" s="5"/>
      <c r="C441" s="5"/>
      <c r="D441" s="5"/>
      <c r="E441" s="5"/>
      <c r="F441" s="5"/>
      <c r="G441" s="5"/>
      <c r="H441" s="5"/>
      <c r="L441" s="5"/>
    </row>
    <row r="442" ht="15.75" customHeight="1">
      <c r="A442" s="5"/>
      <c r="B442" s="5"/>
      <c r="C442" s="5"/>
      <c r="D442" s="5"/>
      <c r="E442" s="5"/>
      <c r="F442" s="5"/>
      <c r="G442" s="5"/>
      <c r="H442" s="5"/>
      <c r="L442" s="5"/>
    </row>
    <row r="443" ht="15.75" customHeight="1">
      <c r="A443" s="5"/>
      <c r="B443" s="5"/>
      <c r="C443" s="5"/>
      <c r="D443" s="5"/>
      <c r="E443" s="5"/>
      <c r="F443" s="5"/>
      <c r="G443" s="5"/>
      <c r="H443" s="5"/>
      <c r="L443" s="5"/>
    </row>
    <row r="444" ht="15.75" customHeight="1">
      <c r="A444" s="5"/>
      <c r="B444" s="5"/>
      <c r="C444" s="5"/>
      <c r="D444" s="5"/>
      <c r="E444" s="5"/>
      <c r="F444" s="5"/>
      <c r="G444" s="5"/>
      <c r="H444" s="5"/>
      <c r="L444" s="5"/>
    </row>
    <row r="445" ht="15.75" customHeight="1">
      <c r="A445" s="5"/>
      <c r="B445" s="5"/>
      <c r="C445" s="5"/>
      <c r="D445" s="5"/>
      <c r="E445" s="5"/>
      <c r="F445" s="5"/>
      <c r="G445" s="5"/>
      <c r="H445" s="5"/>
      <c r="L445" s="5"/>
    </row>
    <row r="446" ht="15.75" customHeight="1">
      <c r="A446" s="5"/>
      <c r="B446" s="5"/>
      <c r="C446" s="5"/>
      <c r="D446" s="5"/>
      <c r="E446" s="5"/>
      <c r="F446" s="5"/>
      <c r="G446" s="5"/>
      <c r="H446" s="5"/>
      <c r="L446" s="5"/>
    </row>
    <row r="447" ht="15.75" customHeight="1">
      <c r="A447" s="5"/>
      <c r="B447" s="5"/>
      <c r="C447" s="5"/>
      <c r="D447" s="5"/>
      <c r="E447" s="5"/>
      <c r="F447" s="5"/>
      <c r="G447" s="5"/>
      <c r="H447" s="5"/>
      <c r="L447" s="5"/>
    </row>
    <row r="448" ht="15.75" customHeight="1">
      <c r="A448" s="5"/>
      <c r="B448" s="5"/>
      <c r="C448" s="5"/>
      <c r="D448" s="5"/>
      <c r="E448" s="5"/>
      <c r="F448" s="5"/>
      <c r="G448" s="5"/>
      <c r="H448" s="5"/>
      <c r="L448" s="5"/>
    </row>
    <row r="449" ht="15.75" customHeight="1">
      <c r="A449" s="5"/>
      <c r="B449" s="5"/>
      <c r="C449" s="5"/>
      <c r="D449" s="5"/>
      <c r="E449" s="5"/>
      <c r="F449" s="5"/>
      <c r="G449" s="5"/>
      <c r="H449" s="5"/>
      <c r="L449" s="5"/>
    </row>
    <row r="450" ht="15.75" customHeight="1">
      <c r="A450" s="5"/>
      <c r="B450" s="5"/>
      <c r="C450" s="5"/>
      <c r="D450" s="5"/>
      <c r="E450" s="5"/>
      <c r="F450" s="5"/>
      <c r="G450" s="5"/>
      <c r="H450" s="5"/>
      <c r="L450" s="5"/>
    </row>
    <row r="451" ht="15.75" customHeight="1">
      <c r="A451" s="5"/>
      <c r="B451" s="5"/>
      <c r="C451" s="5"/>
      <c r="D451" s="5"/>
      <c r="E451" s="5"/>
      <c r="F451" s="5"/>
      <c r="G451" s="5"/>
      <c r="H451" s="5"/>
      <c r="L451" s="5"/>
    </row>
    <row r="452" ht="15.75" customHeight="1">
      <c r="A452" s="5"/>
      <c r="B452" s="5"/>
      <c r="C452" s="5"/>
      <c r="D452" s="5"/>
      <c r="E452" s="5"/>
      <c r="F452" s="5"/>
      <c r="G452" s="5"/>
      <c r="H452" s="5"/>
      <c r="L452" s="5"/>
    </row>
    <row r="453" ht="15.75" customHeight="1">
      <c r="A453" s="5"/>
      <c r="B453" s="5"/>
      <c r="C453" s="5"/>
      <c r="D453" s="5"/>
      <c r="E453" s="5"/>
      <c r="F453" s="5"/>
      <c r="G453" s="5"/>
      <c r="H453" s="5"/>
      <c r="L453" s="5"/>
    </row>
    <row r="454" ht="15.75" customHeight="1">
      <c r="A454" s="5"/>
      <c r="B454" s="5"/>
      <c r="C454" s="5"/>
      <c r="D454" s="5"/>
      <c r="E454" s="5"/>
      <c r="F454" s="5"/>
      <c r="G454" s="5"/>
      <c r="H454" s="5"/>
      <c r="L454" s="5"/>
    </row>
    <row r="455" ht="15.75" customHeight="1">
      <c r="A455" s="5"/>
      <c r="B455" s="5"/>
      <c r="C455" s="5"/>
      <c r="D455" s="5"/>
      <c r="E455" s="5"/>
      <c r="F455" s="5"/>
      <c r="G455" s="5"/>
      <c r="H455" s="5"/>
      <c r="L455" s="5"/>
    </row>
    <row r="456" ht="15.75" customHeight="1">
      <c r="A456" s="5"/>
      <c r="B456" s="5"/>
      <c r="C456" s="5"/>
      <c r="D456" s="5"/>
      <c r="E456" s="5"/>
      <c r="F456" s="5"/>
      <c r="G456" s="5"/>
      <c r="H456" s="5"/>
      <c r="L456" s="5"/>
    </row>
    <row r="457" ht="15.75" customHeight="1">
      <c r="A457" s="5"/>
      <c r="B457" s="5"/>
      <c r="C457" s="5"/>
      <c r="D457" s="5"/>
      <c r="E457" s="5"/>
      <c r="F457" s="5"/>
      <c r="G457" s="5"/>
      <c r="H457" s="5"/>
      <c r="L457" s="5"/>
    </row>
    <row r="458" ht="15.75" customHeight="1">
      <c r="A458" s="5"/>
      <c r="B458" s="5"/>
      <c r="C458" s="5"/>
      <c r="D458" s="5"/>
      <c r="E458" s="5"/>
      <c r="F458" s="5"/>
      <c r="G458" s="5"/>
      <c r="H458" s="5"/>
      <c r="L458" s="5"/>
    </row>
    <row r="459" ht="15.75" customHeight="1">
      <c r="A459" s="5"/>
      <c r="B459" s="5"/>
      <c r="C459" s="5"/>
      <c r="D459" s="5"/>
      <c r="E459" s="5"/>
      <c r="F459" s="5"/>
      <c r="G459" s="5"/>
      <c r="H459" s="5"/>
      <c r="L459" s="5"/>
    </row>
    <row r="460" ht="15.75" customHeight="1">
      <c r="A460" s="5"/>
      <c r="B460" s="5"/>
      <c r="C460" s="5"/>
      <c r="D460" s="5"/>
      <c r="E460" s="5"/>
      <c r="F460" s="5"/>
      <c r="G460" s="5"/>
      <c r="H460" s="5"/>
      <c r="L460" s="5"/>
    </row>
    <row r="461" ht="15.75" customHeight="1">
      <c r="A461" s="5"/>
      <c r="B461" s="5"/>
      <c r="C461" s="5"/>
      <c r="D461" s="5"/>
      <c r="E461" s="5"/>
      <c r="F461" s="5"/>
      <c r="G461" s="5"/>
      <c r="H461" s="5"/>
      <c r="L461" s="5"/>
    </row>
    <row r="462" ht="15.75" customHeight="1">
      <c r="A462" s="5"/>
      <c r="B462" s="5"/>
      <c r="C462" s="5"/>
      <c r="D462" s="5"/>
      <c r="E462" s="5"/>
      <c r="F462" s="5"/>
      <c r="G462" s="5"/>
      <c r="H462" s="5"/>
      <c r="L462" s="5"/>
    </row>
    <row r="463" ht="15.75" customHeight="1">
      <c r="A463" s="5"/>
      <c r="B463" s="5"/>
      <c r="C463" s="5"/>
      <c r="D463" s="5"/>
      <c r="E463" s="5"/>
      <c r="F463" s="5"/>
      <c r="G463" s="5"/>
      <c r="H463" s="5"/>
      <c r="L463" s="5"/>
    </row>
    <row r="464" ht="15.75" customHeight="1">
      <c r="A464" s="5"/>
      <c r="B464" s="5"/>
      <c r="C464" s="5"/>
      <c r="D464" s="5"/>
      <c r="E464" s="5"/>
      <c r="F464" s="5"/>
      <c r="G464" s="5"/>
      <c r="H464" s="5"/>
      <c r="L464" s="5"/>
    </row>
    <row r="465" ht="15.75" customHeight="1">
      <c r="A465" s="5"/>
      <c r="B465" s="5"/>
      <c r="C465" s="5"/>
      <c r="D465" s="5"/>
      <c r="E465" s="5"/>
      <c r="F465" s="5"/>
      <c r="G465" s="5"/>
      <c r="H465" s="5"/>
      <c r="L465" s="5"/>
    </row>
    <row r="466" ht="15.75" customHeight="1">
      <c r="A466" s="5"/>
      <c r="B466" s="5"/>
      <c r="C466" s="5"/>
      <c r="D466" s="5"/>
      <c r="E466" s="5"/>
      <c r="F466" s="5"/>
      <c r="G466" s="5"/>
      <c r="H466" s="5"/>
      <c r="L466" s="5"/>
    </row>
    <row r="467" ht="15.75" customHeight="1">
      <c r="A467" s="5"/>
      <c r="B467" s="5"/>
      <c r="C467" s="5"/>
      <c r="D467" s="5"/>
      <c r="E467" s="5"/>
      <c r="F467" s="5"/>
      <c r="G467" s="5"/>
      <c r="H467" s="5"/>
      <c r="L467" s="5"/>
    </row>
    <row r="468" ht="15.75" customHeight="1">
      <c r="A468" s="5"/>
      <c r="B468" s="5"/>
      <c r="C468" s="5"/>
      <c r="D468" s="5"/>
      <c r="E468" s="5"/>
      <c r="F468" s="5"/>
      <c r="G468" s="5"/>
      <c r="H468" s="5"/>
      <c r="L468" s="5"/>
    </row>
    <row r="469" ht="15.75" customHeight="1">
      <c r="A469" s="5"/>
      <c r="B469" s="5"/>
      <c r="C469" s="5"/>
      <c r="D469" s="5"/>
      <c r="E469" s="5"/>
      <c r="F469" s="5"/>
      <c r="G469" s="5"/>
      <c r="H469" s="5"/>
      <c r="L469" s="5"/>
    </row>
    <row r="470" ht="15.75" customHeight="1">
      <c r="A470" s="5"/>
      <c r="B470" s="5"/>
      <c r="C470" s="5"/>
      <c r="D470" s="5"/>
      <c r="E470" s="5"/>
      <c r="F470" s="5"/>
      <c r="G470" s="5"/>
      <c r="H470" s="5"/>
      <c r="L470" s="5"/>
    </row>
    <row r="471" ht="15.75" customHeight="1">
      <c r="A471" s="5"/>
      <c r="B471" s="5"/>
      <c r="C471" s="5"/>
      <c r="D471" s="5"/>
      <c r="E471" s="5"/>
      <c r="F471" s="5"/>
      <c r="G471" s="5"/>
      <c r="H471" s="5"/>
      <c r="L471" s="5"/>
    </row>
    <row r="472" ht="15.75" customHeight="1">
      <c r="A472" s="5"/>
      <c r="B472" s="5"/>
      <c r="C472" s="5"/>
      <c r="D472" s="5"/>
      <c r="E472" s="5"/>
      <c r="F472" s="5"/>
      <c r="G472" s="5"/>
      <c r="H472" s="5"/>
      <c r="L472" s="5"/>
    </row>
    <row r="473" ht="15.75" customHeight="1">
      <c r="A473" s="5"/>
      <c r="B473" s="5"/>
      <c r="C473" s="5"/>
      <c r="D473" s="5"/>
      <c r="E473" s="5"/>
      <c r="F473" s="5"/>
      <c r="G473" s="5"/>
      <c r="H473" s="5"/>
      <c r="L473" s="5"/>
    </row>
    <row r="474" ht="15.75" customHeight="1">
      <c r="A474" s="5"/>
      <c r="B474" s="5"/>
      <c r="C474" s="5"/>
      <c r="D474" s="5"/>
      <c r="E474" s="5"/>
      <c r="F474" s="5"/>
      <c r="G474" s="5"/>
      <c r="H474" s="5"/>
      <c r="L474" s="5"/>
    </row>
    <row r="475" ht="15.75" customHeight="1">
      <c r="A475" s="5"/>
      <c r="B475" s="5"/>
      <c r="C475" s="5"/>
      <c r="D475" s="5"/>
      <c r="E475" s="5"/>
      <c r="F475" s="5"/>
      <c r="G475" s="5"/>
      <c r="H475" s="5"/>
      <c r="L475" s="5"/>
    </row>
    <row r="476" ht="15.75" customHeight="1">
      <c r="A476" s="5"/>
      <c r="B476" s="5"/>
      <c r="C476" s="5"/>
      <c r="D476" s="5"/>
      <c r="E476" s="5"/>
      <c r="F476" s="5"/>
      <c r="G476" s="5"/>
      <c r="H476" s="5"/>
      <c r="L476" s="5"/>
    </row>
    <row r="477" ht="15.75" customHeight="1">
      <c r="A477" s="5"/>
      <c r="B477" s="5"/>
      <c r="C477" s="5"/>
      <c r="D477" s="5"/>
      <c r="E477" s="5"/>
      <c r="F477" s="5"/>
      <c r="G477" s="5"/>
      <c r="H477" s="5"/>
      <c r="L477" s="5"/>
    </row>
    <row r="478" ht="15.75" customHeight="1">
      <c r="A478" s="5"/>
      <c r="B478" s="5"/>
      <c r="C478" s="5"/>
      <c r="D478" s="5"/>
      <c r="E478" s="5"/>
      <c r="F478" s="5"/>
      <c r="G478" s="5"/>
      <c r="H478" s="5"/>
      <c r="L478" s="5"/>
    </row>
    <row r="479" ht="15.75" customHeight="1">
      <c r="A479" s="5"/>
      <c r="B479" s="5"/>
      <c r="C479" s="5"/>
      <c r="D479" s="5"/>
      <c r="E479" s="5"/>
      <c r="F479" s="5"/>
      <c r="G479" s="5"/>
      <c r="H479" s="5"/>
      <c r="L479" s="5"/>
    </row>
    <row r="480" ht="15.75" customHeight="1">
      <c r="A480" s="5"/>
      <c r="B480" s="5"/>
      <c r="C480" s="5"/>
      <c r="D480" s="5"/>
      <c r="E480" s="5"/>
      <c r="F480" s="5"/>
      <c r="G480" s="5"/>
      <c r="H480" s="5"/>
      <c r="L480" s="5"/>
    </row>
    <row r="481" ht="15.75" customHeight="1">
      <c r="A481" s="5"/>
      <c r="B481" s="5"/>
      <c r="C481" s="5"/>
      <c r="D481" s="5"/>
      <c r="E481" s="5"/>
      <c r="F481" s="5"/>
      <c r="G481" s="5"/>
      <c r="H481" s="5"/>
      <c r="L481" s="5"/>
    </row>
    <row r="482" ht="15.75" customHeight="1">
      <c r="A482" s="5"/>
      <c r="B482" s="5"/>
      <c r="C482" s="5"/>
      <c r="D482" s="5"/>
      <c r="E482" s="5"/>
      <c r="F482" s="5"/>
      <c r="G482" s="5"/>
      <c r="H482" s="5"/>
      <c r="L482" s="5"/>
    </row>
    <row r="483" ht="15.75" customHeight="1">
      <c r="A483" s="5"/>
      <c r="B483" s="5"/>
      <c r="C483" s="5"/>
      <c r="D483" s="5"/>
      <c r="E483" s="5"/>
      <c r="F483" s="5"/>
      <c r="G483" s="5"/>
      <c r="H483" s="5"/>
      <c r="L483" s="5"/>
    </row>
    <row r="484" ht="15.75" customHeight="1">
      <c r="A484" s="5"/>
      <c r="B484" s="5"/>
      <c r="C484" s="5"/>
      <c r="D484" s="5"/>
      <c r="E484" s="5"/>
      <c r="F484" s="5"/>
      <c r="G484" s="5"/>
      <c r="H484" s="5"/>
      <c r="L484" s="5"/>
    </row>
    <row r="485" ht="15.75" customHeight="1">
      <c r="A485" s="5"/>
      <c r="B485" s="5"/>
      <c r="C485" s="5"/>
      <c r="D485" s="5"/>
      <c r="E485" s="5"/>
      <c r="F485" s="5"/>
      <c r="G485" s="5"/>
      <c r="H485" s="5"/>
      <c r="L485" s="5"/>
    </row>
    <row r="486" ht="15.75" customHeight="1">
      <c r="A486" s="5"/>
      <c r="B486" s="5"/>
      <c r="C486" s="5"/>
      <c r="D486" s="5"/>
      <c r="E486" s="5"/>
      <c r="F486" s="5"/>
      <c r="G486" s="5"/>
      <c r="H486" s="5"/>
      <c r="L486" s="5"/>
    </row>
    <row r="487" ht="15.75" customHeight="1">
      <c r="A487" s="5"/>
      <c r="B487" s="5"/>
      <c r="C487" s="5"/>
      <c r="D487" s="5"/>
      <c r="E487" s="5"/>
      <c r="F487" s="5"/>
      <c r="G487" s="5"/>
      <c r="H487" s="5"/>
      <c r="L487" s="5"/>
    </row>
    <row r="488" ht="15.75" customHeight="1">
      <c r="A488" s="5"/>
      <c r="B488" s="5"/>
      <c r="C488" s="5"/>
      <c r="D488" s="5"/>
      <c r="E488" s="5"/>
      <c r="F488" s="5"/>
      <c r="G488" s="5"/>
      <c r="H488" s="5"/>
      <c r="L488" s="5"/>
    </row>
    <row r="489" ht="15.75" customHeight="1">
      <c r="A489" s="5"/>
      <c r="B489" s="5"/>
      <c r="C489" s="5"/>
      <c r="D489" s="5"/>
      <c r="E489" s="5"/>
      <c r="F489" s="5"/>
      <c r="G489" s="5"/>
      <c r="H489" s="5"/>
      <c r="L489" s="5"/>
    </row>
    <row r="490" ht="15.75" customHeight="1">
      <c r="A490" s="5"/>
      <c r="B490" s="5"/>
      <c r="C490" s="5"/>
      <c r="D490" s="5"/>
      <c r="E490" s="5"/>
      <c r="F490" s="5"/>
      <c r="G490" s="5"/>
      <c r="H490" s="5"/>
      <c r="L490" s="5"/>
    </row>
    <row r="491" ht="15.75" customHeight="1">
      <c r="A491" s="5"/>
      <c r="B491" s="5"/>
      <c r="C491" s="5"/>
      <c r="D491" s="5"/>
      <c r="E491" s="5"/>
      <c r="F491" s="5"/>
      <c r="G491" s="5"/>
      <c r="H491" s="5"/>
      <c r="L491" s="5"/>
    </row>
    <row r="492" ht="15.75" customHeight="1">
      <c r="A492" s="5"/>
      <c r="B492" s="5"/>
      <c r="C492" s="5"/>
      <c r="D492" s="5"/>
      <c r="E492" s="5"/>
      <c r="F492" s="5"/>
      <c r="G492" s="5"/>
      <c r="H492" s="5"/>
      <c r="L492" s="5"/>
    </row>
    <row r="493" ht="15.75" customHeight="1">
      <c r="A493" s="5"/>
      <c r="B493" s="5"/>
      <c r="C493" s="5"/>
      <c r="D493" s="5"/>
      <c r="E493" s="5"/>
      <c r="F493" s="5"/>
      <c r="G493" s="5"/>
      <c r="H493" s="5"/>
      <c r="L493" s="5"/>
    </row>
    <row r="494" ht="15.75" customHeight="1">
      <c r="A494" s="5"/>
      <c r="B494" s="5"/>
      <c r="C494" s="5"/>
      <c r="D494" s="5"/>
      <c r="E494" s="5"/>
      <c r="F494" s="5"/>
      <c r="G494" s="5"/>
      <c r="H494" s="5"/>
      <c r="L494" s="5"/>
    </row>
    <row r="495" ht="15.75" customHeight="1">
      <c r="A495" s="5"/>
      <c r="B495" s="5"/>
      <c r="C495" s="5"/>
      <c r="D495" s="5"/>
      <c r="E495" s="5"/>
      <c r="F495" s="5"/>
      <c r="G495" s="5"/>
      <c r="H495" s="5"/>
      <c r="L495" s="5"/>
    </row>
    <row r="496" ht="15.75" customHeight="1">
      <c r="A496" s="5"/>
      <c r="B496" s="5"/>
      <c r="C496" s="5"/>
      <c r="D496" s="5"/>
      <c r="E496" s="5"/>
      <c r="F496" s="5"/>
      <c r="G496" s="5"/>
      <c r="H496" s="5"/>
      <c r="L496" s="5"/>
    </row>
    <row r="497" ht="15.75" customHeight="1">
      <c r="A497" s="5"/>
      <c r="B497" s="5"/>
      <c r="C497" s="5"/>
      <c r="D497" s="5"/>
      <c r="E497" s="5"/>
      <c r="F497" s="5"/>
      <c r="G497" s="5"/>
      <c r="H497" s="5"/>
      <c r="L497" s="5"/>
    </row>
    <row r="498" ht="15.75" customHeight="1">
      <c r="A498" s="5"/>
      <c r="B498" s="5"/>
      <c r="C498" s="5"/>
      <c r="D498" s="5"/>
      <c r="E498" s="5"/>
      <c r="F498" s="5"/>
      <c r="G498" s="5"/>
      <c r="H498" s="5"/>
      <c r="L498" s="5"/>
    </row>
    <row r="499" ht="15.75" customHeight="1">
      <c r="A499" s="5"/>
      <c r="B499" s="5"/>
      <c r="C499" s="5"/>
      <c r="D499" s="5"/>
      <c r="E499" s="5"/>
      <c r="F499" s="5"/>
      <c r="G499" s="5"/>
      <c r="H499" s="5"/>
      <c r="L499" s="5"/>
    </row>
    <row r="500" ht="15.75" customHeight="1">
      <c r="A500" s="5"/>
      <c r="B500" s="5"/>
      <c r="C500" s="5"/>
      <c r="D500" s="5"/>
      <c r="E500" s="5"/>
      <c r="F500" s="5"/>
      <c r="G500" s="5"/>
      <c r="H500" s="5"/>
      <c r="L500" s="5"/>
    </row>
    <row r="501" ht="15.75" customHeight="1">
      <c r="A501" s="5"/>
      <c r="B501" s="5"/>
      <c r="C501" s="5"/>
      <c r="D501" s="5"/>
      <c r="E501" s="5"/>
      <c r="F501" s="5"/>
      <c r="G501" s="5"/>
      <c r="H501" s="5"/>
      <c r="L501" s="5"/>
    </row>
    <row r="502" ht="15.75" customHeight="1">
      <c r="A502" s="5"/>
      <c r="B502" s="5"/>
      <c r="C502" s="5"/>
      <c r="D502" s="5"/>
      <c r="E502" s="5"/>
      <c r="F502" s="5"/>
      <c r="G502" s="5"/>
      <c r="H502" s="5"/>
      <c r="L502" s="5"/>
    </row>
    <row r="503" ht="15.75" customHeight="1">
      <c r="A503" s="5"/>
      <c r="B503" s="5"/>
      <c r="C503" s="5"/>
      <c r="D503" s="5"/>
      <c r="E503" s="5"/>
      <c r="F503" s="5"/>
      <c r="G503" s="5"/>
      <c r="H503" s="5"/>
      <c r="L503" s="5"/>
    </row>
    <row r="504" ht="15.75" customHeight="1">
      <c r="A504" s="5"/>
      <c r="B504" s="5"/>
      <c r="C504" s="5"/>
      <c r="D504" s="5"/>
      <c r="E504" s="5"/>
      <c r="F504" s="5"/>
      <c r="G504" s="5"/>
      <c r="H504" s="5"/>
      <c r="L504" s="5"/>
    </row>
    <row r="505" ht="15.75" customHeight="1">
      <c r="A505" s="5"/>
      <c r="B505" s="5"/>
      <c r="C505" s="5"/>
      <c r="D505" s="5"/>
      <c r="E505" s="5"/>
      <c r="F505" s="5"/>
      <c r="G505" s="5"/>
      <c r="H505" s="5"/>
      <c r="L505" s="5"/>
    </row>
    <row r="506" ht="15.75" customHeight="1">
      <c r="A506" s="5"/>
      <c r="B506" s="5"/>
      <c r="C506" s="5"/>
      <c r="D506" s="5"/>
      <c r="E506" s="5"/>
      <c r="F506" s="5"/>
      <c r="G506" s="5"/>
      <c r="H506" s="5"/>
      <c r="L506" s="5"/>
    </row>
    <row r="507" ht="15.75" customHeight="1">
      <c r="A507" s="5"/>
      <c r="B507" s="5"/>
      <c r="C507" s="5"/>
      <c r="D507" s="5"/>
      <c r="E507" s="5"/>
      <c r="F507" s="5"/>
      <c r="G507" s="5"/>
      <c r="H507" s="5"/>
      <c r="L507" s="5"/>
    </row>
    <row r="508" ht="15.75" customHeight="1">
      <c r="A508" s="5"/>
      <c r="B508" s="5"/>
      <c r="C508" s="5"/>
      <c r="D508" s="5"/>
      <c r="E508" s="5"/>
      <c r="F508" s="5"/>
      <c r="G508" s="5"/>
      <c r="H508" s="5"/>
      <c r="L508" s="5"/>
    </row>
    <row r="509" ht="15.75" customHeight="1">
      <c r="A509" s="5"/>
      <c r="B509" s="5"/>
      <c r="C509" s="5"/>
      <c r="D509" s="5"/>
      <c r="E509" s="5"/>
      <c r="F509" s="5"/>
      <c r="G509" s="5"/>
      <c r="H509" s="5"/>
      <c r="L509" s="5"/>
    </row>
    <row r="510" ht="15.75" customHeight="1">
      <c r="A510" s="5"/>
      <c r="B510" s="5"/>
      <c r="C510" s="5"/>
      <c r="D510" s="5"/>
      <c r="E510" s="5"/>
      <c r="F510" s="5"/>
      <c r="G510" s="5"/>
      <c r="H510" s="5"/>
      <c r="L510" s="5"/>
    </row>
    <row r="511" ht="15.75" customHeight="1">
      <c r="A511" s="5"/>
      <c r="B511" s="5"/>
      <c r="C511" s="5"/>
      <c r="D511" s="5"/>
      <c r="E511" s="5"/>
      <c r="F511" s="5"/>
      <c r="G511" s="5"/>
      <c r="H511" s="5"/>
      <c r="L511" s="5"/>
    </row>
    <row r="512" ht="15.75" customHeight="1">
      <c r="A512" s="5"/>
      <c r="B512" s="5"/>
      <c r="C512" s="5"/>
      <c r="D512" s="5"/>
      <c r="E512" s="5"/>
      <c r="F512" s="5"/>
      <c r="G512" s="5"/>
      <c r="H512" s="5"/>
      <c r="L512" s="5"/>
    </row>
    <row r="513" ht="15.75" customHeight="1">
      <c r="A513" s="5"/>
      <c r="B513" s="5"/>
      <c r="C513" s="5"/>
      <c r="D513" s="5"/>
      <c r="E513" s="5"/>
      <c r="F513" s="5"/>
      <c r="G513" s="5"/>
      <c r="H513" s="5"/>
      <c r="L513" s="5"/>
    </row>
    <row r="514" ht="15.75" customHeight="1">
      <c r="A514" s="5"/>
      <c r="B514" s="5"/>
      <c r="C514" s="5"/>
      <c r="D514" s="5"/>
      <c r="E514" s="5"/>
      <c r="F514" s="5"/>
      <c r="G514" s="5"/>
      <c r="H514" s="5"/>
      <c r="L514" s="5"/>
    </row>
    <row r="515" ht="15.75" customHeight="1">
      <c r="A515" s="5"/>
      <c r="B515" s="5"/>
      <c r="C515" s="5"/>
      <c r="D515" s="5"/>
      <c r="E515" s="5"/>
      <c r="F515" s="5"/>
      <c r="G515" s="5"/>
      <c r="H515" s="5"/>
      <c r="L515" s="5"/>
    </row>
    <row r="516" ht="15.75" customHeight="1">
      <c r="A516" s="5"/>
      <c r="B516" s="5"/>
      <c r="C516" s="5"/>
      <c r="D516" s="5"/>
      <c r="E516" s="5"/>
      <c r="F516" s="5"/>
      <c r="G516" s="5"/>
      <c r="H516" s="5"/>
      <c r="L516" s="5"/>
    </row>
    <row r="517" ht="15.75" customHeight="1">
      <c r="A517" s="5"/>
      <c r="B517" s="5"/>
      <c r="C517" s="5"/>
      <c r="D517" s="5"/>
      <c r="E517" s="5"/>
      <c r="F517" s="5"/>
      <c r="G517" s="5"/>
      <c r="H517" s="5"/>
      <c r="L517" s="5"/>
    </row>
    <row r="518" ht="15.75" customHeight="1">
      <c r="A518" s="5"/>
      <c r="B518" s="5"/>
      <c r="C518" s="5"/>
      <c r="D518" s="5"/>
      <c r="E518" s="5"/>
      <c r="F518" s="5"/>
      <c r="G518" s="5"/>
      <c r="H518" s="5"/>
      <c r="L518" s="5"/>
    </row>
    <row r="519" ht="15.75" customHeight="1">
      <c r="A519" s="5"/>
      <c r="B519" s="5"/>
      <c r="C519" s="5"/>
      <c r="D519" s="5"/>
      <c r="E519" s="5"/>
      <c r="F519" s="5"/>
      <c r="G519" s="5"/>
      <c r="H519" s="5"/>
      <c r="L519" s="5"/>
    </row>
    <row r="520" ht="15.75" customHeight="1">
      <c r="A520" s="5"/>
      <c r="B520" s="5"/>
      <c r="C520" s="5"/>
      <c r="D520" s="5"/>
      <c r="E520" s="5"/>
      <c r="F520" s="5"/>
      <c r="G520" s="5"/>
      <c r="H520" s="5"/>
      <c r="L520" s="5"/>
    </row>
    <row r="521" ht="15.75" customHeight="1">
      <c r="A521" s="5"/>
      <c r="B521" s="5"/>
      <c r="C521" s="5"/>
      <c r="D521" s="5"/>
      <c r="E521" s="5"/>
      <c r="F521" s="5"/>
      <c r="G521" s="5"/>
      <c r="H521" s="5"/>
      <c r="L521" s="5"/>
    </row>
    <row r="522" ht="15.75" customHeight="1">
      <c r="A522" s="5"/>
      <c r="B522" s="5"/>
      <c r="C522" s="5"/>
      <c r="D522" s="5"/>
      <c r="E522" s="5"/>
      <c r="F522" s="5"/>
      <c r="G522" s="5"/>
      <c r="H522" s="5"/>
      <c r="L522" s="5"/>
    </row>
    <row r="523" ht="15.75" customHeight="1">
      <c r="A523" s="5"/>
      <c r="B523" s="5"/>
      <c r="C523" s="5"/>
      <c r="D523" s="5"/>
      <c r="E523" s="5"/>
      <c r="F523" s="5"/>
      <c r="G523" s="5"/>
      <c r="H523" s="5"/>
      <c r="L523" s="5"/>
    </row>
    <row r="524" ht="15.75" customHeight="1">
      <c r="A524" s="5"/>
      <c r="B524" s="5"/>
      <c r="C524" s="5"/>
      <c r="D524" s="5"/>
      <c r="E524" s="5"/>
      <c r="F524" s="5"/>
      <c r="G524" s="5"/>
      <c r="H524" s="5"/>
      <c r="L524" s="5"/>
    </row>
    <row r="525" ht="15.75" customHeight="1">
      <c r="A525" s="5"/>
      <c r="B525" s="5"/>
      <c r="C525" s="5"/>
      <c r="D525" s="5"/>
      <c r="E525" s="5"/>
      <c r="F525" s="5"/>
      <c r="G525" s="5"/>
      <c r="H525" s="5"/>
      <c r="L525" s="5"/>
    </row>
    <row r="526" ht="15.75" customHeight="1">
      <c r="A526" s="5"/>
      <c r="B526" s="5"/>
      <c r="C526" s="5"/>
      <c r="D526" s="5"/>
      <c r="E526" s="5"/>
      <c r="F526" s="5"/>
      <c r="G526" s="5"/>
      <c r="H526" s="5"/>
      <c r="L526" s="5"/>
    </row>
    <row r="527" ht="15.75" customHeight="1">
      <c r="A527" s="5"/>
      <c r="B527" s="5"/>
      <c r="C527" s="5"/>
      <c r="D527" s="5"/>
      <c r="E527" s="5"/>
      <c r="F527" s="5"/>
      <c r="G527" s="5"/>
      <c r="H527" s="5"/>
      <c r="L527" s="5"/>
    </row>
    <row r="528" ht="15.75" customHeight="1">
      <c r="A528" s="5"/>
      <c r="B528" s="5"/>
      <c r="C528" s="5"/>
      <c r="D528" s="5"/>
      <c r="E528" s="5"/>
      <c r="F528" s="5"/>
      <c r="G528" s="5"/>
      <c r="H528" s="5"/>
      <c r="L528" s="5"/>
    </row>
    <row r="529" ht="15.75" customHeight="1">
      <c r="A529" s="5"/>
      <c r="B529" s="5"/>
      <c r="C529" s="5"/>
      <c r="D529" s="5"/>
      <c r="E529" s="5"/>
      <c r="F529" s="5"/>
      <c r="G529" s="5"/>
      <c r="H529" s="5"/>
      <c r="L529" s="5"/>
    </row>
    <row r="530" ht="15.75" customHeight="1">
      <c r="A530" s="5"/>
      <c r="B530" s="5"/>
      <c r="C530" s="5"/>
      <c r="D530" s="5"/>
      <c r="E530" s="5"/>
      <c r="F530" s="5"/>
      <c r="G530" s="5"/>
      <c r="H530" s="5"/>
      <c r="L530" s="5"/>
    </row>
    <row r="531" ht="15.75" customHeight="1">
      <c r="A531" s="5"/>
      <c r="B531" s="5"/>
      <c r="C531" s="5"/>
      <c r="D531" s="5"/>
      <c r="E531" s="5"/>
      <c r="F531" s="5"/>
      <c r="G531" s="5"/>
      <c r="H531" s="5"/>
      <c r="L531" s="5"/>
    </row>
    <row r="532" ht="15.75" customHeight="1">
      <c r="A532" s="5"/>
      <c r="B532" s="5"/>
      <c r="C532" s="5"/>
      <c r="D532" s="5"/>
      <c r="E532" s="5"/>
      <c r="F532" s="5"/>
      <c r="G532" s="5"/>
      <c r="H532" s="5"/>
      <c r="L532" s="5"/>
    </row>
    <row r="533" ht="15.75" customHeight="1">
      <c r="A533" s="5"/>
      <c r="B533" s="5"/>
      <c r="C533" s="5"/>
      <c r="D533" s="5"/>
      <c r="E533" s="5"/>
      <c r="F533" s="5"/>
      <c r="G533" s="5"/>
      <c r="H533" s="5"/>
      <c r="L533" s="5"/>
    </row>
    <row r="534" ht="15.75" customHeight="1">
      <c r="A534" s="5"/>
      <c r="B534" s="5"/>
      <c r="C534" s="5"/>
      <c r="D534" s="5"/>
      <c r="E534" s="5"/>
      <c r="F534" s="5"/>
      <c r="G534" s="5"/>
      <c r="H534" s="5"/>
      <c r="L534" s="5"/>
    </row>
    <row r="535" ht="15.75" customHeight="1">
      <c r="A535" s="5"/>
      <c r="B535" s="5"/>
      <c r="C535" s="5"/>
      <c r="D535" s="5"/>
      <c r="E535" s="5"/>
      <c r="F535" s="5"/>
      <c r="G535" s="5"/>
      <c r="H535" s="5"/>
      <c r="L535" s="5"/>
    </row>
    <row r="536" ht="15.75" customHeight="1">
      <c r="A536" s="5"/>
      <c r="B536" s="5"/>
      <c r="C536" s="5"/>
      <c r="D536" s="5"/>
      <c r="E536" s="5"/>
      <c r="F536" s="5"/>
      <c r="G536" s="5"/>
      <c r="H536" s="5"/>
      <c r="L536" s="5"/>
    </row>
    <row r="537" ht="15.75" customHeight="1">
      <c r="A537" s="5"/>
      <c r="B537" s="5"/>
      <c r="C537" s="5"/>
      <c r="D537" s="5"/>
      <c r="E537" s="5"/>
      <c r="F537" s="5"/>
      <c r="G537" s="5"/>
      <c r="H537" s="5"/>
      <c r="L537" s="5"/>
    </row>
    <row r="538" ht="15.75" customHeight="1">
      <c r="A538" s="5"/>
      <c r="B538" s="5"/>
      <c r="C538" s="5"/>
      <c r="D538" s="5"/>
      <c r="E538" s="5"/>
      <c r="F538" s="5"/>
      <c r="G538" s="5"/>
      <c r="H538" s="5"/>
      <c r="L538" s="5"/>
    </row>
    <row r="539" ht="15.75" customHeight="1">
      <c r="A539" s="5"/>
      <c r="B539" s="5"/>
      <c r="C539" s="5"/>
      <c r="D539" s="5"/>
      <c r="E539" s="5"/>
      <c r="F539" s="5"/>
      <c r="G539" s="5"/>
      <c r="H539" s="5"/>
      <c r="L539" s="5"/>
    </row>
    <row r="540" ht="15.75" customHeight="1">
      <c r="A540" s="5"/>
      <c r="B540" s="5"/>
      <c r="C540" s="5"/>
      <c r="D540" s="5"/>
      <c r="E540" s="5"/>
      <c r="F540" s="5"/>
      <c r="G540" s="5"/>
      <c r="H540" s="5"/>
      <c r="L540" s="5"/>
    </row>
    <row r="541" ht="15.75" customHeight="1">
      <c r="A541" s="5"/>
      <c r="B541" s="5"/>
      <c r="C541" s="5"/>
      <c r="D541" s="5"/>
      <c r="E541" s="5"/>
      <c r="F541" s="5"/>
      <c r="G541" s="5"/>
      <c r="H541" s="5"/>
      <c r="L541" s="5"/>
    </row>
    <row r="542" ht="15.75" customHeight="1">
      <c r="A542" s="5"/>
      <c r="B542" s="5"/>
      <c r="C542" s="5"/>
      <c r="D542" s="5"/>
      <c r="E542" s="5"/>
      <c r="F542" s="5"/>
      <c r="G542" s="5"/>
      <c r="H542" s="5"/>
      <c r="L542" s="5"/>
    </row>
    <row r="543" ht="15.75" customHeight="1">
      <c r="A543" s="5"/>
      <c r="B543" s="5"/>
      <c r="C543" s="5"/>
      <c r="D543" s="5"/>
      <c r="E543" s="5"/>
      <c r="F543" s="5"/>
      <c r="G543" s="5"/>
      <c r="H543" s="5"/>
      <c r="L543" s="5"/>
    </row>
    <row r="544" ht="15.75" customHeight="1">
      <c r="A544" s="5"/>
      <c r="B544" s="5"/>
      <c r="C544" s="5"/>
      <c r="D544" s="5"/>
      <c r="E544" s="5"/>
      <c r="F544" s="5"/>
      <c r="G544" s="5"/>
      <c r="H544" s="5"/>
      <c r="L544" s="5"/>
    </row>
    <row r="545" ht="15.75" customHeight="1">
      <c r="A545" s="5"/>
      <c r="B545" s="5"/>
      <c r="C545" s="5"/>
      <c r="D545" s="5"/>
      <c r="E545" s="5"/>
      <c r="F545" s="5"/>
      <c r="G545" s="5"/>
      <c r="H545" s="5"/>
      <c r="L545" s="5"/>
    </row>
    <row r="546" ht="15.75" customHeight="1">
      <c r="A546" s="5"/>
      <c r="B546" s="5"/>
      <c r="C546" s="5"/>
      <c r="D546" s="5"/>
      <c r="E546" s="5"/>
      <c r="F546" s="5"/>
      <c r="G546" s="5"/>
      <c r="H546" s="5"/>
      <c r="L546" s="5"/>
    </row>
    <row r="547" ht="15.75" customHeight="1">
      <c r="A547" s="5"/>
      <c r="B547" s="5"/>
      <c r="C547" s="5"/>
      <c r="D547" s="5"/>
      <c r="E547" s="5"/>
      <c r="F547" s="5"/>
      <c r="G547" s="5"/>
      <c r="H547" s="5"/>
      <c r="L547" s="5"/>
    </row>
    <row r="548" ht="15.75" customHeight="1">
      <c r="A548" s="5"/>
      <c r="B548" s="5"/>
      <c r="C548" s="5"/>
      <c r="D548" s="5"/>
      <c r="E548" s="5"/>
      <c r="F548" s="5"/>
      <c r="G548" s="5"/>
      <c r="H548" s="5"/>
      <c r="L548" s="5"/>
    </row>
    <row r="549" ht="15.75" customHeight="1">
      <c r="A549" s="5"/>
      <c r="B549" s="5"/>
      <c r="C549" s="5"/>
      <c r="D549" s="5"/>
      <c r="E549" s="5"/>
      <c r="F549" s="5"/>
      <c r="G549" s="5"/>
      <c r="H549" s="5"/>
      <c r="L549" s="5"/>
    </row>
    <row r="550" ht="15.75" customHeight="1">
      <c r="A550" s="5"/>
      <c r="B550" s="5"/>
      <c r="C550" s="5"/>
      <c r="D550" s="5"/>
      <c r="E550" s="5"/>
      <c r="F550" s="5"/>
      <c r="G550" s="5"/>
      <c r="H550" s="5"/>
      <c r="L550" s="5"/>
    </row>
    <row r="551" ht="15.75" customHeight="1">
      <c r="A551" s="5"/>
      <c r="B551" s="5"/>
      <c r="C551" s="5"/>
      <c r="D551" s="5"/>
      <c r="E551" s="5"/>
      <c r="F551" s="5"/>
      <c r="G551" s="5"/>
      <c r="H551" s="5"/>
      <c r="L551" s="5"/>
    </row>
    <row r="552" ht="15.75" customHeight="1">
      <c r="A552" s="5"/>
      <c r="B552" s="5"/>
      <c r="C552" s="5"/>
      <c r="D552" s="5"/>
      <c r="E552" s="5"/>
      <c r="F552" s="5"/>
      <c r="G552" s="5"/>
      <c r="H552" s="5"/>
      <c r="L552" s="5"/>
    </row>
    <row r="553" ht="15.75" customHeight="1">
      <c r="A553" s="5"/>
      <c r="B553" s="5"/>
      <c r="C553" s="5"/>
      <c r="D553" s="5"/>
      <c r="E553" s="5"/>
      <c r="F553" s="5"/>
      <c r="G553" s="5"/>
      <c r="H553" s="5"/>
      <c r="L553" s="5"/>
    </row>
    <row r="554" ht="15.75" customHeight="1">
      <c r="A554" s="5"/>
      <c r="B554" s="5"/>
      <c r="C554" s="5"/>
      <c r="D554" s="5"/>
      <c r="E554" s="5"/>
      <c r="F554" s="5"/>
      <c r="G554" s="5"/>
      <c r="H554" s="5"/>
      <c r="L554" s="5"/>
    </row>
    <row r="555" ht="15.75" customHeight="1">
      <c r="A555" s="5"/>
      <c r="B555" s="5"/>
      <c r="C555" s="5"/>
      <c r="D555" s="5"/>
      <c r="E555" s="5"/>
      <c r="F555" s="5"/>
      <c r="G555" s="5"/>
      <c r="H555" s="5"/>
      <c r="L555" s="5"/>
    </row>
    <row r="556" ht="15.75" customHeight="1">
      <c r="A556" s="5"/>
      <c r="B556" s="5"/>
      <c r="C556" s="5"/>
      <c r="D556" s="5"/>
      <c r="E556" s="5"/>
      <c r="F556" s="5"/>
      <c r="G556" s="5"/>
      <c r="H556" s="5"/>
      <c r="L556" s="5"/>
    </row>
    <row r="557" ht="15.75" customHeight="1">
      <c r="A557" s="5"/>
      <c r="B557" s="5"/>
      <c r="C557" s="5"/>
      <c r="D557" s="5"/>
      <c r="E557" s="5"/>
      <c r="F557" s="5"/>
      <c r="G557" s="5"/>
      <c r="H557" s="5"/>
      <c r="L557" s="5"/>
    </row>
    <row r="558" ht="15.75" customHeight="1">
      <c r="A558" s="5"/>
      <c r="B558" s="5"/>
      <c r="C558" s="5"/>
      <c r="D558" s="5"/>
      <c r="E558" s="5"/>
      <c r="F558" s="5"/>
      <c r="G558" s="5"/>
      <c r="H558" s="5"/>
      <c r="L558" s="5"/>
    </row>
    <row r="559" ht="15.75" customHeight="1">
      <c r="A559" s="5"/>
      <c r="B559" s="5"/>
      <c r="C559" s="5"/>
      <c r="D559" s="5"/>
      <c r="E559" s="5"/>
      <c r="F559" s="5"/>
      <c r="G559" s="5"/>
      <c r="H559" s="5"/>
      <c r="L559" s="5"/>
    </row>
    <row r="560" ht="15.75" customHeight="1">
      <c r="A560" s="5"/>
      <c r="B560" s="5"/>
      <c r="C560" s="5"/>
      <c r="D560" s="5"/>
      <c r="E560" s="5"/>
      <c r="F560" s="5"/>
      <c r="G560" s="5"/>
      <c r="H560" s="5"/>
      <c r="L560" s="5"/>
    </row>
    <row r="561" ht="15.75" customHeight="1">
      <c r="A561" s="5"/>
      <c r="B561" s="5"/>
      <c r="C561" s="5"/>
      <c r="D561" s="5"/>
      <c r="E561" s="5"/>
      <c r="F561" s="5"/>
      <c r="G561" s="5"/>
      <c r="H561" s="5"/>
      <c r="L561" s="5"/>
    </row>
    <row r="562" ht="15.75" customHeight="1">
      <c r="A562" s="5"/>
      <c r="B562" s="5"/>
      <c r="C562" s="5"/>
      <c r="D562" s="5"/>
      <c r="E562" s="5"/>
      <c r="F562" s="5"/>
      <c r="G562" s="5"/>
      <c r="H562" s="5"/>
      <c r="L562" s="5"/>
    </row>
    <row r="563" ht="15.75" customHeight="1">
      <c r="A563" s="5"/>
      <c r="B563" s="5"/>
      <c r="C563" s="5"/>
      <c r="D563" s="5"/>
      <c r="E563" s="5"/>
      <c r="F563" s="5"/>
      <c r="G563" s="5"/>
      <c r="H563" s="5"/>
      <c r="L563" s="5"/>
    </row>
    <row r="564" ht="15.75" customHeight="1">
      <c r="A564" s="5"/>
      <c r="B564" s="5"/>
      <c r="C564" s="5"/>
      <c r="D564" s="5"/>
      <c r="E564" s="5"/>
      <c r="F564" s="5"/>
      <c r="G564" s="5"/>
      <c r="H564" s="5"/>
      <c r="L564" s="5"/>
    </row>
    <row r="565" ht="15.75" customHeight="1">
      <c r="A565" s="5"/>
      <c r="B565" s="5"/>
      <c r="C565" s="5"/>
      <c r="D565" s="5"/>
      <c r="E565" s="5"/>
      <c r="F565" s="5"/>
      <c r="G565" s="5"/>
      <c r="H565" s="5"/>
      <c r="L565" s="5"/>
    </row>
    <row r="566" ht="15.75" customHeight="1">
      <c r="A566" s="5"/>
      <c r="B566" s="5"/>
      <c r="C566" s="5"/>
      <c r="D566" s="5"/>
      <c r="E566" s="5"/>
      <c r="F566" s="5"/>
      <c r="G566" s="5"/>
      <c r="H566" s="5"/>
      <c r="L566" s="5"/>
    </row>
    <row r="567" ht="15.75" customHeight="1">
      <c r="A567" s="5"/>
      <c r="B567" s="5"/>
      <c r="C567" s="5"/>
      <c r="D567" s="5"/>
      <c r="E567" s="5"/>
      <c r="F567" s="5"/>
      <c r="G567" s="5"/>
      <c r="H567" s="5"/>
      <c r="L567" s="5"/>
    </row>
    <row r="568" ht="15.75" customHeight="1">
      <c r="A568" s="5"/>
      <c r="B568" s="5"/>
      <c r="C568" s="5"/>
      <c r="D568" s="5"/>
      <c r="E568" s="5"/>
      <c r="F568" s="5"/>
      <c r="G568" s="5"/>
      <c r="H568" s="5"/>
      <c r="L568" s="5"/>
    </row>
    <row r="569" ht="15.75" customHeight="1">
      <c r="A569" s="5"/>
      <c r="B569" s="5"/>
      <c r="C569" s="5"/>
      <c r="D569" s="5"/>
      <c r="E569" s="5"/>
      <c r="F569" s="5"/>
      <c r="G569" s="5"/>
      <c r="H569" s="5"/>
      <c r="L569" s="5"/>
    </row>
    <row r="570" ht="15.75" customHeight="1">
      <c r="A570" s="5"/>
      <c r="B570" s="5"/>
      <c r="C570" s="5"/>
      <c r="D570" s="5"/>
      <c r="E570" s="5"/>
      <c r="F570" s="5"/>
      <c r="G570" s="5"/>
      <c r="H570" s="5"/>
      <c r="L570" s="5"/>
    </row>
    <row r="571" ht="15.75" customHeight="1">
      <c r="A571" s="5"/>
      <c r="B571" s="5"/>
      <c r="C571" s="5"/>
      <c r="D571" s="5"/>
      <c r="E571" s="5"/>
      <c r="F571" s="5"/>
      <c r="G571" s="5"/>
      <c r="H571" s="5"/>
      <c r="L571" s="5"/>
    </row>
    <row r="572" ht="15.75" customHeight="1">
      <c r="A572" s="5"/>
      <c r="B572" s="5"/>
      <c r="C572" s="5"/>
      <c r="D572" s="5"/>
      <c r="E572" s="5"/>
      <c r="F572" s="5"/>
      <c r="G572" s="5"/>
      <c r="H572" s="5"/>
      <c r="L572" s="5"/>
    </row>
    <row r="573" ht="15.75" customHeight="1">
      <c r="A573" s="5"/>
      <c r="B573" s="5"/>
      <c r="C573" s="5"/>
      <c r="D573" s="5"/>
      <c r="E573" s="5"/>
      <c r="F573" s="5"/>
      <c r="G573" s="5"/>
      <c r="H573" s="5"/>
      <c r="L573" s="5"/>
    </row>
    <row r="574" ht="15.75" customHeight="1">
      <c r="A574" s="5"/>
      <c r="B574" s="5"/>
      <c r="C574" s="5"/>
      <c r="D574" s="5"/>
      <c r="E574" s="5"/>
      <c r="F574" s="5"/>
      <c r="G574" s="5"/>
      <c r="H574" s="5"/>
      <c r="L574" s="5"/>
    </row>
    <row r="575" ht="15.75" customHeight="1">
      <c r="A575" s="5"/>
      <c r="B575" s="5"/>
      <c r="C575" s="5"/>
      <c r="D575" s="5"/>
      <c r="E575" s="5"/>
      <c r="F575" s="5"/>
      <c r="G575" s="5"/>
      <c r="H575" s="5"/>
      <c r="L575" s="5"/>
    </row>
    <row r="576" ht="15.75" customHeight="1">
      <c r="A576" s="5"/>
      <c r="B576" s="5"/>
      <c r="C576" s="5"/>
      <c r="D576" s="5"/>
      <c r="E576" s="5"/>
      <c r="F576" s="5"/>
      <c r="G576" s="5"/>
      <c r="H576" s="5"/>
      <c r="L576" s="5"/>
    </row>
    <row r="577" ht="15.75" customHeight="1">
      <c r="A577" s="5"/>
      <c r="B577" s="5"/>
      <c r="C577" s="5"/>
      <c r="D577" s="5"/>
      <c r="E577" s="5"/>
      <c r="F577" s="5"/>
      <c r="G577" s="5"/>
      <c r="H577" s="5"/>
      <c r="L577" s="5"/>
    </row>
    <row r="578" ht="15.75" customHeight="1">
      <c r="A578" s="5"/>
      <c r="B578" s="5"/>
      <c r="C578" s="5"/>
      <c r="D578" s="5"/>
      <c r="E578" s="5"/>
      <c r="F578" s="5"/>
      <c r="G578" s="5"/>
      <c r="H578" s="5"/>
      <c r="L578" s="5"/>
    </row>
    <row r="579" ht="15.75" customHeight="1">
      <c r="A579" s="5"/>
      <c r="B579" s="5"/>
      <c r="C579" s="5"/>
      <c r="D579" s="5"/>
      <c r="E579" s="5"/>
      <c r="F579" s="5"/>
      <c r="G579" s="5"/>
      <c r="H579" s="5"/>
      <c r="L579" s="5"/>
    </row>
    <row r="580" ht="15.75" customHeight="1">
      <c r="A580" s="5"/>
      <c r="B580" s="5"/>
      <c r="C580" s="5"/>
      <c r="D580" s="5"/>
      <c r="E580" s="5"/>
      <c r="F580" s="5"/>
      <c r="G580" s="5"/>
      <c r="H580" s="5"/>
      <c r="L580" s="5"/>
    </row>
    <row r="581" ht="15.75" customHeight="1">
      <c r="A581" s="5"/>
      <c r="B581" s="5"/>
      <c r="C581" s="5"/>
      <c r="D581" s="5"/>
      <c r="E581" s="5"/>
      <c r="F581" s="5"/>
      <c r="G581" s="5"/>
      <c r="H581" s="5"/>
      <c r="L581" s="5"/>
    </row>
    <row r="582" ht="15.75" customHeight="1">
      <c r="A582" s="5"/>
      <c r="B582" s="5"/>
      <c r="C582" s="5"/>
      <c r="D582" s="5"/>
      <c r="E582" s="5"/>
      <c r="F582" s="5"/>
      <c r="G582" s="5"/>
      <c r="H582" s="5"/>
      <c r="L582" s="5"/>
    </row>
    <row r="583" ht="15.75" customHeight="1">
      <c r="A583" s="5"/>
      <c r="B583" s="5"/>
      <c r="C583" s="5"/>
      <c r="D583" s="5"/>
      <c r="E583" s="5"/>
      <c r="F583" s="5"/>
      <c r="G583" s="5"/>
      <c r="H583" s="5"/>
      <c r="L583" s="5"/>
    </row>
    <row r="584" ht="15.75" customHeight="1">
      <c r="A584" s="5"/>
      <c r="B584" s="5"/>
      <c r="C584" s="5"/>
      <c r="D584" s="5"/>
      <c r="E584" s="5"/>
      <c r="F584" s="5"/>
      <c r="G584" s="5"/>
      <c r="H584" s="5"/>
      <c r="L584" s="5"/>
    </row>
    <row r="585" ht="15.75" customHeight="1">
      <c r="A585" s="5"/>
      <c r="B585" s="5"/>
      <c r="C585" s="5"/>
      <c r="D585" s="5"/>
      <c r="E585" s="5"/>
      <c r="F585" s="5"/>
      <c r="G585" s="5"/>
      <c r="H585" s="5"/>
      <c r="L585" s="5"/>
    </row>
    <row r="586" ht="15.75" customHeight="1">
      <c r="A586" s="5"/>
      <c r="B586" s="5"/>
      <c r="C586" s="5"/>
      <c r="D586" s="5"/>
      <c r="E586" s="5"/>
      <c r="F586" s="5"/>
      <c r="G586" s="5"/>
      <c r="H586" s="5"/>
      <c r="L586" s="5"/>
    </row>
    <row r="587" ht="15.75" customHeight="1">
      <c r="A587" s="5"/>
      <c r="B587" s="5"/>
      <c r="C587" s="5"/>
      <c r="D587" s="5"/>
      <c r="E587" s="5"/>
      <c r="F587" s="5"/>
      <c r="G587" s="5"/>
      <c r="H587" s="5"/>
      <c r="L587" s="5"/>
    </row>
    <row r="588" ht="15.75" customHeight="1">
      <c r="A588" s="5"/>
      <c r="B588" s="5"/>
      <c r="C588" s="5"/>
      <c r="D588" s="5"/>
      <c r="E588" s="5"/>
      <c r="F588" s="5"/>
      <c r="G588" s="5"/>
      <c r="H588" s="5"/>
      <c r="L588" s="5"/>
    </row>
    <row r="589" ht="15.75" customHeight="1">
      <c r="A589" s="5"/>
      <c r="B589" s="5"/>
      <c r="C589" s="5"/>
      <c r="D589" s="5"/>
      <c r="E589" s="5"/>
      <c r="F589" s="5"/>
      <c r="G589" s="5"/>
      <c r="H589" s="5"/>
      <c r="L589" s="5"/>
    </row>
    <row r="590" ht="15.75" customHeight="1">
      <c r="A590" s="5"/>
      <c r="B590" s="5"/>
      <c r="C590" s="5"/>
      <c r="D590" s="5"/>
      <c r="E590" s="5"/>
      <c r="F590" s="5"/>
      <c r="G590" s="5"/>
      <c r="H590" s="5"/>
      <c r="L590" s="5"/>
    </row>
    <row r="591" ht="15.75" customHeight="1">
      <c r="A591" s="5"/>
      <c r="B591" s="5"/>
      <c r="C591" s="5"/>
      <c r="D591" s="5"/>
      <c r="E591" s="5"/>
      <c r="F591" s="5"/>
      <c r="G591" s="5"/>
      <c r="H591" s="5"/>
      <c r="L591" s="5"/>
    </row>
    <row r="592" ht="15.75" customHeight="1">
      <c r="A592" s="5"/>
      <c r="B592" s="5"/>
      <c r="C592" s="5"/>
      <c r="D592" s="5"/>
      <c r="E592" s="5"/>
      <c r="F592" s="5"/>
      <c r="G592" s="5"/>
      <c r="H592" s="5"/>
      <c r="L592" s="5"/>
    </row>
    <row r="593" ht="15.75" customHeight="1">
      <c r="A593" s="5"/>
      <c r="B593" s="5"/>
      <c r="C593" s="5"/>
      <c r="D593" s="5"/>
      <c r="E593" s="5"/>
      <c r="F593" s="5"/>
      <c r="G593" s="5"/>
      <c r="H593" s="5"/>
      <c r="L593" s="5"/>
    </row>
    <row r="594" ht="15.75" customHeight="1">
      <c r="A594" s="5"/>
      <c r="B594" s="5"/>
      <c r="C594" s="5"/>
      <c r="D594" s="5"/>
      <c r="E594" s="5"/>
      <c r="F594" s="5"/>
      <c r="G594" s="5"/>
      <c r="H594" s="5"/>
      <c r="L594" s="5"/>
    </row>
    <row r="595" ht="15.75" customHeight="1">
      <c r="A595" s="5"/>
      <c r="B595" s="5"/>
      <c r="C595" s="5"/>
      <c r="D595" s="5"/>
      <c r="E595" s="5"/>
      <c r="F595" s="5"/>
      <c r="G595" s="5"/>
      <c r="H595" s="5"/>
      <c r="L595" s="5"/>
    </row>
    <row r="596" ht="15.75" customHeight="1">
      <c r="A596" s="5"/>
      <c r="B596" s="5"/>
      <c r="C596" s="5"/>
      <c r="D596" s="5"/>
      <c r="E596" s="5"/>
      <c r="F596" s="5"/>
      <c r="G596" s="5"/>
      <c r="H596" s="5"/>
      <c r="L596" s="5"/>
    </row>
    <row r="597" ht="15.75" customHeight="1">
      <c r="A597" s="5"/>
      <c r="B597" s="5"/>
      <c r="C597" s="5"/>
      <c r="D597" s="5"/>
      <c r="E597" s="5"/>
      <c r="F597" s="5"/>
      <c r="G597" s="5"/>
      <c r="H597" s="5"/>
      <c r="L597" s="5"/>
    </row>
    <row r="598" ht="15.75" customHeight="1">
      <c r="A598" s="5"/>
      <c r="B598" s="5"/>
      <c r="C598" s="5"/>
      <c r="D598" s="5"/>
      <c r="E598" s="5"/>
      <c r="F598" s="5"/>
      <c r="G598" s="5"/>
      <c r="H598" s="5"/>
      <c r="L598" s="5"/>
    </row>
    <row r="599" ht="15.75" customHeight="1">
      <c r="A599" s="5"/>
      <c r="B599" s="5"/>
      <c r="C599" s="5"/>
      <c r="D599" s="5"/>
      <c r="E599" s="5"/>
      <c r="F599" s="5"/>
      <c r="G599" s="5"/>
      <c r="H599" s="5"/>
      <c r="L599" s="5"/>
    </row>
    <row r="600" ht="15.75" customHeight="1">
      <c r="A600" s="5"/>
      <c r="B600" s="5"/>
      <c r="C600" s="5"/>
      <c r="D600" s="5"/>
      <c r="E600" s="5"/>
      <c r="F600" s="5"/>
      <c r="G600" s="5"/>
      <c r="H600" s="5"/>
      <c r="L600" s="5"/>
    </row>
    <row r="601" ht="15.75" customHeight="1">
      <c r="A601" s="5"/>
      <c r="B601" s="5"/>
      <c r="C601" s="5"/>
      <c r="D601" s="5"/>
      <c r="E601" s="5"/>
      <c r="F601" s="5"/>
      <c r="G601" s="5"/>
      <c r="H601" s="5"/>
      <c r="L601" s="5"/>
    </row>
    <row r="602" ht="15.75" customHeight="1">
      <c r="A602" s="5"/>
      <c r="B602" s="5"/>
      <c r="C602" s="5"/>
      <c r="D602" s="5"/>
      <c r="E602" s="5"/>
      <c r="F602" s="5"/>
      <c r="G602" s="5"/>
      <c r="H602" s="5"/>
      <c r="L602" s="5"/>
    </row>
    <row r="603" ht="15.75" customHeight="1">
      <c r="A603" s="5"/>
      <c r="B603" s="5"/>
      <c r="C603" s="5"/>
      <c r="D603" s="5"/>
      <c r="E603" s="5"/>
      <c r="F603" s="5"/>
      <c r="G603" s="5"/>
      <c r="H603" s="5"/>
      <c r="L603" s="5"/>
    </row>
    <row r="604" ht="15.75" customHeight="1">
      <c r="A604" s="5"/>
      <c r="B604" s="5"/>
      <c r="C604" s="5"/>
      <c r="D604" s="5"/>
      <c r="E604" s="5"/>
      <c r="F604" s="5"/>
      <c r="G604" s="5"/>
      <c r="H604" s="5"/>
      <c r="L604" s="5"/>
    </row>
    <row r="605" ht="15.75" customHeight="1">
      <c r="A605" s="5"/>
      <c r="B605" s="5"/>
      <c r="C605" s="5"/>
      <c r="D605" s="5"/>
      <c r="E605" s="5"/>
      <c r="F605" s="5"/>
      <c r="G605" s="5"/>
      <c r="H605" s="5"/>
      <c r="L605" s="5"/>
    </row>
    <row r="606" ht="15.75" customHeight="1">
      <c r="A606" s="5"/>
      <c r="B606" s="5"/>
      <c r="C606" s="5"/>
      <c r="D606" s="5"/>
      <c r="E606" s="5"/>
      <c r="F606" s="5"/>
      <c r="G606" s="5"/>
      <c r="H606" s="5"/>
      <c r="L606" s="5"/>
    </row>
    <row r="607" ht="15.75" customHeight="1">
      <c r="A607" s="5"/>
      <c r="B607" s="5"/>
      <c r="C607" s="5"/>
      <c r="D607" s="5"/>
      <c r="E607" s="5"/>
      <c r="F607" s="5"/>
      <c r="G607" s="5"/>
      <c r="H607" s="5"/>
      <c r="L607" s="5"/>
    </row>
    <row r="608" ht="15.75" customHeight="1">
      <c r="A608" s="5"/>
      <c r="B608" s="5"/>
      <c r="C608" s="5"/>
      <c r="D608" s="5"/>
      <c r="E608" s="5"/>
      <c r="F608" s="5"/>
      <c r="G608" s="5"/>
      <c r="H608" s="5"/>
      <c r="L608" s="5"/>
    </row>
    <row r="609" ht="15.75" customHeight="1">
      <c r="A609" s="5"/>
      <c r="B609" s="5"/>
      <c r="C609" s="5"/>
      <c r="D609" s="5"/>
      <c r="E609" s="5"/>
      <c r="F609" s="5"/>
      <c r="G609" s="5"/>
      <c r="H609" s="5"/>
      <c r="L609" s="5"/>
    </row>
    <row r="610" ht="15.75" customHeight="1">
      <c r="A610" s="5"/>
      <c r="B610" s="5"/>
      <c r="C610" s="5"/>
      <c r="D610" s="5"/>
      <c r="E610" s="5"/>
      <c r="F610" s="5"/>
      <c r="G610" s="5"/>
      <c r="H610" s="5"/>
      <c r="L610" s="5"/>
    </row>
    <row r="611" ht="15.75" customHeight="1">
      <c r="A611" s="5"/>
      <c r="B611" s="5"/>
      <c r="C611" s="5"/>
      <c r="D611" s="5"/>
      <c r="E611" s="5"/>
      <c r="F611" s="5"/>
      <c r="G611" s="5"/>
      <c r="H611" s="5"/>
      <c r="L611" s="5"/>
    </row>
    <row r="612" ht="15.75" customHeight="1">
      <c r="A612" s="5"/>
      <c r="B612" s="5"/>
      <c r="C612" s="5"/>
      <c r="D612" s="5"/>
      <c r="E612" s="5"/>
      <c r="F612" s="5"/>
      <c r="G612" s="5"/>
      <c r="H612" s="5"/>
      <c r="L612" s="5"/>
    </row>
    <row r="613" ht="15.75" customHeight="1">
      <c r="A613" s="5"/>
      <c r="B613" s="5"/>
      <c r="C613" s="5"/>
      <c r="D613" s="5"/>
      <c r="E613" s="5"/>
      <c r="F613" s="5"/>
      <c r="G613" s="5"/>
      <c r="H613" s="5"/>
      <c r="L613" s="5"/>
    </row>
    <row r="614" ht="15.75" customHeight="1">
      <c r="A614" s="5"/>
      <c r="B614" s="5"/>
      <c r="C614" s="5"/>
      <c r="D614" s="5"/>
      <c r="E614" s="5"/>
      <c r="F614" s="5"/>
      <c r="G614" s="5"/>
      <c r="H614" s="5"/>
      <c r="L614" s="5"/>
    </row>
    <row r="615" ht="15.75" customHeight="1">
      <c r="A615" s="5"/>
      <c r="B615" s="5"/>
      <c r="C615" s="5"/>
      <c r="D615" s="5"/>
      <c r="E615" s="5"/>
      <c r="F615" s="5"/>
      <c r="G615" s="5"/>
      <c r="H615" s="5"/>
      <c r="L615" s="5"/>
    </row>
    <row r="616" ht="15.75" customHeight="1">
      <c r="A616" s="5"/>
      <c r="B616" s="5"/>
      <c r="C616" s="5"/>
      <c r="D616" s="5"/>
      <c r="E616" s="5"/>
      <c r="F616" s="5"/>
      <c r="G616" s="5"/>
      <c r="H616" s="5"/>
      <c r="L616" s="5"/>
    </row>
    <row r="617" ht="15.75" customHeight="1">
      <c r="A617" s="5"/>
      <c r="B617" s="5"/>
      <c r="C617" s="5"/>
      <c r="D617" s="5"/>
      <c r="E617" s="5"/>
      <c r="F617" s="5"/>
      <c r="G617" s="5"/>
      <c r="H617" s="5"/>
      <c r="L617" s="5"/>
    </row>
    <row r="618" ht="15.75" customHeight="1">
      <c r="A618" s="5"/>
      <c r="B618" s="5"/>
      <c r="C618" s="5"/>
      <c r="D618" s="5"/>
      <c r="E618" s="5"/>
      <c r="F618" s="5"/>
      <c r="G618" s="5"/>
      <c r="H618" s="5"/>
      <c r="L618" s="5"/>
    </row>
    <row r="619" ht="15.75" customHeight="1">
      <c r="A619" s="5"/>
      <c r="B619" s="5"/>
      <c r="C619" s="5"/>
      <c r="D619" s="5"/>
      <c r="E619" s="5"/>
      <c r="F619" s="5"/>
      <c r="G619" s="5"/>
      <c r="H619" s="5"/>
      <c r="L619" s="5"/>
    </row>
    <row r="620" ht="15.75" customHeight="1">
      <c r="A620" s="5"/>
      <c r="B620" s="5"/>
      <c r="C620" s="5"/>
      <c r="D620" s="5"/>
      <c r="E620" s="5"/>
      <c r="F620" s="5"/>
      <c r="G620" s="5"/>
      <c r="H620" s="5"/>
      <c r="L620" s="5"/>
    </row>
    <row r="621" ht="15.75" customHeight="1">
      <c r="A621" s="5"/>
      <c r="B621" s="5"/>
      <c r="C621" s="5"/>
      <c r="D621" s="5"/>
      <c r="E621" s="5"/>
      <c r="F621" s="5"/>
      <c r="G621" s="5"/>
      <c r="H621" s="5"/>
      <c r="L621" s="5"/>
    </row>
    <row r="622" ht="15.75" customHeight="1">
      <c r="A622" s="5"/>
      <c r="B622" s="5"/>
      <c r="C622" s="5"/>
      <c r="D622" s="5"/>
      <c r="E622" s="5"/>
      <c r="F622" s="5"/>
      <c r="G622" s="5"/>
      <c r="H622" s="5"/>
      <c r="L622" s="5"/>
    </row>
    <row r="623" ht="15.75" customHeight="1">
      <c r="A623" s="5"/>
      <c r="B623" s="5"/>
      <c r="C623" s="5"/>
      <c r="D623" s="5"/>
      <c r="E623" s="5"/>
      <c r="F623" s="5"/>
      <c r="G623" s="5"/>
      <c r="H623" s="5"/>
      <c r="L623" s="5"/>
    </row>
    <row r="624" ht="15.75" customHeight="1">
      <c r="A624" s="5"/>
      <c r="B624" s="5"/>
      <c r="C624" s="5"/>
      <c r="D624" s="5"/>
      <c r="E624" s="5"/>
      <c r="F624" s="5"/>
      <c r="G624" s="5"/>
      <c r="H624" s="5"/>
      <c r="L624" s="5"/>
    </row>
    <row r="625" ht="15.75" customHeight="1">
      <c r="A625" s="5"/>
      <c r="B625" s="5"/>
      <c r="C625" s="5"/>
      <c r="D625" s="5"/>
      <c r="E625" s="5"/>
      <c r="F625" s="5"/>
      <c r="G625" s="5"/>
      <c r="H625" s="5"/>
      <c r="L625" s="5"/>
    </row>
    <row r="626" ht="15.75" customHeight="1">
      <c r="A626" s="5"/>
      <c r="B626" s="5"/>
      <c r="C626" s="5"/>
      <c r="D626" s="5"/>
      <c r="E626" s="5"/>
      <c r="F626" s="5"/>
      <c r="G626" s="5"/>
      <c r="H626" s="5"/>
      <c r="L626" s="5"/>
    </row>
    <row r="627" ht="15.75" customHeight="1">
      <c r="A627" s="5"/>
      <c r="B627" s="5"/>
      <c r="C627" s="5"/>
      <c r="D627" s="5"/>
      <c r="E627" s="5"/>
      <c r="F627" s="5"/>
      <c r="G627" s="5"/>
      <c r="H627" s="5"/>
      <c r="L627" s="5"/>
    </row>
    <row r="628" ht="15.75" customHeight="1">
      <c r="A628" s="5"/>
      <c r="B628" s="5"/>
      <c r="C628" s="5"/>
      <c r="D628" s="5"/>
      <c r="E628" s="5"/>
      <c r="F628" s="5"/>
      <c r="G628" s="5"/>
      <c r="H628" s="5"/>
      <c r="L628" s="5"/>
    </row>
    <row r="629" ht="15.75" customHeight="1">
      <c r="A629" s="5"/>
      <c r="B629" s="5"/>
      <c r="C629" s="5"/>
      <c r="D629" s="5"/>
      <c r="E629" s="5"/>
      <c r="F629" s="5"/>
      <c r="G629" s="5"/>
      <c r="H629" s="5"/>
      <c r="L629" s="5"/>
    </row>
    <row r="630" ht="15.75" customHeight="1">
      <c r="A630" s="5"/>
      <c r="B630" s="5"/>
      <c r="C630" s="5"/>
      <c r="D630" s="5"/>
      <c r="E630" s="5"/>
      <c r="F630" s="5"/>
      <c r="G630" s="5"/>
      <c r="H630" s="5"/>
      <c r="L630" s="5"/>
    </row>
    <row r="631" ht="15.75" customHeight="1">
      <c r="A631" s="5"/>
      <c r="B631" s="5"/>
      <c r="C631" s="5"/>
      <c r="D631" s="5"/>
      <c r="E631" s="5"/>
      <c r="F631" s="5"/>
      <c r="G631" s="5"/>
      <c r="H631" s="5"/>
      <c r="L631" s="5"/>
    </row>
    <row r="632" ht="15.75" customHeight="1">
      <c r="A632" s="5"/>
      <c r="B632" s="5"/>
      <c r="C632" s="5"/>
      <c r="D632" s="5"/>
      <c r="E632" s="5"/>
      <c r="F632" s="5"/>
      <c r="G632" s="5"/>
      <c r="H632" s="5"/>
      <c r="L632" s="5"/>
    </row>
    <row r="633" ht="15.75" customHeight="1">
      <c r="A633" s="5"/>
      <c r="B633" s="5"/>
      <c r="C633" s="5"/>
      <c r="D633" s="5"/>
      <c r="E633" s="5"/>
      <c r="F633" s="5"/>
      <c r="G633" s="5"/>
      <c r="H633" s="5"/>
      <c r="L633" s="5"/>
    </row>
    <row r="634" ht="15.75" customHeight="1">
      <c r="A634" s="5"/>
      <c r="B634" s="5"/>
      <c r="C634" s="5"/>
      <c r="D634" s="5"/>
      <c r="E634" s="5"/>
      <c r="F634" s="5"/>
      <c r="G634" s="5"/>
      <c r="H634" s="5"/>
      <c r="L634" s="5"/>
    </row>
    <row r="635" ht="15.75" customHeight="1">
      <c r="A635" s="5"/>
      <c r="B635" s="5"/>
      <c r="C635" s="5"/>
      <c r="D635" s="5"/>
      <c r="E635" s="5"/>
      <c r="F635" s="5"/>
      <c r="G635" s="5"/>
      <c r="H635" s="5"/>
      <c r="L635" s="5"/>
    </row>
    <row r="636" ht="15.75" customHeight="1">
      <c r="A636" s="5"/>
      <c r="B636" s="5"/>
      <c r="C636" s="5"/>
      <c r="D636" s="5"/>
      <c r="E636" s="5"/>
      <c r="F636" s="5"/>
      <c r="G636" s="5"/>
      <c r="H636" s="5"/>
      <c r="L636" s="5"/>
    </row>
    <row r="637" ht="15.75" customHeight="1">
      <c r="A637" s="5"/>
      <c r="B637" s="5"/>
      <c r="C637" s="5"/>
      <c r="D637" s="5"/>
      <c r="E637" s="5"/>
      <c r="F637" s="5"/>
      <c r="G637" s="5"/>
      <c r="H637" s="5"/>
      <c r="L637" s="5"/>
    </row>
    <row r="638" ht="15.75" customHeight="1">
      <c r="A638" s="5"/>
      <c r="B638" s="5"/>
      <c r="C638" s="5"/>
      <c r="D638" s="5"/>
      <c r="E638" s="5"/>
      <c r="F638" s="5"/>
      <c r="G638" s="5"/>
      <c r="H638" s="5"/>
      <c r="L638" s="5"/>
    </row>
    <row r="639" ht="15.75" customHeight="1">
      <c r="A639" s="5"/>
      <c r="B639" s="5"/>
      <c r="C639" s="5"/>
      <c r="D639" s="5"/>
      <c r="E639" s="5"/>
      <c r="F639" s="5"/>
      <c r="G639" s="5"/>
      <c r="H639" s="5"/>
      <c r="L639" s="5"/>
    </row>
    <row r="640" ht="15.75" customHeight="1">
      <c r="A640" s="5"/>
      <c r="B640" s="5"/>
      <c r="C640" s="5"/>
      <c r="D640" s="5"/>
      <c r="E640" s="5"/>
      <c r="F640" s="5"/>
      <c r="G640" s="5"/>
      <c r="H640" s="5"/>
      <c r="L640" s="5"/>
    </row>
    <row r="641" ht="15.75" customHeight="1">
      <c r="A641" s="5"/>
      <c r="B641" s="5"/>
      <c r="C641" s="5"/>
      <c r="D641" s="5"/>
      <c r="E641" s="5"/>
      <c r="F641" s="5"/>
      <c r="G641" s="5"/>
      <c r="H641" s="5"/>
      <c r="L641" s="5"/>
    </row>
    <row r="642" ht="15.75" customHeight="1">
      <c r="A642" s="5"/>
      <c r="B642" s="5"/>
      <c r="C642" s="5"/>
      <c r="D642" s="5"/>
      <c r="E642" s="5"/>
      <c r="F642" s="5"/>
      <c r="G642" s="5"/>
      <c r="H642" s="5"/>
      <c r="L642" s="5"/>
    </row>
    <row r="643" ht="15.75" customHeight="1">
      <c r="A643" s="5"/>
      <c r="B643" s="5"/>
      <c r="C643" s="5"/>
      <c r="D643" s="5"/>
      <c r="E643" s="5"/>
      <c r="F643" s="5"/>
      <c r="G643" s="5"/>
      <c r="H643" s="5"/>
      <c r="L643" s="5"/>
    </row>
    <row r="644" ht="15.75" customHeight="1">
      <c r="A644" s="5"/>
      <c r="B644" s="5"/>
      <c r="C644" s="5"/>
      <c r="D644" s="5"/>
      <c r="E644" s="5"/>
      <c r="F644" s="5"/>
      <c r="G644" s="5"/>
      <c r="H644" s="5"/>
      <c r="L644" s="5"/>
    </row>
    <row r="645" ht="15.75" customHeight="1">
      <c r="A645" s="5"/>
      <c r="B645" s="5"/>
      <c r="C645" s="5"/>
      <c r="D645" s="5"/>
      <c r="E645" s="5"/>
      <c r="F645" s="5"/>
      <c r="G645" s="5"/>
      <c r="H645" s="5"/>
      <c r="L645" s="5"/>
    </row>
    <row r="646" ht="15.75" customHeight="1">
      <c r="A646" s="5"/>
      <c r="B646" s="5"/>
      <c r="C646" s="5"/>
      <c r="D646" s="5"/>
      <c r="E646" s="5"/>
      <c r="F646" s="5"/>
      <c r="G646" s="5"/>
      <c r="H646" s="5"/>
      <c r="L646" s="5"/>
    </row>
    <row r="647" ht="15.75" customHeight="1">
      <c r="A647" s="5"/>
      <c r="B647" s="5"/>
      <c r="C647" s="5"/>
      <c r="D647" s="5"/>
      <c r="E647" s="5"/>
      <c r="F647" s="5"/>
      <c r="G647" s="5"/>
      <c r="H647" s="5"/>
      <c r="L647" s="5"/>
    </row>
    <row r="648" ht="15.75" customHeight="1">
      <c r="A648" s="5"/>
      <c r="B648" s="5"/>
      <c r="C648" s="5"/>
      <c r="D648" s="5"/>
      <c r="E648" s="5"/>
      <c r="F648" s="5"/>
      <c r="G648" s="5"/>
      <c r="H648" s="5"/>
      <c r="L648" s="5"/>
    </row>
    <row r="649" ht="15.75" customHeight="1">
      <c r="A649" s="5"/>
      <c r="B649" s="5"/>
      <c r="C649" s="5"/>
      <c r="D649" s="5"/>
      <c r="E649" s="5"/>
      <c r="F649" s="5"/>
      <c r="G649" s="5"/>
      <c r="H649" s="5"/>
      <c r="L649" s="5"/>
    </row>
    <row r="650" ht="15.75" customHeight="1">
      <c r="A650" s="5"/>
      <c r="B650" s="5"/>
      <c r="C650" s="5"/>
      <c r="D650" s="5"/>
      <c r="E650" s="5"/>
      <c r="F650" s="5"/>
      <c r="G650" s="5"/>
      <c r="H650" s="5"/>
      <c r="L650" s="5"/>
    </row>
    <row r="651" ht="15.75" customHeight="1">
      <c r="A651" s="5"/>
      <c r="B651" s="5"/>
      <c r="C651" s="5"/>
      <c r="D651" s="5"/>
      <c r="E651" s="5"/>
      <c r="F651" s="5"/>
      <c r="G651" s="5"/>
      <c r="H651" s="5"/>
      <c r="L651" s="5"/>
    </row>
    <row r="652" ht="15.75" customHeight="1">
      <c r="A652" s="5"/>
      <c r="B652" s="5"/>
      <c r="C652" s="5"/>
      <c r="D652" s="5"/>
      <c r="E652" s="5"/>
      <c r="F652" s="5"/>
      <c r="G652" s="5"/>
      <c r="H652" s="5"/>
      <c r="L652" s="5"/>
    </row>
    <row r="653" ht="15.75" customHeight="1">
      <c r="A653" s="5"/>
      <c r="B653" s="5"/>
      <c r="C653" s="5"/>
      <c r="D653" s="5"/>
      <c r="E653" s="5"/>
      <c r="F653" s="5"/>
      <c r="G653" s="5"/>
      <c r="H653" s="5"/>
      <c r="L653" s="5"/>
    </row>
    <row r="654" ht="15.75" customHeight="1">
      <c r="A654" s="5"/>
      <c r="B654" s="5"/>
      <c r="C654" s="5"/>
      <c r="D654" s="5"/>
      <c r="E654" s="5"/>
      <c r="F654" s="5"/>
      <c r="G654" s="5"/>
      <c r="H654" s="5"/>
      <c r="L654" s="5"/>
    </row>
    <row r="655" ht="15.75" customHeight="1">
      <c r="A655" s="5"/>
      <c r="B655" s="5"/>
      <c r="C655" s="5"/>
      <c r="D655" s="5"/>
      <c r="E655" s="5"/>
      <c r="F655" s="5"/>
      <c r="G655" s="5"/>
      <c r="H655" s="5"/>
      <c r="L655" s="5"/>
    </row>
    <row r="656" ht="15.75" customHeight="1">
      <c r="A656" s="5"/>
      <c r="B656" s="5"/>
      <c r="C656" s="5"/>
      <c r="D656" s="5"/>
      <c r="E656" s="5"/>
      <c r="F656" s="5"/>
      <c r="G656" s="5"/>
      <c r="H656" s="5"/>
      <c r="L656" s="5"/>
    </row>
    <row r="657" ht="15.75" customHeight="1">
      <c r="A657" s="5"/>
      <c r="B657" s="5"/>
      <c r="C657" s="5"/>
      <c r="D657" s="5"/>
      <c r="E657" s="5"/>
      <c r="F657" s="5"/>
      <c r="G657" s="5"/>
      <c r="H657" s="5"/>
      <c r="L657" s="5"/>
    </row>
    <row r="658" ht="15.75" customHeight="1">
      <c r="A658" s="5"/>
      <c r="B658" s="5"/>
      <c r="C658" s="5"/>
      <c r="D658" s="5"/>
      <c r="E658" s="5"/>
      <c r="F658" s="5"/>
      <c r="G658" s="5"/>
      <c r="H658" s="5"/>
      <c r="L658" s="5"/>
    </row>
    <row r="659" ht="15.75" customHeight="1">
      <c r="A659" s="5"/>
      <c r="B659" s="5"/>
      <c r="C659" s="5"/>
      <c r="D659" s="5"/>
      <c r="E659" s="5"/>
      <c r="F659" s="5"/>
      <c r="G659" s="5"/>
      <c r="H659" s="5"/>
      <c r="L659" s="5"/>
    </row>
    <row r="660" ht="15.75" customHeight="1">
      <c r="A660" s="5"/>
      <c r="B660" s="5"/>
      <c r="C660" s="5"/>
      <c r="D660" s="5"/>
      <c r="E660" s="5"/>
      <c r="F660" s="5"/>
      <c r="G660" s="5"/>
      <c r="H660" s="5"/>
      <c r="L660" s="5"/>
    </row>
    <row r="661" ht="15.75" customHeight="1">
      <c r="A661" s="5"/>
      <c r="B661" s="5"/>
      <c r="C661" s="5"/>
      <c r="D661" s="5"/>
      <c r="E661" s="5"/>
      <c r="F661" s="5"/>
      <c r="G661" s="5"/>
      <c r="H661" s="5"/>
      <c r="L661" s="5"/>
    </row>
    <row r="662" ht="15.75" customHeight="1">
      <c r="A662" s="5"/>
      <c r="B662" s="5"/>
      <c r="C662" s="5"/>
      <c r="D662" s="5"/>
      <c r="E662" s="5"/>
      <c r="F662" s="5"/>
      <c r="G662" s="5"/>
      <c r="H662" s="5"/>
      <c r="L662" s="5"/>
    </row>
    <row r="663" ht="15.75" customHeight="1">
      <c r="A663" s="5"/>
      <c r="B663" s="5"/>
      <c r="C663" s="5"/>
      <c r="D663" s="5"/>
      <c r="E663" s="5"/>
      <c r="F663" s="5"/>
      <c r="G663" s="5"/>
      <c r="H663" s="5"/>
      <c r="L663" s="5"/>
    </row>
    <row r="664" ht="15.75" customHeight="1">
      <c r="A664" s="5"/>
      <c r="B664" s="5"/>
      <c r="C664" s="5"/>
      <c r="D664" s="5"/>
      <c r="E664" s="5"/>
      <c r="F664" s="5"/>
      <c r="G664" s="5"/>
      <c r="H664" s="5"/>
      <c r="L664" s="5"/>
    </row>
    <row r="665" ht="15.75" customHeight="1">
      <c r="A665" s="5"/>
      <c r="B665" s="5"/>
      <c r="C665" s="5"/>
      <c r="D665" s="5"/>
      <c r="E665" s="5"/>
      <c r="F665" s="5"/>
      <c r="G665" s="5"/>
      <c r="H665" s="5"/>
      <c r="L665" s="5"/>
    </row>
    <row r="666" ht="15.75" customHeight="1">
      <c r="A666" s="5"/>
      <c r="B666" s="5"/>
      <c r="C666" s="5"/>
      <c r="D666" s="5"/>
      <c r="E666" s="5"/>
      <c r="F666" s="5"/>
      <c r="G666" s="5"/>
      <c r="H666" s="5"/>
      <c r="L666" s="5"/>
    </row>
    <row r="667" ht="15.75" customHeight="1">
      <c r="A667" s="5"/>
      <c r="B667" s="5"/>
      <c r="C667" s="5"/>
      <c r="D667" s="5"/>
      <c r="E667" s="5"/>
      <c r="F667" s="5"/>
      <c r="G667" s="5"/>
      <c r="H667" s="5"/>
      <c r="L667" s="5"/>
    </row>
    <row r="668" ht="15.75" customHeight="1">
      <c r="A668" s="5"/>
      <c r="B668" s="5"/>
      <c r="C668" s="5"/>
      <c r="D668" s="5"/>
      <c r="E668" s="5"/>
      <c r="F668" s="5"/>
      <c r="G668" s="5"/>
      <c r="H668" s="5"/>
      <c r="L668" s="5"/>
    </row>
    <row r="669" ht="15.75" customHeight="1">
      <c r="A669" s="5"/>
      <c r="B669" s="5"/>
      <c r="C669" s="5"/>
      <c r="D669" s="5"/>
      <c r="E669" s="5"/>
      <c r="F669" s="5"/>
      <c r="G669" s="5"/>
      <c r="H669" s="5"/>
      <c r="L669" s="5"/>
    </row>
    <row r="670" ht="15.75" customHeight="1">
      <c r="A670" s="5"/>
      <c r="B670" s="5"/>
      <c r="C670" s="5"/>
      <c r="D670" s="5"/>
      <c r="E670" s="5"/>
      <c r="F670" s="5"/>
      <c r="G670" s="5"/>
      <c r="H670" s="5"/>
      <c r="L670" s="5"/>
    </row>
    <row r="671" ht="15.75" customHeight="1">
      <c r="A671" s="5"/>
      <c r="B671" s="5"/>
      <c r="C671" s="5"/>
      <c r="D671" s="5"/>
      <c r="E671" s="5"/>
      <c r="F671" s="5"/>
      <c r="G671" s="5"/>
      <c r="H671" s="5"/>
      <c r="L671" s="5"/>
    </row>
    <row r="672" ht="15.75" customHeight="1">
      <c r="A672" s="5"/>
      <c r="B672" s="5"/>
      <c r="C672" s="5"/>
      <c r="D672" s="5"/>
      <c r="E672" s="5"/>
      <c r="F672" s="5"/>
      <c r="G672" s="5"/>
      <c r="H672" s="5"/>
      <c r="L672" s="5"/>
    </row>
    <row r="673" ht="15.75" customHeight="1">
      <c r="A673" s="5"/>
      <c r="B673" s="5"/>
      <c r="C673" s="5"/>
      <c r="D673" s="5"/>
      <c r="E673" s="5"/>
      <c r="F673" s="5"/>
      <c r="G673" s="5"/>
      <c r="H673" s="5"/>
      <c r="L673" s="5"/>
    </row>
    <row r="674" ht="15.75" customHeight="1">
      <c r="A674" s="5"/>
      <c r="B674" s="5"/>
      <c r="C674" s="5"/>
      <c r="D674" s="5"/>
      <c r="E674" s="5"/>
      <c r="F674" s="5"/>
      <c r="G674" s="5"/>
      <c r="H674" s="5"/>
      <c r="L674" s="5"/>
    </row>
    <row r="675" ht="15.75" customHeight="1">
      <c r="A675" s="5"/>
      <c r="B675" s="5"/>
      <c r="C675" s="5"/>
      <c r="D675" s="5"/>
      <c r="E675" s="5"/>
      <c r="F675" s="5"/>
      <c r="G675" s="5"/>
      <c r="H675" s="5"/>
      <c r="L675" s="5"/>
    </row>
    <row r="676" ht="15.75" customHeight="1">
      <c r="A676" s="5"/>
      <c r="B676" s="5"/>
      <c r="C676" s="5"/>
      <c r="D676" s="5"/>
      <c r="E676" s="5"/>
      <c r="F676" s="5"/>
      <c r="G676" s="5"/>
      <c r="H676" s="5"/>
      <c r="L676" s="5"/>
    </row>
    <row r="677" ht="15.75" customHeight="1">
      <c r="A677" s="5"/>
      <c r="B677" s="5"/>
      <c r="C677" s="5"/>
      <c r="D677" s="5"/>
      <c r="E677" s="5"/>
      <c r="F677" s="5"/>
      <c r="G677" s="5"/>
      <c r="H677" s="5"/>
      <c r="L677" s="5"/>
    </row>
    <row r="678" ht="15.75" customHeight="1">
      <c r="A678" s="5"/>
      <c r="B678" s="5"/>
      <c r="C678" s="5"/>
      <c r="D678" s="5"/>
      <c r="E678" s="5"/>
      <c r="F678" s="5"/>
      <c r="G678" s="5"/>
      <c r="H678" s="5"/>
      <c r="L678" s="5"/>
    </row>
    <row r="679" ht="15.75" customHeight="1">
      <c r="A679" s="5"/>
      <c r="B679" s="5"/>
      <c r="C679" s="5"/>
      <c r="D679" s="5"/>
      <c r="E679" s="5"/>
      <c r="F679" s="5"/>
      <c r="G679" s="5"/>
      <c r="H679" s="5"/>
      <c r="L679" s="5"/>
    </row>
    <row r="680" ht="15.75" customHeight="1">
      <c r="A680" s="5"/>
      <c r="B680" s="5"/>
      <c r="C680" s="5"/>
      <c r="D680" s="5"/>
      <c r="E680" s="5"/>
      <c r="F680" s="5"/>
      <c r="G680" s="5"/>
      <c r="H680" s="5"/>
      <c r="L680" s="5"/>
    </row>
    <row r="681" ht="15.75" customHeight="1">
      <c r="A681" s="5"/>
      <c r="B681" s="5"/>
      <c r="C681" s="5"/>
      <c r="D681" s="5"/>
      <c r="E681" s="5"/>
      <c r="F681" s="5"/>
      <c r="G681" s="5"/>
      <c r="H681" s="5"/>
      <c r="L681" s="5"/>
    </row>
    <row r="682" ht="15.75" customHeight="1">
      <c r="A682" s="5"/>
      <c r="B682" s="5"/>
      <c r="C682" s="5"/>
      <c r="D682" s="5"/>
      <c r="E682" s="5"/>
      <c r="F682" s="5"/>
      <c r="G682" s="5"/>
      <c r="H682" s="5"/>
      <c r="L682" s="5"/>
    </row>
    <row r="683" ht="15.75" customHeight="1">
      <c r="A683" s="5"/>
      <c r="B683" s="5"/>
      <c r="C683" s="5"/>
      <c r="D683" s="5"/>
      <c r="E683" s="5"/>
      <c r="F683" s="5"/>
      <c r="G683" s="5"/>
      <c r="H683" s="5"/>
      <c r="L683" s="5"/>
    </row>
    <row r="684" ht="15.75" customHeight="1">
      <c r="A684" s="5"/>
      <c r="B684" s="5"/>
      <c r="C684" s="5"/>
      <c r="D684" s="5"/>
      <c r="E684" s="5"/>
      <c r="F684" s="5"/>
      <c r="G684" s="5"/>
      <c r="H684" s="5"/>
      <c r="L684" s="5"/>
    </row>
    <row r="685" ht="15.75" customHeight="1">
      <c r="A685" s="5"/>
      <c r="B685" s="5"/>
      <c r="C685" s="5"/>
      <c r="D685" s="5"/>
      <c r="E685" s="5"/>
      <c r="F685" s="5"/>
      <c r="G685" s="5"/>
      <c r="H685" s="5"/>
      <c r="L685" s="5"/>
    </row>
    <row r="686" ht="15.75" customHeight="1">
      <c r="A686" s="5"/>
      <c r="B686" s="5"/>
      <c r="C686" s="5"/>
      <c r="D686" s="5"/>
      <c r="E686" s="5"/>
      <c r="F686" s="5"/>
      <c r="G686" s="5"/>
      <c r="H686" s="5"/>
      <c r="L686" s="5"/>
    </row>
    <row r="687" ht="15.75" customHeight="1">
      <c r="A687" s="5"/>
      <c r="B687" s="5"/>
      <c r="C687" s="5"/>
      <c r="D687" s="5"/>
      <c r="E687" s="5"/>
      <c r="F687" s="5"/>
      <c r="G687" s="5"/>
      <c r="H687" s="5"/>
      <c r="L687" s="5"/>
    </row>
    <row r="688" ht="15.75" customHeight="1">
      <c r="A688" s="5"/>
      <c r="B688" s="5"/>
      <c r="C688" s="5"/>
      <c r="D688" s="5"/>
      <c r="E688" s="5"/>
      <c r="F688" s="5"/>
      <c r="G688" s="5"/>
      <c r="H688" s="5"/>
      <c r="L688" s="5"/>
    </row>
    <row r="689" ht="15.75" customHeight="1">
      <c r="A689" s="5"/>
      <c r="B689" s="5"/>
      <c r="C689" s="5"/>
      <c r="D689" s="5"/>
      <c r="E689" s="5"/>
      <c r="F689" s="5"/>
      <c r="G689" s="5"/>
      <c r="H689" s="5"/>
      <c r="L689" s="5"/>
    </row>
    <row r="690" ht="15.75" customHeight="1">
      <c r="A690" s="5"/>
      <c r="B690" s="5"/>
      <c r="C690" s="5"/>
      <c r="D690" s="5"/>
      <c r="E690" s="5"/>
      <c r="F690" s="5"/>
      <c r="G690" s="5"/>
      <c r="H690" s="5"/>
      <c r="L690" s="5"/>
    </row>
    <row r="691" ht="15.75" customHeight="1">
      <c r="A691" s="5"/>
      <c r="B691" s="5"/>
      <c r="C691" s="5"/>
      <c r="D691" s="5"/>
      <c r="E691" s="5"/>
      <c r="F691" s="5"/>
      <c r="G691" s="5"/>
      <c r="H691" s="5"/>
      <c r="L691" s="5"/>
    </row>
    <row r="692" ht="15.75" customHeight="1">
      <c r="A692" s="5"/>
      <c r="B692" s="5"/>
      <c r="C692" s="5"/>
      <c r="D692" s="5"/>
      <c r="E692" s="5"/>
      <c r="F692" s="5"/>
      <c r="G692" s="5"/>
      <c r="H692" s="5"/>
      <c r="L692" s="5"/>
    </row>
    <row r="693" ht="15.75" customHeight="1">
      <c r="A693" s="5"/>
      <c r="B693" s="5"/>
      <c r="C693" s="5"/>
      <c r="D693" s="5"/>
      <c r="E693" s="5"/>
      <c r="F693" s="5"/>
      <c r="G693" s="5"/>
      <c r="H693" s="5"/>
      <c r="L693" s="5"/>
    </row>
    <row r="694" ht="15.75" customHeight="1">
      <c r="A694" s="5"/>
      <c r="B694" s="5"/>
      <c r="C694" s="5"/>
      <c r="D694" s="5"/>
      <c r="E694" s="5"/>
      <c r="F694" s="5"/>
      <c r="G694" s="5"/>
      <c r="H694" s="5"/>
      <c r="L694" s="5"/>
    </row>
    <row r="695" ht="15.75" customHeight="1">
      <c r="A695" s="5"/>
      <c r="B695" s="5"/>
      <c r="C695" s="5"/>
      <c r="D695" s="5"/>
      <c r="E695" s="5"/>
      <c r="F695" s="5"/>
      <c r="G695" s="5"/>
      <c r="H695" s="5"/>
      <c r="L695" s="5"/>
    </row>
    <row r="696" ht="15.75" customHeight="1">
      <c r="A696" s="5"/>
      <c r="B696" s="5"/>
      <c r="C696" s="5"/>
      <c r="D696" s="5"/>
      <c r="E696" s="5"/>
      <c r="F696" s="5"/>
      <c r="G696" s="5"/>
      <c r="H696" s="5"/>
      <c r="L696" s="5"/>
    </row>
    <row r="697" ht="15.75" customHeight="1">
      <c r="A697" s="5"/>
      <c r="B697" s="5"/>
      <c r="C697" s="5"/>
      <c r="D697" s="5"/>
      <c r="E697" s="5"/>
      <c r="F697" s="5"/>
      <c r="G697" s="5"/>
      <c r="H697" s="5"/>
      <c r="L697" s="5"/>
    </row>
    <row r="698" ht="15.75" customHeight="1">
      <c r="A698" s="5"/>
      <c r="B698" s="5"/>
      <c r="C698" s="5"/>
      <c r="D698" s="5"/>
      <c r="E698" s="5"/>
      <c r="F698" s="5"/>
      <c r="G698" s="5"/>
      <c r="H698" s="5"/>
      <c r="L698" s="5"/>
    </row>
    <row r="699" ht="15.75" customHeight="1">
      <c r="A699" s="5"/>
      <c r="B699" s="5"/>
      <c r="C699" s="5"/>
      <c r="D699" s="5"/>
      <c r="E699" s="5"/>
      <c r="F699" s="5"/>
      <c r="G699" s="5"/>
      <c r="H699" s="5"/>
      <c r="L699" s="5"/>
    </row>
    <row r="700" ht="15.75" customHeight="1">
      <c r="A700" s="5"/>
      <c r="B700" s="5"/>
      <c r="C700" s="5"/>
      <c r="D700" s="5"/>
      <c r="E700" s="5"/>
      <c r="F700" s="5"/>
      <c r="G700" s="5"/>
      <c r="H700" s="5"/>
      <c r="L700" s="5"/>
    </row>
    <row r="701" ht="15.75" customHeight="1">
      <c r="A701" s="5"/>
      <c r="B701" s="5"/>
      <c r="C701" s="5"/>
      <c r="D701" s="5"/>
      <c r="E701" s="5"/>
      <c r="F701" s="5"/>
      <c r="G701" s="5"/>
      <c r="H701" s="5"/>
      <c r="L701" s="5"/>
    </row>
    <row r="702" ht="15.75" customHeight="1">
      <c r="A702" s="5"/>
      <c r="B702" s="5"/>
      <c r="C702" s="5"/>
      <c r="D702" s="5"/>
      <c r="E702" s="5"/>
      <c r="F702" s="5"/>
      <c r="G702" s="5"/>
      <c r="H702" s="5"/>
      <c r="L702" s="5"/>
    </row>
    <row r="703" ht="15.75" customHeight="1">
      <c r="A703" s="5"/>
      <c r="B703" s="5"/>
      <c r="C703" s="5"/>
      <c r="D703" s="5"/>
      <c r="E703" s="5"/>
      <c r="F703" s="5"/>
      <c r="G703" s="5"/>
      <c r="H703" s="5"/>
      <c r="L703" s="5"/>
    </row>
    <row r="704" ht="15.75" customHeight="1">
      <c r="A704" s="5"/>
      <c r="B704" s="5"/>
      <c r="C704" s="5"/>
      <c r="D704" s="5"/>
      <c r="E704" s="5"/>
      <c r="F704" s="5"/>
      <c r="G704" s="5"/>
      <c r="H704" s="5"/>
      <c r="L704" s="5"/>
    </row>
    <row r="705" ht="15.75" customHeight="1">
      <c r="A705" s="5"/>
      <c r="B705" s="5"/>
      <c r="C705" s="5"/>
      <c r="D705" s="5"/>
      <c r="E705" s="5"/>
      <c r="F705" s="5"/>
      <c r="G705" s="5"/>
      <c r="H705" s="5"/>
      <c r="L705" s="5"/>
    </row>
    <row r="706" ht="15.75" customHeight="1">
      <c r="A706" s="5"/>
      <c r="B706" s="5"/>
      <c r="C706" s="5"/>
      <c r="D706" s="5"/>
      <c r="E706" s="5"/>
      <c r="F706" s="5"/>
      <c r="G706" s="5"/>
      <c r="H706" s="5"/>
      <c r="L706" s="5"/>
    </row>
    <row r="707" ht="15.75" customHeight="1">
      <c r="A707" s="5"/>
      <c r="B707" s="5"/>
      <c r="C707" s="5"/>
      <c r="D707" s="5"/>
      <c r="E707" s="5"/>
      <c r="F707" s="5"/>
      <c r="G707" s="5"/>
      <c r="H707" s="5"/>
      <c r="L707" s="5"/>
    </row>
    <row r="708" ht="15.75" customHeight="1">
      <c r="A708" s="5"/>
      <c r="B708" s="5"/>
      <c r="C708" s="5"/>
      <c r="D708" s="5"/>
      <c r="E708" s="5"/>
      <c r="F708" s="5"/>
      <c r="G708" s="5"/>
      <c r="H708" s="5"/>
      <c r="L708" s="5"/>
    </row>
    <row r="709" ht="15.75" customHeight="1">
      <c r="A709" s="5"/>
      <c r="B709" s="5"/>
      <c r="C709" s="5"/>
      <c r="D709" s="5"/>
      <c r="E709" s="5"/>
      <c r="F709" s="5"/>
      <c r="G709" s="5"/>
      <c r="H709" s="5"/>
      <c r="L709" s="5"/>
    </row>
    <row r="710" ht="15.75" customHeight="1">
      <c r="A710" s="5"/>
      <c r="B710" s="5"/>
      <c r="C710" s="5"/>
      <c r="D710" s="5"/>
      <c r="E710" s="5"/>
      <c r="F710" s="5"/>
      <c r="G710" s="5"/>
      <c r="H710" s="5"/>
      <c r="L710" s="5"/>
    </row>
    <row r="711" ht="15.75" customHeight="1">
      <c r="A711" s="5"/>
      <c r="B711" s="5"/>
      <c r="C711" s="5"/>
      <c r="D711" s="5"/>
      <c r="E711" s="5"/>
      <c r="F711" s="5"/>
      <c r="G711" s="5"/>
      <c r="H711" s="5"/>
      <c r="L711" s="5"/>
    </row>
    <row r="712" ht="15.75" customHeight="1">
      <c r="A712" s="5"/>
      <c r="B712" s="5"/>
      <c r="C712" s="5"/>
      <c r="D712" s="5"/>
      <c r="E712" s="5"/>
      <c r="F712" s="5"/>
      <c r="G712" s="5"/>
      <c r="H712" s="5"/>
      <c r="L712" s="5"/>
    </row>
    <row r="713" ht="15.75" customHeight="1">
      <c r="A713" s="5"/>
      <c r="B713" s="5"/>
      <c r="C713" s="5"/>
      <c r="D713" s="5"/>
      <c r="E713" s="5"/>
      <c r="F713" s="5"/>
      <c r="G713" s="5"/>
      <c r="H713" s="5"/>
      <c r="L713" s="5"/>
    </row>
    <row r="714" ht="15.75" customHeight="1">
      <c r="A714" s="5"/>
      <c r="B714" s="5"/>
      <c r="C714" s="5"/>
      <c r="D714" s="5"/>
      <c r="E714" s="5"/>
      <c r="F714" s="5"/>
      <c r="G714" s="5"/>
      <c r="H714" s="5"/>
      <c r="L714" s="5"/>
    </row>
    <row r="715" ht="15.75" customHeight="1">
      <c r="A715" s="5"/>
      <c r="B715" s="5"/>
      <c r="C715" s="5"/>
      <c r="D715" s="5"/>
      <c r="E715" s="5"/>
      <c r="F715" s="5"/>
      <c r="G715" s="5"/>
      <c r="H715" s="5"/>
      <c r="L715" s="5"/>
    </row>
    <row r="716" ht="15.75" customHeight="1">
      <c r="A716" s="5"/>
      <c r="B716" s="5"/>
      <c r="C716" s="5"/>
      <c r="D716" s="5"/>
      <c r="E716" s="5"/>
      <c r="F716" s="5"/>
      <c r="G716" s="5"/>
      <c r="H716" s="5"/>
      <c r="L716" s="5"/>
    </row>
    <row r="717" ht="15.75" customHeight="1">
      <c r="A717" s="5"/>
      <c r="B717" s="5"/>
      <c r="C717" s="5"/>
      <c r="D717" s="5"/>
      <c r="E717" s="5"/>
      <c r="F717" s="5"/>
      <c r="G717" s="5"/>
      <c r="H717" s="5"/>
      <c r="L717" s="5"/>
    </row>
    <row r="718" ht="15.75" customHeight="1">
      <c r="A718" s="5"/>
      <c r="B718" s="5"/>
      <c r="C718" s="5"/>
      <c r="D718" s="5"/>
      <c r="E718" s="5"/>
      <c r="F718" s="5"/>
      <c r="G718" s="5"/>
      <c r="H718" s="5"/>
      <c r="L718" s="5"/>
    </row>
    <row r="719" ht="15.75" customHeight="1">
      <c r="A719" s="5"/>
      <c r="B719" s="5"/>
      <c r="C719" s="5"/>
      <c r="D719" s="5"/>
      <c r="E719" s="5"/>
      <c r="F719" s="5"/>
      <c r="G719" s="5"/>
      <c r="H719" s="5"/>
      <c r="L719" s="5"/>
    </row>
    <row r="720" ht="15.75" customHeight="1">
      <c r="A720" s="5"/>
      <c r="B720" s="5"/>
      <c r="C720" s="5"/>
      <c r="D720" s="5"/>
      <c r="E720" s="5"/>
      <c r="F720" s="5"/>
      <c r="G720" s="5"/>
      <c r="H720" s="5"/>
      <c r="L720" s="5"/>
    </row>
    <row r="721" ht="15.75" customHeight="1">
      <c r="A721" s="5"/>
      <c r="B721" s="5"/>
      <c r="C721" s="5"/>
      <c r="D721" s="5"/>
      <c r="E721" s="5"/>
      <c r="F721" s="5"/>
      <c r="G721" s="5"/>
      <c r="H721" s="5"/>
      <c r="L721" s="5"/>
    </row>
    <row r="722" ht="15.75" customHeight="1">
      <c r="A722" s="5"/>
      <c r="B722" s="5"/>
      <c r="C722" s="5"/>
      <c r="D722" s="5"/>
      <c r="E722" s="5"/>
      <c r="F722" s="5"/>
      <c r="G722" s="5"/>
      <c r="H722" s="5"/>
      <c r="L722" s="5"/>
    </row>
    <row r="723" ht="15.75" customHeight="1">
      <c r="A723" s="5"/>
      <c r="B723" s="5"/>
      <c r="C723" s="5"/>
      <c r="D723" s="5"/>
      <c r="E723" s="5"/>
      <c r="F723" s="5"/>
      <c r="G723" s="5"/>
      <c r="H723" s="5"/>
      <c r="L723" s="5"/>
    </row>
    <row r="724" ht="15.75" customHeight="1">
      <c r="A724" s="5"/>
      <c r="B724" s="5"/>
      <c r="C724" s="5"/>
      <c r="D724" s="5"/>
      <c r="E724" s="5"/>
      <c r="F724" s="5"/>
      <c r="G724" s="5"/>
      <c r="H724" s="5"/>
      <c r="L724" s="5"/>
    </row>
    <row r="725" ht="15.75" customHeight="1">
      <c r="A725" s="5"/>
      <c r="B725" s="5"/>
      <c r="C725" s="5"/>
      <c r="D725" s="5"/>
      <c r="E725" s="5"/>
      <c r="F725" s="5"/>
      <c r="G725" s="5"/>
      <c r="H725" s="5"/>
      <c r="L725" s="5"/>
    </row>
    <row r="726" ht="15.75" customHeight="1">
      <c r="A726" s="5"/>
      <c r="B726" s="5"/>
      <c r="C726" s="5"/>
      <c r="D726" s="5"/>
      <c r="E726" s="5"/>
      <c r="F726" s="5"/>
      <c r="G726" s="5"/>
      <c r="H726" s="5"/>
      <c r="L726" s="5"/>
    </row>
    <row r="727" ht="15.75" customHeight="1">
      <c r="A727" s="5"/>
      <c r="B727" s="5"/>
      <c r="C727" s="5"/>
      <c r="D727" s="5"/>
      <c r="E727" s="5"/>
      <c r="F727" s="5"/>
      <c r="G727" s="5"/>
      <c r="H727" s="5"/>
      <c r="L727" s="5"/>
    </row>
    <row r="728" ht="15.75" customHeight="1">
      <c r="A728" s="5"/>
      <c r="B728" s="5"/>
      <c r="C728" s="5"/>
      <c r="D728" s="5"/>
      <c r="E728" s="5"/>
      <c r="F728" s="5"/>
      <c r="G728" s="5"/>
      <c r="H728" s="5"/>
      <c r="L728" s="5"/>
    </row>
    <row r="729" ht="15.75" customHeight="1">
      <c r="A729" s="5"/>
      <c r="B729" s="5"/>
      <c r="C729" s="5"/>
      <c r="D729" s="5"/>
      <c r="E729" s="5"/>
      <c r="F729" s="5"/>
      <c r="G729" s="5"/>
      <c r="H729" s="5"/>
      <c r="L729" s="5"/>
    </row>
    <row r="730" ht="15.75" customHeight="1">
      <c r="A730" s="5"/>
      <c r="B730" s="5"/>
      <c r="C730" s="5"/>
      <c r="D730" s="5"/>
      <c r="E730" s="5"/>
      <c r="F730" s="5"/>
      <c r="G730" s="5"/>
      <c r="H730" s="5"/>
      <c r="L730" s="5"/>
    </row>
    <row r="731" ht="15.75" customHeight="1">
      <c r="A731" s="5"/>
      <c r="B731" s="5"/>
      <c r="C731" s="5"/>
      <c r="D731" s="5"/>
      <c r="E731" s="5"/>
      <c r="F731" s="5"/>
      <c r="G731" s="5"/>
      <c r="H731" s="5"/>
      <c r="L731" s="5"/>
    </row>
    <row r="732" ht="15.75" customHeight="1">
      <c r="A732" s="5"/>
      <c r="B732" s="5"/>
      <c r="C732" s="5"/>
      <c r="D732" s="5"/>
      <c r="E732" s="5"/>
      <c r="F732" s="5"/>
      <c r="G732" s="5"/>
      <c r="H732" s="5"/>
      <c r="L732" s="5"/>
    </row>
    <row r="733" ht="15.75" customHeight="1">
      <c r="A733" s="5"/>
      <c r="B733" s="5"/>
      <c r="C733" s="5"/>
      <c r="D733" s="5"/>
      <c r="E733" s="5"/>
      <c r="F733" s="5"/>
      <c r="G733" s="5"/>
      <c r="H733" s="5"/>
      <c r="L733" s="5"/>
    </row>
    <row r="734" ht="15.75" customHeight="1">
      <c r="A734" s="5"/>
      <c r="B734" s="5"/>
      <c r="C734" s="5"/>
      <c r="D734" s="5"/>
      <c r="E734" s="5"/>
      <c r="F734" s="5"/>
      <c r="G734" s="5"/>
      <c r="H734" s="5"/>
      <c r="L734" s="5"/>
    </row>
    <row r="735" ht="15.75" customHeight="1">
      <c r="A735" s="5"/>
      <c r="B735" s="5"/>
      <c r="C735" s="5"/>
      <c r="D735" s="5"/>
      <c r="E735" s="5"/>
      <c r="F735" s="5"/>
      <c r="G735" s="5"/>
      <c r="H735" s="5"/>
      <c r="L735" s="5"/>
    </row>
    <row r="736" ht="15.75" customHeight="1">
      <c r="A736" s="5"/>
      <c r="B736" s="5"/>
      <c r="C736" s="5"/>
      <c r="D736" s="5"/>
      <c r="E736" s="5"/>
      <c r="F736" s="5"/>
      <c r="G736" s="5"/>
      <c r="H736" s="5"/>
      <c r="L736" s="5"/>
    </row>
    <row r="737" ht="15.75" customHeight="1">
      <c r="A737" s="5"/>
      <c r="B737" s="5"/>
      <c r="C737" s="5"/>
      <c r="D737" s="5"/>
      <c r="E737" s="5"/>
      <c r="F737" s="5"/>
      <c r="G737" s="5"/>
      <c r="H737" s="5"/>
      <c r="L737" s="5"/>
    </row>
    <row r="738" ht="15.75" customHeight="1">
      <c r="A738" s="5"/>
      <c r="B738" s="5"/>
      <c r="C738" s="5"/>
      <c r="D738" s="5"/>
      <c r="E738" s="5"/>
      <c r="F738" s="5"/>
      <c r="G738" s="5"/>
      <c r="H738" s="5"/>
      <c r="L738" s="5"/>
    </row>
    <row r="739" ht="15.75" customHeight="1">
      <c r="A739" s="5"/>
      <c r="B739" s="5"/>
      <c r="C739" s="5"/>
      <c r="D739" s="5"/>
      <c r="E739" s="5"/>
      <c r="F739" s="5"/>
      <c r="G739" s="5"/>
      <c r="H739" s="5"/>
      <c r="L739" s="5"/>
    </row>
    <row r="740" ht="15.75" customHeight="1">
      <c r="A740" s="5"/>
      <c r="B740" s="5"/>
      <c r="C740" s="5"/>
      <c r="D740" s="5"/>
      <c r="E740" s="5"/>
      <c r="F740" s="5"/>
      <c r="G740" s="5"/>
      <c r="H740" s="5"/>
      <c r="L740" s="5"/>
    </row>
    <row r="741" ht="15.75" customHeight="1">
      <c r="A741" s="5"/>
      <c r="B741" s="5"/>
      <c r="C741" s="5"/>
      <c r="D741" s="5"/>
      <c r="E741" s="5"/>
      <c r="F741" s="5"/>
      <c r="G741" s="5"/>
      <c r="H741" s="5"/>
      <c r="L741" s="5"/>
    </row>
    <row r="742" ht="15.75" customHeight="1">
      <c r="A742" s="5"/>
      <c r="B742" s="5"/>
      <c r="C742" s="5"/>
      <c r="D742" s="5"/>
      <c r="E742" s="5"/>
      <c r="F742" s="5"/>
      <c r="G742" s="5"/>
      <c r="H742" s="5"/>
      <c r="L742" s="5"/>
    </row>
    <row r="743" ht="15.75" customHeight="1">
      <c r="A743" s="5"/>
      <c r="B743" s="5"/>
      <c r="C743" s="5"/>
      <c r="D743" s="5"/>
      <c r="E743" s="5"/>
      <c r="F743" s="5"/>
      <c r="G743" s="5"/>
      <c r="H743" s="5"/>
      <c r="L743" s="5"/>
    </row>
    <row r="744" ht="15.75" customHeight="1">
      <c r="A744" s="5"/>
      <c r="B744" s="5"/>
      <c r="C744" s="5"/>
      <c r="D744" s="5"/>
      <c r="E744" s="5"/>
      <c r="F744" s="5"/>
      <c r="G744" s="5"/>
      <c r="H744" s="5"/>
      <c r="L744" s="5"/>
    </row>
    <row r="745" ht="15.75" customHeight="1">
      <c r="A745" s="5"/>
      <c r="B745" s="5"/>
      <c r="C745" s="5"/>
      <c r="D745" s="5"/>
      <c r="E745" s="5"/>
      <c r="F745" s="5"/>
      <c r="G745" s="5"/>
      <c r="H745" s="5"/>
      <c r="L745" s="5"/>
    </row>
    <row r="746" ht="15.75" customHeight="1">
      <c r="A746" s="5"/>
      <c r="B746" s="5"/>
      <c r="C746" s="5"/>
      <c r="D746" s="5"/>
      <c r="E746" s="5"/>
      <c r="F746" s="5"/>
      <c r="G746" s="5"/>
      <c r="H746" s="5"/>
      <c r="L746" s="5"/>
    </row>
    <row r="747" ht="15.75" customHeight="1">
      <c r="A747" s="5"/>
      <c r="B747" s="5"/>
      <c r="C747" s="5"/>
      <c r="D747" s="5"/>
      <c r="E747" s="5"/>
      <c r="F747" s="5"/>
      <c r="G747" s="5"/>
      <c r="H747" s="5"/>
      <c r="L747" s="5"/>
    </row>
    <row r="748" ht="15.75" customHeight="1">
      <c r="A748" s="5"/>
      <c r="B748" s="5"/>
      <c r="C748" s="5"/>
      <c r="D748" s="5"/>
      <c r="E748" s="5"/>
      <c r="F748" s="5"/>
      <c r="G748" s="5"/>
      <c r="H748" s="5"/>
      <c r="L748" s="5"/>
    </row>
    <row r="749" ht="15.75" customHeight="1">
      <c r="A749" s="5"/>
      <c r="B749" s="5"/>
      <c r="C749" s="5"/>
      <c r="D749" s="5"/>
      <c r="E749" s="5"/>
      <c r="F749" s="5"/>
      <c r="G749" s="5"/>
      <c r="H749" s="5"/>
      <c r="L749" s="5"/>
    </row>
    <row r="750" ht="15.75" customHeight="1">
      <c r="A750" s="5"/>
      <c r="B750" s="5"/>
      <c r="C750" s="5"/>
      <c r="D750" s="5"/>
      <c r="E750" s="5"/>
      <c r="F750" s="5"/>
      <c r="G750" s="5"/>
      <c r="H750" s="5"/>
      <c r="L750" s="5"/>
    </row>
    <row r="751" ht="15.75" customHeight="1">
      <c r="A751" s="5"/>
      <c r="B751" s="5"/>
      <c r="C751" s="5"/>
      <c r="D751" s="5"/>
      <c r="E751" s="5"/>
      <c r="F751" s="5"/>
      <c r="G751" s="5"/>
      <c r="H751" s="5"/>
      <c r="L751" s="5"/>
    </row>
    <row r="752" ht="15.75" customHeight="1">
      <c r="A752" s="5"/>
      <c r="B752" s="5"/>
      <c r="C752" s="5"/>
      <c r="D752" s="5"/>
      <c r="E752" s="5"/>
      <c r="F752" s="5"/>
      <c r="G752" s="5"/>
      <c r="H752" s="5"/>
      <c r="L752" s="5"/>
    </row>
    <row r="753" ht="15.75" customHeight="1">
      <c r="A753" s="5"/>
      <c r="B753" s="5"/>
      <c r="C753" s="5"/>
      <c r="D753" s="5"/>
      <c r="E753" s="5"/>
      <c r="F753" s="5"/>
      <c r="G753" s="5"/>
      <c r="H753" s="5"/>
      <c r="L753" s="5"/>
    </row>
    <row r="754" ht="15.75" customHeight="1">
      <c r="A754" s="5"/>
      <c r="B754" s="5"/>
      <c r="C754" s="5"/>
      <c r="D754" s="5"/>
      <c r="E754" s="5"/>
      <c r="F754" s="5"/>
      <c r="G754" s="5"/>
      <c r="H754" s="5"/>
      <c r="L754" s="5"/>
    </row>
    <row r="755" ht="15.75" customHeight="1">
      <c r="A755" s="5"/>
      <c r="B755" s="5"/>
      <c r="C755" s="5"/>
      <c r="D755" s="5"/>
      <c r="E755" s="5"/>
      <c r="F755" s="5"/>
      <c r="G755" s="5"/>
      <c r="H755" s="5"/>
      <c r="L755" s="5"/>
    </row>
    <row r="756" ht="15.75" customHeight="1">
      <c r="A756" s="5"/>
      <c r="B756" s="5"/>
      <c r="C756" s="5"/>
      <c r="D756" s="5"/>
      <c r="E756" s="5"/>
      <c r="F756" s="5"/>
      <c r="G756" s="5"/>
      <c r="H756" s="5"/>
      <c r="L756" s="5"/>
    </row>
    <row r="757" ht="15.75" customHeight="1">
      <c r="A757" s="5"/>
      <c r="B757" s="5"/>
      <c r="C757" s="5"/>
      <c r="D757" s="5"/>
      <c r="E757" s="5"/>
      <c r="F757" s="5"/>
      <c r="G757" s="5"/>
      <c r="H757" s="5"/>
      <c r="L757" s="5"/>
    </row>
    <row r="758" ht="15.75" customHeight="1">
      <c r="A758" s="5"/>
      <c r="B758" s="5"/>
      <c r="C758" s="5"/>
      <c r="D758" s="5"/>
      <c r="E758" s="5"/>
      <c r="F758" s="5"/>
      <c r="G758" s="5"/>
      <c r="H758" s="5"/>
      <c r="L758" s="5"/>
    </row>
    <row r="759" ht="15.75" customHeight="1">
      <c r="A759" s="5"/>
      <c r="B759" s="5"/>
      <c r="C759" s="5"/>
      <c r="D759" s="5"/>
      <c r="E759" s="5"/>
      <c r="F759" s="5"/>
      <c r="G759" s="5"/>
      <c r="H759" s="5"/>
      <c r="L759" s="5"/>
    </row>
    <row r="760" ht="15.75" customHeight="1">
      <c r="A760" s="5"/>
      <c r="B760" s="5"/>
      <c r="C760" s="5"/>
      <c r="D760" s="5"/>
      <c r="E760" s="5"/>
      <c r="F760" s="5"/>
      <c r="G760" s="5"/>
      <c r="H760" s="5"/>
      <c r="L760" s="5"/>
    </row>
    <row r="761" ht="15.75" customHeight="1">
      <c r="A761" s="5"/>
      <c r="B761" s="5"/>
      <c r="C761" s="5"/>
      <c r="D761" s="5"/>
      <c r="E761" s="5"/>
      <c r="F761" s="5"/>
      <c r="G761" s="5"/>
      <c r="H761" s="5"/>
      <c r="L761" s="5"/>
    </row>
    <row r="762" ht="15.75" customHeight="1">
      <c r="A762" s="5"/>
      <c r="B762" s="5"/>
      <c r="C762" s="5"/>
      <c r="D762" s="5"/>
      <c r="E762" s="5"/>
      <c r="F762" s="5"/>
      <c r="G762" s="5"/>
      <c r="H762" s="5"/>
      <c r="L762" s="5"/>
    </row>
    <row r="763" ht="15.75" customHeight="1">
      <c r="A763" s="5"/>
      <c r="B763" s="5"/>
      <c r="C763" s="5"/>
      <c r="D763" s="5"/>
      <c r="E763" s="5"/>
      <c r="F763" s="5"/>
      <c r="G763" s="5"/>
      <c r="H763" s="5"/>
      <c r="L763" s="5"/>
    </row>
    <row r="764" ht="15.75" customHeight="1">
      <c r="A764" s="5"/>
      <c r="B764" s="5"/>
      <c r="C764" s="5"/>
      <c r="D764" s="5"/>
      <c r="E764" s="5"/>
      <c r="F764" s="5"/>
      <c r="G764" s="5"/>
      <c r="H764" s="5"/>
      <c r="L764" s="5"/>
    </row>
    <row r="765" ht="15.75" customHeight="1">
      <c r="A765" s="5"/>
      <c r="B765" s="5"/>
      <c r="C765" s="5"/>
      <c r="D765" s="5"/>
      <c r="E765" s="5"/>
      <c r="F765" s="5"/>
      <c r="G765" s="5"/>
      <c r="H765" s="5"/>
      <c r="L765" s="5"/>
    </row>
    <row r="766" ht="15.75" customHeight="1">
      <c r="A766" s="5"/>
      <c r="B766" s="5"/>
      <c r="C766" s="5"/>
      <c r="D766" s="5"/>
      <c r="E766" s="5"/>
      <c r="F766" s="5"/>
      <c r="G766" s="5"/>
      <c r="H766" s="5"/>
      <c r="L766" s="5"/>
    </row>
    <row r="767" ht="15.75" customHeight="1">
      <c r="A767" s="5"/>
      <c r="B767" s="5"/>
      <c r="C767" s="5"/>
      <c r="D767" s="5"/>
      <c r="E767" s="5"/>
      <c r="F767" s="5"/>
      <c r="G767" s="5"/>
      <c r="H767" s="5"/>
      <c r="L767" s="5"/>
    </row>
    <row r="768" ht="15.75" customHeight="1">
      <c r="A768" s="5"/>
      <c r="B768" s="5"/>
      <c r="C768" s="5"/>
      <c r="D768" s="5"/>
      <c r="E768" s="5"/>
      <c r="F768" s="5"/>
      <c r="G768" s="5"/>
      <c r="H768" s="5"/>
      <c r="L768" s="5"/>
    </row>
    <row r="769" ht="15.75" customHeight="1">
      <c r="A769" s="5"/>
      <c r="B769" s="5"/>
      <c r="C769" s="5"/>
      <c r="D769" s="5"/>
      <c r="E769" s="5"/>
      <c r="F769" s="5"/>
      <c r="G769" s="5"/>
      <c r="H769" s="5"/>
      <c r="L769" s="5"/>
    </row>
    <row r="770" ht="15.75" customHeight="1">
      <c r="A770" s="5"/>
      <c r="B770" s="5"/>
      <c r="C770" s="5"/>
      <c r="D770" s="5"/>
      <c r="E770" s="5"/>
      <c r="F770" s="5"/>
      <c r="G770" s="5"/>
      <c r="H770" s="5"/>
      <c r="L770" s="5"/>
    </row>
    <row r="771" ht="15.75" customHeight="1">
      <c r="A771" s="5"/>
      <c r="B771" s="5"/>
      <c r="C771" s="5"/>
      <c r="D771" s="5"/>
      <c r="E771" s="5"/>
      <c r="F771" s="5"/>
      <c r="G771" s="5"/>
      <c r="H771" s="5"/>
      <c r="L771" s="5"/>
    </row>
    <row r="772" ht="15.75" customHeight="1">
      <c r="A772" s="5"/>
      <c r="B772" s="5"/>
      <c r="C772" s="5"/>
      <c r="D772" s="5"/>
      <c r="E772" s="5"/>
      <c r="F772" s="5"/>
      <c r="G772" s="5"/>
      <c r="H772" s="5"/>
      <c r="L772" s="5"/>
    </row>
    <row r="773" ht="15.75" customHeight="1">
      <c r="A773" s="5"/>
      <c r="B773" s="5"/>
      <c r="C773" s="5"/>
      <c r="D773" s="5"/>
      <c r="E773" s="5"/>
      <c r="F773" s="5"/>
      <c r="G773" s="5"/>
      <c r="H773" s="5"/>
      <c r="L773" s="5"/>
    </row>
    <row r="774" ht="15.75" customHeight="1">
      <c r="A774" s="5"/>
      <c r="B774" s="5"/>
      <c r="C774" s="5"/>
      <c r="D774" s="5"/>
      <c r="E774" s="5"/>
      <c r="F774" s="5"/>
      <c r="G774" s="5"/>
      <c r="H774" s="5"/>
      <c r="L774" s="5"/>
    </row>
    <row r="775" ht="15.75" customHeight="1">
      <c r="A775" s="5"/>
      <c r="B775" s="5"/>
      <c r="C775" s="5"/>
      <c r="D775" s="5"/>
      <c r="E775" s="5"/>
      <c r="F775" s="5"/>
      <c r="G775" s="5"/>
      <c r="H775" s="5"/>
      <c r="L775" s="5"/>
    </row>
    <row r="776" ht="15.75" customHeight="1">
      <c r="A776" s="5"/>
      <c r="B776" s="5"/>
      <c r="C776" s="5"/>
      <c r="D776" s="5"/>
      <c r="E776" s="5"/>
      <c r="F776" s="5"/>
      <c r="G776" s="5"/>
      <c r="H776" s="5"/>
      <c r="L776" s="5"/>
    </row>
    <row r="777" ht="15.75" customHeight="1">
      <c r="A777" s="5"/>
      <c r="B777" s="5"/>
      <c r="C777" s="5"/>
      <c r="D777" s="5"/>
      <c r="E777" s="5"/>
      <c r="F777" s="5"/>
      <c r="G777" s="5"/>
      <c r="H777" s="5"/>
      <c r="L777" s="5"/>
    </row>
    <row r="778" ht="15.75" customHeight="1">
      <c r="A778" s="5"/>
      <c r="B778" s="5"/>
      <c r="C778" s="5"/>
      <c r="D778" s="5"/>
      <c r="E778" s="5"/>
      <c r="F778" s="5"/>
      <c r="G778" s="5"/>
      <c r="H778" s="5"/>
      <c r="L778" s="5"/>
    </row>
    <row r="779" ht="15.75" customHeight="1">
      <c r="A779" s="5"/>
      <c r="B779" s="5"/>
      <c r="C779" s="5"/>
      <c r="D779" s="5"/>
      <c r="E779" s="5"/>
      <c r="F779" s="5"/>
      <c r="G779" s="5"/>
      <c r="H779" s="5"/>
      <c r="L779" s="5"/>
    </row>
    <row r="780" ht="15.75" customHeight="1">
      <c r="A780" s="5"/>
      <c r="B780" s="5"/>
      <c r="C780" s="5"/>
      <c r="D780" s="5"/>
      <c r="E780" s="5"/>
      <c r="F780" s="5"/>
      <c r="G780" s="5"/>
      <c r="H780" s="5"/>
      <c r="L780" s="5"/>
    </row>
    <row r="781" ht="15.75" customHeight="1">
      <c r="A781" s="5"/>
      <c r="B781" s="5"/>
      <c r="C781" s="5"/>
      <c r="D781" s="5"/>
      <c r="E781" s="5"/>
      <c r="F781" s="5"/>
      <c r="G781" s="5"/>
      <c r="H781" s="5"/>
      <c r="L781" s="5"/>
    </row>
    <row r="782" ht="15.75" customHeight="1">
      <c r="A782" s="5"/>
      <c r="B782" s="5"/>
      <c r="C782" s="5"/>
      <c r="D782" s="5"/>
      <c r="E782" s="5"/>
      <c r="F782" s="5"/>
      <c r="G782" s="5"/>
      <c r="H782" s="5"/>
      <c r="L782" s="5"/>
    </row>
    <row r="783" ht="15.75" customHeight="1">
      <c r="A783" s="5"/>
      <c r="B783" s="5"/>
      <c r="C783" s="5"/>
      <c r="D783" s="5"/>
      <c r="E783" s="5"/>
      <c r="F783" s="5"/>
      <c r="G783" s="5"/>
      <c r="H783" s="5"/>
      <c r="L783" s="5"/>
    </row>
    <row r="784" ht="15.75" customHeight="1">
      <c r="A784" s="5"/>
      <c r="B784" s="5"/>
      <c r="C784" s="5"/>
      <c r="D784" s="5"/>
      <c r="E784" s="5"/>
      <c r="F784" s="5"/>
      <c r="G784" s="5"/>
      <c r="H784" s="5"/>
      <c r="L784" s="5"/>
    </row>
    <row r="785" ht="15.75" customHeight="1">
      <c r="A785" s="5"/>
      <c r="B785" s="5"/>
      <c r="C785" s="5"/>
      <c r="D785" s="5"/>
      <c r="E785" s="5"/>
      <c r="F785" s="5"/>
      <c r="G785" s="5"/>
      <c r="H785" s="5"/>
      <c r="L785" s="5"/>
    </row>
    <row r="786" ht="15.75" customHeight="1">
      <c r="A786" s="5"/>
      <c r="B786" s="5"/>
      <c r="C786" s="5"/>
      <c r="D786" s="5"/>
      <c r="E786" s="5"/>
      <c r="F786" s="5"/>
      <c r="G786" s="5"/>
      <c r="H786" s="5"/>
      <c r="L786" s="5"/>
    </row>
    <row r="787" ht="15.75" customHeight="1">
      <c r="A787" s="5"/>
      <c r="B787" s="5"/>
      <c r="C787" s="5"/>
      <c r="D787" s="5"/>
      <c r="E787" s="5"/>
      <c r="F787" s="5"/>
      <c r="G787" s="5"/>
      <c r="H787" s="5"/>
      <c r="L787" s="5"/>
    </row>
    <row r="788" ht="15.75" customHeight="1">
      <c r="A788" s="5"/>
      <c r="B788" s="5"/>
      <c r="C788" s="5"/>
      <c r="D788" s="5"/>
      <c r="E788" s="5"/>
      <c r="F788" s="5"/>
      <c r="G788" s="5"/>
      <c r="H788" s="5"/>
      <c r="L788" s="5"/>
    </row>
    <row r="789" ht="15.75" customHeight="1">
      <c r="A789" s="5"/>
      <c r="B789" s="5"/>
      <c r="C789" s="5"/>
      <c r="D789" s="5"/>
      <c r="E789" s="5"/>
      <c r="F789" s="5"/>
      <c r="G789" s="5"/>
      <c r="H789" s="5"/>
      <c r="L789" s="5"/>
    </row>
    <row r="790" ht="15.75" customHeight="1">
      <c r="A790" s="5"/>
      <c r="B790" s="5"/>
      <c r="C790" s="5"/>
      <c r="D790" s="5"/>
      <c r="E790" s="5"/>
      <c r="F790" s="5"/>
      <c r="G790" s="5"/>
      <c r="H790" s="5"/>
      <c r="L790" s="5"/>
    </row>
    <row r="791" ht="15.75" customHeight="1">
      <c r="A791" s="5"/>
      <c r="B791" s="5"/>
      <c r="C791" s="5"/>
      <c r="D791" s="5"/>
      <c r="E791" s="5"/>
      <c r="F791" s="5"/>
      <c r="G791" s="5"/>
      <c r="H791" s="5"/>
      <c r="L791" s="5"/>
    </row>
    <row r="792" ht="15.75" customHeight="1">
      <c r="A792" s="5"/>
      <c r="B792" s="5"/>
      <c r="C792" s="5"/>
      <c r="D792" s="5"/>
      <c r="E792" s="5"/>
      <c r="F792" s="5"/>
      <c r="G792" s="5"/>
      <c r="H792" s="5"/>
      <c r="L792" s="5"/>
    </row>
    <row r="793" ht="15.75" customHeight="1">
      <c r="A793" s="5"/>
      <c r="B793" s="5"/>
      <c r="C793" s="5"/>
      <c r="D793" s="5"/>
      <c r="E793" s="5"/>
      <c r="F793" s="5"/>
      <c r="G793" s="5"/>
      <c r="H793" s="5"/>
      <c r="L793" s="5"/>
    </row>
    <row r="794" ht="15.75" customHeight="1">
      <c r="A794" s="5"/>
      <c r="B794" s="5"/>
      <c r="C794" s="5"/>
      <c r="D794" s="5"/>
      <c r="E794" s="5"/>
      <c r="F794" s="5"/>
      <c r="G794" s="5"/>
      <c r="H794" s="5"/>
      <c r="L794" s="5"/>
    </row>
    <row r="795" ht="15.75" customHeight="1">
      <c r="A795" s="5"/>
      <c r="B795" s="5"/>
      <c r="C795" s="5"/>
      <c r="D795" s="5"/>
      <c r="E795" s="5"/>
      <c r="F795" s="5"/>
      <c r="G795" s="5"/>
      <c r="H795" s="5"/>
      <c r="L795" s="5"/>
    </row>
    <row r="796" ht="15.75" customHeight="1">
      <c r="A796" s="5"/>
      <c r="B796" s="5"/>
      <c r="C796" s="5"/>
      <c r="D796" s="5"/>
      <c r="E796" s="5"/>
      <c r="F796" s="5"/>
      <c r="G796" s="5"/>
      <c r="H796" s="5"/>
      <c r="L796" s="5"/>
    </row>
    <row r="797" ht="15.75" customHeight="1">
      <c r="A797" s="5"/>
      <c r="B797" s="5"/>
      <c r="C797" s="5"/>
      <c r="D797" s="5"/>
      <c r="E797" s="5"/>
      <c r="F797" s="5"/>
      <c r="G797" s="5"/>
      <c r="H797" s="5"/>
      <c r="L797" s="5"/>
    </row>
    <row r="798" ht="15.75" customHeight="1">
      <c r="A798" s="5"/>
      <c r="B798" s="5"/>
      <c r="C798" s="5"/>
      <c r="D798" s="5"/>
      <c r="E798" s="5"/>
      <c r="F798" s="5"/>
      <c r="G798" s="5"/>
      <c r="H798" s="5"/>
      <c r="L798" s="5"/>
    </row>
    <row r="799" ht="15.75" customHeight="1">
      <c r="A799" s="5"/>
      <c r="B799" s="5"/>
      <c r="C799" s="5"/>
      <c r="D799" s="5"/>
      <c r="E799" s="5"/>
      <c r="F799" s="5"/>
      <c r="G799" s="5"/>
      <c r="H799" s="5"/>
      <c r="L799" s="5"/>
    </row>
    <row r="800" ht="15.75" customHeight="1">
      <c r="A800" s="5"/>
      <c r="B800" s="5"/>
      <c r="C800" s="5"/>
      <c r="D800" s="5"/>
      <c r="E800" s="5"/>
      <c r="F800" s="5"/>
      <c r="G800" s="5"/>
      <c r="H800" s="5"/>
      <c r="L800" s="5"/>
    </row>
    <row r="801" ht="15.75" customHeight="1">
      <c r="A801" s="5"/>
      <c r="B801" s="5"/>
      <c r="C801" s="5"/>
      <c r="D801" s="5"/>
      <c r="E801" s="5"/>
      <c r="F801" s="5"/>
      <c r="G801" s="5"/>
      <c r="H801" s="5"/>
      <c r="L801" s="5"/>
    </row>
    <row r="802" ht="15.75" customHeight="1">
      <c r="A802" s="5"/>
      <c r="B802" s="5"/>
      <c r="C802" s="5"/>
      <c r="D802" s="5"/>
      <c r="E802" s="5"/>
      <c r="F802" s="5"/>
      <c r="G802" s="5"/>
      <c r="H802" s="5"/>
      <c r="L802" s="5"/>
    </row>
    <row r="803" ht="15.75" customHeight="1">
      <c r="A803" s="5"/>
      <c r="B803" s="5"/>
      <c r="C803" s="5"/>
      <c r="D803" s="5"/>
      <c r="E803" s="5"/>
      <c r="F803" s="5"/>
      <c r="G803" s="5"/>
      <c r="H803" s="5"/>
      <c r="L803" s="5"/>
    </row>
    <row r="804" ht="15.75" customHeight="1">
      <c r="A804" s="5"/>
      <c r="B804" s="5"/>
      <c r="C804" s="5"/>
      <c r="D804" s="5"/>
      <c r="E804" s="5"/>
      <c r="F804" s="5"/>
      <c r="G804" s="5"/>
      <c r="H804" s="5"/>
      <c r="L804" s="5"/>
    </row>
    <row r="805" ht="15.75" customHeight="1">
      <c r="A805" s="5"/>
      <c r="B805" s="5"/>
      <c r="C805" s="5"/>
      <c r="D805" s="5"/>
      <c r="E805" s="5"/>
      <c r="F805" s="5"/>
      <c r="G805" s="5"/>
      <c r="H805" s="5"/>
      <c r="L805" s="5"/>
    </row>
    <row r="806" ht="15.75" customHeight="1">
      <c r="A806" s="5"/>
      <c r="B806" s="5"/>
      <c r="C806" s="5"/>
      <c r="D806" s="5"/>
      <c r="E806" s="5"/>
      <c r="F806" s="5"/>
      <c r="G806" s="5"/>
      <c r="H806" s="5"/>
      <c r="L806" s="5"/>
    </row>
    <row r="807" ht="15.75" customHeight="1">
      <c r="A807" s="5"/>
      <c r="B807" s="5"/>
      <c r="C807" s="5"/>
      <c r="D807" s="5"/>
      <c r="E807" s="5"/>
      <c r="F807" s="5"/>
      <c r="G807" s="5"/>
      <c r="H807" s="5"/>
      <c r="L807" s="5"/>
    </row>
    <row r="808" ht="15.75" customHeight="1">
      <c r="A808" s="5"/>
      <c r="B808" s="5"/>
      <c r="C808" s="5"/>
      <c r="D808" s="5"/>
      <c r="E808" s="5"/>
      <c r="F808" s="5"/>
      <c r="G808" s="5"/>
      <c r="H808" s="5"/>
      <c r="L808" s="5"/>
    </row>
    <row r="809" ht="15.75" customHeight="1">
      <c r="A809" s="5"/>
      <c r="B809" s="5"/>
      <c r="C809" s="5"/>
      <c r="D809" s="5"/>
      <c r="E809" s="5"/>
      <c r="F809" s="5"/>
      <c r="G809" s="5"/>
      <c r="H809" s="5"/>
      <c r="L809" s="5"/>
    </row>
    <row r="810" ht="15.75" customHeight="1">
      <c r="A810" s="5"/>
      <c r="B810" s="5"/>
      <c r="C810" s="5"/>
      <c r="D810" s="5"/>
      <c r="E810" s="5"/>
      <c r="F810" s="5"/>
      <c r="G810" s="5"/>
      <c r="H810" s="5"/>
      <c r="L810" s="5"/>
    </row>
    <row r="811" ht="15.75" customHeight="1">
      <c r="A811" s="5"/>
      <c r="B811" s="5"/>
      <c r="C811" s="5"/>
      <c r="D811" s="5"/>
      <c r="E811" s="5"/>
      <c r="F811" s="5"/>
      <c r="G811" s="5"/>
      <c r="H811" s="5"/>
      <c r="L811" s="5"/>
    </row>
    <row r="812" ht="15.75" customHeight="1">
      <c r="A812" s="5"/>
      <c r="B812" s="5"/>
      <c r="C812" s="5"/>
      <c r="D812" s="5"/>
      <c r="E812" s="5"/>
      <c r="F812" s="5"/>
      <c r="G812" s="5"/>
      <c r="H812" s="5"/>
      <c r="L812" s="5"/>
    </row>
    <row r="813" ht="15.75" customHeight="1">
      <c r="A813" s="5"/>
      <c r="B813" s="5"/>
      <c r="C813" s="5"/>
      <c r="D813" s="5"/>
      <c r="E813" s="5"/>
      <c r="F813" s="5"/>
      <c r="G813" s="5"/>
      <c r="H813" s="5"/>
      <c r="L813" s="5"/>
    </row>
    <row r="814" ht="15.75" customHeight="1">
      <c r="A814" s="5"/>
      <c r="B814" s="5"/>
      <c r="C814" s="5"/>
      <c r="D814" s="5"/>
      <c r="E814" s="5"/>
      <c r="F814" s="5"/>
      <c r="G814" s="5"/>
      <c r="H814" s="5"/>
      <c r="L814" s="5"/>
    </row>
    <row r="815" ht="15.75" customHeight="1">
      <c r="A815" s="5"/>
      <c r="B815" s="5"/>
      <c r="C815" s="5"/>
      <c r="D815" s="5"/>
      <c r="E815" s="5"/>
      <c r="F815" s="5"/>
      <c r="G815" s="5"/>
      <c r="H815" s="5"/>
      <c r="L815" s="5"/>
    </row>
    <row r="816" ht="15.75" customHeight="1">
      <c r="A816" s="5"/>
      <c r="B816" s="5"/>
      <c r="C816" s="5"/>
      <c r="D816" s="5"/>
      <c r="E816" s="5"/>
      <c r="F816" s="5"/>
      <c r="G816" s="5"/>
      <c r="H816" s="5"/>
      <c r="L816" s="5"/>
    </row>
    <row r="817" ht="15.75" customHeight="1">
      <c r="A817" s="5"/>
      <c r="B817" s="5"/>
      <c r="C817" s="5"/>
      <c r="D817" s="5"/>
      <c r="E817" s="5"/>
      <c r="F817" s="5"/>
      <c r="G817" s="5"/>
      <c r="H817" s="5"/>
      <c r="L817" s="5"/>
    </row>
    <row r="818" ht="15.75" customHeight="1">
      <c r="A818" s="5"/>
      <c r="B818" s="5"/>
      <c r="C818" s="5"/>
      <c r="D818" s="5"/>
      <c r="E818" s="5"/>
      <c r="F818" s="5"/>
      <c r="G818" s="5"/>
      <c r="H818" s="5"/>
      <c r="L818" s="5"/>
    </row>
    <row r="819" ht="15.75" customHeight="1">
      <c r="A819" s="5"/>
      <c r="B819" s="5"/>
      <c r="C819" s="5"/>
      <c r="D819" s="5"/>
      <c r="E819" s="5"/>
      <c r="F819" s="5"/>
      <c r="G819" s="5"/>
      <c r="H819" s="5"/>
      <c r="L819" s="5"/>
    </row>
    <row r="820" ht="15.75" customHeight="1">
      <c r="A820" s="5"/>
      <c r="B820" s="5"/>
      <c r="C820" s="5"/>
      <c r="D820" s="5"/>
      <c r="E820" s="5"/>
      <c r="F820" s="5"/>
      <c r="G820" s="5"/>
      <c r="H820" s="5"/>
      <c r="L820" s="5"/>
    </row>
    <row r="821" ht="15.75" customHeight="1">
      <c r="A821" s="5"/>
      <c r="B821" s="5"/>
      <c r="C821" s="5"/>
      <c r="D821" s="5"/>
      <c r="E821" s="5"/>
      <c r="F821" s="5"/>
      <c r="G821" s="5"/>
      <c r="H821" s="5"/>
      <c r="L821" s="5"/>
    </row>
    <row r="822" ht="15.75" customHeight="1">
      <c r="A822" s="5"/>
      <c r="B822" s="5"/>
      <c r="C822" s="5"/>
      <c r="D822" s="5"/>
      <c r="E822" s="5"/>
      <c r="F822" s="5"/>
      <c r="G822" s="5"/>
      <c r="H822" s="5"/>
      <c r="L822" s="5"/>
    </row>
    <row r="823" ht="15.75" customHeight="1">
      <c r="A823" s="5"/>
      <c r="B823" s="5"/>
      <c r="C823" s="5"/>
      <c r="D823" s="5"/>
      <c r="E823" s="5"/>
      <c r="F823" s="5"/>
      <c r="G823" s="5"/>
      <c r="H823" s="5"/>
      <c r="L823" s="5"/>
    </row>
    <row r="824" ht="15.75" customHeight="1">
      <c r="A824" s="5"/>
      <c r="B824" s="5"/>
      <c r="C824" s="5"/>
      <c r="D824" s="5"/>
      <c r="E824" s="5"/>
      <c r="F824" s="5"/>
      <c r="G824" s="5"/>
      <c r="H824" s="5"/>
      <c r="L824" s="5"/>
    </row>
    <row r="825" ht="15.75" customHeight="1">
      <c r="A825" s="5"/>
      <c r="B825" s="5"/>
      <c r="C825" s="5"/>
      <c r="D825" s="5"/>
      <c r="E825" s="5"/>
      <c r="F825" s="5"/>
      <c r="G825" s="5"/>
      <c r="H825" s="5"/>
      <c r="L825" s="5"/>
    </row>
    <row r="826" ht="15.75" customHeight="1">
      <c r="A826" s="5"/>
      <c r="B826" s="5"/>
      <c r="C826" s="5"/>
      <c r="D826" s="5"/>
      <c r="E826" s="5"/>
      <c r="F826" s="5"/>
      <c r="G826" s="5"/>
      <c r="H826" s="5"/>
      <c r="L826" s="5"/>
    </row>
    <row r="827" ht="15.75" customHeight="1">
      <c r="A827" s="5"/>
      <c r="B827" s="5"/>
      <c r="C827" s="5"/>
      <c r="D827" s="5"/>
      <c r="E827" s="5"/>
      <c r="F827" s="5"/>
      <c r="G827" s="5"/>
      <c r="H827" s="5"/>
      <c r="L827" s="5"/>
    </row>
    <row r="828" ht="15.75" customHeight="1">
      <c r="A828" s="5"/>
      <c r="B828" s="5"/>
      <c r="C828" s="5"/>
      <c r="D828" s="5"/>
      <c r="E828" s="5"/>
      <c r="F828" s="5"/>
      <c r="G828" s="5"/>
      <c r="H828" s="5"/>
      <c r="L828" s="5"/>
    </row>
    <row r="829" ht="15.75" customHeight="1">
      <c r="A829" s="5"/>
      <c r="B829" s="5"/>
      <c r="C829" s="5"/>
      <c r="D829" s="5"/>
      <c r="E829" s="5"/>
      <c r="F829" s="5"/>
      <c r="G829" s="5"/>
      <c r="H829" s="5"/>
      <c r="L829" s="5"/>
    </row>
    <row r="830" ht="15.75" customHeight="1">
      <c r="A830" s="5"/>
      <c r="B830" s="5"/>
      <c r="C830" s="5"/>
      <c r="D830" s="5"/>
      <c r="E830" s="5"/>
      <c r="F830" s="5"/>
      <c r="G830" s="5"/>
      <c r="H830" s="5"/>
      <c r="L830" s="5"/>
    </row>
    <row r="831" ht="15.75" customHeight="1">
      <c r="A831" s="5"/>
      <c r="B831" s="5"/>
      <c r="C831" s="5"/>
      <c r="D831" s="5"/>
      <c r="E831" s="5"/>
      <c r="F831" s="5"/>
      <c r="G831" s="5"/>
      <c r="H831" s="5"/>
      <c r="L831" s="5"/>
    </row>
    <row r="832" ht="15.75" customHeight="1">
      <c r="A832" s="5"/>
      <c r="B832" s="5"/>
      <c r="C832" s="5"/>
      <c r="D832" s="5"/>
      <c r="E832" s="5"/>
      <c r="F832" s="5"/>
      <c r="G832" s="5"/>
      <c r="H832" s="5"/>
      <c r="L832" s="5"/>
    </row>
    <row r="833" ht="15.75" customHeight="1">
      <c r="A833" s="5"/>
      <c r="B833" s="5"/>
      <c r="C833" s="5"/>
      <c r="D833" s="5"/>
      <c r="E833" s="5"/>
      <c r="F833" s="5"/>
      <c r="G833" s="5"/>
      <c r="H833" s="5"/>
      <c r="L833" s="5"/>
    </row>
    <row r="834" ht="15.75" customHeight="1">
      <c r="A834" s="5"/>
      <c r="B834" s="5"/>
      <c r="C834" s="5"/>
      <c r="D834" s="5"/>
      <c r="E834" s="5"/>
      <c r="F834" s="5"/>
      <c r="G834" s="5"/>
      <c r="H834" s="5"/>
      <c r="L834" s="5"/>
    </row>
    <row r="835" ht="15.75" customHeight="1">
      <c r="A835" s="5"/>
      <c r="B835" s="5"/>
      <c r="C835" s="5"/>
      <c r="D835" s="5"/>
      <c r="E835" s="5"/>
      <c r="F835" s="5"/>
      <c r="G835" s="5"/>
      <c r="H835" s="5"/>
      <c r="L835" s="5"/>
    </row>
    <row r="836" ht="15.75" customHeight="1">
      <c r="A836" s="5"/>
      <c r="B836" s="5"/>
      <c r="C836" s="5"/>
      <c r="D836" s="5"/>
      <c r="E836" s="5"/>
      <c r="F836" s="5"/>
      <c r="G836" s="5"/>
      <c r="H836" s="5"/>
      <c r="L836" s="5"/>
    </row>
    <row r="837" ht="15.75" customHeight="1">
      <c r="A837" s="5"/>
      <c r="B837" s="5"/>
      <c r="C837" s="5"/>
      <c r="D837" s="5"/>
      <c r="E837" s="5"/>
      <c r="F837" s="5"/>
      <c r="G837" s="5"/>
      <c r="H837" s="5"/>
      <c r="L837" s="5"/>
    </row>
    <row r="838" ht="15.75" customHeight="1">
      <c r="A838" s="5"/>
      <c r="B838" s="5"/>
      <c r="C838" s="5"/>
      <c r="D838" s="5"/>
      <c r="E838" s="5"/>
      <c r="F838" s="5"/>
      <c r="G838" s="5"/>
      <c r="H838" s="5"/>
      <c r="L838" s="5"/>
    </row>
    <row r="839" ht="15.75" customHeight="1">
      <c r="A839" s="5"/>
      <c r="B839" s="5"/>
      <c r="C839" s="5"/>
      <c r="D839" s="5"/>
      <c r="E839" s="5"/>
      <c r="F839" s="5"/>
      <c r="G839" s="5"/>
      <c r="H839" s="5"/>
      <c r="L839" s="5"/>
    </row>
    <row r="840" ht="15.75" customHeight="1">
      <c r="A840" s="5"/>
      <c r="B840" s="5"/>
      <c r="C840" s="5"/>
      <c r="D840" s="5"/>
      <c r="E840" s="5"/>
      <c r="F840" s="5"/>
      <c r="G840" s="5"/>
      <c r="H840" s="5"/>
      <c r="L840" s="5"/>
    </row>
    <row r="841" ht="15.75" customHeight="1">
      <c r="A841" s="5"/>
      <c r="B841" s="5"/>
      <c r="C841" s="5"/>
      <c r="D841" s="5"/>
      <c r="E841" s="5"/>
      <c r="F841" s="5"/>
      <c r="G841" s="5"/>
      <c r="H841" s="5"/>
      <c r="L841" s="5"/>
    </row>
    <row r="842" ht="15.75" customHeight="1">
      <c r="A842" s="5"/>
      <c r="B842" s="5"/>
      <c r="C842" s="5"/>
      <c r="D842" s="5"/>
      <c r="E842" s="5"/>
      <c r="F842" s="5"/>
      <c r="G842" s="5"/>
      <c r="H842" s="5"/>
      <c r="L842" s="5"/>
    </row>
    <row r="843" ht="15.75" customHeight="1">
      <c r="A843" s="5"/>
      <c r="B843" s="5"/>
      <c r="C843" s="5"/>
      <c r="D843" s="5"/>
      <c r="E843" s="5"/>
      <c r="F843" s="5"/>
      <c r="G843" s="5"/>
      <c r="H843" s="5"/>
      <c r="L843" s="5"/>
    </row>
    <row r="844" ht="15.75" customHeight="1">
      <c r="A844" s="5"/>
      <c r="B844" s="5"/>
      <c r="C844" s="5"/>
      <c r="D844" s="5"/>
      <c r="E844" s="5"/>
      <c r="F844" s="5"/>
      <c r="G844" s="5"/>
      <c r="H844" s="5"/>
      <c r="L844" s="5"/>
    </row>
    <row r="845" ht="15.75" customHeight="1">
      <c r="A845" s="5"/>
      <c r="B845" s="5"/>
      <c r="C845" s="5"/>
      <c r="D845" s="5"/>
      <c r="E845" s="5"/>
      <c r="F845" s="5"/>
      <c r="G845" s="5"/>
      <c r="H845" s="5"/>
      <c r="L845" s="5"/>
    </row>
    <row r="846" ht="15.75" customHeight="1">
      <c r="A846" s="5"/>
      <c r="B846" s="5"/>
      <c r="C846" s="5"/>
      <c r="D846" s="5"/>
      <c r="E846" s="5"/>
      <c r="F846" s="5"/>
      <c r="G846" s="5"/>
      <c r="H846" s="5"/>
      <c r="L846" s="5"/>
    </row>
    <row r="847" ht="15.75" customHeight="1">
      <c r="A847" s="5"/>
      <c r="B847" s="5"/>
      <c r="C847" s="5"/>
      <c r="D847" s="5"/>
      <c r="E847" s="5"/>
      <c r="F847" s="5"/>
      <c r="G847" s="5"/>
      <c r="H847" s="5"/>
      <c r="L847" s="5"/>
    </row>
    <row r="848" ht="15.75" customHeight="1">
      <c r="A848" s="5"/>
      <c r="B848" s="5"/>
      <c r="C848" s="5"/>
      <c r="D848" s="5"/>
      <c r="E848" s="5"/>
      <c r="F848" s="5"/>
      <c r="G848" s="5"/>
      <c r="H848" s="5"/>
      <c r="L848" s="5"/>
    </row>
    <row r="849" ht="15.75" customHeight="1">
      <c r="A849" s="5"/>
      <c r="B849" s="5"/>
      <c r="C849" s="5"/>
      <c r="D849" s="5"/>
      <c r="E849" s="5"/>
      <c r="F849" s="5"/>
      <c r="G849" s="5"/>
      <c r="H849" s="5"/>
      <c r="L849" s="5"/>
    </row>
    <row r="850" ht="15.75" customHeight="1">
      <c r="A850" s="5"/>
      <c r="B850" s="5"/>
      <c r="C850" s="5"/>
      <c r="D850" s="5"/>
      <c r="E850" s="5"/>
      <c r="F850" s="5"/>
      <c r="G850" s="5"/>
      <c r="H850" s="5"/>
      <c r="L850" s="5"/>
    </row>
    <row r="851" ht="15.75" customHeight="1">
      <c r="A851" s="5"/>
      <c r="B851" s="5"/>
      <c r="C851" s="5"/>
      <c r="D851" s="5"/>
      <c r="E851" s="5"/>
      <c r="F851" s="5"/>
      <c r="G851" s="5"/>
      <c r="H851" s="5"/>
      <c r="L851" s="5"/>
    </row>
    <row r="852" ht="15.75" customHeight="1">
      <c r="A852" s="5"/>
      <c r="B852" s="5"/>
      <c r="C852" s="5"/>
      <c r="D852" s="5"/>
      <c r="E852" s="5"/>
      <c r="F852" s="5"/>
      <c r="G852" s="5"/>
      <c r="H852" s="5"/>
      <c r="L852" s="5"/>
    </row>
    <row r="853" ht="15.75" customHeight="1">
      <c r="A853" s="5"/>
      <c r="B853" s="5"/>
      <c r="C853" s="5"/>
      <c r="D853" s="5"/>
      <c r="E853" s="5"/>
      <c r="F853" s="5"/>
      <c r="G853" s="5"/>
      <c r="H853" s="5"/>
      <c r="L853" s="5"/>
    </row>
    <row r="854" ht="15.75" customHeight="1">
      <c r="A854" s="5"/>
      <c r="B854" s="5"/>
      <c r="C854" s="5"/>
      <c r="D854" s="5"/>
      <c r="E854" s="5"/>
      <c r="F854" s="5"/>
      <c r="G854" s="5"/>
      <c r="H854" s="5"/>
      <c r="L854" s="5"/>
    </row>
    <row r="855" ht="15.75" customHeight="1">
      <c r="A855" s="5"/>
      <c r="B855" s="5"/>
      <c r="C855" s="5"/>
      <c r="D855" s="5"/>
      <c r="E855" s="5"/>
      <c r="F855" s="5"/>
      <c r="G855" s="5"/>
      <c r="H855" s="5"/>
      <c r="L855" s="5"/>
    </row>
    <row r="856" ht="15.75" customHeight="1">
      <c r="A856" s="5"/>
      <c r="B856" s="5"/>
      <c r="C856" s="5"/>
      <c r="D856" s="5"/>
      <c r="E856" s="5"/>
      <c r="F856" s="5"/>
      <c r="G856" s="5"/>
      <c r="H856" s="5"/>
      <c r="L856" s="5"/>
    </row>
    <row r="857" ht="15.75" customHeight="1">
      <c r="A857" s="5"/>
      <c r="B857" s="5"/>
      <c r="C857" s="5"/>
      <c r="D857" s="5"/>
      <c r="E857" s="5"/>
      <c r="F857" s="5"/>
      <c r="G857" s="5"/>
      <c r="H857" s="5"/>
      <c r="L857" s="5"/>
    </row>
    <row r="858" ht="15.75" customHeight="1">
      <c r="A858" s="5"/>
      <c r="B858" s="5"/>
      <c r="C858" s="5"/>
      <c r="D858" s="5"/>
      <c r="E858" s="5"/>
      <c r="F858" s="5"/>
      <c r="G858" s="5"/>
      <c r="H858" s="5"/>
      <c r="L858" s="5"/>
    </row>
    <row r="859" ht="15.75" customHeight="1">
      <c r="A859" s="5"/>
      <c r="B859" s="5"/>
      <c r="C859" s="5"/>
      <c r="D859" s="5"/>
      <c r="E859" s="5"/>
      <c r="F859" s="5"/>
      <c r="G859" s="5"/>
      <c r="H859" s="5"/>
      <c r="L859" s="5"/>
    </row>
    <row r="860" ht="15.75" customHeight="1">
      <c r="A860" s="5"/>
      <c r="B860" s="5"/>
      <c r="C860" s="5"/>
      <c r="D860" s="5"/>
      <c r="E860" s="5"/>
      <c r="F860" s="5"/>
      <c r="G860" s="5"/>
      <c r="H860" s="5"/>
      <c r="L860" s="5"/>
    </row>
    <row r="861" ht="15.75" customHeight="1">
      <c r="A861" s="5"/>
      <c r="B861" s="5"/>
      <c r="C861" s="5"/>
      <c r="D861" s="5"/>
      <c r="E861" s="5"/>
      <c r="F861" s="5"/>
      <c r="G861" s="5"/>
      <c r="H861" s="5"/>
      <c r="L861" s="5"/>
    </row>
    <row r="862" ht="15.75" customHeight="1">
      <c r="A862" s="5"/>
      <c r="B862" s="5"/>
      <c r="C862" s="5"/>
      <c r="D862" s="5"/>
      <c r="E862" s="5"/>
      <c r="F862" s="5"/>
      <c r="G862" s="5"/>
      <c r="H862" s="5"/>
      <c r="L862" s="5"/>
    </row>
    <row r="863" ht="15.75" customHeight="1">
      <c r="A863" s="5"/>
      <c r="B863" s="5"/>
      <c r="C863" s="5"/>
      <c r="D863" s="5"/>
      <c r="E863" s="5"/>
      <c r="F863" s="5"/>
      <c r="G863" s="5"/>
      <c r="H863" s="5"/>
      <c r="L863" s="5"/>
    </row>
    <row r="864" ht="15.75" customHeight="1">
      <c r="A864" s="5"/>
      <c r="B864" s="5"/>
      <c r="C864" s="5"/>
      <c r="D864" s="5"/>
      <c r="E864" s="5"/>
      <c r="F864" s="5"/>
      <c r="G864" s="5"/>
      <c r="H864" s="5"/>
      <c r="L864" s="5"/>
    </row>
    <row r="865" ht="15.75" customHeight="1">
      <c r="A865" s="5"/>
      <c r="B865" s="5"/>
      <c r="C865" s="5"/>
      <c r="D865" s="5"/>
      <c r="E865" s="5"/>
      <c r="F865" s="5"/>
      <c r="G865" s="5"/>
      <c r="H865" s="5"/>
      <c r="L865" s="5"/>
    </row>
    <row r="866" ht="15.75" customHeight="1">
      <c r="A866" s="5"/>
      <c r="B866" s="5"/>
      <c r="C866" s="5"/>
      <c r="D866" s="5"/>
      <c r="E866" s="5"/>
      <c r="F866" s="5"/>
      <c r="G866" s="5"/>
      <c r="H866" s="5"/>
      <c r="L866" s="5"/>
    </row>
    <row r="867" ht="15.75" customHeight="1">
      <c r="A867" s="5"/>
      <c r="B867" s="5"/>
      <c r="C867" s="5"/>
      <c r="D867" s="5"/>
      <c r="E867" s="5"/>
      <c r="F867" s="5"/>
      <c r="G867" s="5"/>
      <c r="H867" s="5"/>
      <c r="L867" s="5"/>
    </row>
    <row r="868" ht="15.75" customHeight="1">
      <c r="A868" s="5"/>
      <c r="B868" s="5"/>
      <c r="C868" s="5"/>
      <c r="D868" s="5"/>
      <c r="E868" s="5"/>
      <c r="F868" s="5"/>
      <c r="G868" s="5"/>
      <c r="H868" s="5"/>
      <c r="L868" s="5"/>
    </row>
    <row r="869" ht="15.75" customHeight="1">
      <c r="A869" s="5"/>
      <c r="B869" s="5"/>
      <c r="C869" s="5"/>
      <c r="D869" s="5"/>
      <c r="E869" s="5"/>
      <c r="F869" s="5"/>
      <c r="G869" s="5"/>
      <c r="H869" s="5"/>
      <c r="L869" s="5"/>
    </row>
    <row r="870" ht="15.75" customHeight="1">
      <c r="A870" s="5"/>
      <c r="B870" s="5"/>
      <c r="C870" s="5"/>
      <c r="D870" s="5"/>
      <c r="E870" s="5"/>
      <c r="F870" s="5"/>
      <c r="G870" s="5"/>
      <c r="H870" s="5"/>
      <c r="L870" s="5"/>
    </row>
    <row r="871" ht="15.75" customHeight="1">
      <c r="A871" s="5"/>
      <c r="B871" s="5"/>
      <c r="C871" s="5"/>
      <c r="D871" s="5"/>
      <c r="E871" s="5"/>
      <c r="F871" s="5"/>
      <c r="G871" s="5"/>
      <c r="H871" s="5"/>
      <c r="L871" s="5"/>
    </row>
    <row r="872" ht="15.75" customHeight="1">
      <c r="A872" s="5"/>
      <c r="B872" s="5"/>
      <c r="C872" s="5"/>
      <c r="D872" s="5"/>
      <c r="E872" s="5"/>
      <c r="F872" s="5"/>
      <c r="G872" s="5"/>
      <c r="H872" s="5"/>
      <c r="L872" s="5"/>
    </row>
    <row r="873" ht="15.75" customHeight="1">
      <c r="A873" s="5"/>
      <c r="B873" s="5"/>
      <c r="C873" s="5"/>
      <c r="D873" s="5"/>
      <c r="E873" s="5"/>
      <c r="F873" s="5"/>
      <c r="G873" s="5"/>
      <c r="H873" s="5"/>
      <c r="L873" s="5"/>
    </row>
    <row r="874" ht="15.75" customHeight="1">
      <c r="A874" s="5"/>
      <c r="B874" s="5"/>
      <c r="C874" s="5"/>
      <c r="D874" s="5"/>
      <c r="E874" s="5"/>
      <c r="F874" s="5"/>
      <c r="G874" s="5"/>
      <c r="H874" s="5"/>
      <c r="L874" s="5"/>
    </row>
    <row r="875" ht="15.75" customHeight="1">
      <c r="A875" s="5"/>
      <c r="B875" s="5"/>
      <c r="C875" s="5"/>
      <c r="D875" s="5"/>
      <c r="E875" s="5"/>
      <c r="F875" s="5"/>
      <c r="G875" s="5"/>
      <c r="H875" s="5"/>
      <c r="L875" s="5"/>
    </row>
    <row r="876" ht="15.75" customHeight="1">
      <c r="A876" s="5"/>
      <c r="B876" s="5"/>
      <c r="C876" s="5"/>
      <c r="D876" s="5"/>
      <c r="E876" s="5"/>
      <c r="F876" s="5"/>
      <c r="G876" s="5"/>
      <c r="H876" s="5"/>
      <c r="L876" s="5"/>
    </row>
    <row r="877" ht="15.75" customHeight="1">
      <c r="A877" s="5"/>
      <c r="B877" s="5"/>
      <c r="C877" s="5"/>
      <c r="D877" s="5"/>
      <c r="E877" s="5"/>
      <c r="F877" s="5"/>
      <c r="G877" s="5"/>
      <c r="H877" s="5"/>
      <c r="L877" s="5"/>
    </row>
    <row r="878" ht="15.75" customHeight="1">
      <c r="A878" s="5"/>
      <c r="B878" s="5"/>
      <c r="C878" s="5"/>
      <c r="D878" s="5"/>
      <c r="E878" s="5"/>
      <c r="F878" s="5"/>
      <c r="G878" s="5"/>
      <c r="H878" s="5"/>
      <c r="L878" s="5"/>
    </row>
    <row r="879" ht="15.75" customHeight="1">
      <c r="A879" s="5"/>
      <c r="B879" s="5"/>
      <c r="C879" s="5"/>
      <c r="D879" s="5"/>
      <c r="E879" s="5"/>
      <c r="F879" s="5"/>
      <c r="G879" s="5"/>
      <c r="H879" s="5"/>
      <c r="L879" s="5"/>
    </row>
    <row r="880" ht="15.75" customHeight="1">
      <c r="A880" s="5"/>
      <c r="B880" s="5"/>
      <c r="C880" s="5"/>
      <c r="D880" s="5"/>
      <c r="E880" s="5"/>
      <c r="F880" s="5"/>
      <c r="G880" s="5"/>
      <c r="H880" s="5"/>
      <c r="L880" s="5"/>
    </row>
    <row r="881" ht="15.75" customHeight="1">
      <c r="A881" s="5"/>
      <c r="B881" s="5"/>
      <c r="C881" s="5"/>
      <c r="D881" s="5"/>
      <c r="E881" s="5"/>
      <c r="F881" s="5"/>
      <c r="G881" s="5"/>
      <c r="H881" s="5"/>
      <c r="L881" s="5"/>
    </row>
    <row r="882" ht="15.75" customHeight="1">
      <c r="A882" s="5"/>
      <c r="B882" s="5"/>
      <c r="C882" s="5"/>
      <c r="D882" s="5"/>
      <c r="E882" s="5"/>
      <c r="F882" s="5"/>
      <c r="G882" s="5"/>
      <c r="H882" s="5"/>
      <c r="L882" s="5"/>
    </row>
    <row r="883" ht="15.75" customHeight="1">
      <c r="A883" s="5"/>
      <c r="B883" s="5"/>
      <c r="C883" s="5"/>
      <c r="D883" s="5"/>
      <c r="E883" s="5"/>
      <c r="F883" s="5"/>
      <c r="G883" s="5"/>
      <c r="H883" s="5"/>
      <c r="L883" s="5"/>
    </row>
    <row r="884" ht="15.75" customHeight="1">
      <c r="A884" s="5"/>
      <c r="B884" s="5"/>
      <c r="C884" s="5"/>
      <c r="D884" s="5"/>
      <c r="E884" s="5"/>
      <c r="F884" s="5"/>
      <c r="G884" s="5"/>
      <c r="H884" s="5"/>
      <c r="L884" s="5"/>
    </row>
    <row r="885" ht="15.75" customHeight="1">
      <c r="A885" s="5"/>
      <c r="B885" s="5"/>
      <c r="C885" s="5"/>
      <c r="D885" s="5"/>
      <c r="E885" s="5"/>
      <c r="F885" s="5"/>
      <c r="G885" s="5"/>
      <c r="H885" s="5"/>
      <c r="L885" s="5"/>
    </row>
    <row r="886" ht="15.75" customHeight="1">
      <c r="A886" s="5"/>
      <c r="B886" s="5"/>
      <c r="C886" s="5"/>
      <c r="D886" s="5"/>
      <c r="E886" s="5"/>
      <c r="F886" s="5"/>
      <c r="G886" s="5"/>
      <c r="H886" s="5"/>
      <c r="L886" s="5"/>
    </row>
    <row r="887" ht="15.75" customHeight="1">
      <c r="A887" s="5"/>
      <c r="B887" s="5"/>
      <c r="C887" s="5"/>
      <c r="D887" s="5"/>
      <c r="E887" s="5"/>
      <c r="F887" s="5"/>
      <c r="G887" s="5"/>
      <c r="H887" s="5"/>
      <c r="L887" s="5"/>
    </row>
    <row r="888" ht="15.75" customHeight="1">
      <c r="A888" s="5"/>
      <c r="B888" s="5"/>
      <c r="C888" s="5"/>
      <c r="D888" s="5"/>
      <c r="E888" s="5"/>
      <c r="F888" s="5"/>
      <c r="G888" s="5"/>
      <c r="H888" s="5"/>
      <c r="L888" s="5"/>
    </row>
    <row r="889" ht="15.75" customHeight="1">
      <c r="A889" s="5"/>
      <c r="B889" s="5"/>
      <c r="C889" s="5"/>
      <c r="D889" s="5"/>
      <c r="E889" s="5"/>
      <c r="F889" s="5"/>
      <c r="G889" s="5"/>
      <c r="H889" s="5"/>
      <c r="L889" s="5"/>
    </row>
    <row r="890" ht="15.75" customHeight="1">
      <c r="A890" s="5"/>
      <c r="B890" s="5"/>
      <c r="C890" s="5"/>
      <c r="D890" s="5"/>
      <c r="E890" s="5"/>
      <c r="F890" s="5"/>
      <c r="G890" s="5"/>
      <c r="H890" s="5"/>
      <c r="L890" s="5"/>
    </row>
    <row r="891" ht="15.75" customHeight="1">
      <c r="A891" s="5"/>
      <c r="B891" s="5"/>
      <c r="C891" s="5"/>
      <c r="D891" s="5"/>
      <c r="E891" s="5"/>
      <c r="F891" s="5"/>
      <c r="G891" s="5"/>
      <c r="H891" s="5"/>
      <c r="L891" s="5"/>
    </row>
    <row r="892" ht="15.75" customHeight="1">
      <c r="A892" s="5"/>
      <c r="B892" s="5"/>
      <c r="C892" s="5"/>
      <c r="D892" s="5"/>
      <c r="E892" s="5"/>
      <c r="F892" s="5"/>
      <c r="G892" s="5"/>
      <c r="H892" s="5"/>
      <c r="L892" s="5"/>
    </row>
    <row r="893" ht="15.75" customHeight="1">
      <c r="A893" s="5"/>
      <c r="B893" s="5"/>
      <c r="C893" s="5"/>
      <c r="D893" s="5"/>
      <c r="E893" s="5"/>
      <c r="F893" s="5"/>
      <c r="G893" s="5"/>
      <c r="H893" s="5"/>
      <c r="L893" s="5"/>
    </row>
    <row r="894" ht="15.75" customHeight="1">
      <c r="A894" s="5"/>
      <c r="B894" s="5"/>
      <c r="C894" s="5"/>
      <c r="D894" s="5"/>
      <c r="E894" s="5"/>
      <c r="F894" s="5"/>
      <c r="G894" s="5"/>
      <c r="H894" s="5"/>
      <c r="L894" s="5"/>
    </row>
    <row r="895" ht="15.75" customHeight="1">
      <c r="A895" s="5"/>
      <c r="B895" s="5"/>
      <c r="C895" s="5"/>
      <c r="D895" s="5"/>
      <c r="E895" s="5"/>
      <c r="F895" s="5"/>
      <c r="G895" s="5"/>
      <c r="H895" s="5"/>
      <c r="L895" s="5"/>
    </row>
    <row r="896" ht="15.75" customHeight="1">
      <c r="A896" s="5"/>
      <c r="B896" s="5"/>
      <c r="C896" s="5"/>
      <c r="D896" s="5"/>
      <c r="E896" s="5"/>
      <c r="F896" s="5"/>
      <c r="G896" s="5"/>
      <c r="H896" s="5"/>
      <c r="L896" s="5"/>
    </row>
    <row r="897" ht="15.75" customHeight="1">
      <c r="A897" s="5"/>
      <c r="B897" s="5"/>
      <c r="C897" s="5"/>
      <c r="D897" s="5"/>
      <c r="E897" s="5"/>
      <c r="F897" s="5"/>
      <c r="G897" s="5"/>
      <c r="H897" s="5"/>
      <c r="L897" s="5"/>
    </row>
    <row r="898" ht="15.75" customHeight="1">
      <c r="A898" s="5"/>
      <c r="B898" s="5"/>
      <c r="C898" s="5"/>
      <c r="D898" s="5"/>
      <c r="E898" s="5"/>
      <c r="F898" s="5"/>
      <c r="G898" s="5"/>
      <c r="H898" s="5"/>
      <c r="L898" s="5"/>
    </row>
    <row r="899" ht="15.75" customHeight="1">
      <c r="A899" s="5"/>
      <c r="B899" s="5"/>
      <c r="C899" s="5"/>
      <c r="D899" s="5"/>
      <c r="E899" s="5"/>
      <c r="F899" s="5"/>
      <c r="G899" s="5"/>
      <c r="H899" s="5"/>
      <c r="L899" s="5"/>
    </row>
    <row r="900" ht="15.75" customHeight="1">
      <c r="A900" s="5"/>
      <c r="B900" s="5"/>
      <c r="C900" s="5"/>
      <c r="D900" s="5"/>
      <c r="E900" s="5"/>
      <c r="F900" s="5"/>
      <c r="G900" s="5"/>
      <c r="H900" s="5"/>
      <c r="L900" s="5"/>
    </row>
    <row r="901" ht="15.75" customHeight="1">
      <c r="A901" s="5"/>
      <c r="B901" s="5"/>
      <c r="C901" s="5"/>
      <c r="D901" s="5"/>
      <c r="E901" s="5"/>
      <c r="F901" s="5"/>
      <c r="G901" s="5"/>
      <c r="H901" s="5"/>
      <c r="L901" s="5"/>
    </row>
    <row r="902" ht="15.75" customHeight="1">
      <c r="A902" s="5"/>
      <c r="B902" s="5"/>
      <c r="C902" s="5"/>
      <c r="D902" s="5"/>
      <c r="E902" s="5"/>
      <c r="F902" s="5"/>
      <c r="G902" s="5"/>
      <c r="H902" s="5"/>
      <c r="L902" s="5"/>
    </row>
    <row r="903" ht="15.75" customHeight="1">
      <c r="A903" s="5"/>
      <c r="B903" s="5"/>
      <c r="C903" s="5"/>
      <c r="D903" s="5"/>
      <c r="E903" s="5"/>
      <c r="F903" s="5"/>
      <c r="G903" s="5"/>
      <c r="H903" s="5"/>
      <c r="L903" s="5"/>
    </row>
    <row r="904" ht="15.75" customHeight="1">
      <c r="A904" s="5"/>
      <c r="B904" s="5"/>
      <c r="C904" s="5"/>
      <c r="D904" s="5"/>
      <c r="E904" s="5"/>
      <c r="F904" s="5"/>
      <c r="G904" s="5"/>
      <c r="H904" s="5"/>
      <c r="L904" s="5"/>
    </row>
    <row r="905" ht="15.75" customHeight="1">
      <c r="A905" s="5"/>
      <c r="B905" s="5"/>
      <c r="C905" s="5"/>
      <c r="D905" s="5"/>
      <c r="E905" s="5"/>
      <c r="F905" s="5"/>
      <c r="G905" s="5"/>
      <c r="H905" s="5"/>
      <c r="L905" s="5"/>
    </row>
    <row r="906" ht="15.75" customHeight="1">
      <c r="A906" s="5"/>
      <c r="B906" s="5"/>
      <c r="C906" s="5"/>
      <c r="D906" s="5"/>
      <c r="E906" s="5"/>
      <c r="F906" s="5"/>
      <c r="G906" s="5"/>
      <c r="H906" s="5"/>
      <c r="L906" s="5"/>
    </row>
    <row r="907" ht="15.75" customHeight="1">
      <c r="A907" s="5"/>
      <c r="B907" s="5"/>
      <c r="C907" s="5"/>
      <c r="D907" s="5"/>
      <c r="E907" s="5"/>
      <c r="F907" s="5"/>
      <c r="G907" s="5"/>
      <c r="H907" s="5"/>
      <c r="L907" s="5"/>
    </row>
    <row r="908" ht="15.75" customHeight="1">
      <c r="A908" s="5"/>
      <c r="B908" s="5"/>
      <c r="C908" s="5"/>
      <c r="D908" s="5"/>
      <c r="E908" s="5"/>
      <c r="F908" s="5"/>
      <c r="G908" s="5"/>
      <c r="H908" s="5"/>
      <c r="L908" s="5"/>
    </row>
    <row r="909" ht="15.75" customHeight="1">
      <c r="A909" s="5"/>
      <c r="B909" s="5"/>
      <c r="C909" s="5"/>
      <c r="D909" s="5"/>
      <c r="E909" s="5"/>
      <c r="F909" s="5"/>
      <c r="G909" s="5"/>
      <c r="H909" s="5"/>
      <c r="L909" s="5"/>
    </row>
    <row r="910" ht="15.75" customHeight="1">
      <c r="A910" s="5"/>
      <c r="B910" s="5"/>
      <c r="C910" s="5"/>
      <c r="D910" s="5"/>
      <c r="E910" s="5"/>
      <c r="F910" s="5"/>
      <c r="G910" s="5"/>
      <c r="H910" s="5"/>
      <c r="L910" s="5"/>
    </row>
    <row r="911" ht="15.75" customHeight="1">
      <c r="A911" s="5"/>
      <c r="B911" s="5"/>
      <c r="C911" s="5"/>
      <c r="D911" s="5"/>
      <c r="E911" s="5"/>
      <c r="F911" s="5"/>
      <c r="G911" s="5"/>
      <c r="H911" s="5"/>
      <c r="L911" s="5"/>
    </row>
    <row r="912" ht="15.75" customHeight="1">
      <c r="A912" s="5"/>
      <c r="B912" s="5"/>
      <c r="C912" s="5"/>
      <c r="D912" s="5"/>
      <c r="E912" s="5"/>
      <c r="F912" s="5"/>
      <c r="G912" s="5"/>
      <c r="H912" s="5"/>
      <c r="L912" s="5"/>
    </row>
    <row r="913" ht="15.75" customHeight="1">
      <c r="A913" s="5"/>
      <c r="B913" s="5"/>
      <c r="C913" s="5"/>
      <c r="D913" s="5"/>
      <c r="E913" s="5"/>
      <c r="F913" s="5"/>
      <c r="G913" s="5"/>
      <c r="H913" s="5"/>
      <c r="L913" s="5"/>
    </row>
    <row r="914" ht="15.75" customHeight="1">
      <c r="A914" s="5"/>
      <c r="B914" s="5"/>
      <c r="C914" s="5"/>
      <c r="D914" s="5"/>
      <c r="E914" s="5"/>
      <c r="F914" s="5"/>
      <c r="G914" s="5"/>
      <c r="H914" s="5"/>
      <c r="L914" s="5"/>
    </row>
    <row r="915" ht="15.75" customHeight="1">
      <c r="A915" s="5"/>
      <c r="B915" s="5"/>
      <c r="C915" s="5"/>
      <c r="D915" s="5"/>
      <c r="E915" s="5"/>
      <c r="F915" s="5"/>
      <c r="G915" s="5"/>
      <c r="H915" s="5"/>
      <c r="L915" s="5"/>
    </row>
    <row r="916" ht="15.75" customHeight="1">
      <c r="A916" s="5"/>
      <c r="B916" s="5"/>
      <c r="C916" s="5"/>
      <c r="D916" s="5"/>
      <c r="E916" s="5"/>
      <c r="F916" s="5"/>
      <c r="G916" s="5"/>
      <c r="H916" s="5"/>
      <c r="L916" s="5"/>
    </row>
    <row r="917" ht="15.75" customHeight="1">
      <c r="A917" s="5"/>
      <c r="B917" s="5"/>
      <c r="C917" s="5"/>
      <c r="D917" s="5"/>
      <c r="E917" s="5"/>
      <c r="F917" s="5"/>
      <c r="G917" s="5"/>
      <c r="H917" s="5"/>
      <c r="L917" s="5"/>
    </row>
    <row r="918" ht="15.75" customHeight="1">
      <c r="A918" s="5"/>
      <c r="B918" s="5"/>
      <c r="C918" s="5"/>
      <c r="D918" s="5"/>
      <c r="E918" s="5"/>
      <c r="F918" s="5"/>
      <c r="G918" s="5"/>
      <c r="H918" s="5"/>
      <c r="L918" s="5"/>
    </row>
    <row r="919" ht="15.75" customHeight="1">
      <c r="A919" s="5"/>
      <c r="B919" s="5"/>
      <c r="C919" s="5"/>
      <c r="D919" s="5"/>
      <c r="E919" s="5"/>
      <c r="F919" s="5"/>
      <c r="G919" s="5"/>
      <c r="H919" s="5"/>
      <c r="L919" s="5"/>
    </row>
    <row r="920" ht="15.75" customHeight="1">
      <c r="A920" s="5"/>
      <c r="B920" s="5"/>
      <c r="C920" s="5"/>
      <c r="D920" s="5"/>
      <c r="E920" s="5"/>
      <c r="F920" s="5"/>
      <c r="G920" s="5"/>
      <c r="H920" s="5"/>
      <c r="L920" s="5"/>
    </row>
    <row r="921" ht="15.75" customHeight="1">
      <c r="A921" s="5"/>
      <c r="B921" s="5"/>
      <c r="C921" s="5"/>
      <c r="D921" s="5"/>
      <c r="E921" s="5"/>
      <c r="F921" s="5"/>
      <c r="G921" s="5"/>
      <c r="H921" s="5"/>
      <c r="L921" s="5"/>
    </row>
    <row r="922" ht="15.75" customHeight="1">
      <c r="A922" s="5"/>
      <c r="B922" s="5"/>
      <c r="C922" s="5"/>
      <c r="D922" s="5"/>
      <c r="E922" s="5"/>
      <c r="F922" s="5"/>
      <c r="G922" s="5"/>
      <c r="H922" s="5"/>
      <c r="L922" s="5"/>
    </row>
    <row r="923" ht="15.75" customHeight="1">
      <c r="A923" s="5"/>
      <c r="B923" s="5"/>
      <c r="C923" s="5"/>
      <c r="D923" s="5"/>
      <c r="E923" s="5"/>
      <c r="F923" s="5"/>
      <c r="G923" s="5"/>
      <c r="H923" s="5"/>
      <c r="L923" s="5"/>
    </row>
    <row r="924" ht="15.75" customHeight="1">
      <c r="A924" s="5"/>
      <c r="B924" s="5"/>
      <c r="C924" s="5"/>
      <c r="D924" s="5"/>
      <c r="E924" s="5"/>
      <c r="F924" s="5"/>
      <c r="G924" s="5"/>
      <c r="H924" s="5"/>
      <c r="L924" s="5"/>
    </row>
    <row r="925" ht="15.75" customHeight="1">
      <c r="A925" s="5"/>
      <c r="B925" s="5"/>
      <c r="C925" s="5"/>
      <c r="D925" s="5"/>
      <c r="E925" s="5"/>
      <c r="F925" s="5"/>
      <c r="G925" s="5"/>
      <c r="H925" s="5"/>
      <c r="L925" s="5"/>
    </row>
    <row r="926" ht="15.75" customHeight="1">
      <c r="A926" s="5"/>
      <c r="B926" s="5"/>
      <c r="C926" s="5"/>
      <c r="D926" s="5"/>
      <c r="E926" s="5"/>
      <c r="F926" s="5"/>
      <c r="G926" s="5"/>
      <c r="H926" s="5"/>
      <c r="L926" s="5"/>
    </row>
    <row r="927" ht="15.75" customHeight="1">
      <c r="A927" s="5"/>
      <c r="B927" s="5"/>
      <c r="C927" s="5"/>
      <c r="D927" s="5"/>
      <c r="E927" s="5"/>
      <c r="F927" s="5"/>
      <c r="G927" s="5"/>
      <c r="H927" s="5"/>
      <c r="L927" s="5"/>
    </row>
    <row r="928" ht="15.75" customHeight="1">
      <c r="A928" s="5"/>
      <c r="B928" s="5"/>
      <c r="C928" s="5"/>
      <c r="D928" s="5"/>
      <c r="E928" s="5"/>
      <c r="F928" s="5"/>
      <c r="G928" s="5"/>
      <c r="H928" s="5"/>
      <c r="L928" s="5"/>
    </row>
    <row r="929" ht="15.75" customHeight="1">
      <c r="A929" s="5"/>
      <c r="B929" s="5"/>
      <c r="C929" s="5"/>
      <c r="D929" s="5"/>
      <c r="E929" s="5"/>
      <c r="F929" s="5"/>
      <c r="G929" s="5"/>
      <c r="H929" s="5"/>
      <c r="L929" s="5"/>
    </row>
    <row r="930" ht="15.75" customHeight="1">
      <c r="A930" s="5"/>
      <c r="B930" s="5"/>
      <c r="C930" s="5"/>
      <c r="D930" s="5"/>
      <c r="E930" s="5"/>
      <c r="F930" s="5"/>
      <c r="G930" s="5"/>
      <c r="H930" s="5"/>
      <c r="L930" s="5"/>
    </row>
    <row r="931" ht="15.75" customHeight="1">
      <c r="A931" s="5"/>
      <c r="B931" s="5"/>
      <c r="C931" s="5"/>
      <c r="D931" s="5"/>
      <c r="E931" s="5"/>
      <c r="F931" s="5"/>
      <c r="G931" s="5"/>
      <c r="H931" s="5"/>
      <c r="L931" s="5"/>
    </row>
    <row r="932" ht="15.75" customHeight="1">
      <c r="A932" s="5"/>
      <c r="B932" s="5"/>
      <c r="C932" s="5"/>
      <c r="D932" s="5"/>
      <c r="E932" s="5"/>
      <c r="F932" s="5"/>
      <c r="G932" s="5"/>
      <c r="H932" s="5"/>
      <c r="L932" s="5"/>
    </row>
    <row r="933" ht="15.75" customHeight="1">
      <c r="A933" s="5"/>
      <c r="B933" s="5"/>
      <c r="C933" s="5"/>
      <c r="D933" s="5"/>
      <c r="E933" s="5"/>
      <c r="F933" s="5"/>
      <c r="G933" s="5"/>
      <c r="H933" s="5"/>
      <c r="L933" s="5"/>
    </row>
    <row r="934" ht="15.75" customHeight="1">
      <c r="A934" s="5"/>
      <c r="B934" s="5"/>
      <c r="C934" s="5"/>
      <c r="D934" s="5"/>
      <c r="E934" s="5"/>
      <c r="F934" s="5"/>
      <c r="G934" s="5"/>
      <c r="H934" s="5"/>
      <c r="L934" s="5"/>
    </row>
    <row r="935" ht="15.75" customHeight="1">
      <c r="A935" s="5"/>
      <c r="B935" s="5"/>
      <c r="C935" s="5"/>
      <c r="D935" s="5"/>
      <c r="E935" s="5"/>
      <c r="F935" s="5"/>
      <c r="G935" s="5"/>
      <c r="H935" s="5"/>
      <c r="L935" s="5"/>
    </row>
    <row r="936" ht="15.75" customHeight="1">
      <c r="A936" s="5"/>
      <c r="B936" s="5"/>
      <c r="C936" s="5"/>
      <c r="D936" s="5"/>
      <c r="E936" s="5"/>
      <c r="F936" s="5"/>
      <c r="G936" s="5"/>
      <c r="H936" s="5"/>
      <c r="L936" s="5"/>
    </row>
    <row r="937" ht="15.75" customHeight="1">
      <c r="A937" s="5"/>
      <c r="B937" s="5"/>
      <c r="C937" s="5"/>
      <c r="D937" s="5"/>
      <c r="E937" s="5"/>
      <c r="F937" s="5"/>
      <c r="G937" s="5"/>
      <c r="H937" s="5"/>
      <c r="L937" s="5"/>
    </row>
    <row r="938" ht="15.75" customHeight="1">
      <c r="A938" s="5"/>
      <c r="B938" s="5"/>
      <c r="C938" s="5"/>
      <c r="D938" s="5"/>
      <c r="E938" s="5"/>
      <c r="F938" s="5"/>
      <c r="G938" s="5"/>
      <c r="H938" s="5"/>
      <c r="L938" s="5"/>
    </row>
    <row r="939" ht="15.75" customHeight="1">
      <c r="A939" s="5"/>
      <c r="B939" s="5"/>
      <c r="C939" s="5"/>
      <c r="D939" s="5"/>
      <c r="E939" s="5"/>
      <c r="F939" s="5"/>
      <c r="G939" s="5"/>
      <c r="H939" s="5"/>
      <c r="L939" s="5"/>
    </row>
    <row r="940" ht="15.75" customHeight="1">
      <c r="A940" s="5"/>
      <c r="B940" s="5"/>
      <c r="C940" s="5"/>
      <c r="D940" s="5"/>
      <c r="E940" s="5"/>
      <c r="F940" s="5"/>
      <c r="G940" s="5"/>
      <c r="H940" s="5"/>
      <c r="L940" s="5"/>
    </row>
    <row r="941" ht="15.75" customHeight="1">
      <c r="A941" s="5"/>
      <c r="B941" s="5"/>
      <c r="C941" s="5"/>
      <c r="D941" s="5"/>
      <c r="E941" s="5"/>
      <c r="F941" s="5"/>
      <c r="G941" s="5"/>
      <c r="H941" s="5"/>
      <c r="L941" s="5"/>
    </row>
    <row r="942" ht="15.75" customHeight="1">
      <c r="A942" s="5"/>
      <c r="B942" s="5"/>
      <c r="C942" s="5"/>
      <c r="D942" s="5"/>
      <c r="E942" s="5"/>
      <c r="F942" s="5"/>
      <c r="G942" s="5"/>
      <c r="H942" s="5"/>
      <c r="L942" s="5"/>
    </row>
    <row r="943" ht="15.75" customHeight="1">
      <c r="A943" s="5"/>
      <c r="B943" s="5"/>
      <c r="C943" s="5"/>
      <c r="D943" s="5"/>
      <c r="E943" s="5"/>
      <c r="F943" s="5"/>
      <c r="G943" s="5"/>
      <c r="H943" s="5"/>
      <c r="L943" s="5"/>
    </row>
    <row r="944" ht="15.75" customHeight="1">
      <c r="A944" s="5"/>
      <c r="B944" s="5"/>
      <c r="C944" s="5"/>
      <c r="D944" s="5"/>
      <c r="E944" s="5"/>
      <c r="F944" s="5"/>
      <c r="G944" s="5"/>
      <c r="H944" s="5"/>
      <c r="L944" s="5"/>
    </row>
    <row r="945" ht="15.75" customHeight="1">
      <c r="A945" s="5"/>
      <c r="B945" s="5"/>
      <c r="C945" s="5"/>
      <c r="D945" s="5"/>
      <c r="E945" s="5"/>
      <c r="F945" s="5"/>
      <c r="G945" s="5"/>
      <c r="H945" s="5"/>
      <c r="L945" s="5"/>
    </row>
    <row r="946" ht="15.75" customHeight="1">
      <c r="A946" s="5"/>
      <c r="B946" s="5"/>
      <c r="C946" s="5"/>
      <c r="D946" s="5"/>
      <c r="E946" s="5"/>
      <c r="F946" s="5"/>
      <c r="G946" s="5"/>
      <c r="H946" s="5"/>
      <c r="L946" s="5"/>
    </row>
    <row r="947" ht="15.75" customHeight="1">
      <c r="A947" s="5"/>
      <c r="B947" s="5"/>
      <c r="C947" s="5"/>
      <c r="D947" s="5"/>
      <c r="E947" s="5"/>
      <c r="F947" s="5"/>
      <c r="G947" s="5"/>
      <c r="H947" s="5"/>
      <c r="L947" s="5"/>
    </row>
    <row r="948" ht="15.75" customHeight="1">
      <c r="A948" s="5"/>
      <c r="B948" s="5"/>
      <c r="C948" s="5"/>
      <c r="D948" s="5"/>
      <c r="E948" s="5"/>
      <c r="F948" s="5"/>
      <c r="G948" s="5"/>
      <c r="H948" s="5"/>
      <c r="L948" s="5"/>
    </row>
    <row r="949" ht="15.75" customHeight="1">
      <c r="A949" s="5"/>
      <c r="B949" s="5"/>
      <c r="C949" s="5"/>
      <c r="D949" s="5"/>
      <c r="E949" s="5"/>
      <c r="F949" s="5"/>
      <c r="G949" s="5"/>
      <c r="H949" s="5"/>
      <c r="L949" s="5"/>
    </row>
    <row r="950" ht="15.75" customHeight="1">
      <c r="A950" s="5"/>
      <c r="B950" s="5"/>
      <c r="C950" s="5"/>
      <c r="D950" s="5"/>
      <c r="E950" s="5"/>
      <c r="F950" s="5"/>
      <c r="G950" s="5"/>
      <c r="H950" s="5"/>
      <c r="L950" s="5"/>
    </row>
    <row r="951" ht="15.75" customHeight="1">
      <c r="A951" s="5"/>
      <c r="B951" s="5"/>
      <c r="C951" s="5"/>
      <c r="D951" s="5"/>
      <c r="E951" s="5"/>
      <c r="F951" s="5"/>
      <c r="G951" s="5"/>
      <c r="H951" s="5"/>
      <c r="L951" s="5"/>
    </row>
    <row r="952" ht="15.75" customHeight="1">
      <c r="A952" s="5"/>
      <c r="B952" s="5"/>
      <c r="C952" s="5"/>
      <c r="D952" s="5"/>
      <c r="E952" s="5"/>
      <c r="F952" s="5"/>
      <c r="G952" s="5"/>
      <c r="H952" s="5"/>
      <c r="L952" s="5"/>
    </row>
    <row r="953" ht="15.75" customHeight="1">
      <c r="A953" s="5"/>
      <c r="B953" s="5"/>
      <c r="C953" s="5"/>
      <c r="D953" s="5"/>
      <c r="E953" s="5"/>
      <c r="F953" s="5"/>
      <c r="G953" s="5"/>
      <c r="H953" s="5"/>
      <c r="L953" s="5"/>
    </row>
    <row r="954" ht="15.75" customHeight="1">
      <c r="A954" s="5"/>
      <c r="B954" s="5"/>
      <c r="C954" s="5"/>
      <c r="D954" s="5"/>
      <c r="E954" s="5"/>
      <c r="F954" s="5"/>
      <c r="G954" s="5"/>
      <c r="H954" s="5"/>
      <c r="L954" s="5"/>
    </row>
    <row r="955" ht="15.75" customHeight="1">
      <c r="A955" s="5"/>
      <c r="B955" s="5"/>
      <c r="C955" s="5"/>
      <c r="D955" s="5"/>
      <c r="E955" s="5"/>
      <c r="F955" s="5"/>
      <c r="G955" s="5"/>
      <c r="H955" s="5"/>
      <c r="L955" s="5"/>
    </row>
    <row r="956" ht="15.75" customHeight="1">
      <c r="A956" s="5"/>
      <c r="B956" s="5"/>
      <c r="C956" s="5"/>
      <c r="D956" s="5"/>
      <c r="E956" s="5"/>
      <c r="F956" s="5"/>
      <c r="G956" s="5"/>
      <c r="H956" s="5"/>
      <c r="L956" s="5"/>
    </row>
    <row r="957" ht="15.75" customHeight="1">
      <c r="A957" s="5"/>
      <c r="B957" s="5"/>
      <c r="C957" s="5"/>
      <c r="D957" s="5"/>
      <c r="E957" s="5"/>
      <c r="F957" s="5"/>
      <c r="G957" s="5"/>
      <c r="H957" s="5"/>
      <c r="L957" s="5"/>
    </row>
    <row r="958" ht="15.75" customHeight="1">
      <c r="A958" s="5"/>
      <c r="B958" s="5"/>
      <c r="C958" s="5"/>
      <c r="D958" s="5"/>
      <c r="E958" s="5"/>
      <c r="F958" s="5"/>
      <c r="G958" s="5"/>
      <c r="H958" s="5"/>
      <c r="L958" s="5"/>
    </row>
    <row r="959" ht="15.75" customHeight="1">
      <c r="A959" s="5"/>
      <c r="B959" s="5"/>
      <c r="C959" s="5"/>
      <c r="D959" s="5"/>
      <c r="E959" s="5"/>
      <c r="F959" s="5"/>
      <c r="G959" s="5"/>
      <c r="H959" s="5"/>
      <c r="L959" s="5"/>
    </row>
    <row r="960" ht="15.75" customHeight="1">
      <c r="A960" s="5"/>
      <c r="B960" s="5"/>
      <c r="C960" s="5"/>
      <c r="D960" s="5"/>
      <c r="E960" s="5"/>
      <c r="F960" s="5"/>
      <c r="G960" s="5"/>
      <c r="H960" s="5"/>
      <c r="L960" s="5"/>
    </row>
    <row r="961" ht="15.75" customHeight="1">
      <c r="A961" s="5"/>
      <c r="B961" s="5"/>
      <c r="C961" s="5"/>
      <c r="D961" s="5"/>
      <c r="E961" s="5"/>
      <c r="F961" s="5"/>
      <c r="G961" s="5"/>
      <c r="H961" s="5"/>
      <c r="L961" s="5"/>
    </row>
    <row r="962" ht="15.75" customHeight="1">
      <c r="A962" s="5"/>
      <c r="B962" s="5"/>
      <c r="C962" s="5"/>
      <c r="D962" s="5"/>
      <c r="E962" s="5"/>
      <c r="F962" s="5"/>
      <c r="G962" s="5"/>
      <c r="H962" s="5"/>
      <c r="L962" s="5"/>
    </row>
    <row r="963" ht="15.75" customHeight="1">
      <c r="A963" s="5"/>
      <c r="B963" s="5"/>
      <c r="C963" s="5"/>
      <c r="D963" s="5"/>
      <c r="E963" s="5"/>
      <c r="F963" s="5"/>
      <c r="G963" s="5"/>
      <c r="H963" s="5"/>
      <c r="L963" s="5"/>
    </row>
    <row r="964" ht="15.75" customHeight="1">
      <c r="A964" s="5"/>
      <c r="B964" s="5"/>
      <c r="C964" s="5"/>
      <c r="D964" s="5"/>
      <c r="E964" s="5"/>
      <c r="F964" s="5"/>
      <c r="G964" s="5"/>
      <c r="H964" s="5"/>
      <c r="L964" s="5"/>
    </row>
    <row r="965" ht="15.75" customHeight="1">
      <c r="A965" s="5"/>
      <c r="B965" s="5"/>
      <c r="C965" s="5"/>
      <c r="D965" s="5"/>
      <c r="E965" s="5"/>
      <c r="F965" s="5"/>
      <c r="G965" s="5"/>
      <c r="H965" s="5"/>
      <c r="L965" s="5"/>
    </row>
    <row r="966" ht="15.75" customHeight="1">
      <c r="A966" s="5"/>
      <c r="B966" s="5"/>
      <c r="C966" s="5"/>
      <c r="D966" s="5"/>
      <c r="E966" s="5"/>
      <c r="F966" s="5"/>
      <c r="G966" s="5"/>
      <c r="H966" s="5"/>
      <c r="L966" s="5"/>
    </row>
    <row r="967" ht="15.75" customHeight="1">
      <c r="A967" s="5"/>
      <c r="B967" s="5"/>
      <c r="C967" s="5"/>
      <c r="D967" s="5"/>
      <c r="E967" s="5"/>
      <c r="F967" s="5"/>
      <c r="G967" s="5"/>
      <c r="H967" s="5"/>
      <c r="L967" s="5"/>
    </row>
    <row r="968" ht="15.75" customHeight="1">
      <c r="A968" s="5"/>
      <c r="B968" s="5"/>
      <c r="C968" s="5"/>
      <c r="D968" s="5"/>
      <c r="E968" s="5"/>
      <c r="F968" s="5"/>
      <c r="G968" s="5"/>
      <c r="H968" s="5"/>
      <c r="L968" s="5"/>
    </row>
    <row r="969" ht="15.75" customHeight="1">
      <c r="A969" s="5"/>
      <c r="B969" s="5"/>
      <c r="C969" s="5"/>
      <c r="D969" s="5"/>
      <c r="E969" s="5"/>
      <c r="F969" s="5"/>
      <c r="G969" s="5"/>
      <c r="H969" s="5"/>
      <c r="L969" s="5"/>
    </row>
    <row r="970" ht="15.75" customHeight="1">
      <c r="A970" s="5"/>
      <c r="B970" s="5"/>
      <c r="C970" s="5"/>
      <c r="D970" s="5"/>
      <c r="E970" s="5"/>
      <c r="F970" s="5"/>
      <c r="G970" s="5"/>
      <c r="H970" s="5"/>
      <c r="L970" s="5"/>
    </row>
    <row r="971" ht="15.75" customHeight="1">
      <c r="A971" s="5"/>
      <c r="B971" s="5"/>
      <c r="C971" s="5"/>
      <c r="D971" s="5"/>
      <c r="E971" s="5"/>
      <c r="F971" s="5"/>
      <c r="G971" s="5"/>
      <c r="H971" s="5"/>
      <c r="L971" s="5"/>
    </row>
    <row r="972" ht="15.75" customHeight="1">
      <c r="A972" s="5"/>
      <c r="B972" s="5"/>
      <c r="C972" s="5"/>
      <c r="D972" s="5"/>
      <c r="E972" s="5"/>
      <c r="F972" s="5"/>
      <c r="G972" s="5"/>
      <c r="H972" s="5"/>
      <c r="L972" s="5"/>
    </row>
    <row r="973" ht="15.75" customHeight="1">
      <c r="A973" s="5"/>
      <c r="B973" s="5"/>
      <c r="C973" s="5"/>
      <c r="D973" s="5"/>
      <c r="E973" s="5"/>
      <c r="F973" s="5"/>
      <c r="G973" s="5"/>
      <c r="H973" s="5"/>
      <c r="L973" s="5"/>
    </row>
    <row r="974" ht="15.75" customHeight="1">
      <c r="A974" s="5"/>
      <c r="B974" s="5"/>
      <c r="C974" s="5"/>
      <c r="D974" s="5"/>
      <c r="E974" s="5"/>
      <c r="F974" s="5"/>
      <c r="G974" s="5"/>
      <c r="H974" s="5"/>
      <c r="L974" s="5"/>
    </row>
    <row r="975" ht="15.75" customHeight="1">
      <c r="A975" s="5"/>
      <c r="B975" s="5"/>
      <c r="C975" s="5"/>
      <c r="D975" s="5"/>
      <c r="E975" s="5"/>
      <c r="F975" s="5"/>
      <c r="G975" s="5"/>
      <c r="H975" s="5"/>
      <c r="L975" s="5"/>
    </row>
    <row r="976" ht="15.75" customHeight="1">
      <c r="A976" s="5"/>
      <c r="B976" s="5"/>
      <c r="C976" s="5"/>
      <c r="D976" s="5"/>
      <c r="E976" s="5"/>
      <c r="F976" s="5"/>
      <c r="G976" s="5"/>
      <c r="H976" s="5"/>
      <c r="L976" s="5"/>
    </row>
    <row r="977" ht="15.75" customHeight="1">
      <c r="A977" s="5"/>
      <c r="B977" s="5"/>
      <c r="C977" s="5"/>
      <c r="D977" s="5"/>
      <c r="E977" s="5"/>
      <c r="F977" s="5"/>
      <c r="G977" s="5"/>
      <c r="H977" s="5"/>
      <c r="L977" s="5"/>
    </row>
    <row r="978" ht="15.75" customHeight="1">
      <c r="A978" s="5"/>
      <c r="B978" s="5"/>
      <c r="C978" s="5"/>
      <c r="D978" s="5"/>
      <c r="E978" s="5"/>
      <c r="F978" s="5"/>
      <c r="G978" s="5"/>
      <c r="H978" s="5"/>
      <c r="L978" s="5"/>
    </row>
    <row r="979" ht="15.75" customHeight="1">
      <c r="A979" s="5"/>
      <c r="B979" s="5"/>
      <c r="C979" s="5"/>
      <c r="D979" s="5"/>
      <c r="E979" s="5"/>
      <c r="F979" s="5"/>
      <c r="G979" s="5"/>
      <c r="H979" s="5"/>
      <c r="L979" s="5"/>
    </row>
    <row r="980" ht="15.75" customHeight="1">
      <c r="A980" s="5"/>
      <c r="B980" s="5"/>
      <c r="C980" s="5"/>
      <c r="D980" s="5"/>
      <c r="E980" s="5"/>
      <c r="F980" s="5"/>
      <c r="G980" s="5"/>
      <c r="H980" s="5"/>
      <c r="L980" s="5"/>
    </row>
    <row r="981" ht="15.75" customHeight="1">
      <c r="A981" s="5"/>
      <c r="B981" s="5"/>
      <c r="C981" s="5"/>
      <c r="D981" s="5"/>
      <c r="E981" s="5"/>
      <c r="F981" s="5"/>
      <c r="G981" s="5"/>
      <c r="H981" s="5"/>
      <c r="L981" s="5"/>
    </row>
    <row r="982" ht="15.75" customHeight="1">
      <c r="A982" s="5"/>
      <c r="B982" s="5"/>
      <c r="C982" s="5"/>
      <c r="D982" s="5"/>
      <c r="E982" s="5"/>
      <c r="F982" s="5"/>
      <c r="G982" s="5"/>
      <c r="H982" s="5"/>
      <c r="L982" s="5"/>
    </row>
    <row r="983" ht="15.75" customHeight="1">
      <c r="A983" s="5"/>
      <c r="B983" s="5"/>
      <c r="C983" s="5"/>
      <c r="D983" s="5"/>
      <c r="E983" s="5"/>
      <c r="F983" s="5"/>
      <c r="G983" s="5"/>
      <c r="H983" s="5"/>
      <c r="L983" s="5"/>
    </row>
    <row r="984" ht="15.75" customHeight="1">
      <c r="A984" s="5"/>
      <c r="B984" s="5"/>
      <c r="C984" s="5"/>
      <c r="D984" s="5"/>
      <c r="E984" s="5"/>
      <c r="F984" s="5"/>
      <c r="G984" s="5"/>
      <c r="H984" s="5"/>
      <c r="L984" s="5"/>
    </row>
    <row r="985" ht="15.75" customHeight="1">
      <c r="A985" s="5"/>
      <c r="B985" s="5"/>
      <c r="C985" s="5"/>
      <c r="D985" s="5"/>
      <c r="E985" s="5"/>
      <c r="F985" s="5"/>
      <c r="G985" s="5"/>
      <c r="H985" s="5"/>
      <c r="L985" s="5"/>
    </row>
    <row r="986" ht="15.75" customHeight="1">
      <c r="A986" s="5"/>
      <c r="B986" s="5"/>
      <c r="C986" s="5"/>
      <c r="D986" s="5"/>
      <c r="E986" s="5"/>
      <c r="F986" s="5"/>
      <c r="G986" s="5"/>
      <c r="H986" s="5"/>
      <c r="L986" s="5"/>
    </row>
    <row r="987" ht="15.75" customHeight="1">
      <c r="A987" s="5"/>
      <c r="B987" s="5"/>
      <c r="C987" s="5"/>
      <c r="D987" s="5"/>
      <c r="E987" s="5"/>
      <c r="F987" s="5"/>
      <c r="G987" s="5"/>
      <c r="H987" s="5"/>
      <c r="L987" s="5"/>
    </row>
    <row r="988" ht="15.75" customHeight="1">
      <c r="A988" s="5"/>
      <c r="B988" s="5"/>
      <c r="C988" s="5"/>
      <c r="D988" s="5"/>
      <c r="E988" s="5"/>
      <c r="F988" s="5"/>
      <c r="G988" s="5"/>
      <c r="H988" s="5"/>
      <c r="L988" s="5"/>
    </row>
    <row r="989" ht="15.75" customHeight="1">
      <c r="A989" s="5"/>
      <c r="B989" s="5"/>
      <c r="C989" s="5"/>
      <c r="D989" s="5"/>
      <c r="E989" s="5"/>
      <c r="F989" s="5"/>
      <c r="G989" s="5"/>
      <c r="H989" s="5"/>
      <c r="L989" s="5"/>
    </row>
    <row r="990" ht="15.75" customHeight="1">
      <c r="A990" s="5"/>
      <c r="B990" s="5"/>
      <c r="C990" s="5"/>
      <c r="D990" s="5"/>
      <c r="E990" s="5"/>
      <c r="F990" s="5"/>
      <c r="G990" s="5"/>
      <c r="H990" s="5"/>
      <c r="L990" s="5"/>
    </row>
    <row r="991" ht="15.75" customHeight="1">
      <c r="A991" s="5"/>
      <c r="B991" s="5"/>
      <c r="C991" s="5"/>
      <c r="D991" s="5"/>
      <c r="E991" s="5"/>
      <c r="F991" s="5"/>
      <c r="G991" s="5"/>
      <c r="H991" s="5"/>
      <c r="L991" s="5"/>
    </row>
    <row r="992" ht="15.75" customHeight="1">
      <c r="A992" s="5"/>
      <c r="B992" s="5"/>
      <c r="C992" s="5"/>
      <c r="D992" s="5"/>
      <c r="E992" s="5"/>
      <c r="F992" s="5"/>
      <c r="G992" s="5"/>
      <c r="H992" s="5"/>
      <c r="L992" s="5"/>
    </row>
    <row r="993" ht="15.75" customHeight="1">
      <c r="A993" s="5"/>
      <c r="B993" s="5"/>
      <c r="C993" s="5"/>
      <c r="D993" s="5"/>
      <c r="E993" s="5"/>
      <c r="F993" s="5"/>
      <c r="G993" s="5"/>
      <c r="H993" s="5"/>
      <c r="L993" s="5"/>
    </row>
    <row r="994" ht="15.75" customHeight="1">
      <c r="A994" s="5"/>
      <c r="B994" s="5"/>
      <c r="C994" s="5"/>
      <c r="D994" s="5"/>
      <c r="E994" s="5"/>
      <c r="F994" s="5"/>
      <c r="G994" s="5"/>
      <c r="H994" s="5"/>
      <c r="L994" s="5"/>
    </row>
    <row r="995" ht="15.75" customHeight="1">
      <c r="A995" s="5"/>
      <c r="B995" s="5"/>
      <c r="C995" s="5"/>
      <c r="D995" s="5"/>
      <c r="E995" s="5"/>
      <c r="F995" s="5"/>
      <c r="G995" s="5"/>
      <c r="H995" s="5"/>
      <c r="L995" s="5"/>
    </row>
    <row r="996" ht="15.75" customHeight="1">
      <c r="A996" s="5"/>
      <c r="B996" s="5"/>
      <c r="C996" s="5"/>
      <c r="D996" s="5"/>
      <c r="E996" s="5"/>
      <c r="F996" s="5"/>
      <c r="G996" s="5"/>
      <c r="H996" s="5"/>
      <c r="L996" s="5"/>
    </row>
    <row r="997" ht="15.75" customHeight="1">
      <c r="A997" s="5"/>
      <c r="B997" s="5"/>
      <c r="C997" s="5"/>
      <c r="D997" s="5"/>
      <c r="E997" s="5"/>
      <c r="F997" s="5"/>
      <c r="G997" s="5"/>
      <c r="H997" s="5"/>
      <c r="L997" s="5"/>
    </row>
    <row r="998" ht="15.75" customHeight="1">
      <c r="A998" s="5"/>
      <c r="B998" s="5"/>
      <c r="C998" s="5"/>
      <c r="D998" s="5"/>
      <c r="E998" s="5"/>
      <c r="F998" s="5"/>
      <c r="G998" s="5"/>
      <c r="H998" s="5"/>
      <c r="L998" s="5"/>
    </row>
    <row r="999" ht="15.75" customHeight="1">
      <c r="A999" s="5"/>
      <c r="B999" s="5"/>
      <c r="C999" s="5"/>
      <c r="D999" s="5"/>
      <c r="E999" s="5"/>
      <c r="F999" s="5"/>
      <c r="G999" s="5"/>
      <c r="H999" s="5"/>
      <c r="L999" s="5"/>
    </row>
    <row r="1000" ht="15.75" customHeight="1">
      <c r="A1000" s="5"/>
      <c r="B1000" s="5"/>
      <c r="C1000" s="5"/>
      <c r="D1000" s="5"/>
      <c r="E1000" s="5"/>
      <c r="F1000" s="5"/>
      <c r="G1000" s="5"/>
      <c r="H1000" s="5"/>
      <c r="L1000" s="5"/>
    </row>
  </sheetData>
  <mergeCells count="2">
    <mergeCell ref="G1:K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5.86"/>
    <col customWidth="1" min="2" max="2" width="34.86"/>
    <col customWidth="1" min="3" max="3" width="14.29"/>
    <col customWidth="1" min="4" max="4" width="15.86"/>
    <col customWidth="1" min="5" max="5" width="13.29"/>
    <col customWidth="1" min="6" max="6" width="38.71"/>
    <col customWidth="1" min="7" max="7" width="54.43"/>
    <col customWidth="1" min="8" max="8" width="86.14"/>
    <col customWidth="1" min="9" max="26" width="14.43"/>
  </cols>
  <sheetData>
    <row r="1" ht="15.75" customHeight="1">
      <c r="A1" s="98" t="s">
        <v>2</v>
      </c>
      <c r="B1" s="98" t="s">
        <v>341</v>
      </c>
      <c r="C1" s="98" t="s">
        <v>12</v>
      </c>
      <c r="D1" s="98" t="s">
        <v>13</v>
      </c>
      <c r="E1" s="98" t="s">
        <v>14</v>
      </c>
      <c r="F1" s="98" t="s">
        <v>1003</v>
      </c>
      <c r="G1" s="98" t="s">
        <v>1004</v>
      </c>
      <c r="H1" s="98" t="s">
        <v>1005</v>
      </c>
      <c r="I1" s="11"/>
      <c r="J1" s="11"/>
    </row>
    <row r="2" ht="15.75" customHeight="1">
      <c r="A2" s="99" t="s">
        <v>1006</v>
      </c>
      <c r="B2" s="100" t="s">
        <v>1011</v>
      </c>
      <c r="C2" s="100" t="s">
        <v>116</v>
      </c>
      <c r="D2" s="101">
        <v>0.7395833333333334</v>
      </c>
      <c r="E2" s="102">
        <v>42716.0</v>
      </c>
      <c r="F2" s="100" t="s">
        <v>1024</v>
      </c>
      <c r="G2" s="103"/>
      <c r="H2" s="99" t="s">
        <v>1027</v>
      </c>
      <c r="I2" s="11"/>
      <c r="J2" s="11"/>
    </row>
    <row r="3" ht="15.75" customHeight="1">
      <c r="A3" s="99" t="s">
        <v>1006</v>
      </c>
      <c r="B3" s="100" t="s">
        <v>1028</v>
      </c>
      <c r="C3" s="100" t="s">
        <v>116</v>
      </c>
      <c r="D3" s="101">
        <v>0.6868055555555556</v>
      </c>
      <c r="E3" s="102">
        <v>42716.0</v>
      </c>
      <c r="F3" s="100" t="s">
        <v>1029</v>
      </c>
      <c r="G3" s="103"/>
      <c r="H3" s="99" t="s">
        <v>1030</v>
      </c>
      <c r="I3" s="11"/>
      <c r="J3" s="11"/>
    </row>
    <row r="4" ht="15.75" customHeight="1">
      <c r="A4" s="99" t="s">
        <v>1006</v>
      </c>
      <c r="B4" s="100" t="s">
        <v>1031</v>
      </c>
      <c r="C4" s="100" t="s">
        <v>116</v>
      </c>
      <c r="D4" s="101">
        <v>0.6638888888888889</v>
      </c>
      <c r="E4" s="102">
        <v>42716.0</v>
      </c>
      <c r="F4" s="100" t="s">
        <v>1032</v>
      </c>
      <c r="G4" s="100" t="s">
        <v>1034</v>
      </c>
      <c r="H4" s="99" t="s">
        <v>1035</v>
      </c>
      <c r="I4" s="11"/>
      <c r="J4" s="11"/>
    </row>
    <row r="5" ht="15.75" customHeight="1">
      <c r="A5" s="99" t="s">
        <v>1006</v>
      </c>
      <c r="B5" s="100" t="s">
        <v>1039</v>
      </c>
      <c r="C5" s="100" t="s">
        <v>27</v>
      </c>
      <c r="D5" s="101">
        <v>0.65</v>
      </c>
      <c r="E5" s="102">
        <v>42716.0</v>
      </c>
      <c r="F5" s="100">
        <v>3500.0</v>
      </c>
      <c r="G5" s="103"/>
      <c r="H5" s="99" t="s">
        <v>1041</v>
      </c>
      <c r="I5" s="11"/>
      <c r="J5" s="11"/>
    </row>
    <row r="6" ht="15.75" customHeight="1">
      <c r="A6" s="99" t="s">
        <v>1006</v>
      </c>
      <c r="B6" s="100" t="s">
        <v>1044</v>
      </c>
      <c r="C6" s="100" t="s">
        <v>1045</v>
      </c>
      <c r="D6" s="101">
        <v>0.6381944444444444</v>
      </c>
      <c r="E6" s="102">
        <v>42716.0</v>
      </c>
      <c r="F6" s="100">
        <v>7000.0</v>
      </c>
      <c r="G6" s="103"/>
      <c r="H6" s="99" t="s">
        <v>1046</v>
      </c>
      <c r="I6" s="11"/>
      <c r="J6" s="11"/>
    </row>
    <row r="7" ht="15.75" customHeight="1">
      <c r="A7" s="99" t="s">
        <v>1047</v>
      </c>
      <c r="B7" s="100" t="s">
        <v>1044</v>
      </c>
      <c r="C7" s="100" t="s">
        <v>27</v>
      </c>
      <c r="D7" s="101">
        <v>0.6381944444444444</v>
      </c>
      <c r="E7" s="102">
        <v>42716.0</v>
      </c>
      <c r="F7" s="100" t="s">
        <v>1048</v>
      </c>
      <c r="G7" s="103"/>
      <c r="H7" s="99" t="s">
        <v>1049</v>
      </c>
      <c r="I7" s="11"/>
      <c r="J7" s="11"/>
    </row>
    <row r="8" ht="15.75" customHeight="1">
      <c r="A8" s="99" t="s">
        <v>1047</v>
      </c>
      <c r="B8" s="100" t="s">
        <v>1050</v>
      </c>
      <c r="C8" s="103"/>
      <c r="D8" s="101">
        <v>0.6236111111111111</v>
      </c>
      <c r="E8" s="102">
        <v>42715.0</v>
      </c>
      <c r="F8" s="100" t="s">
        <v>1051</v>
      </c>
      <c r="G8" s="103"/>
      <c r="H8" s="99" t="s">
        <v>1052</v>
      </c>
      <c r="I8" s="11"/>
      <c r="J8" s="11"/>
    </row>
    <row r="9" ht="15.75" customHeight="1">
      <c r="A9" s="99" t="s">
        <v>1047</v>
      </c>
      <c r="B9" s="100" t="s">
        <v>1053</v>
      </c>
      <c r="C9" s="103"/>
      <c r="D9" s="101">
        <v>0.4166666666666667</v>
      </c>
      <c r="E9" s="102">
        <v>42712.0</v>
      </c>
      <c r="F9" s="103"/>
      <c r="G9" s="100" t="s">
        <v>1055</v>
      </c>
      <c r="H9" s="99" t="s">
        <v>1056</v>
      </c>
      <c r="I9" s="11"/>
      <c r="J9" s="11"/>
    </row>
    <row r="10" ht="15.75" customHeight="1">
      <c r="A10" s="99" t="s">
        <v>1057</v>
      </c>
      <c r="B10" s="100" t="s">
        <v>1058</v>
      </c>
      <c r="C10" s="100" t="s">
        <v>27</v>
      </c>
      <c r="D10" s="103"/>
      <c r="E10" s="102">
        <v>42715.0</v>
      </c>
      <c r="F10" s="103"/>
      <c r="G10" s="100" t="s">
        <v>1061</v>
      </c>
      <c r="H10" s="99" t="s">
        <v>1062</v>
      </c>
      <c r="I10" s="11"/>
      <c r="J10" s="11"/>
    </row>
    <row r="11" ht="15.75" customHeight="1">
      <c r="A11" s="99" t="s">
        <v>26</v>
      </c>
      <c r="B11" s="100" t="s">
        <v>1063</v>
      </c>
      <c r="C11" s="100" t="s">
        <v>1064</v>
      </c>
      <c r="D11" s="103"/>
      <c r="E11" s="102">
        <v>42703.0</v>
      </c>
      <c r="F11" s="100" t="s">
        <v>1065</v>
      </c>
      <c r="G11" s="103"/>
      <c r="H11" s="99" t="s">
        <v>1066</v>
      </c>
      <c r="I11" s="11"/>
      <c r="J11" s="11"/>
    </row>
    <row r="12" ht="15.75" customHeight="1">
      <c r="A12" s="99" t="s">
        <v>1067</v>
      </c>
      <c r="B12" s="100" t="s">
        <v>1068</v>
      </c>
      <c r="C12" s="100" t="s">
        <v>950</v>
      </c>
      <c r="D12" s="103"/>
      <c r="E12" s="102">
        <v>42703.0</v>
      </c>
      <c r="F12" s="100" t="s">
        <v>1069</v>
      </c>
      <c r="G12" s="103"/>
      <c r="H12" s="99" t="s">
        <v>1070</v>
      </c>
      <c r="I12" s="11"/>
      <c r="J12" s="11"/>
    </row>
    <row r="13" ht="15.75" customHeight="1">
      <c r="A13" s="99" t="s">
        <v>1071</v>
      </c>
      <c r="B13" s="100" t="s">
        <v>1072</v>
      </c>
      <c r="C13" s="103"/>
      <c r="D13" s="103"/>
      <c r="E13" s="102">
        <v>42703.0</v>
      </c>
      <c r="F13" s="103"/>
      <c r="G13" s="100" t="s">
        <v>1073</v>
      </c>
      <c r="H13" s="104"/>
      <c r="I13" s="11"/>
      <c r="J13" s="11"/>
    </row>
    <row r="14" ht="15.75" customHeight="1">
      <c r="A14" s="99" t="s">
        <v>1081</v>
      </c>
      <c r="B14" s="100" t="s">
        <v>1083</v>
      </c>
      <c r="C14" s="100" t="s">
        <v>116</v>
      </c>
      <c r="D14" s="103"/>
      <c r="E14" s="102">
        <v>42707.0</v>
      </c>
      <c r="F14" s="103"/>
      <c r="G14" s="100" t="s">
        <v>1087</v>
      </c>
      <c r="H14" s="99" t="s">
        <v>1088</v>
      </c>
      <c r="I14" s="11"/>
      <c r="J14" s="11"/>
    </row>
    <row r="15" ht="15.75" customHeight="1">
      <c r="A15" s="99" t="s">
        <v>1057</v>
      </c>
      <c r="B15" s="100" t="s">
        <v>1089</v>
      </c>
      <c r="C15" s="100" t="s">
        <v>598</v>
      </c>
      <c r="D15" s="103"/>
      <c r="E15" s="102">
        <v>42709.0</v>
      </c>
      <c r="F15" s="103"/>
      <c r="G15" s="100" t="s">
        <v>1091</v>
      </c>
      <c r="H15" s="99" t="s">
        <v>1093</v>
      </c>
      <c r="I15" s="11"/>
      <c r="J15" s="11"/>
    </row>
    <row r="16" ht="15.75" customHeight="1">
      <c r="A16" s="99" t="s">
        <v>1047</v>
      </c>
      <c r="B16" s="100" t="s">
        <v>1095</v>
      </c>
      <c r="C16" s="103"/>
      <c r="D16" s="103"/>
      <c r="E16" s="102">
        <v>42703.0</v>
      </c>
      <c r="F16" s="103"/>
      <c r="G16" s="100" t="s">
        <v>1096</v>
      </c>
      <c r="H16" s="99" t="s">
        <v>1099</v>
      </c>
      <c r="I16" s="11"/>
      <c r="J16" s="11"/>
    </row>
    <row r="17" ht="15.75" customHeight="1">
      <c r="A17" s="99" t="s">
        <v>1057</v>
      </c>
      <c r="B17" s="100" t="s">
        <v>1100</v>
      </c>
      <c r="C17" s="103"/>
      <c r="D17" s="103"/>
      <c r="E17" s="105">
        <v>334869.0</v>
      </c>
      <c r="F17" s="103"/>
      <c r="G17" s="100" t="s">
        <v>1109</v>
      </c>
      <c r="H17" s="99" t="s">
        <v>1110</v>
      </c>
      <c r="I17" s="11"/>
      <c r="J17" s="11"/>
    </row>
    <row r="18" ht="15.75" customHeight="1">
      <c r="A18" s="99" t="s">
        <v>1057</v>
      </c>
      <c r="B18" s="100" t="s">
        <v>1113</v>
      </c>
      <c r="C18" s="103"/>
      <c r="D18" s="103"/>
      <c r="E18" s="102">
        <v>42701.0</v>
      </c>
      <c r="F18" s="103"/>
      <c r="G18" s="100" t="s">
        <v>1115</v>
      </c>
      <c r="H18" s="99" t="s">
        <v>1116</v>
      </c>
      <c r="I18" s="11"/>
      <c r="J18" s="11"/>
    </row>
    <row r="19" ht="15.75" customHeight="1">
      <c r="A19" s="99" t="s">
        <v>1047</v>
      </c>
      <c r="B19" s="100" t="s">
        <v>1118</v>
      </c>
      <c r="C19" s="103"/>
      <c r="D19" s="103"/>
      <c r="E19" s="102">
        <v>42700.0</v>
      </c>
      <c r="F19" s="103"/>
      <c r="G19" s="100" t="s">
        <v>1123</v>
      </c>
      <c r="H19" s="99" t="s">
        <v>1124</v>
      </c>
      <c r="I19" s="11"/>
      <c r="J19" s="11"/>
    </row>
    <row r="20" ht="15.75" customHeight="1">
      <c r="A20" s="99" t="s">
        <v>1057</v>
      </c>
      <c r="B20" s="100" t="s">
        <v>1125</v>
      </c>
      <c r="C20" s="103"/>
      <c r="D20" s="103"/>
      <c r="E20" s="102">
        <v>42702.0</v>
      </c>
      <c r="F20" s="103"/>
      <c r="G20" s="100" t="s">
        <v>1133</v>
      </c>
      <c r="H20" s="99" t="s">
        <v>1134</v>
      </c>
      <c r="I20" s="11"/>
      <c r="J20" s="11"/>
    </row>
    <row r="21" ht="15.75" customHeight="1">
      <c r="A21" s="99" t="s">
        <v>1057</v>
      </c>
      <c r="B21" s="100" t="s">
        <v>1135</v>
      </c>
      <c r="C21" s="103"/>
      <c r="D21" s="103"/>
      <c r="E21" s="102">
        <v>42701.0</v>
      </c>
      <c r="F21" s="103"/>
      <c r="G21" s="100" t="s">
        <v>1136</v>
      </c>
      <c r="H21" s="99" t="s">
        <v>1137</v>
      </c>
      <c r="I21" s="11"/>
      <c r="J21" s="11"/>
    </row>
    <row r="22" ht="15.75" customHeight="1">
      <c r="A22" s="99" t="s">
        <v>1006</v>
      </c>
      <c r="B22" s="100" t="s">
        <v>1138</v>
      </c>
      <c r="C22" s="103"/>
      <c r="D22" s="103"/>
      <c r="E22" s="102">
        <v>42695.0</v>
      </c>
      <c r="F22" s="103"/>
      <c r="G22" s="100" t="s">
        <v>1139</v>
      </c>
      <c r="H22" s="99" t="s">
        <v>1140</v>
      </c>
      <c r="I22" s="11"/>
      <c r="J22" s="11"/>
    </row>
    <row r="23" ht="15.75" customHeight="1">
      <c r="A23" s="99" t="s">
        <v>1006</v>
      </c>
      <c r="B23" s="100" t="s">
        <v>1141</v>
      </c>
      <c r="C23" s="103"/>
      <c r="D23" s="103"/>
      <c r="E23" s="102">
        <v>42694.0</v>
      </c>
      <c r="F23" s="100" t="s">
        <v>1143</v>
      </c>
      <c r="G23" s="103"/>
      <c r="H23" s="99" t="s">
        <v>1146</v>
      </c>
      <c r="I23" s="11"/>
      <c r="J23" s="11"/>
    </row>
    <row r="24" ht="15.75" customHeight="1">
      <c r="A24" s="99" t="s">
        <v>1006</v>
      </c>
      <c r="B24" s="100" t="s">
        <v>1148</v>
      </c>
      <c r="C24" s="103"/>
      <c r="D24" s="103"/>
      <c r="E24" s="102">
        <v>42693.0</v>
      </c>
      <c r="F24" s="103"/>
      <c r="G24" s="100" t="s">
        <v>1149</v>
      </c>
      <c r="H24" s="99" t="s">
        <v>1150</v>
      </c>
      <c r="I24" s="11"/>
      <c r="J24" s="11"/>
    </row>
    <row r="25" ht="15.75" customHeight="1">
      <c r="A25" s="99" t="s">
        <v>1153</v>
      </c>
      <c r="B25" s="100" t="s">
        <v>1155</v>
      </c>
      <c r="C25" s="103"/>
      <c r="D25" s="103"/>
      <c r="E25" s="102">
        <v>42690.0</v>
      </c>
      <c r="F25" s="103"/>
      <c r="G25" s="100" t="s">
        <v>1158</v>
      </c>
      <c r="H25" s="99" t="s">
        <v>1159</v>
      </c>
      <c r="I25" s="11"/>
      <c r="J25" s="11"/>
    </row>
    <row r="26" ht="15.75" customHeight="1">
      <c r="A26" s="99" t="s">
        <v>1047</v>
      </c>
      <c r="B26" s="100" t="s">
        <v>1162</v>
      </c>
      <c r="C26" s="103"/>
      <c r="D26" s="103"/>
      <c r="E26" s="102">
        <v>42690.0</v>
      </c>
      <c r="F26" s="103"/>
      <c r="G26" s="103"/>
      <c r="H26" s="99" t="s">
        <v>1165</v>
      </c>
      <c r="I26" s="11"/>
      <c r="J26" s="11"/>
    </row>
    <row r="27" ht="15.75" customHeight="1">
      <c r="A27" s="99" t="s">
        <v>1047</v>
      </c>
      <c r="B27" s="100" t="s">
        <v>1166</v>
      </c>
      <c r="C27" s="100" t="s">
        <v>27</v>
      </c>
      <c r="D27" s="103"/>
      <c r="E27" s="102">
        <v>42690.0</v>
      </c>
      <c r="F27" s="100" t="s">
        <v>1167</v>
      </c>
      <c r="G27" s="103"/>
      <c r="H27" s="99" t="s">
        <v>1168</v>
      </c>
      <c r="I27" s="11"/>
      <c r="J27" s="11"/>
    </row>
    <row r="28" ht="15.75" customHeight="1">
      <c r="A28" s="99" t="s">
        <v>1169</v>
      </c>
      <c r="B28" s="100" t="s">
        <v>1170</v>
      </c>
      <c r="C28" s="100" t="s">
        <v>27</v>
      </c>
      <c r="D28" s="103"/>
      <c r="E28" s="102">
        <v>42688.0</v>
      </c>
      <c r="F28" s="100">
        <v>22500.0</v>
      </c>
      <c r="G28" s="103"/>
      <c r="H28" s="99" t="s">
        <v>1171</v>
      </c>
      <c r="I28" s="11"/>
      <c r="J28" s="11"/>
    </row>
    <row r="29" ht="15.75" customHeight="1">
      <c r="A29" s="99" t="s">
        <v>1067</v>
      </c>
      <c r="B29" s="100" t="s">
        <v>1125</v>
      </c>
      <c r="C29" s="100" t="s">
        <v>27</v>
      </c>
      <c r="D29" s="103"/>
      <c r="E29" s="102">
        <v>42685.0</v>
      </c>
      <c r="F29" s="100" t="s">
        <v>1172</v>
      </c>
      <c r="G29" s="103"/>
      <c r="H29" s="99" t="s">
        <v>1174</v>
      </c>
      <c r="I29" s="11"/>
      <c r="J29" s="11"/>
    </row>
    <row r="30" ht="15.75" customHeight="1">
      <c r="A30" s="99" t="s">
        <v>1178</v>
      </c>
      <c r="B30" s="100" t="s">
        <v>1125</v>
      </c>
      <c r="C30" s="103"/>
      <c r="D30" s="103"/>
      <c r="E30" s="102">
        <v>42673.0</v>
      </c>
      <c r="F30" s="100" t="s">
        <v>1051</v>
      </c>
      <c r="G30" s="100" t="s">
        <v>1179</v>
      </c>
      <c r="H30" s="99" t="s">
        <v>1182</v>
      </c>
      <c r="I30" s="11"/>
      <c r="J30" s="11"/>
    </row>
    <row r="31" ht="15.75" customHeight="1">
      <c r="A31" s="99" t="s">
        <v>1185</v>
      </c>
      <c r="B31" s="100" t="s">
        <v>1186</v>
      </c>
      <c r="C31" s="103"/>
      <c r="D31" s="103"/>
      <c r="E31" s="102">
        <v>42667.0</v>
      </c>
      <c r="F31" s="103"/>
      <c r="G31" s="100" t="s">
        <v>1187</v>
      </c>
      <c r="H31" s="99" t="s">
        <v>1188</v>
      </c>
      <c r="I31" s="11"/>
      <c r="J31" s="11"/>
    </row>
    <row r="32" ht="15.75" customHeight="1">
      <c r="A32" s="99" t="s">
        <v>1185</v>
      </c>
      <c r="B32" s="100" t="s">
        <v>1189</v>
      </c>
      <c r="C32" s="103"/>
      <c r="D32" s="103"/>
      <c r="E32" s="102">
        <v>42667.0</v>
      </c>
      <c r="F32" s="103"/>
      <c r="G32" s="100" t="s">
        <v>1190</v>
      </c>
      <c r="H32" s="99" t="s">
        <v>1191</v>
      </c>
      <c r="I32" s="11"/>
      <c r="J32" s="11"/>
    </row>
    <row r="33" ht="15.75" customHeight="1">
      <c r="A33" s="99" t="s">
        <v>1185</v>
      </c>
      <c r="B33" s="100" t="s">
        <v>1192</v>
      </c>
      <c r="C33" s="100" t="s">
        <v>27</v>
      </c>
      <c r="D33" s="103"/>
      <c r="E33" s="102">
        <v>42665.0</v>
      </c>
      <c r="F33" s="103"/>
      <c r="G33" s="100" t="s">
        <v>1193</v>
      </c>
      <c r="H33" s="99" t="s">
        <v>1194</v>
      </c>
      <c r="I33" s="11"/>
      <c r="J33" s="11"/>
    </row>
    <row r="34" ht="15.75" customHeight="1">
      <c r="A34" s="99" t="s">
        <v>1067</v>
      </c>
      <c r="B34" s="100" t="s">
        <v>1195</v>
      </c>
      <c r="C34" s="100" t="s">
        <v>27</v>
      </c>
      <c r="D34" s="103"/>
      <c r="E34" s="102">
        <v>42655.0</v>
      </c>
      <c r="F34" s="100" t="s">
        <v>1198</v>
      </c>
      <c r="G34" s="100" t="s">
        <v>1199</v>
      </c>
      <c r="H34" s="99" t="s">
        <v>1200</v>
      </c>
      <c r="I34" s="11"/>
      <c r="J34" s="11"/>
    </row>
    <row r="35" ht="15.75" customHeight="1">
      <c r="A35" s="99" t="s">
        <v>1201</v>
      </c>
      <c r="B35" s="100" t="s">
        <v>1202</v>
      </c>
      <c r="C35" s="103"/>
      <c r="D35" s="103"/>
      <c r="E35" s="102">
        <v>42655.0</v>
      </c>
      <c r="F35" s="103"/>
      <c r="G35" s="100" t="s">
        <v>1203</v>
      </c>
      <c r="H35" s="99" t="s">
        <v>1200</v>
      </c>
      <c r="I35" s="11"/>
      <c r="J35" s="11"/>
    </row>
    <row r="36" ht="15.75" customHeight="1">
      <c r="A36" s="99" t="s">
        <v>1204</v>
      </c>
      <c r="B36" s="100" t="s">
        <v>1205</v>
      </c>
      <c r="C36" s="103"/>
      <c r="D36" s="103"/>
      <c r="E36" s="102">
        <v>42655.0</v>
      </c>
      <c r="F36" s="103"/>
      <c r="G36" s="100" t="s">
        <v>1203</v>
      </c>
      <c r="H36" s="99" t="s">
        <v>1206</v>
      </c>
      <c r="I36" s="11"/>
      <c r="J36" s="11"/>
    </row>
    <row r="37" ht="15.75" customHeight="1">
      <c r="A37" s="99" t="s">
        <v>1071</v>
      </c>
      <c r="B37" s="100" t="s">
        <v>1207</v>
      </c>
      <c r="C37" s="103"/>
      <c r="D37" s="103"/>
      <c r="E37" s="102">
        <v>42655.0</v>
      </c>
      <c r="F37" s="100" t="s">
        <v>1048</v>
      </c>
      <c r="G37" s="100" t="s">
        <v>1208</v>
      </c>
      <c r="H37" s="99" t="s">
        <v>1200</v>
      </c>
      <c r="I37" s="11"/>
      <c r="J37" s="11"/>
    </row>
    <row r="38" ht="15.75" customHeight="1">
      <c r="A38" s="99" t="s">
        <v>1071</v>
      </c>
      <c r="B38" s="100" t="s">
        <v>1209</v>
      </c>
      <c r="C38" s="103"/>
      <c r="D38" s="103"/>
      <c r="E38" s="102">
        <v>42655.0</v>
      </c>
      <c r="F38" s="100" t="s">
        <v>1210</v>
      </c>
      <c r="G38" s="100" t="s">
        <v>1211</v>
      </c>
      <c r="H38" s="99" t="s">
        <v>1200</v>
      </c>
      <c r="I38" s="11"/>
      <c r="J38" s="11"/>
    </row>
    <row r="39" ht="15.75" customHeight="1">
      <c r="A39" s="99" t="s">
        <v>1071</v>
      </c>
      <c r="B39" s="100" t="s">
        <v>1212</v>
      </c>
      <c r="C39" s="103"/>
      <c r="D39" s="103"/>
      <c r="E39" s="102">
        <v>42655.0</v>
      </c>
      <c r="F39" s="100" t="s">
        <v>1065</v>
      </c>
      <c r="G39" s="103"/>
      <c r="H39" s="99" t="s">
        <v>1200</v>
      </c>
      <c r="I39" s="11"/>
      <c r="J39" s="11"/>
    </row>
    <row r="40" ht="15.75" customHeight="1">
      <c r="A40" s="99" t="s">
        <v>26</v>
      </c>
      <c r="B40" s="100" t="s">
        <v>1216</v>
      </c>
      <c r="C40" s="103"/>
      <c r="D40" s="103"/>
      <c r="E40" s="102">
        <v>42699.0</v>
      </c>
      <c r="F40" s="100" t="s">
        <v>1217</v>
      </c>
      <c r="G40" s="103"/>
      <c r="H40" s="99" t="s">
        <v>1219</v>
      </c>
      <c r="I40" s="11"/>
      <c r="J40" s="11"/>
    </row>
    <row r="41" ht="15.75" customHeight="1">
      <c r="A41" s="99" t="s">
        <v>43</v>
      </c>
      <c r="B41" s="100" t="s">
        <v>1222</v>
      </c>
      <c r="C41" s="100" t="s">
        <v>27</v>
      </c>
      <c r="D41" s="103"/>
      <c r="E41" s="102">
        <v>42699.0</v>
      </c>
      <c r="F41" s="100" t="s">
        <v>1223</v>
      </c>
      <c r="G41" s="103"/>
      <c r="H41" s="99" t="s">
        <v>1224</v>
      </c>
      <c r="I41" s="11"/>
      <c r="J41" s="11"/>
    </row>
    <row r="42" ht="15.75" customHeight="1">
      <c r="A42" s="99" t="s">
        <v>1225</v>
      </c>
      <c r="B42" s="100" t="s">
        <v>1226</v>
      </c>
      <c r="C42" s="100" t="s">
        <v>1227</v>
      </c>
      <c r="D42" s="103"/>
      <c r="E42" s="102">
        <v>42718.0</v>
      </c>
      <c r="F42" s="100" t="s">
        <v>1228</v>
      </c>
      <c r="G42" s="100" t="s">
        <v>1229</v>
      </c>
      <c r="H42" s="99" t="s">
        <v>1230</v>
      </c>
      <c r="I42" s="11"/>
      <c r="J42" s="11"/>
    </row>
    <row r="43" ht="15.75" customHeight="1">
      <c r="A43" s="99" t="s">
        <v>1225</v>
      </c>
      <c r="B43" s="100" t="s">
        <v>1231</v>
      </c>
      <c r="C43" s="100" t="s">
        <v>1227</v>
      </c>
      <c r="D43" s="100" t="s">
        <v>1232</v>
      </c>
      <c r="E43" s="102">
        <v>42718.0</v>
      </c>
      <c r="F43" s="100">
        <v>0.0</v>
      </c>
      <c r="G43" s="100" t="s">
        <v>1233</v>
      </c>
      <c r="H43" s="104"/>
      <c r="I43" s="11"/>
      <c r="J43" s="11"/>
    </row>
    <row r="44" ht="15.75" customHeight="1">
      <c r="A44" s="99" t="s">
        <v>26</v>
      </c>
      <c r="B44" s="100" t="s">
        <v>1226</v>
      </c>
      <c r="C44" s="100" t="s">
        <v>1227</v>
      </c>
      <c r="D44" s="106">
        <v>0.42916666666666664</v>
      </c>
      <c r="E44" s="102">
        <v>42718.0</v>
      </c>
      <c r="F44" s="100">
        <v>0.0</v>
      </c>
      <c r="G44" s="100" t="s">
        <v>1229</v>
      </c>
      <c r="H44" s="99" t="s">
        <v>1243</v>
      </c>
      <c r="I44" s="11"/>
      <c r="J44" s="11"/>
    </row>
    <row r="45" ht="15.75" customHeight="1">
      <c r="A45" s="99" t="s">
        <v>26</v>
      </c>
      <c r="B45" s="100" t="s">
        <v>1100</v>
      </c>
      <c r="C45" s="100" t="s">
        <v>455</v>
      </c>
      <c r="D45" s="101">
        <v>0.8194444444444444</v>
      </c>
      <c r="E45" s="107">
        <v>42719.0</v>
      </c>
      <c r="F45" s="100" t="s">
        <v>1247</v>
      </c>
      <c r="G45" s="100" t="s">
        <v>1248</v>
      </c>
      <c r="H45" s="99" t="s">
        <v>1249</v>
      </c>
      <c r="I45" s="11"/>
      <c r="J45" s="11"/>
    </row>
    <row r="46" ht="15.75" customHeight="1">
      <c r="A46" s="99" t="s">
        <v>26</v>
      </c>
      <c r="B46" s="100" t="s">
        <v>1251</v>
      </c>
      <c r="C46" s="100" t="s">
        <v>1253</v>
      </c>
      <c r="D46" s="106">
        <v>0.44027777777777777</v>
      </c>
      <c r="E46" s="107">
        <v>42719.0</v>
      </c>
      <c r="F46" s="100" t="s">
        <v>1255</v>
      </c>
      <c r="G46" s="103"/>
      <c r="H46" s="108" t="str">
        <f>HYPERLINK("http://forum.expgamingcommunity.com/topic/1002-comp-for-server-crash/#comment-4622","http://forum.expgamingcommunity.com/topic/1002-comp-for-server-crash/#comment-4622")</f>
        <v>http://forum.expgamingcommunity.com/topic/1002-comp-for-server-crash/#comment-4622</v>
      </c>
      <c r="I46" s="11"/>
      <c r="J46" s="11"/>
    </row>
    <row r="47" ht="15.75" customHeight="1">
      <c r="A47" s="99" t="s">
        <v>1047</v>
      </c>
      <c r="B47" s="100" t="s">
        <v>1269</v>
      </c>
      <c r="C47" s="100" t="s">
        <v>116</v>
      </c>
      <c r="D47" s="100" t="s">
        <v>1271</v>
      </c>
      <c r="E47" s="107">
        <v>42720.0</v>
      </c>
      <c r="F47" s="100">
        <v>22500.0</v>
      </c>
      <c r="G47" s="100" t="s">
        <v>1273</v>
      </c>
      <c r="H47" s="99" t="s">
        <v>1274</v>
      </c>
      <c r="I47" s="11"/>
      <c r="J47" s="11"/>
    </row>
    <row r="48" ht="15.75" customHeight="1">
      <c r="A48" s="99" t="s">
        <v>1067</v>
      </c>
      <c r="B48" s="100" t="s">
        <v>1275</v>
      </c>
      <c r="C48" s="100" t="s">
        <v>116</v>
      </c>
      <c r="D48" s="100" t="s">
        <v>1276</v>
      </c>
      <c r="E48" s="103"/>
      <c r="F48" s="100" t="s">
        <v>1277</v>
      </c>
      <c r="G48" s="100" t="s">
        <v>1278</v>
      </c>
      <c r="H48" s="99" t="s">
        <v>1279</v>
      </c>
      <c r="I48" s="11"/>
      <c r="J48" s="11"/>
    </row>
    <row r="49" ht="15.75" customHeight="1">
      <c r="A49" s="99" t="s">
        <v>43</v>
      </c>
      <c r="B49" s="100" t="s">
        <v>1280</v>
      </c>
      <c r="C49" s="100" t="s">
        <v>116</v>
      </c>
      <c r="D49" s="100" t="s">
        <v>1281</v>
      </c>
      <c r="E49" s="107">
        <v>42721.0</v>
      </c>
      <c r="F49" s="100" t="s">
        <v>1069</v>
      </c>
      <c r="G49" s="103"/>
      <c r="H49" s="99" t="s">
        <v>1284</v>
      </c>
      <c r="I49" s="11"/>
      <c r="J49" s="11"/>
    </row>
    <row r="50" ht="15.75" customHeight="1">
      <c r="A50" s="99" t="s">
        <v>1285</v>
      </c>
      <c r="B50" s="100" t="s">
        <v>1286</v>
      </c>
      <c r="C50" s="100" t="s">
        <v>116</v>
      </c>
      <c r="D50" s="100" t="s">
        <v>1287</v>
      </c>
      <c r="E50" s="107">
        <v>42721.0</v>
      </c>
      <c r="F50" s="100">
        <v>50.0</v>
      </c>
      <c r="G50" s="103"/>
      <c r="H50" s="99" t="s">
        <v>1288</v>
      </c>
      <c r="I50" s="11"/>
      <c r="J50" s="11"/>
    </row>
    <row r="51" ht="15.75" customHeight="1">
      <c r="A51" s="99" t="s">
        <v>43</v>
      </c>
      <c r="B51" s="100" t="s">
        <v>1289</v>
      </c>
      <c r="C51" s="100" t="s">
        <v>1290</v>
      </c>
      <c r="D51" s="100" t="s">
        <v>1291</v>
      </c>
      <c r="E51" s="107">
        <v>42723.0</v>
      </c>
      <c r="F51" s="100" t="s">
        <v>1292</v>
      </c>
      <c r="G51" s="103"/>
      <c r="H51" s="99" t="s">
        <v>1293</v>
      </c>
      <c r="I51" s="11"/>
      <c r="J51" s="11"/>
    </row>
    <row r="52" ht="15.75" customHeight="1">
      <c r="A52" s="99" t="s">
        <v>43</v>
      </c>
      <c r="B52" s="100" t="s">
        <v>1294</v>
      </c>
      <c r="C52" s="100" t="s">
        <v>1290</v>
      </c>
      <c r="D52" s="100" t="s">
        <v>1295</v>
      </c>
      <c r="E52" s="107">
        <v>42723.0</v>
      </c>
      <c r="F52" s="100">
        <v>40.0</v>
      </c>
      <c r="G52" s="103"/>
      <c r="H52" s="99" t="s">
        <v>1296</v>
      </c>
      <c r="I52" s="11"/>
      <c r="J52" s="11"/>
    </row>
    <row r="53" ht="15.75" customHeight="1">
      <c r="A53" s="99" t="s">
        <v>43</v>
      </c>
      <c r="B53" s="100" t="s">
        <v>1297</v>
      </c>
      <c r="C53" s="100" t="s">
        <v>27</v>
      </c>
      <c r="D53" s="101">
        <v>0.019444444444444445</v>
      </c>
      <c r="E53" s="103"/>
      <c r="F53" s="100" t="s">
        <v>1051</v>
      </c>
      <c r="G53" s="103"/>
      <c r="H53" s="99" t="s">
        <v>1298</v>
      </c>
      <c r="I53" s="11"/>
      <c r="J53" s="11"/>
    </row>
    <row r="54" ht="15.75" customHeight="1">
      <c r="A54" s="99" t="s">
        <v>1006</v>
      </c>
      <c r="B54" s="109" t="s">
        <v>1300</v>
      </c>
      <c r="C54" s="109" t="s">
        <v>27</v>
      </c>
      <c r="D54" s="110">
        <v>0.8395833333333333</v>
      </c>
      <c r="E54" s="111">
        <v>42724.0</v>
      </c>
      <c r="F54" s="103"/>
      <c r="G54" s="109" t="s">
        <v>1302</v>
      </c>
      <c r="H54" s="99" t="s">
        <v>1303</v>
      </c>
      <c r="I54" s="11"/>
      <c r="J54" s="11"/>
    </row>
    <row r="55" ht="15.75" customHeight="1">
      <c r="A55" s="99" t="s">
        <v>26</v>
      </c>
      <c r="B55" s="109" t="s">
        <v>1304</v>
      </c>
      <c r="C55" s="109" t="s">
        <v>27</v>
      </c>
      <c r="D55" s="112">
        <v>0.375</v>
      </c>
      <c r="E55" s="111">
        <v>42724.0</v>
      </c>
      <c r="F55" s="109" t="s">
        <v>1305</v>
      </c>
      <c r="G55" s="103"/>
      <c r="H55" s="99" t="s">
        <v>1306</v>
      </c>
      <c r="I55" s="11"/>
      <c r="J55" s="11"/>
    </row>
    <row r="56" ht="15.75" customHeight="1">
      <c r="A56" s="99" t="s">
        <v>74</v>
      </c>
      <c r="B56" s="109" t="s">
        <v>1307</v>
      </c>
      <c r="C56" s="109" t="s">
        <v>1308</v>
      </c>
      <c r="D56" s="109" t="s">
        <v>1309</v>
      </c>
      <c r="E56" s="111">
        <v>42724.0</v>
      </c>
      <c r="F56" s="103"/>
      <c r="G56" s="109" t="s">
        <v>1310</v>
      </c>
      <c r="H56" s="99" t="s">
        <v>1311</v>
      </c>
      <c r="I56" s="11"/>
      <c r="J56" s="11"/>
    </row>
    <row r="57" ht="15.75" customHeight="1">
      <c r="A57" s="99" t="s">
        <v>1312</v>
      </c>
      <c r="B57" s="109" t="s">
        <v>1222</v>
      </c>
      <c r="C57" s="109" t="s">
        <v>27</v>
      </c>
      <c r="D57" s="109" t="s">
        <v>1313</v>
      </c>
      <c r="E57" s="111">
        <v>42725.0</v>
      </c>
      <c r="F57" s="103"/>
      <c r="G57" s="109" t="s">
        <v>1314</v>
      </c>
      <c r="H57" s="99" t="s">
        <v>1311</v>
      </c>
      <c r="I57" s="11"/>
      <c r="J57" s="11"/>
    </row>
    <row r="58" ht="15.75" customHeight="1">
      <c r="A58" s="99" t="s">
        <v>74</v>
      </c>
      <c r="B58" s="109" t="s">
        <v>1315</v>
      </c>
      <c r="C58" s="109" t="s">
        <v>27</v>
      </c>
      <c r="D58" s="109" t="s">
        <v>1316</v>
      </c>
      <c r="E58" s="111">
        <v>42725.0</v>
      </c>
      <c r="F58" s="109" t="s">
        <v>1317</v>
      </c>
      <c r="G58" s="103"/>
      <c r="H58" s="99" t="s">
        <v>1318</v>
      </c>
      <c r="I58" s="11"/>
      <c r="J58" s="11"/>
    </row>
    <row r="59" ht="15.75" customHeight="1">
      <c r="A59" s="99" t="s">
        <v>1319</v>
      </c>
      <c r="B59" s="109" t="s">
        <v>1320</v>
      </c>
      <c r="C59" s="109" t="s">
        <v>116</v>
      </c>
      <c r="D59" s="103"/>
      <c r="E59" s="111">
        <v>42725.0</v>
      </c>
      <c r="F59" s="109" t="s">
        <v>1321</v>
      </c>
      <c r="G59" s="103"/>
      <c r="H59" s="99" t="s">
        <v>1322</v>
      </c>
      <c r="I59" s="11"/>
      <c r="J59" s="11"/>
    </row>
    <row r="60" ht="15.75" customHeight="1">
      <c r="A60" s="99" t="s">
        <v>43</v>
      </c>
      <c r="B60" s="109" t="s">
        <v>1323</v>
      </c>
      <c r="C60" s="109" t="s">
        <v>1290</v>
      </c>
      <c r="D60" s="110">
        <v>0.1361111111111111</v>
      </c>
      <c r="E60" s="111">
        <v>42726.0</v>
      </c>
      <c r="F60" s="109" t="s">
        <v>1324</v>
      </c>
      <c r="G60" s="103"/>
      <c r="H60" s="99" t="s">
        <v>1325</v>
      </c>
      <c r="I60" s="11"/>
      <c r="J60" s="11"/>
    </row>
    <row r="61" ht="15.75" customHeight="1">
      <c r="A61" s="99" t="s">
        <v>74</v>
      </c>
      <c r="B61" s="109" t="s">
        <v>259</v>
      </c>
      <c r="C61" s="109" t="s">
        <v>44</v>
      </c>
      <c r="D61" s="109" t="s">
        <v>1326</v>
      </c>
      <c r="E61" s="111">
        <v>42726.0</v>
      </c>
      <c r="F61" s="109" t="s">
        <v>1327</v>
      </c>
      <c r="G61" s="103"/>
      <c r="H61" s="99" t="s">
        <v>1328</v>
      </c>
      <c r="I61" s="11"/>
      <c r="J61" s="11"/>
    </row>
    <row r="62" ht="15.75" customHeight="1">
      <c r="A62" s="99" t="s">
        <v>59</v>
      </c>
      <c r="B62" s="109" t="s">
        <v>1329</v>
      </c>
      <c r="C62" s="109" t="s">
        <v>60</v>
      </c>
      <c r="D62" s="109" t="s">
        <v>1330</v>
      </c>
      <c r="E62" s="111">
        <v>42726.0</v>
      </c>
      <c r="F62" s="109" t="s">
        <v>1317</v>
      </c>
      <c r="G62" s="103"/>
      <c r="H62" s="99" t="s">
        <v>1331</v>
      </c>
      <c r="I62" s="11"/>
      <c r="J62" s="11"/>
    </row>
    <row r="63" ht="15.75" customHeight="1">
      <c r="A63" s="99" t="s">
        <v>26</v>
      </c>
      <c r="B63" s="109" t="s">
        <v>1332</v>
      </c>
      <c r="C63" s="109" t="s">
        <v>44</v>
      </c>
      <c r="D63" s="110">
        <v>0.9791666666666666</v>
      </c>
      <c r="E63" s="111">
        <v>42726.0</v>
      </c>
      <c r="F63" s="109" t="s">
        <v>1333</v>
      </c>
      <c r="G63" s="103"/>
      <c r="H63" s="99" t="s">
        <v>1334</v>
      </c>
      <c r="I63" s="11"/>
      <c r="J63" s="11"/>
    </row>
    <row r="64" ht="15.75" customHeight="1">
      <c r="A64" s="99" t="s">
        <v>1006</v>
      </c>
      <c r="B64" s="109" t="s">
        <v>1332</v>
      </c>
      <c r="C64" s="109" t="s">
        <v>44</v>
      </c>
      <c r="D64" s="110">
        <v>0.95</v>
      </c>
      <c r="E64" s="111">
        <v>42728.0</v>
      </c>
      <c r="F64" s="109">
        <v>22500.0</v>
      </c>
      <c r="G64" s="109" t="s">
        <v>1335</v>
      </c>
      <c r="H64" s="99" t="s">
        <v>1336</v>
      </c>
      <c r="I64" s="11"/>
      <c r="J64" s="11"/>
    </row>
    <row r="65" ht="15.75" customHeight="1">
      <c r="A65" s="99" t="s">
        <v>59</v>
      </c>
      <c r="B65" s="109" t="s">
        <v>1337</v>
      </c>
      <c r="C65" s="109" t="s">
        <v>455</v>
      </c>
      <c r="D65" s="110">
        <v>0.5569444444444445</v>
      </c>
      <c r="E65" s="111">
        <v>42729.0</v>
      </c>
      <c r="F65" s="109" t="s">
        <v>1324</v>
      </c>
      <c r="G65" s="103"/>
      <c r="H65" s="99" t="s">
        <v>1338</v>
      </c>
      <c r="I65" s="11"/>
      <c r="J65" s="11"/>
    </row>
    <row r="66" ht="15.75" customHeight="1">
      <c r="A66" s="99" t="s">
        <v>215</v>
      </c>
      <c r="B66" s="109" t="s">
        <v>1339</v>
      </c>
      <c r="C66" s="109" t="s">
        <v>27</v>
      </c>
      <c r="D66" s="112">
        <v>0.8958333333333334</v>
      </c>
      <c r="E66" s="111">
        <v>42729.0</v>
      </c>
      <c r="F66" s="103"/>
      <c r="G66" s="109" t="s">
        <v>1340</v>
      </c>
      <c r="H66" s="99" t="s">
        <v>1341</v>
      </c>
      <c r="I66" s="11"/>
      <c r="J66" s="11"/>
    </row>
    <row r="67" ht="15.75" customHeight="1">
      <c r="A67" s="99" t="s">
        <v>215</v>
      </c>
      <c r="B67" s="109" t="s">
        <v>1339</v>
      </c>
      <c r="C67" s="109" t="s">
        <v>27</v>
      </c>
      <c r="D67" s="112">
        <v>0.90625</v>
      </c>
      <c r="E67" s="111">
        <v>42729.0</v>
      </c>
      <c r="F67" s="109" t="s">
        <v>1342</v>
      </c>
      <c r="G67" s="103"/>
      <c r="H67" s="99" t="s">
        <v>1343</v>
      </c>
      <c r="I67" s="11"/>
      <c r="J67" s="11"/>
    </row>
    <row r="68" ht="15.75" customHeight="1">
      <c r="A68" s="99" t="s">
        <v>74</v>
      </c>
      <c r="B68" s="109" t="s">
        <v>1344</v>
      </c>
      <c r="C68" s="109" t="s">
        <v>27</v>
      </c>
      <c r="D68" s="109" t="s">
        <v>1345</v>
      </c>
      <c r="E68" s="111">
        <v>42730.0</v>
      </c>
      <c r="F68" s="109" t="s">
        <v>1346</v>
      </c>
      <c r="G68" s="109" t="s">
        <v>1347</v>
      </c>
      <c r="H68" s="99" t="s">
        <v>1348</v>
      </c>
      <c r="I68" s="11"/>
      <c r="J68" s="11"/>
    </row>
    <row r="69" ht="15.75" customHeight="1">
      <c r="A69" s="99" t="s">
        <v>74</v>
      </c>
      <c r="B69" s="109" t="s">
        <v>1349</v>
      </c>
      <c r="C69" s="109" t="s">
        <v>27</v>
      </c>
      <c r="D69" s="109" t="s">
        <v>1350</v>
      </c>
      <c r="E69" s="111">
        <v>42730.0</v>
      </c>
      <c r="F69" s="103"/>
      <c r="G69" s="109" t="s">
        <v>1351</v>
      </c>
      <c r="H69" s="99" t="s">
        <v>1352</v>
      </c>
      <c r="I69" s="11"/>
      <c r="J69" s="11"/>
    </row>
    <row r="70" ht="15.75" customHeight="1">
      <c r="A70" s="99" t="s">
        <v>74</v>
      </c>
      <c r="B70" s="113" t="s">
        <v>1353</v>
      </c>
      <c r="C70" s="109" t="s">
        <v>27</v>
      </c>
      <c r="D70" s="109" t="s">
        <v>1354</v>
      </c>
      <c r="E70" s="111">
        <v>42730.0</v>
      </c>
      <c r="F70" s="109" t="s">
        <v>1143</v>
      </c>
      <c r="G70" s="103"/>
      <c r="H70" s="99" t="s">
        <v>1355</v>
      </c>
      <c r="I70" s="11"/>
      <c r="J70" s="11"/>
    </row>
    <row r="71" ht="15.75" customHeight="1">
      <c r="A71" s="99" t="s">
        <v>74</v>
      </c>
      <c r="B71" s="109" t="s">
        <v>1356</v>
      </c>
      <c r="C71" s="109" t="s">
        <v>27</v>
      </c>
      <c r="D71" s="109" t="s">
        <v>1357</v>
      </c>
      <c r="E71" s="111">
        <v>42730.0</v>
      </c>
      <c r="F71" s="103"/>
      <c r="G71" s="109" t="s">
        <v>1358</v>
      </c>
      <c r="H71" s="99" t="s">
        <v>1355</v>
      </c>
      <c r="I71" s="11"/>
      <c r="J71" s="11"/>
    </row>
    <row r="72" ht="15.75" customHeight="1">
      <c r="A72" s="99" t="s">
        <v>74</v>
      </c>
      <c r="B72" s="109" t="s">
        <v>1359</v>
      </c>
      <c r="C72" s="109" t="s">
        <v>27</v>
      </c>
      <c r="D72" s="109" t="s">
        <v>1360</v>
      </c>
      <c r="E72" s="111">
        <v>42730.0</v>
      </c>
      <c r="F72" s="109" t="s">
        <v>1361</v>
      </c>
      <c r="G72" s="103"/>
      <c r="H72" s="99" t="s">
        <v>1355</v>
      </c>
      <c r="I72" s="11"/>
      <c r="J72" s="11"/>
    </row>
    <row r="73" ht="15.75" customHeight="1">
      <c r="A73" s="99" t="s">
        <v>74</v>
      </c>
      <c r="B73" s="113" t="s">
        <v>1362</v>
      </c>
      <c r="C73" s="109" t="s">
        <v>116</v>
      </c>
      <c r="D73" s="109" t="s">
        <v>1363</v>
      </c>
      <c r="E73" s="111">
        <v>42730.0</v>
      </c>
      <c r="F73" s="109" t="s">
        <v>1364</v>
      </c>
      <c r="G73" s="103"/>
      <c r="H73" s="99" t="s">
        <v>1365</v>
      </c>
      <c r="I73" s="11"/>
      <c r="J73" s="11"/>
    </row>
    <row r="74" ht="15.75" customHeight="1">
      <c r="A74" s="99" t="s">
        <v>215</v>
      </c>
      <c r="B74" s="109" t="s">
        <v>1366</v>
      </c>
      <c r="C74" s="109" t="s">
        <v>116</v>
      </c>
      <c r="D74" s="112">
        <v>0.9569444444444445</v>
      </c>
      <c r="E74" s="111">
        <v>42730.0</v>
      </c>
      <c r="F74" s="109" t="s">
        <v>1367</v>
      </c>
      <c r="G74" s="103"/>
      <c r="H74" s="99" t="s">
        <v>1368</v>
      </c>
      <c r="I74" s="11"/>
      <c r="J74" s="11"/>
    </row>
    <row r="75" ht="15.75" customHeight="1">
      <c r="A75" s="99" t="s">
        <v>1047</v>
      </c>
      <c r="B75" s="109" t="s">
        <v>1369</v>
      </c>
      <c r="C75" s="109" t="s">
        <v>950</v>
      </c>
      <c r="D75" s="109" t="s">
        <v>1370</v>
      </c>
      <c r="E75" s="111">
        <v>42731.0</v>
      </c>
      <c r="F75" s="109" t="s">
        <v>1371</v>
      </c>
      <c r="G75" s="103"/>
      <c r="H75" s="104"/>
      <c r="I75" s="11"/>
      <c r="J75" s="11"/>
    </row>
    <row r="76" ht="15.75" customHeight="1">
      <c r="A76" s="99" t="s">
        <v>74</v>
      </c>
      <c r="B76" s="109" t="s">
        <v>1372</v>
      </c>
      <c r="C76" s="109" t="s">
        <v>116</v>
      </c>
      <c r="D76" s="109" t="s">
        <v>1373</v>
      </c>
      <c r="E76" s="111">
        <v>42731.0</v>
      </c>
      <c r="F76" s="109" t="s">
        <v>1374</v>
      </c>
      <c r="G76" s="103"/>
      <c r="H76" s="99" t="s">
        <v>1375</v>
      </c>
      <c r="I76" s="11"/>
      <c r="J76" s="11"/>
    </row>
    <row r="77" ht="15.75" customHeight="1">
      <c r="A77" s="99" t="s">
        <v>1225</v>
      </c>
      <c r="B77" s="109" t="s">
        <v>1376</v>
      </c>
      <c r="C77" s="109" t="s">
        <v>44</v>
      </c>
      <c r="D77" s="112">
        <v>0.8229166666666666</v>
      </c>
      <c r="E77" s="114">
        <v>42731.0</v>
      </c>
      <c r="F77" s="109" t="s">
        <v>1377</v>
      </c>
      <c r="G77" s="103"/>
      <c r="H77" s="99" t="s">
        <v>1378</v>
      </c>
      <c r="I77" s="11"/>
      <c r="J77" s="11"/>
    </row>
    <row r="78" ht="15.75" customHeight="1">
      <c r="A78" s="99" t="s">
        <v>59</v>
      </c>
      <c r="B78" s="109" t="s">
        <v>1332</v>
      </c>
      <c r="C78" s="109" t="s">
        <v>60</v>
      </c>
      <c r="D78" s="109" t="s">
        <v>1379</v>
      </c>
      <c r="E78" s="111">
        <v>42731.0</v>
      </c>
      <c r="F78" s="103"/>
      <c r="G78" s="109" t="s">
        <v>1380</v>
      </c>
      <c r="H78" s="99" t="s">
        <v>1381</v>
      </c>
      <c r="I78" s="11"/>
      <c r="J78" s="11"/>
    </row>
    <row r="79" ht="15.75" customHeight="1">
      <c r="A79" s="99" t="s">
        <v>59</v>
      </c>
      <c r="B79" s="109" t="s">
        <v>1382</v>
      </c>
      <c r="C79" s="109" t="s">
        <v>1383</v>
      </c>
      <c r="D79" s="109" t="s">
        <v>1384</v>
      </c>
      <c r="E79" s="111">
        <v>42732.0</v>
      </c>
      <c r="F79" s="109">
        <v>32500.0</v>
      </c>
      <c r="G79" s="103"/>
      <c r="H79" s="99" t="s">
        <v>1385</v>
      </c>
      <c r="I79" s="11"/>
      <c r="J79" s="11"/>
    </row>
    <row r="80" ht="15.75" customHeight="1">
      <c r="A80" s="99" t="s">
        <v>59</v>
      </c>
      <c r="B80" s="109" t="s">
        <v>1332</v>
      </c>
      <c r="C80" s="109" t="s">
        <v>60</v>
      </c>
      <c r="D80" s="109" t="s">
        <v>1386</v>
      </c>
      <c r="E80" s="111">
        <v>42732.0</v>
      </c>
      <c r="F80" s="109" t="s">
        <v>1065</v>
      </c>
      <c r="G80" s="103"/>
      <c r="H80" s="99" t="s">
        <v>1387</v>
      </c>
      <c r="I80" s="11"/>
      <c r="J80" s="11"/>
    </row>
    <row r="81" ht="15.75" customHeight="1">
      <c r="A81" s="99" t="s">
        <v>215</v>
      </c>
      <c r="B81" s="109" t="s">
        <v>1388</v>
      </c>
      <c r="C81" s="109" t="s">
        <v>27</v>
      </c>
      <c r="D81" s="109" t="s">
        <v>1389</v>
      </c>
      <c r="E81" s="111">
        <v>42732.0</v>
      </c>
      <c r="F81" s="109" t="s">
        <v>1390</v>
      </c>
      <c r="G81" s="109" t="s">
        <v>1351</v>
      </c>
      <c r="H81" s="99" t="s">
        <v>1391</v>
      </c>
      <c r="I81" s="11"/>
      <c r="J81" s="11"/>
    </row>
    <row r="82" ht="15.75" customHeight="1">
      <c r="A82" s="99" t="s">
        <v>1006</v>
      </c>
      <c r="B82" s="109" t="s">
        <v>1392</v>
      </c>
      <c r="C82" s="109" t="s">
        <v>116</v>
      </c>
      <c r="D82" s="110">
        <v>0.9347222222222222</v>
      </c>
      <c r="E82" s="111">
        <v>42732.0</v>
      </c>
      <c r="F82" s="109" t="s">
        <v>1317</v>
      </c>
      <c r="G82" s="103"/>
      <c r="H82" s="99" t="s">
        <v>1393</v>
      </c>
      <c r="I82" s="11"/>
      <c r="J82" s="11"/>
    </row>
    <row r="83" ht="15.75" customHeight="1">
      <c r="A83" s="99" t="s">
        <v>215</v>
      </c>
      <c r="B83" s="109" t="s">
        <v>1394</v>
      </c>
      <c r="C83" s="109" t="s">
        <v>44</v>
      </c>
      <c r="D83" s="109" t="s">
        <v>1395</v>
      </c>
      <c r="E83" s="111">
        <v>42733.0</v>
      </c>
      <c r="F83" s="103"/>
      <c r="G83" s="103"/>
      <c r="H83" s="99" t="s">
        <v>1396</v>
      </c>
      <c r="I83" s="11"/>
      <c r="J83" s="11"/>
    </row>
    <row r="84" ht="15.75" customHeight="1">
      <c r="A84" s="99" t="s">
        <v>74</v>
      </c>
      <c r="B84" s="109" t="s">
        <v>1028</v>
      </c>
      <c r="C84" s="109" t="s">
        <v>116</v>
      </c>
      <c r="D84" s="109" t="s">
        <v>1397</v>
      </c>
      <c r="E84" s="111">
        <v>42734.0</v>
      </c>
      <c r="F84" s="109" t="s">
        <v>1398</v>
      </c>
      <c r="G84" s="103"/>
      <c r="H84" s="99" t="s">
        <v>1399</v>
      </c>
      <c r="I84" s="11"/>
      <c r="J84" s="11"/>
    </row>
    <row r="85" ht="15.75" customHeight="1">
      <c r="A85" s="99" t="s">
        <v>1006</v>
      </c>
      <c r="B85" s="109" t="s">
        <v>1400</v>
      </c>
      <c r="C85" s="109" t="s">
        <v>44</v>
      </c>
      <c r="D85" s="109" t="s">
        <v>1401</v>
      </c>
      <c r="E85" s="111">
        <v>42736.0</v>
      </c>
      <c r="F85" s="109" t="s">
        <v>1402</v>
      </c>
      <c r="G85" s="103"/>
      <c r="H85" s="99" t="s">
        <v>1403</v>
      </c>
      <c r="I85" s="11"/>
      <c r="J85" s="11"/>
    </row>
    <row r="86" ht="15.75" customHeight="1">
      <c r="A86" s="99" t="s">
        <v>215</v>
      </c>
      <c r="B86" s="109" t="s">
        <v>1404</v>
      </c>
      <c r="C86" s="109" t="s">
        <v>27</v>
      </c>
      <c r="D86" s="109" t="s">
        <v>1405</v>
      </c>
      <c r="E86" s="111">
        <v>42736.0</v>
      </c>
      <c r="F86" s="103"/>
      <c r="G86" s="109" t="s">
        <v>1091</v>
      </c>
      <c r="H86" s="99" t="s">
        <v>1406</v>
      </c>
      <c r="I86" s="11"/>
      <c r="J86" s="11"/>
    </row>
    <row r="87" ht="15.75" customHeight="1">
      <c r="A87" s="99" t="s">
        <v>74</v>
      </c>
      <c r="B87" s="109" t="s">
        <v>1407</v>
      </c>
      <c r="C87" s="109" t="s">
        <v>116</v>
      </c>
      <c r="D87" s="109" t="s">
        <v>1408</v>
      </c>
      <c r="E87" s="111">
        <v>42739.0</v>
      </c>
      <c r="F87" s="109" t="s">
        <v>1409</v>
      </c>
      <c r="G87" s="103"/>
      <c r="H87" s="99" t="s">
        <v>1410</v>
      </c>
      <c r="I87" s="11"/>
      <c r="J87" s="11"/>
    </row>
    <row r="88" ht="15.75" customHeight="1">
      <c r="A88" s="99" t="s">
        <v>74</v>
      </c>
      <c r="B88" s="109" t="s">
        <v>1411</v>
      </c>
      <c r="C88" s="109" t="s">
        <v>116</v>
      </c>
      <c r="D88" s="109" t="s">
        <v>1412</v>
      </c>
      <c r="E88" s="111">
        <v>42739.0</v>
      </c>
      <c r="F88" s="109" t="s">
        <v>1413</v>
      </c>
      <c r="G88" s="103"/>
      <c r="H88" s="99" t="s">
        <v>1351</v>
      </c>
      <c r="I88" s="11"/>
      <c r="J88" s="11"/>
    </row>
    <row r="89" ht="15.75" customHeight="1">
      <c r="A89" s="99" t="s">
        <v>59</v>
      </c>
      <c r="B89" s="109" t="s">
        <v>1414</v>
      </c>
      <c r="C89" s="109" t="s">
        <v>60</v>
      </c>
      <c r="D89" s="109" t="s">
        <v>1415</v>
      </c>
      <c r="E89" s="111">
        <v>42739.0</v>
      </c>
      <c r="F89" s="109" t="s">
        <v>1416</v>
      </c>
      <c r="G89" s="103"/>
      <c r="H89" s="99" t="s">
        <v>1417</v>
      </c>
      <c r="I89" s="11"/>
      <c r="J89" s="11"/>
    </row>
    <row r="90" ht="15.75" customHeight="1">
      <c r="A90" s="99" t="s">
        <v>74</v>
      </c>
      <c r="B90" s="109" t="s">
        <v>1418</v>
      </c>
      <c r="C90" s="109" t="s">
        <v>27</v>
      </c>
      <c r="D90" s="112">
        <v>0.9534722222222223</v>
      </c>
      <c r="E90" s="114">
        <v>42739.0</v>
      </c>
      <c r="F90" s="109" t="s">
        <v>1419</v>
      </c>
      <c r="G90" s="103"/>
      <c r="H90" s="99" t="s">
        <v>1420</v>
      </c>
      <c r="I90" s="11"/>
      <c r="J90" s="11"/>
    </row>
    <row r="91" ht="15.75" customHeight="1">
      <c r="A91" s="99" t="s">
        <v>74</v>
      </c>
      <c r="B91" s="109" t="s">
        <v>1421</v>
      </c>
      <c r="C91" s="109" t="s">
        <v>27</v>
      </c>
      <c r="D91" s="109" t="s">
        <v>1422</v>
      </c>
      <c r="E91" s="114">
        <v>42739.0</v>
      </c>
      <c r="F91" s="109" t="s">
        <v>1048</v>
      </c>
      <c r="G91" s="103"/>
      <c r="H91" s="104"/>
      <c r="I91" s="11"/>
      <c r="J91" s="11"/>
    </row>
    <row r="92" ht="15.75" customHeight="1">
      <c r="A92" s="99" t="s">
        <v>215</v>
      </c>
      <c r="B92" s="109" t="s">
        <v>1423</v>
      </c>
      <c r="C92" s="109" t="s">
        <v>27</v>
      </c>
      <c r="D92" s="109" t="s">
        <v>1424</v>
      </c>
      <c r="E92" s="111">
        <v>42740.0</v>
      </c>
      <c r="F92" s="103"/>
      <c r="G92" s="109" t="s">
        <v>1425</v>
      </c>
      <c r="H92" s="99" t="s">
        <v>1426</v>
      </c>
      <c r="I92" s="11"/>
      <c r="J92" s="11"/>
    </row>
    <row r="93" ht="15.75" customHeight="1">
      <c r="A93" s="99" t="s">
        <v>74</v>
      </c>
      <c r="B93" s="113" t="s">
        <v>1427</v>
      </c>
      <c r="C93" s="103"/>
      <c r="D93" s="109" t="s">
        <v>1428</v>
      </c>
      <c r="E93" s="111">
        <v>42740.0</v>
      </c>
      <c r="F93" s="103"/>
      <c r="G93" s="103"/>
      <c r="H93" s="99" t="s">
        <v>1429</v>
      </c>
      <c r="I93" s="11"/>
      <c r="J93" s="11"/>
    </row>
    <row r="94" ht="15.75" customHeight="1">
      <c r="A94" s="99" t="s">
        <v>59</v>
      </c>
      <c r="B94" s="109" t="s">
        <v>1430</v>
      </c>
      <c r="C94" s="109" t="s">
        <v>598</v>
      </c>
      <c r="D94" s="109" t="s">
        <v>1431</v>
      </c>
      <c r="E94" s="111">
        <v>42740.0</v>
      </c>
      <c r="F94" s="109" t="s">
        <v>1432</v>
      </c>
      <c r="G94" s="103"/>
      <c r="H94" s="99" t="s">
        <v>1433</v>
      </c>
      <c r="I94" s="11"/>
      <c r="J94" s="11"/>
    </row>
    <row r="95" ht="15.75" customHeight="1">
      <c r="A95" s="99" t="s">
        <v>1047</v>
      </c>
      <c r="B95" s="109" t="s">
        <v>158</v>
      </c>
      <c r="C95" s="109" t="s">
        <v>44</v>
      </c>
      <c r="D95" s="109" t="s">
        <v>1434</v>
      </c>
      <c r="E95" s="111">
        <v>42741.0</v>
      </c>
      <c r="F95" s="109" t="s">
        <v>1048</v>
      </c>
      <c r="G95" s="103"/>
      <c r="H95" s="99" t="s">
        <v>1435</v>
      </c>
      <c r="I95" s="11"/>
      <c r="J95" s="11"/>
    </row>
    <row r="96" ht="15.75" customHeight="1">
      <c r="A96" s="99" t="s">
        <v>74</v>
      </c>
      <c r="B96" s="109" t="s">
        <v>1436</v>
      </c>
      <c r="C96" s="109" t="s">
        <v>27</v>
      </c>
      <c r="D96" s="109" t="s">
        <v>1437</v>
      </c>
      <c r="E96" s="111">
        <v>42741.0</v>
      </c>
      <c r="F96" s="109" t="s">
        <v>1438</v>
      </c>
      <c r="G96" s="103"/>
      <c r="H96" s="104"/>
      <c r="I96" s="11"/>
      <c r="J96" s="11"/>
    </row>
    <row r="97" ht="15.75" customHeight="1">
      <c r="A97" s="99" t="s">
        <v>74</v>
      </c>
      <c r="B97" s="109" t="s">
        <v>1439</v>
      </c>
      <c r="C97" s="109" t="s">
        <v>44</v>
      </c>
      <c r="D97" s="109" t="s">
        <v>1440</v>
      </c>
      <c r="E97" s="111">
        <v>42741.0</v>
      </c>
      <c r="F97" s="109" t="s">
        <v>1172</v>
      </c>
      <c r="G97" s="103"/>
      <c r="H97" s="99"/>
      <c r="I97" s="11"/>
      <c r="J97" s="11"/>
    </row>
    <row r="98" ht="15.75" customHeight="1">
      <c r="A98" s="99" t="s">
        <v>1006</v>
      </c>
      <c r="B98" s="109" t="s">
        <v>1441</v>
      </c>
      <c r="C98" s="109" t="s">
        <v>116</v>
      </c>
      <c r="D98" s="110">
        <v>0.4583333333333333</v>
      </c>
      <c r="E98" s="111">
        <v>42742.0</v>
      </c>
      <c r="F98" s="109" t="s">
        <v>1048</v>
      </c>
      <c r="G98" s="103"/>
      <c r="H98" s="99" t="s">
        <v>1442</v>
      </c>
      <c r="I98" s="11"/>
      <c r="J98" s="11"/>
    </row>
    <row r="99" ht="15.75" customHeight="1">
      <c r="A99" s="99" t="s">
        <v>115</v>
      </c>
      <c r="B99" s="109" t="s">
        <v>1439</v>
      </c>
      <c r="C99" s="109" t="s">
        <v>44</v>
      </c>
      <c r="D99" s="109" t="s">
        <v>1443</v>
      </c>
      <c r="E99" s="111">
        <v>42742.0</v>
      </c>
      <c r="F99" s="109" t="s">
        <v>1346</v>
      </c>
      <c r="G99" s="103"/>
      <c r="H99" s="99" t="s">
        <v>1444</v>
      </c>
      <c r="I99" s="11"/>
      <c r="J99" s="11"/>
    </row>
    <row r="100" ht="15.75" customHeight="1">
      <c r="A100" s="99" t="s">
        <v>1047</v>
      </c>
      <c r="B100" s="109" t="s">
        <v>1445</v>
      </c>
      <c r="C100" s="109" t="s">
        <v>27</v>
      </c>
      <c r="D100" s="109" t="s">
        <v>1446</v>
      </c>
      <c r="E100" s="111">
        <v>42743.0</v>
      </c>
      <c r="F100" s="109" t="s">
        <v>1447</v>
      </c>
      <c r="G100" s="103"/>
      <c r="H100" s="99" t="s">
        <v>1448</v>
      </c>
      <c r="I100" s="11"/>
      <c r="J100" s="11"/>
    </row>
    <row r="101" ht="15.75" customHeight="1">
      <c r="A101" s="99" t="s">
        <v>1006</v>
      </c>
      <c r="B101" s="109" t="s">
        <v>1449</v>
      </c>
      <c r="C101" s="109" t="s">
        <v>44</v>
      </c>
      <c r="D101" s="110">
        <v>0.6631944444444444</v>
      </c>
      <c r="E101" s="111">
        <v>42743.0</v>
      </c>
      <c r="F101" s="103"/>
      <c r="G101" s="109" t="s">
        <v>1450</v>
      </c>
      <c r="H101" s="99" t="s">
        <v>1451</v>
      </c>
      <c r="I101" s="11"/>
      <c r="J101" s="11"/>
    </row>
    <row r="102" ht="15.75" customHeight="1">
      <c r="A102" s="99" t="s">
        <v>1006</v>
      </c>
      <c r="B102" s="109" t="s">
        <v>1452</v>
      </c>
      <c r="C102" s="109" t="s">
        <v>27</v>
      </c>
      <c r="D102" s="112">
        <v>0.20902777777777778</v>
      </c>
      <c r="E102" s="111">
        <v>42743.0</v>
      </c>
      <c r="F102" s="109" t="s">
        <v>1143</v>
      </c>
      <c r="G102" s="103"/>
      <c r="H102" s="99" t="s">
        <v>1453</v>
      </c>
      <c r="I102" s="11"/>
      <c r="J102" s="11"/>
    </row>
    <row r="103" ht="15.75" customHeight="1">
      <c r="A103" s="99" t="s">
        <v>115</v>
      </c>
      <c r="B103" s="109" t="s">
        <v>1353</v>
      </c>
      <c r="C103" s="109" t="s">
        <v>27</v>
      </c>
      <c r="D103" s="109" t="s">
        <v>1454</v>
      </c>
      <c r="E103" s="111">
        <v>42743.0</v>
      </c>
      <c r="F103" s="109" t="s">
        <v>1455</v>
      </c>
      <c r="G103" s="103"/>
      <c r="H103" s="104"/>
      <c r="I103" s="11"/>
      <c r="J103" s="11"/>
    </row>
    <row r="104" ht="15.75" customHeight="1">
      <c r="A104" s="99" t="s">
        <v>115</v>
      </c>
      <c r="B104" s="109" t="s">
        <v>45</v>
      </c>
      <c r="C104" s="109" t="s">
        <v>44</v>
      </c>
      <c r="D104" s="109" t="s">
        <v>1456</v>
      </c>
      <c r="E104" s="111">
        <v>42743.0</v>
      </c>
      <c r="F104" s="109" t="s">
        <v>1457</v>
      </c>
      <c r="G104" s="103"/>
      <c r="H104" s="104"/>
      <c r="I104" s="11"/>
      <c r="J104" s="11"/>
    </row>
    <row r="105" ht="15.75" customHeight="1">
      <c r="A105" s="99" t="s">
        <v>26</v>
      </c>
      <c r="B105" s="109" t="s">
        <v>1418</v>
      </c>
      <c r="C105" s="109" t="s">
        <v>27</v>
      </c>
      <c r="D105" s="110">
        <v>0.8361111111111111</v>
      </c>
      <c r="E105" s="111">
        <v>42743.0</v>
      </c>
      <c r="F105" s="109" t="s">
        <v>1143</v>
      </c>
      <c r="G105" s="109" t="s">
        <v>1458</v>
      </c>
      <c r="H105" s="104"/>
      <c r="I105" s="11"/>
      <c r="J105" s="11"/>
    </row>
    <row r="106" ht="15.75" customHeight="1">
      <c r="A106" s="99" t="s">
        <v>74</v>
      </c>
      <c r="B106" s="109" t="s">
        <v>1459</v>
      </c>
      <c r="C106" s="109" t="s">
        <v>116</v>
      </c>
      <c r="D106" s="109" t="s">
        <v>1460</v>
      </c>
      <c r="E106" s="111">
        <v>42744.0</v>
      </c>
      <c r="F106" s="109" t="s">
        <v>1143</v>
      </c>
      <c r="G106" s="103"/>
      <c r="H106" s="99" t="s">
        <v>1461</v>
      </c>
      <c r="I106" s="11"/>
      <c r="J106" s="11"/>
    </row>
    <row r="107" ht="15.75" customHeight="1">
      <c r="A107" s="99" t="s">
        <v>43</v>
      </c>
      <c r="B107" s="109" t="s">
        <v>1462</v>
      </c>
      <c r="C107" s="109" t="s">
        <v>44</v>
      </c>
      <c r="D107" s="109" t="s">
        <v>1463</v>
      </c>
      <c r="E107" s="111">
        <v>42741.0</v>
      </c>
      <c r="F107" s="109" t="s">
        <v>1464</v>
      </c>
      <c r="G107" s="109" t="s">
        <v>1465</v>
      </c>
      <c r="H107" s="104"/>
      <c r="I107" s="11"/>
      <c r="J107" s="11"/>
    </row>
    <row r="108" ht="15.75" customHeight="1">
      <c r="A108" s="99" t="s">
        <v>74</v>
      </c>
      <c r="B108" s="109" t="s">
        <v>1421</v>
      </c>
      <c r="C108" s="109" t="s">
        <v>27</v>
      </c>
      <c r="D108" s="109" t="s">
        <v>1466</v>
      </c>
      <c r="E108" s="111">
        <v>42744.0</v>
      </c>
      <c r="F108" s="109" t="s">
        <v>1467</v>
      </c>
      <c r="G108" s="103"/>
      <c r="H108" s="104"/>
      <c r="I108" s="11"/>
      <c r="J108" s="11"/>
    </row>
    <row r="109" ht="15.75" customHeight="1">
      <c r="A109" s="99" t="s">
        <v>59</v>
      </c>
      <c r="B109" s="109" t="s">
        <v>1468</v>
      </c>
      <c r="C109" s="109" t="s">
        <v>60</v>
      </c>
      <c r="D109" s="109" t="s">
        <v>1469</v>
      </c>
      <c r="E109" s="111">
        <v>42744.0</v>
      </c>
      <c r="F109" s="109" t="s">
        <v>1470</v>
      </c>
      <c r="G109" s="103"/>
      <c r="H109" s="99" t="s">
        <v>1471</v>
      </c>
      <c r="I109" s="11"/>
      <c r="J109" s="11"/>
    </row>
    <row r="110" ht="15.75" customHeight="1">
      <c r="A110" s="99" t="s">
        <v>65</v>
      </c>
      <c r="B110" s="109" t="s">
        <v>1418</v>
      </c>
      <c r="C110" s="109" t="s">
        <v>27</v>
      </c>
      <c r="D110" s="110">
        <v>0.9305555555555556</v>
      </c>
      <c r="E110" s="111">
        <v>42744.0</v>
      </c>
      <c r="F110" s="109" t="s">
        <v>1172</v>
      </c>
      <c r="G110" s="109" t="s">
        <v>1472</v>
      </c>
      <c r="H110" s="104"/>
      <c r="I110" s="11"/>
      <c r="J110" s="11"/>
    </row>
    <row r="111" ht="15.75" customHeight="1">
      <c r="A111" s="99" t="s">
        <v>43</v>
      </c>
      <c r="B111" s="109" t="s">
        <v>1473</v>
      </c>
      <c r="C111" s="109" t="s">
        <v>27</v>
      </c>
      <c r="D111" s="109" t="s">
        <v>1474</v>
      </c>
      <c r="E111" s="111">
        <v>42745.0</v>
      </c>
      <c r="F111" s="109">
        <v>45750.0</v>
      </c>
      <c r="G111" s="103"/>
      <c r="H111" s="99" t="s">
        <v>1475</v>
      </c>
      <c r="I111" s="11"/>
      <c r="J111" s="11"/>
    </row>
    <row r="112" ht="15.75" customHeight="1">
      <c r="A112" s="99" t="s">
        <v>59</v>
      </c>
      <c r="B112" s="109" t="s">
        <v>1476</v>
      </c>
      <c r="C112" s="109" t="s">
        <v>455</v>
      </c>
      <c r="D112" s="109" t="s">
        <v>1477</v>
      </c>
      <c r="E112" s="111">
        <v>42746.0</v>
      </c>
      <c r="F112" s="109" t="s">
        <v>1478</v>
      </c>
      <c r="G112" s="103"/>
      <c r="H112" s="99" t="s">
        <v>1479</v>
      </c>
      <c r="I112" s="11"/>
      <c r="J112" s="11"/>
    </row>
    <row r="113" ht="15.75" customHeight="1">
      <c r="A113" s="99" t="s">
        <v>86</v>
      </c>
      <c r="B113" s="109" t="s">
        <v>1480</v>
      </c>
      <c r="C113" s="109" t="s">
        <v>27</v>
      </c>
      <c r="D113" s="109" t="s">
        <v>1481</v>
      </c>
      <c r="E113" s="111">
        <v>42746.0</v>
      </c>
      <c r="F113" s="109" t="s">
        <v>1482</v>
      </c>
      <c r="G113" s="109" t="s">
        <v>1483</v>
      </c>
      <c r="H113" s="104"/>
      <c r="I113" s="11"/>
      <c r="J113" s="11"/>
    </row>
    <row r="114" ht="15.75" customHeight="1">
      <c r="A114" s="99" t="s">
        <v>65</v>
      </c>
      <c r="B114" s="109" t="s">
        <v>604</v>
      </c>
      <c r="C114" s="109" t="s">
        <v>44</v>
      </c>
      <c r="D114" s="109" t="s">
        <v>1484</v>
      </c>
      <c r="E114" s="111">
        <v>42746.0</v>
      </c>
      <c r="F114" s="109" t="s">
        <v>1478</v>
      </c>
      <c r="G114" s="109" t="s">
        <v>1485</v>
      </c>
      <c r="H114" s="104"/>
      <c r="I114" s="11"/>
      <c r="J114" s="11"/>
    </row>
    <row r="115" ht="15.75" customHeight="1">
      <c r="A115" s="99" t="s">
        <v>86</v>
      </c>
      <c r="B115" s="109" t="s">
        <v>1486</v>
      </c>
      <c r="C115" s="109" t="s">
        <v>116</v>
      </c>
      <c r="D115" s="109" t="s">
        <v>1487</v>
      </c>
      <c r="E115" s="111">
        <v>42747.0</v>
      </c>
      <c r="F115" s="109">
        <v>6800.0</v>
      </c>
      <c r="G115" s="109" t="s">
        <v>1488</v>
      </c>
      <c r="H115" s="104"/>
      <c r="I115" s="11"/>
      <c r="J115" s="11"/>
    </row>
    <row r="116" ht="15.75" customHeight="1">
      <c r="A116" s="99" t="s">
        <v>86</v>
      </c>
      <c r="B116" s="109" t="s">
        <v>1489</v>
      </c>
      <c r="C116" s="109" t="s">
        <v>44</v>
      </c>
      <c r="D116" s="109" t="s">
        <v>1490</v>
      </c>
      <c r="E116" s="111">
        <v>42747.0</v>
      </c>
      <c r="F116" s="109">
        <v>50000.0</v>
      </c>
      <c r="G116" s="109" t="s">
        <v>1491</v>
      </c>
      <c r="H116" s="104"/>
      <c r="I116" s="11"/>
      <c r="J116" s="11"/>
    </row>
    <row r="117" ht="15.75" customHeight="1">
      <c r="A117" s="99" t="s">
        <v>59</v>
      </c>
      <c r="B117" s="109" t="s">
        <v>1492</v>
      </c>
      <c r="C117" s="109" t="s">
        <v>455</v>
      </c>
      <c r="D117" s="109" t="s">
        <v>1493</v>
      </c>
      <c r="E117" s="111">
        <v>42747.0</v>
      </c>
      <c r="F117" s="109" t="s">
        <v>1143</v>
      </c>
      <c r="G117" s="103"/>
      <c r="H117" s="104" t="s">
        <v>1494</v>
      </c>
      <c r="I117" s="11"/>
      <c r="J117" s="11"/>
    </row>
    <row r="118" ht="15.75" customHeight="1">
      <c r="A118" s="99" t="s">
        <v>26</v>
      </c>
      <c r="B118" s="109" t="s">
        <v>1495</v>
      </c>
      <c r="C118" s="109" t="s">
        <v>27</v>
      </c>
      <c r="D118" s="110">
        <v>0.7291666666666666</v>
      </c>
      <c r="E118" s="111">
        <v>42748.0</v>
      </c>
      <c r="F118" s="103"/>
      <c r="G118" s="109" t="s">
        <v>1496</v>
      </c>
      <c r="H118" s="104" t="s">
        <v>1497</v>
      </c>
      <c r="I118" s="11"/>
      <c r="J118" s="11"/>
    </row>
    <row r="119" ht="15.75" customHeight="1">
      <c r="A119" s="99" t="s">
        <v>74</v>
      </c>
      <c r="B119" s="109" t="s">
        <v>158</v>
      </c>
      <c r="C119" s="109" t="s">
        <v>44</v>
      </c>
      <c r="D119" s="109" t="s">
        <v>1498</v>
      </c>
      <c r="E119" s="114">
        <v>42748.0</v>
      </c>
      <c r="F119" s="109" t="s">
        <v>1143</v>
      </c>
      <c r="G119" s="103"/>
      <c r="H119" s="104"/>
      <c r="I119" s="11"/>
      <c r="J119" s="11"/>
    </row>
    <row r="120" ht="15.75" customHeight="1">
      <c r="A120" s="99" t="s">
        <v>1047</v>
      </c>
      <c r="B120" s="109" t="s">
        <v>1499</v>
      </c>
      <c r="C120" s="109" t="s">
        <v>44</v>
      </c>
      <c r="D120" s="109" t="s">
        <v>1500</v>
      </c>
      <c r="E120" s="111">
        <v>42749.0</v>
      </c>
      <c r="F120" s="109" t="s">
        <v>1317</v>
      </c>
      <c r="G120" s="103"/>
      <c r="H120" s="99" t="s">
        <v>1501</v>
      </c>
      <c r="I120" s="11"/>
      <c r="J120" s="11"/>
    </row>
    <row r="121" ht="15.75" customHeight="1">
      <c r="A121" s="99" t="s">
        <v>43</v>
      </c>
      <c r="B121" s="109" t="s">
        <v>1502</v>
      </c>
      <c r="C121" s="109" t="s">
        <v>27</v>
      </c>
      <c r="D121" s="110">
        <v>0.016666666666666666</v>
      </c>
      <c r="E121" s="111">
        <v>42749.0</v>
      </c>
      <c r="F121" s="109" t="s">
        <v>1503</v>
      </c>
      <c r="G121" s="103"/>
      <c r="H121" s="99" t="s">
        <v>1504</v>
      </c>
      <c r="I121" s="11"/>
      <c r="J121" s="11"/>
    </row>
    <row r="122" ht="15.75" customHeight="1">
      <c r="A122" s="99" t="s">
        <v>215</v>
      </c>
      <c r="B122" s="109" t="s">
        <v>1505</v>
      </c>
      <c r="C122" s="109" t="s">
        <v>44</v>
      </c>
      <c r="D122" s="110">
        <v>0.04583333333333333</v>
      </c>
      <c r="E122" s="111">
        <v>42750.0</v>
      </c>
      <c r="F122" s="109" t="s">
        <v>1506</v>
      </c>
      <c r="G122" s="103"/>
      <c r="H122" s="104"/>
      <c r="I122" s="11"/>
      <c r="J122" s="11"/>
    </row>
    <row r="123" ht="15.75" customHeight="1">
      <c r="A123" s="99" t="s">
        <v>175</v>
      </c>
      <c r="B123" s="109" t="s">
        <v>1507</v>
      </c>
      <c r="C123" s="109" t="s">
        <v>27</v>
      </c>
      <c r="D123" s="109" t="s">
        <v>1508</v>
      </c>
      <c r="E123" s="111">
        <v>42750.0</v>
      </c>
      <c r="F123" s="109" t="s">
        <v>1346</v>
      </c>
      <c r="G123" s="103"/>
      <c r="H123" s="99" t="s">
        <v>1509</v>
      </c>
      <c r="I123" s="11"/>
      <c r="J123" s="11"/>
    </row>
    <row r="124" ht="15.75" customHeight="1">
      <c r="A124" s="99" t="s">
        <v>1006</v>
      </c>
      <c r="B124" s="109" t="s">
        <v>1510</v>
      </c>
      <c r="C124" s="109" t="s">
        <v>27</v>
      </c>
      <c r="D124" s="110">
        <v>0.8902777777777777</v>
      </c>
      <c r="E124" s="111">
        <v>42750.0</v>
      </c>
      <c r="F124" s="109" t="s">
        <v>1048</v>
      </c>
      <c r="G124" s="103"/>
      <c r="H124" s="108" t="str">
        <f>HYPERLINK("https://www.youtube.com/watch?v=5pbVY0ZFGvw&amp;feature=youtu.be","https://www.youtube.com/watch?v=5pbVY0ZFGvw&amp;feature=youtu.be")</f>
        <v>https://www.youtube.com/watch?v=5pbVY0ZFGvw&amp;feature=youtu.be</v>
      </c>
      <c r="I124" s="11"/>
      <c r="J124" s="11"/>
    </row>
    <row r="125" ht="15.75" customHeight="1">
      <c r="A125" s="99" t="s">
        <v>1006</v>
      </c>
      <c r="B125" s="109" t="s">
        <v>1511</v>
      </c>
      <c r="C125" s="109" t="s">
        <v>116</v>
      </c>
      <c r="D125" s="110">
        <v>0.9</v>
      </c>
      <c r="E125" s="111">
        <v>42750.0</v>
      </c>
      <c r="F125" s="109" t="s">
        <v>1512</v>
      </c>
      <c r="G125" s="103"/>
      <c r="H125" s="99" t="s">
        <v>1513</v>
      </c>
      <c r="I125" s="11"/>
      <c r="J125" s="11"/>
    </row>
    <row r="126" ht="15.75" customHeight="1">
      <c r="A126" s="99" t="s">
        <v>175</v>
      </c>
      <c r="B126" s="109" t="s">
        <v>1495</v>
      </c>
      <c r="C126" s="109" t="s">
        <v>27</v>
      </c>
      <c r="D126" s="109" t="s">
        <v>1514</v>
      </c>
      <c r="E126" s="111">
        <v>42750.0</v>
      </c>
      <c r="F126" s="103"/>
      <c r="G126" s="109" t="s">
        <v>1515</v>
      </c>
      <c r="H126" s="99" t="s">
        <v>1516</v>
      </c>
      <c r="I126" s="11"/>
      <c r="J126" s="11"/>
    </row>
    <row r="127" ht="15.75" customHeight="1">
      <c r="A127" s="99" t="s">
        <v>1057</v>
      </c>
      <c r="B127" s="109" t="s">
        <v>119</v>
      </c>
      <c r="C127" s="109" t="s">
        <v>598</v>
      </c>
      <c r="D127" s="109" t="s">
        <v>1517</v>
      </c>
      <c r="E127" s="111">
        <v>42750.0</v>
      </c>
      <c r="F127" s="109" t="s">
        <v>1518</v>
      </c>
      <c r="G127" s="109" t="s">
        <v>1519</v>
      </c>
      <c r="H127" s="104"/>
      <c r="I127" s="11"/>
      <c r="J127" s="11"/>
    </row>
    <row r="128" ht="15.75" customHeight="1">
      <c r="A128" s="99" t="s">
        <v>1057</v>
      </c>
      <c r="B128" s="109" t="s">
        <v>1520</v>
      </c>
      <c r="C128" s="109" t="s">
        <v>455</v>
      </c>
      <c r="D128" s="109" t="s">
        <v>1521</v>
      </c>
      <c r="E128" s="111">
        <v>42736.0</v>
      </c>
      <c r="F128" s="109" t="s">
        <v>1143</v>
      </c>
      <c r="G128" s="103"/>
      <c r="H128" s="104"/>
      <c r="I128" s="11"/>
      <c r="J128" s="11"/>
    </row>
    <row r="129" ht="15.75" customHeight="1">
      <c r="A129" s="99" t="s">
        <v>1057</v>
      </c>
      <c r="B129" s="109" t="s">
        <v>1522</v>
      </c>
      <c r="C129" s="109" t="s">
        <v>598</v>
      </c>
      <c r="D129" s="109" t="s">
        <v>1523</v>
      </c>
      <c r="E129" s="111">
        <v>42751.0</v>
      </c>
      <c r="F129" s="109" t="s">
        <v>1210</v>
      </c>
      <c r="G129" s="109" t="s">
        <v>1524</v>
      </c>
      <c r="H129" s="104"/>
      <c r="I129" s="11"/>
      <c r="J129" s="11"/>
    </row>
    <row r="130" ht="15.75" customHeight="1">
      <c r="A130" s="99" t="s">
        <v>115</v>
      </c>
      <c r="B130" s="109" t="s">
        <v>1525</v>
      </c>
      <c r="C130" s="109" t="s">
        <v>44</v>
      </c>
      <c r="D130" s="109" t="s">
        <v>1526</v>
      </c>
      <c r="E130" s="111">
        <v>42751.0</v>
      </c>
      <c r="F130" s="109" t="s">
        <v>1527</v>
      </c>
      <c r="G130" s="103"/>
      <c r="H130" s="104"/>
      <c r="I130" s="11"/>
      <c r="J130" s="11"/>
    </row>
    <row r="131" ht="15.75" customHeight="1">
      <c r="A131" s="99" t="s">
        <v>74</v>
      </c>
      <c r="B131" s="109" t="s">
        <v>1528</v>
      </c>
      <c r="C131" s="109" t="s">
        <v>27</v>
      </c>
      <c r="D131" s="109" t="s">
        <v>1529</v>
      </c>
      <c r="E131" s="111">
        <v>42751.0</v>
      </c>
      <c r="F131" s="109" t="s">
        <v>1530</v>
      </c>
      <c r="G131" s="103"/>
      <c r="H131" s="99" t="s">
        <v>1531</v>
      </c>
      <c r="I131" s="11"/>
      <c r="J131" s="11"/>
    </row>
    <row r="132" ht="15.75" customHeight="1">
      <c r="A132" s="99" t="s">
        <v>74</v>
      </c>
      <c r="B132" s="109" t="s">
        <v>1532</v>
      </c>
      <c r="C132" s="109" t="s">
        <v>116</v>
      </c>
      <c r="D132" s="109" t="s">
        <v>1533</v>
      </c>
      <c r="E132" s="111">
        <v>42751.0</v>
      </c>
      <c r="F132" s="103"/>
      <c r="G132" s="109" t="s">
        <v>1534</v>
      </c>
      <c r="H132" s="104"/>
      <c r="I132" s="11"/>
      <c r="J132" s="11"/>
    </row>
    <row r="133" ht="15.75" customHeight="1">
      <c r="A133" s="104" t="s">
        <v>1057</v>
      </c>
      <c r="B133" s="103" t="s">
        <v>1535</v>
      </c>
      <c r="C133" s="103" t="s">
        <v>60</v>
      </c>
      <c r="D133" s="103" t="s">
        <v>1536</v>
      </c>
      <c r="E133" s="115">
        <v>42752.0</v>
      </c>
      <c r="F133" s="103" t="s">
        <v>1482</v>
      </c>
      <c r="G133" s="103" t="s">
        <v>1537</v>
      </c>
      <c r="H133" s="104"/>
      <c r="I133" s="11"/>
      <c r="J133" s="11"/>
    </row>
    <row r="134" ht="15.75" customHeight="1">
      <c r="A134" s="104" t="s">
        <v>43</v>
      </c>
      <c r="B134" s="103" t="s">
        <v>1538</v>
      </c>
      <c r="C134" s="103" t="s">
        <v>1539</v>
      </c>
      <c r="D134" s="103" t="s">
        <v>1540</v>
      </c>
      <c r="E134" s="115">
        <v>42753.0</v>
      </c>
      <c r="F134" s="103" t="s">
        <v>1048</v>
      </c>
      <c r="G134" s="103" t="s">
        <v>1541</v>
      </c>
      <c r="H134" s="104" t="s">
        <v>1542</v>
      </c>
      <c r="I134" s="11"/>
      <c r="J134" s="11"/>
    </row>
    <row r="135" ht="15.75" customHeight="1">
      <c r="A135" s="104" t="s">
        <v>45</v>
      </c>
      <c r="B135" s="103" t="s">
        <v>1543</v>
      </c>
      <c r="C135" s="103" t="s">
        <v>27</v>
      </c>
      <c r="D135" s="103" t="s">
        <v>1544</v>
      </c>
      <c r="E135" s="116">
        <v>42753.0</v>
      </c>
      <c r="F135" s="103"/>
      <c r="G135" s="103" t="s">
        <v>1545</v>
      </c>
      <c r="H135" s="104" t="s">
        <v>1546</v>
      </c>
      <c r="I135" s="11"/>
      <c r="J135" s="11"/>
    </row>
    <row r="136" ht="15.75" customHeight="1">
      <c r="A136" s="104" t="s">
        <v>45</v>
      </c>
      <c r="B136" s="103" t="s">
        <v>1547</v>
      </c>
      <c r="C136" s="103" t="s">
        <v>27</v>
      </c>
      <c r="D136" s="103" t="s">
        <v>1548</v>
      </c>
      <c r="E136" s="116">
        <v>42753.0</v>
      </c>
      <c r="F136" s="103" t="s">
        <v>1549</v>
      </c>
      <c r="G136" s="103"/>
      <c r="H136" s="104" t="s">
        <v>1550</v>
      </c>
      <c r="I136" s="11"/>
      <c r="J136" s="11"/>
    </row>
    <row r="137" ht="15.75" customHeight="1">
      <c r="A137" s="104" t="s">
        <v>45</v>
      </c>
      <c r="B137" s="103" t="s">
        <v>604</v>
      </c>
      <c r="C137" s="103" t="s">
        <v>44</v>
      </c>
      <c r="D137" s="103" t="s">
        <v>1551</v>
      </c>
      <c r="E137" s="116">
        <v>42753.0</v>
      </c>
      <c r="F137" s="103" t="s">
        <v>1223</v>
      </c>
      <c r="G137" s="103"/>
      <c r="H137" s="104" t="s">
        <v>1552</v>
      </c>
      <c r="I137" s="11"/>
      <c r="J137" s="11"/>
    </row>
    <row r="138" ht="15.75" customHeight="1">
      <c r="A138" s="104" t="s">
        <v>45</v>
      </c>
      <c r="B138" s="103" t="s">
        <v>604</v>
      </c>
      <c r="C138" s="103" t="s">
        <v>44</v>
      </c>
      <c r="D138" s="103" t="s">
        <v>1553</v>
      </c>
      <c r="E138" s="116">
        <v>42753.0</v>
      </c>
      <c r="F138" s="103"/>
      <c r="G138" s="103" t="s">
        <v>1554</v>
      </c>
      <c r="H138" s="104" t="s">
        <v>1555</v>
      </c>
      <c r="I138" s="11"/>
      <c r="J138" s="11"/>
    </row>
    <row r="139" ht="15.75" customHeight="1">
      <c r="A139" s="104" t="s">
        <v>1556</v>
      </c>
      <c r="B139" s="103" t="s">
        <v>1557</v>
      </c>
      <c r="C139" s="103" t="s">
        <v>44</v>
      </c>
      <c r="D139" s="103" t="s">
        <v>1558</v>
      </c>
      <c r="E139" s="103" t="s">
        <v>1559</v>
      </c>
      <c r="F139" s="103"/>
      <c r="G139" s="103" t="s">
        <v>1560</v>
      </c>
      <c r="H139" s="104" t="s">
        <v>1561</v>
      </c>
      <c r="I139" s="11"/>
      <c r="J139" s="11"/>
    </row>
    <row r="140" ht="15.75" customHeight="1">
      <c r="A140" s="104" t="s">
        <v>45</v>
      </c>
      <c r="B140" s="103" t="s">
        <v>1562</v>
      </c>
      <c r="C140" s="103" t="s">
        <v>1563</v>
      </c>
      <c r="D140" s="117">
        <v>0.5208333333333334</v>
      </c>
      <c r="E140" s="116">
        <v>42754.0</v>
      </c>
      <c r="F140" s="103"/>
      <c r="G140" s="103" t="s">
        <v>1554</v>
      </c>
      <c r="H140" s="104"/>
      <c r="I140" s="11"/>
      <c r="J140" s="11"/>
    </row>
    <row r="141" ht="15.75" customHeight="1">
      <c r="A141" s="104" t="s">
        <v>115</v>
      </c>
      <c r="B141" s="103" t="s">
        <v>1564</v>
      </c>
      <c r="C141" s="103" t="s">
        <v>27</v>
      </c>
      <c r="D141" s="103" t="s">
        <v>1565</v>
      </c>
      <c r="E141" s="116">
        <v>42753.0</v>
      </c>
      <c r="F141" s="103" t="s">
        <v>1566</v>
      </c>
      <c r="G141" s="103" t="s">
        <v>1567</v>
      </c>
      <c r="H141" s="104" t="s">
        <v>1568</v>
      </c>
      <c r="I141" s="11"/>
      <c r="J141" s="11"/>
    </row>
    <row r="142" ht="15.75" customHeight="1">
      <c r="A142" s="104" t="s">
        <v>74</v>
      </c>
      <c r="B142" s="103" t="s">
        <v>373</v>
      </c>
      <c r="C142" s="103" t="s">
        <v>455</v>
      </c>
      <c r="D142" s="103" t="s">
        <v>1569</v>
      </c>
      <c r="E142" s="116">
        <v>42754.0</v>
      </c>
      <c r="F142" s="103" t="s">
        <v>1570</v>
      </c>
      <c r="G142" s="103" t="s">
        <v>1571</v>
      </c>
      <c r="H142" s="104"/>
      <c r="I142" s="11"/>
      <c r="J142" s="11"/>
    </row>
    <row r="143" ht="15.75" customHeight="1">
      <c r="A143" s="104" t="s">
        <v>175</v>
      </c>
      <c r="B143" s="103" t="s">
        <v>1572</v>
      </c>
      <c r="C143" s="103" t="s">
        <v>27</v>
      </c>
      <c r="D143" s="103" t="s">
        <v>1573</v>
      </c>
      <c r="E143" s="116">
        <v>42754.0</v>
      </c>
      <c r="F143" s="103"/>
      <c r="G143" s="103" t="s">
        <v>1574</v>
      </c>
      <c r="H143" s="104"/>
      <c r="I143" s="11"/>
      <c r="J143" s="11"/>
    </row>
    <row r="144" ht="15.75" customHeight="1">
      <c r="A144" s="104" t="s">
        <v>1006</v>
      </c>
      <c r="B144" s="103" t="s">
        <v>1480</v>
      </c>
      <c r="C144" s="103" t="s">
        <v>27</v>
      </c>
      <c r="D144" s="117">
        <v>0.21180555555555555</v>
      </c>
      <c r="E144" s="115">
        <v>42754.0</v>
      </c>
      <c r="F144" s="103"/>
      <c r="G144" s="103" t="s">
        <v>1575</v>
      </c>
      <c r="H144" s="118" t="str">
        <f>HYPERLINK("http://images.akamai.steamusercontent.com/ugc/88218951563630783/125128389542D86DAEA35D4E462FE1D8863A08FA/","http://images.akamai.steamusercontent.com/ugc/88218951563630783/125128389542D86DAEA35D4E462FE1D8863A08FA/")</f>
        <v>http://images.akamai.steamusercontent.com/ugc/88218951563630783/125128389542D86DAEA35D4E462FE1D8863A08FA/</v>
      </c>
      <c r="I144" s="11"/>
      <c r="J144" s="11"/>
    </row>
    <row r="145" ht="15.75" customHeight="1">
      <c r="A145" s="104" t="s">
        <v>175</v>
      </c>
      <c r="B145" s="103" t="s">
        <v>1576</v>
      </c>
      <c r="C145" s="103" t="s">
        <v>27</v>
      </c>
      <c r="D145" s="103" t="s">
        <v>1577</v>
      </c>
      <c r="E145" s="115">
        <v>42754.0</v>
      </c>
      <c r="F145" s="103" t="s">
        <v>1172</v>
      </c>
      <c r="G145" s="103"/>
      <c r="H145" s="118" t="str">
        <f>HYPERLINK("http://forum.expgamingcommunity.com/topic/1587-compensation-request-paranormal/#comment-7305","http://forum.expgamingcommunity.com/topic/1587-compensation-request-paranormal/#comment-7305")</f>
        <v>http://forum.expgamingcommunity.com/topic/1587-compensation-request-paranormal/#comment-7305</v>
      </c>
      <c r="I145" s="11"/>
      <c r="J145" s="11"/>
    </row>
    <row r="146" ht="15.75" customHeight="1">
      <c r="A146" s="104" t="s">
        <v>175</v>
      </c>
      <c r="B146" s="103" t="s">
        <v>1578</v>
      </c>
      <c r="C146" s="103" t="s">
        <v>44</v>
      </c>
      <c r="D146" s="103" t="s">
        <v>1579</v>
      </c>
      <c r="E146" s="115">
        <v>42736.0</v>
      </c>
      <c r="F146" s="103"/>
      <c r="G146" s="103" t="s">
        <v>1580</v>
      </c>
      <c r="H146" s="118" t="str">
        <f>HYPERLINK("https://gyazo.com/ecc8bd0d0d0245b192edbd54bcebf633","https://gyazo.com/ecc8bd0d0d0245b192edbd54bcebf633")</f>
        <v>https://gyazo.com/ecc8bd0d0d0245b192edbd54bcebf633</v>
      </c>
      <c r="I146" s="11"/>
      <c r="J146" s="11"/>
    </row>
    <row r="147" ht="15.75" customHeight="1">
      <c r="A147" s="104" t="s">
        <v>74</v>
      </c>
      <c r="B147" s="103" t="s">
        <v>1581</v>
      </c>
      <c r="C147" s="103" t="s">
        <v>116</v>
      </c>
      <c r="D147" s="103" t="s">
        <v>1582</v>
      </c>
      <c r="E147" s="115">
        <v>42754.0</v>
      </c>
      <c r="F147" s="103" t="s">
        <v>1482</v>
      </c>
      <c r="G147" s="103"/>
      <c r="H147" s="118" t="str">
        <f>HYPERLINK("http://forum.expgamingcommunity.com/topic/1590-compensation-request-mr-f/","http://forum.expgamingcommunity.com/topic/1590-compensation-request-mr-f/")</f>
        <v>http://forum.expgamingcommunity.com/topic/1590-compensation-request-mr-f/</v>
      </c>
      <c r="I147" s="11"/>
      <c r="J147" s="11"/>
    </row>
    <row r="148" ht="15.75" customHeight="1">
      <c r="A148" s="104" t="s">
        <v>74</v>
      </c>
      <c r="B148" s="103" t="s">
        <v>1583</v>
      </c>
      <c r="C148" s="103" t="s">
        <v>116</v>
      </c>
      <c r="D148" s="103" t="s">
        <v>1584</v>
      </c>
      <c r="E148" s="115">
        <v>42754.0</v>
      </c>
      <c r="F148" s="103" t="s">
        <v>1585</v>
      </c>
      <c r="G148" s="103"/>
      <c r="H148" s="104" t="s">
        <v>1586</v>
      </c>
      <c r="I148" s="11"/>
      <c r="J148" s="11"/>
    </row>
    <row r="149" ht="15.75" customHeight="1">
      <c r="A149" s="104" t="s">
        <v>74</v>
      </c>
      <c r="B149" s="103" t="s">
        <v>1587</v>
      </c>
      <c r="C149" s="103" t="s">
        <v>27</v>
      </c>
      <c r="D149" s="103" t="s">
        <v>1588</v>
      </c>
      <c r="E149" s="115">
        <v>42755.0</v>
      </c>
      <c r="F149" s="103" t="s">
        <v>1364</v>
      </c>
      <c r="G149" s="103"/>
      <c r="H149" s="118" t="str">
        <f>HYPERLINK("http://forum.expgamingcommunity.com/topic/1592-new-humvee/","http://forum.expgamingcommunity.com/topic/1592-new-humvee/")</f>
        <v>http://forum.expgamingcommunity.com/topic/1592-new-humvee/</v>
      </c>
      <c r="I149" s="11"/>
      <c r="J149" s="11"/>
    </row>
    <row r="150" ht="15.75" customHeight="1">
      <c r="A150" s="104" t="s">
        <v>74</v>
      </c>
      <c r="B150" s="103" t="s">
        <v>1589</v>
      </c>
      <c r="C150" s="103" t="s">
        <v>44</v>
      </c>
      <c r="D150" s="103" t="s">
        <v>1590</v>
      </c>
      <c r="E150" s="115">
        <v>42755.0</v>
      </c>
      <c r="F150" s="103" t="s">
        <v>1143</v>
      </c>
      <c r="G150" s="103"/>
      <c r="H150" s="104"/>
      <c r="I150" s="11"/>
      <c r="J150" s="11"/>
    </row>
    <row r="151" ht="15.75" customHeight="1">
      <c r="A151" s="104" t="s">
        <v>1312</v>
      </c>
      <c r="B151" s="103" t="s">
        <v>1591</v>
      </c>
      <c r="C151" s="103" t="s">
        <v>44</v>
      </c>
      <c r="D151" s="103" t="s">
        <v>1592</v>
      </c>
      <c r="E151" s="115">
        <v>42755.0</v>
      </c>
      <c r="F151" s="103" t="s">
        <v>1069</v>
      </c>
      <c r="G151" s="103"/>
      <c r="H151" s="104"/>
      <c r="I151" s="11"/>
      <c r="J151" s="11"/>
    </row>
    <row r="152" ht="15.75" customHeight="1">
      <c r="A152" s="104" t="s">
        <v>1312</v>
      </c>
      <c r="B152" s="103" t="s">
        <v>373</v>
      </c>
      <c r="C152" s="103" t="s">
        <v>27</v>
      </c>
      <c r="D152" s="103" t="s">
        <v>1593</v>
      </c>
      <c r="E152" s="115">
        <v>42755.0</v>
      </c>
      <c r="F152" s="103"/>
      <c r="G152" s="103" t="s">
        <v>1594</v>
      </c>
      <c r="H152" s="104"/>
      <c r="I152" s="11"/>
      <c r="J152" s="11"/>
    </row>
    <row r="153" ht="15.75" customHeight="1">
      <c r="A153" s="104" t="s">
        <v>43</v>
      </c>
      <c r="B153" s="103" t="s">
        <v>1595</v>
      </c>
      <c r="C153" s="103" t="s">
        <v>27</v>
      </c>
      <c r="D153" s="103" t="s">
        <v>1596</v>
      </c>
      <c r="E153" s="115">
        <v>42755.0</v>
      </c>
      <c r="F153" s="103"/>
      <c r="G153" s="103" t="s">
        <v>1597</v>
      </c>
      <c r="H153" s="104" t="s">
        <v>1598</v>
      </c>
      <c r="I153" s="11"/>
      <c r="J153" s="11"/>
    </row>
    <row r="154" ht="15.75" customHeight="1">
      <c r="A154" s="104" t="s">
        <v>1599</v>
      </c>
      <c r="B154" s="103" t="s">
        <v>1600</v>
      </c>
      <c r="C154" s="103" t="s">
        <v>27</v>
      </c>
      <c r="D154" s="103" t="s">
        <v>1601</v>
      </c>
      <c r="E154" s="115">
        <v>42755.0</v>
      </c>
      <c r="F154" s="103" t="s">
        <v>1065</v>
      </c>
      <c r="G154" s="103"/>
      <c r="H154" s="104" t="s">
        <v>1602</v>
      </c>
      <c r="I154" s="11"/>
      <c r="J154" s="11"/>
    </row>
    <row r="155" ht="15.75" customHeight="1">
      <c r="A155" s="104" t="s">
        <v>1047</v>
      </c>
      <c r="B155" s="103" t="s">
        <v>1603</v>
      </c>
      <c r="C155" s="103" t="s">
        <v>27</v>
      </c>
      <c r="D155" s="103" t="s">
        <v>1604</v>
      </c>
      <c r="E155" s="115">
        <v>42756.0</v>
      </c>
      <c r="F155" s="103" t="s">
        <v>1143</v>
      </c>
      <c r="G155" s="103" t="s">
        <v>1605</v>
      </c>
      <c r="H155" s="104" t="s">
        <v>1606</v>
      </c>
      <c r="I155" s="11"/>
      <c r="J155" s="11"/>
    </row>
    <row r="156" ht="15.75" customHeight="1">
      <c r="A156" s="104" t="s">
        <v>45</v>
      </c>
      <c r="B156" s="103" t="s">
        <v>50</v>
      </c>
      <c r="C156" s="103" t="s">
        <v>44</v>
      </c>
      <c r="D156" s="103" t="s">
        <v>1607</v>
      </c>
      <c r="E156" s="116">
        <v>42756.0</v>
      </c>
      <c r="F156" s="103"/>
      <c r="G156" s="103" t="s">
        <v>1608</v>
      </c>
      <c r="H156" s="104" t="s">
        <v>1609</v>
      </c>
      <c r="I156" s="11"/>
      <c r="J156" s="11"/>
    </row>
    <row r="157" ht="15.75" customHeight="1">
      <c r="A157" s="104" t="s">
        <v>1610</v>
      </c>
      <c r="B157" s="103" t="s">
        <v>1611</v>
      </c>
      <c r="C157" s="103" t="s">
        <v>116</v>
      </c>
      <c r="D157" s="103" t="s">
        <v>1612</v>
      </c>
      <c r="E157" s="115">
        <v>42756.0</v>
      </c>
      <c r="F157" s="103" t="s">
        <v>1613</v>
      </c>
      <c r="G157" s="103"/>
      <c r="H157" s="104" t="s">
        <v>1614</v>
      </c>
      <c r="I157" s="11"/>
      <c r="J157" s="11"/>
    </row>
    <row r="158" ht="15.75" customHeight="1">
      <c r="A158" s="104" t="s">
        <v>1615</v>
      </c>
      <c r="B158" s="103" t="s">
        <v>1616</v>
      </c>
      <c r="C158" s="103" t="s">
        <v>116</v>
      </c>
      <c r="D158" s="117">
        <v>0.0125</v>
      </c>
      <c r="E158" s="115">
        <v>42756.0</v>
      </c>
      <c r="F158" s="103" t="s">
        <v>1065</v>
      </c>
      <c r="G158" s="103" t="s">
        <v>1617</v>
      </c>
      <c r="H158" s="104" t="s">
        <v>1618</v>
      </c>
      <c r="I158" s="11"/>
      <c r="J158" s="11"/>
    </row>
    <row r="159" ht="15.75" customHeight="1">
      <c r="A159" s="104" t="s">
        <v>43</v>
      </c>
      <c r="B159" s="103" t="s">
        <v>224</v>
      </c>
      <c r="C159" s="103" t="s">
        <v>44</v>
      </c>
      <c r="D159" s="119">
        <v>0.9194444444444444</v>
      </c>
      <c r="E159" s="115">
        <v>42757.0</v>
      </c>
      <c r="F159" s="103" t="s">
        <v>1223</v>
      </c>
      <c r="G159" s="103"/>
      <c r="H159" s="120" t="str">
        <f>HYPERLINK("http://forum.expgamingcommunity.com/topic/1621-compensation-request-by-maykelsacno/","http://forum.expgamingcommunity.com/topic/1621-compensation-request-by-maykelsacno/")</f>
        <v>http://forum.expgamingcommunity.com/topic/1621-compensation-request-by-maykelsacno/</v>
      </c>
      <c r="I159" s="11"/>
      <c r="J159" s="11"/>
    </row>
    <row r="160" ht="15.75" customHeight="1">
      <c r="A160" s="104" t="s">
        <v>45</v>
      </c>
      <c r="B160" s="103" t="s">
        <v>1619</v>
      </c>
      <c r="C160" s="103" t="s">
        <v>27</v>
      </c>
      <c r="D160" s="103" t="s">
        <v>1620</v>
      </c>
      <c r="E160" s="116">
        <v>42758.0</v>
      </c>
      <c r="F160" s="103" t="s">
        <v>1143</v>
      </c>
      <c r="G160" s="103"/>
      <c r="H160" s="104"/>
      <c r="I160" s="11"/>
      <c r="J160" s="11"/>
    </row>
    <row r="161" ht="15.75" customHeight="1">
      <c r="A161" s="104" t="s">
        <v>1312</v>
      </c>
      <c r="B161" s="103" t="s">
        <v>1621</v>
      </c>
      <c r="C161" s="103" t="s">
        <v>116</v>
      </c>
      <c r="D161" s="103" t="s">
        <v>1622</v>
      </c>
      <c r="E161" s="115">
        <v>42758.0</v>
      </c>
      <c r="F161" s="103" t="s">
        <v>1051</v>
      </c>
      <c r="G161" s="103"/>
      <c r="H161" s="104" t="s">
        <v>1623</v>
      </c>
      <c r="I161" s="11"/>
      <c r="J161" s="11"/>
    </row>
    <row r="162" ht="15.75" customHeight="1">
      <c r="A162" s="104" t="s">
        <v>35</v>
      </c>
      <c r="B162" s="103" t="s">
        <v>1624</v>
      </c>
      <c r="C162" s="103" t="s">
        <v>116</v>
      </c>
      <c r="D162" s="117">
        <v>0.8895833333333333</v>
      </c>
      <c r="E162" s="115">
        <v>42758.0</v>
      </c>
      <c r="F162" s="103"/>
      <c r="G162" s="103" t="s">
        <v>1625</v>
      </c>
      <c r="H162" s="104" t="s">
        <v>1626</v>
      </c>
      <c r="I162" s="11"/>
      <c r="J162" s="11"/>
    </row>
    <row r="163" ht="15.75" customHeight="1">
      <c r="A163" s="104" t="s">
        <v>35</v>
      </c>
      <c r="B163" s="103" t="s">
        <v>1627</v>
      </c>
      <c r="C163" s="103" t="s">
        <v>44</v>
      </c>
      <c r="D163" s="117">
        <v>0.9409722222222222</v>
      </c>
      <c r="E163" s="103" t="s">
        <v>1628</v>
      </c>
      <c r="F163" s="103" t="s">
        <v>1143</v>
      </c>
      <c r="G163" s="103" t="s">
        <v>1629</v>
      </c>
      <c r="H163" s="104" t="s">
        <v>1630</v>
      </c>
      <c r="I163" s="11"/>
      <c r="J163" s="11"/>
    </row>
    <row r="164" ht="15.75" customHeight="1">
      <c r="A164" s="104" t="s">
        <v>35</v>
      </c>
      <c r="B164" s="103" t="s">
        <v>1631</v>
      </c>
      <c r="C164" s="103" t="s">
        <v>44</v>
      </c>
      <c r="D164" s="117">
        <v>0.9409722222222222</v>
      </c>
      <c r="E164" s="103" t="s">
        <v>1628</v>
      </c>
      <c r="F164" s="103" t="s">
        <v>1317</v>
      </c>
      <c r="G164" s="103" t="s">
        <v>1632</v>
      </c>
      <c r="H164" s="104" t="s">
        <v>1630</v>
      </c>
      <c r="I164" s="11"/>
      <c r="J164" s="11"/>
    </row>
    <row r="165" ht="15.75" customHeight="1">
      <c r="A165" s="104" t="s">
        <v>35</v>
      </c>
      <c r="B165" s="103" t="s">
        <v>1633</v>
      </c>
      <c r="C165" s="103" t="s">
        <v>44</v>
      </c>
      <c r="D165" s="117">
        <v>0.7631944444444444</v>
      </c>
      <c r="E165" s="103" t="s">
        <v>1634</v>
      </c>
      <c r="F165" s="103" t="s">
        <v>1143</v>
      </c>
      <c r="G165" s="103" t="s">
        <v>1635</v>
      </c>
      <c r="H165" s="104" t="s">
        <v>1636</v>
      </c>
      <c r="I165" s="11"/>
      <c r="J165" s="11"/>
    </row>
    <row r="166" ht="15.75" customHeight="1">
      <c r="A166" s="104" t="s">
        <v>74</v>
      </c>
      <c r="B166" s="103" t="s">
        <v>1637</v>
      </c>
      <c r="C166" s="103" t="s">
        <v>27</v>
      </c>
      <c r="D166" s="103" t="s">
        <v>1460</v>
      </c>
      <c r="E166" s="115">
        <v>42759.0</v>
      </c>
      <c r="F166" s="103" t="s">
        <v>1143</v>
      </c>
      <c r="G166" s="103"/>
      <c r="H166" s="104" t="s">
        <v>1638</v>
      </c>
      <c r="I166" s="11"/>
      <c r="J166" s="11"/>
    </row>
    <row r="167" ht="15.75" customHeight="1">
      <c r="A167" s="104" t="s">
        <v>74</v>
      </c>
      <c r="B167" s="103" t="s">
        <v>1639</v>
      </c>
      <c r="C167" s="103" t="s">
        <v>44</v>
      </c>
      <c r="D167" s="103" t="s">
        <v>1640</v>
      </c>
      <c r="E167" s="115">
        <v>42759.0</v>
      </c>
      <c r="F167" s="103" t="s">
        <v>1223</v>
      </c>
      <c r="G167" s="103"/>
      <c r="H167" s="104" t="s">
        <v>1638</v>
      </c>
      <c r="I167" s="11"/>
      <c r="J167" s="11"/>
    </row>
    <row r="168" ht="15.75" customHeight="1">
      <c r="A168" s="104" t="s">
        <v>175</v>
      </c>
      <c r="B168" s="103" t="s">
        <v>1641</v>
      </c>
      <c r="C168" s="103" t="s">
        <v>116</v>
      </c>
      <c r="D168" s="103" t="s">
        <v>1642</v>
      </c>
      <c r="E168" s="115">
        <v>42759.0</v>
      </c>
      <c r="F168" s="103"/>
      <c r="G168" s="103" t="s">
        <v>1643</v>
      </c>
      <c r="H168" s="120" t="str">
        <f>HYPERLINK("http://images.akamai.steamusercontent.com/ugc/89345132740282221/8DF49AD20105793CF5B792B75C64F15F7243A7E2/","http://images.akamai.steamusercontent.com/ugc/89345132740282221/8DF49AD20105793CF5B792B75C64F15F7243A7E2/")</f>
        <v>http://images.akamai.steamusercontent.com/ugc/89345132740282221/8DF49AD20105793CF5B792B75C64F15F7243A7E2/</v>
      </c>
      <c r="I168" s="11"/>
      <c r="J168" s="11"/>
    </row>
    <row r="169" ht="15.75" customHeight="1">
      <c r="A169" s="104" t="s">
        <v>175</v>
      </c>
      <c r="B169" s="103" t="s">
        <v>1644</v>
      </c>
      <c r="C169" s="103" t="s">
        <v>27</v>
      </c>
      <c r="D169" s="103" t="s">
        <v>1645</v>
      </c>
      <c r="E169" s="115">
        <v>42759.0</v>
      </c>
      <c r="F169" s="103"/>
      <c r="G169" s="103" t="s">
        <v>1646</v>
      </c>
      <c r="H169" s="120" t="str">
        <f>HYPERLINK("https://gyazo.com/512fe8a0c73a3892d13a13214f046760","https://gyazo.com/512fe8a0c73a3892d13a13214f046760")</f>
        <v>https://gyazo.com/512fe8a0c73a3892d13a13214f046760</v>
      </c>
      <c r="I169" s="11"/>
      <c r="J169" s="11"/>
    </row>
    <row r="170" ht="15.75" customHeight="1">
      <c r="A170" s="104" t="s">
        <v>115</v>
      </c>
      <c r="B170" s="103" t="s">
        <v>1572</v>
      </c>
      <c r="C170" s="103" t="s">
        <v>27</v>
      </c>
      <c r="D170" s="103" t="s">
        <v>1649</v>
      </c>
      <c r="E170" s="115">
        <v>42760.0</v>
      </c>
      <c r="F170" s="103" t="s">
        <v>1650</v>
      </c>
      <c r="G170" s="103" t="s">
        <v>1651</v>
      </c>
      <c r="H170" s="120" t="str">
        <f>HYPERLINK("http://steamcommunity.com/sharedfiles/filedetails/?id=850255598","http://steamcommunity.com/sharedfiles/filedetails/?id=850255598")</f>
        <v>http://steamcommunity.com/sharedfiles/filedetails/?id=850255598</v>
      </c>
      <c r="I170" s="11"/>
      <c r="J170" s="11"/>
    </row>
    <row r="171" ht="15.75" customHeight="1">
      <c r="A171" s="104" t="s">
        <v>115</v>
      </c>
      <c r="B171" s="103" t="s">
        <v>1520</v>
      </c>
      <c r="C171" s="103" t="s">
        <v>27</v>
      </c>
      <c r="D171" s="103" t="s">
        <v>1653</v>
      </c>
      <c r="E171" s="115">
        <v>42760.0</v>
      </c>
      <c r="F171" s="103" t="s">
        <v>1455</v>
      </c>
      <c r="G171" s="103" t="s">
        <v>1123</v>
      </c>
      <c r="H171" s="120" t="str">
        <f>HYPERLINK("http://images.akamai.steamusercontent.com/ugc/94974552811951018/C84E4D61A76523A5576919166EC99FAF40C175D5/","http://images.akamai.steamusercontent.com/ugc/94974552811951018/C84E4D61A76523A5576919166EC99FAF40C175D5/")</f>
        <v>http://images.akamai.steamusercontent.com/ugc/94974552811951018/C84E4D61A76523A5576919166EC99FAF40C175D5/</v>
      </c>
      <c r="I171" s="11"/>
      <c r="J171" s="11"/>
    </row>
    <row r="172" ht="15.75" customHeight="1">
      <c r="A172" s="104" t="s">
        <v>175</v>
      </c>
      <c r="B172" s="103" t="s">
        <v>234</v>
      </c>
      <c r="C172" s="103" t="s">
        <v>44</v>
      </c>
      <c r="D172" s="103" t="s">
        <v>1577</v>
      </c>
      <c r="E172" s="115">
        <v>42761.0</v>
      </c>
      <c r="F172" s="103" t="s">
        <v>1656</v>
      </c>
      <c r="G172" s="103"/>
      <c r="H172" s="120" t="str">
        <f>HYPERLINK("http://forum.expgamingcommunity.com/topic/1639-compensation-request-fk-ruffles/","http://forum.expgamingcommunity.com/topic/1639-compensation-request-fk-ruffles/")</f>
        <v>http://forum.expgamingcommunity.com/topic/1639-compensation-request-fk-ruffles/</v>
      </c>
      <c r="I172" s="11"/>
      <c r="J172" s="11"/>
    </row>
    <row r="173" ht="15.75" customHeight="1">
      <c r="A173" s="104" t="s">
        <v>65</v>
      </c>
      <c r="B173" s="103" t="s">
        <v>1659</v>
      </c>
      <c r="C173" s="103" t="s">
        <v>116</v>
      </c>
      <c r="D173" s="103" t="s">
        <v>1660</v>
      </c>
      <c r="E173" s="115">
        <v>42761.0</v>
      </c>
      <c r="F173" s="103" t="s">
        <v>1317</v>
      </c>
      <c r="G173" s="103"/>
      <c r="H173" s="104"/>
      <c r="I173" s="11"/>
      <c r="J173" s="11"/>
    </row>
    <row r="174" ht="15.75" customHeight="1">
      <c r="A174" s="104" t="s">
        <v>35</v>
      </c>
      <c r="B174" s="103" t="s">
        <v>1661</v>
      </c>
      <c r="C174" s="103" t="s">
        <v>116</v>
      </c>
      <c r="D174" s="117">
        <v>0.6201388888888889</v>
      </c>
      <c r="E174" s="115">
        <v>42762.0</v>
      </c>
      <c r="F174" s="103"/>
      <c r="G174" s="103" t="s">
        <v>1663</v>
      </c>
      <c r="H174" s="120" t="str">
        <f>HYPERLINK("http://imgur.com/a/KowUr","http://imgur.com/a/KowUr")</f>
        <v>http://imgur.com/a/KowUr</v>
      </c>
      <c r="I174" s="11"/>
      <c r="J174" s="11"/>
    </row>
    <row r="175" ht="15.75" customHeight="1">
      <c r="A175" s="104" t="s">
        <v>43</v>
      </c>
      <c r="B175" s="103" t="s">
        <v>270</v>
      </c>
      <c r="C175" s="103" t="s">
        <v>27</v>
      </c>
      <c r="D175" s="117">
        <v>0.06319444444444444</v>
      </c>
      <c r="E175" s="115">
        <v>42762.0</v>
      </c>
      <c r="F175" s="103" t="s">
        <v>1210</v>
      </c>
      <c r="G175" s="103"/>
      <c r="H175" s="104" t="s">
        <v>1671</v>
      </c>
      <c r="I175" s="11"/>
      <c r="J175" s="11"/>
    </row>
    <row r="176" ht="15.75" customHeight="1">
      <c r="A176" s="104" t="s">
        <v>115</v>
      </c>
      <c r="B176" s="103" t="s">
        <v>1672</v>
      </c>
      <c r="C176" s="103" t="s">
        <v>116</v>
      </c>
      <c r="D176" s="103" t="s">
        <v>1673</v>
      </c>
      <c r="E176" s="115">
        <v>42762.0</v>
      </c>
      <c r="F176" s="103" t="s">
        <v>1674</v>
      </c>
      <c r="G176" s="103"/>
      <c r="H176" s="104"/>
      <c r="I176" s="11"/>
      <c r="J176" s="11"/>
    </row>
    <row r="177" ht="15.75" customHeight="1">
      <c r="A177" s="104" t="s">
        <v>1047</v>
      </c>
      <c r="B177" s="103" t="s">
        <v>1679</v>
      </c>
      <c r="C177" s="103" t="s">
        <v>27</v>
      </c>
      <c r="D177" s="103" t="s">
        <v>1680</v>
      </c>
      <c r="E177" s="115">
        <v>42763.0</v>
      </c>
      <c r="F177" s="103">
        <v>7500.0</v>
      </c>
      <c r="G177" s="103"/>
      <c r="H177" s="104" t="s">
        <v>1681</v>
      </c>
      <c r="I177" s="11"/>
      <c r="J177" s="11"/>
    </row>
    <row r="178" ht="15.75" customHeight="1">
      <c r="A178" s="104" t="s">
        <v>1682</v>
      </c>
      <c r="B178" s="103" t="s">
        <v>1683</v>
      </c>
      <c r="C178" s="103" t="s">
        <v>27</v>
      </c>
      <c r="D178" s="103" t="s">
        <v>1685</v>
      </c>
      <c r="E178" s="115">
        <v>42763.0</v>
      </c>
      <c r="F178" s="103" t="s">
        <v>1687</v>
      </c>
      <c r="G178" s="103"/>
      <c r="H178" s="120" t="str">
        <f>HYPERLINK("http://plays.tv/video/588d5bf92fb84a1fa7/glitch","http://plays.tv/video/588d5bf92fb84a1fa7/glitch")</f>
        <v>http://plays.tv/video/588d5bf92fb84a1fa7/glitch</v>
      </c>
      <c r="I178" s="11"/>
      <c r="J178" s="11"/>
    </row>
    <row r="179" ht="15.75" customHeight="1">
      <c r="A179" s="104" t="s">
        <v>215</v>
      </c>
      <c r="B179" s="103" t="s">
        <v>1695</v>
      </c>
      <c r="C179" s="103" t="s">
        <v>27</v>
      </c>
      <c r="D179" s="103" t="s">
        <v>1696</v>
      </c>
      <c r="E179" s="115">
        <v>42763.0</v>
      </c>
      <c r="F179" s="103" t="s">
        <v>1455</v>
      </c>
      <c r="G179" s="103"/>
      <c r="H179" s="104" t="s">
        <v>1697</v>
      </c>
      <c r="I179" s="11"/>
      <c r="J179" s="11"/>
    </row>
    <row r="180" ht="15.75" customHeight="1">
      <c r="A180" s="104" t="s">
        <v>215</v>
      </c>
      <c r="B180" s="103" t="s">
        <v>1495</v>
      </c>
      <c r="C180" s="103" t="s">
        <v>27</v>
      </c>
      <c r="D180" s="103" t="s">
        <v>1696</v>
      </c>
      <c r="E180" s="115">
        <v>42763.0</v>
      </c>
      <c r="F180" s="103" t="s">
        <v>1506</v>
      </c>
      <c r="G180" s="103"/>
      <c r="H180" s="104" t="s">
        <v>1701</v>
      </c>
      <c r="I180" s="11"/>
      <c r="J180" s="11"/>
    </row>
    <row r="181" ht="15.75" customHeight="1">
      <c r="A181" s="104" t="s">
        <v>1702</v>
      </c>
      <c r="B181" s="103" t="s">
        <v>1603</v>
      </c>
      <c r="C181" s="103" t="s">
        <v>27</v>
      </c>
      <c r="D181" s="103" t="s">
        <v>1703</v>
      </c>
      <c r="E181" s="116">
        <v>42764.0</v>
      </c>
      <c r="F181" s="103" t="s">
        <v>1223</v>
      </c>
      <c r="G181" s="103" t="s">
        <v>1704</v>
      </c>
      <c r="H181" s="104"/>
      <c r="I181" s="11"/>
      <c r="J181" s="11"/>
    </row>
    <row r="182" ht="15.75" customHeight="1">
      <c r="A182" s="104" t="s">
        <v>1702</v>
      </c>
      <c r="B182" s="103" t="s">
        <v>1706</v>
      </c>
      <c r="C182" s="103" t="s">
        <v>27</v>
      </c>
      <c r="D182" s="103" t="s">
        <v>1708</v>
      </c>
      <c r="E182" s="116">
        <v>42764.0</v>
      </c>
      <c r="F182" s="103" t="s">
        <v>1065</v>
      </c>
      <c r="G182" s="103" t="s">
        <v>1710</v>
      </c>
      <c r="H182" s="104"/>
      <c r="I182" s="11"/>
      <c r="J182" s="11"/>
    </row>
    <row r="183" ht="15.75" customHeight="1">
      <c r="A183" s="104" t="s">
        <v>1702</v>
      </c>
      <c r="B183" s="103" t="s">
        <v>1711</v>
      </c>
      <c r="C183" s="103" t="s">
        <v>44</v>
      </c>
      <c r="D183" s="103" t="s">
        <v>1712</v>
      </c>
      <c r="E183" s="116">
        <v>42764.0</v>
      </c>
      <c r="F183" s="103" t="s">
        <v>1713</v>
      </c>
      <c r="G183" s="103" t="s">
        <v>1715</v>
      </c>
      <c r="H183" s="104"/>
      <c r="I183" s="11"/>
      <c r="J183" s="11"/>
    </row>
    <row r="184" ht="15.75" customHeight="1">
      <c r="A184" s="104" t="s">
        <v>86</v>
      </c>
      <c r="B184" s="103" t="s">
        <v>1528</v>
      </c>
      <c r="C184" s="103" t="s">
        <v>27</v>
      </c>
      <c r="D184" s="103" t="s">
        <v>1719</v>
      </c>
      <c r="E184" s="115">
        <v>42765.0</v>
      </c>
      <c r="F184" s="103" t="s">
        <v>1065</v>
      </c>
      <c r="G184" s="103"/>
      <c r="H184" s="104"/>
      <c r="I184" s="11"/>
      <c r="J184" s="11"/>
    </row>
    <row r="185" ht="15.75" customHeight="1">
      <c r="A185" s="104" t="s">
        <v>270</v>
      </c>
      <c r="B185" s="103" t="s">
        <v>1720</v>
      </c>
      <c r="C185" s="103" t="s">
        <v>27</v>
      </c>
      <c r="D185" s="103" t="s">
        <v>1722</v>
      </c>
      <c r="E185" s="115">
        <v>42766.0</v>
      </c>
      <c r="F185" s="103" t="s">
        <v>1143</v>
      </c>
      <c r="G185" s="103" t="s">
        <v>1724</v>
      </c>
      <c r="H185" s="104"/>
      <c r="I185" s="11"/>
      <c r="J185" s="11"/>
    </row>
    <row r="186" ht="15.75" customHeight="1">
      <c r="A186" s="104" t="s">
        <v>45</v>
      </c>
      <c r="B186" s="103" t="s">
        <v>1726</v>
      </c>
      <c r="C186" s="103" t="s">
        <v>27</v>
      </c>
      <c r="D186" s="103" t="s">
        <v>1727</v>
      </c>
      <c r="E186" s="116">
        <v>42766.0</v>
      </c>
      <c r="F186" s="103" t="s">
        <v>1728</v>
      </c>
      <c r="G186" s="103"/>
      <c r="H186" s="104"/>
      <c r="I186" s="11"/>
      <c r="J186" s="11"/>
    </row>
    <row r="187" ht="15.75" customHeight="1">
      <c r="A187" s="104" t="s">
        <v>270</v>
      </c>
      <c r="B187" s="127" t="s">
        <v>1730</v>
      </c>
      <c r="C187" s="103" t="s">
        <v>44</v>
      </c>
      <c r="D187" s="103" t="s">
        <v>1733</v>
      </c>
      <c r="E187" s="129">
        <v>42737.0</v>
      </c>
      <c r="F187" s="103" t="s">
        <v>1735</v>
      </c>
      <c r="G187" s="103" t="s">
        <v>1736</v>
      </c>
      <c r="H187" s="104"/>
      <c r="I187" s="11"/>
      <c r="J187" s="11"/>
    </row>
    <row r="188" ht="15.75" customHeight="1">
      <c r="A188" s="104" t="s">
        <v>270</v>
      </c>
      <c r="B188" s="131" t="s">
        <v>1737</v>
      </c>
      <c r="C188" s="103" t="s">
        <v>44</v>
      </c>
      <c r="D188" s="103" t="s">
        <v>1740</v>
      </c>
      <c r="E188" s="129">
        <v>42737.0</v>
      </c>
      <c r="F188" s="103" t="s">
        <v>1741</v>
      </c>
      <c r="G188" s="103" t="s">
        <v>1736</v>
      </c>
      <c r="H188" s="104"/>
      <c r="I188" s="11"/>
      <c r="J188" s="11"/>
    </row>
    <row r="189" ht="15.75" customHeight="1">
      <c r="A189" s="104" t="s">
        <v>270</v>
      </c>
      <c r="B189" s="103" t="s">
        <v>158</v>
      </c>
      <c r="C189" s="103" t="s">
        <v>44</v>
      </c>
      <c r="D189" s="103" t="s">
        <v>1743</v>
      </c>
      <c r="E189" s="129">
        <v>42737.0</v>
      </c>
      <c r="F189" s="103" t="s">
        <v>1069</v>
      </c>
      <c r="G189" s="103" t="s">
        <v>1744</v>
      </c>
      <c r="H189" s="104"/>
      <c r="I189" s="11"/>
      <c r="J189" s="11"/>
    </row>
    <row r="190" ht="15.75" customHeight="1">
      <c r="A190" s="104" t="s">
        <v>74</v>
      </c>
      <c r="B190" s="103" t="s">
        <v>1745</v>
      </c>
      <c r="C190" s="103" t="s">
        <v>27</v>
      </c>
      <c r="D190" s="103" t="s">
        <v>1746</v>
      </c>
      <c r="E190" s="116">
        <v>42767.0</v>
      </c>
      <c r="F190" s="103" t="s">
        <v>1748</v>
      </c>
      <c r="G190" s="103"/>
      <c r="H190" s="104"/>
      <c r="I190" s="11"/>
      <c r="J190" s="11"/>
    </row>
    <row r="191" ht="15.75" customHeight="1">
      <c r="A191" s="104" t="s">
        <v>270</v>
      </c>
      <c r="B191" s="103" t="s">
        <v>1751</v>
      </c>
      <c r="C191" s="103" t="s">
        <v>116</v>
      </c>
      <c r="D191" s="103" t="s">
        <v>1752</v>
      </c>
      <c r="E191" s="116">
        <v>42768.0</v>
      </c>
      <c r="F191" s="103" t="s">
        <v>1753</v>
      </c>
      <c r="G191" s="103" t="s">
        <v>1754</v>
      </c>
      <c r="H191" s="104"/>
      <c r="I191" s="11"/>
      <c r="J191" s="11"/>
    </row>
    <row r="192" ht="15.75" customHeight="1">
      <c r="A192" s="104" t="s">
        <v>270</v>
      </c>
      <c r="B192" s="103" t="s">
        <v>1755</v>
      </c>
      <c r="C192" s="103" t="s">
        <v>44</v>
      </c>
      <c r="D192" s="103" t="s">
        <v>1756</v>
      </c>
      <c r="E192" s="116">
        <v>42768.0</v>
      </c>
      <c r="F192" s="103" t="s">
        <v>1065</v>
      </c>
      <c r="G192" s="103" t="s">
        <v>1757</v>
      </c>
      <c r="H192" s="104"/>
      <c r="I192" s="11"/>
      <c r="J192" s="11"/>
    </row>
    <row r="193" ht="15.75" customHeight="1">
      <c r="A193" s="104" t="s">
        <v>270</v>
      </c>
      <c r="B193" s="103" t="s">
        <v>1761</v>
      </c>
      <c r="C193" s="103" t="s">
        <v>27</v>
      </c>
      <c r="D193" s="103" t="s">
        <v>1762</v>
      </c>
      <c r="E193" s="116">
        <v>42768.0</v>
      </c>
      <c r="F193" s="103" t="s">
        <v>1764</v>
      </c>
      <c r="G193" s="103" t="s">
        <v>1765</v>
      </c>
      <c r="H193" s="104"/>
      <c r="I193" s="11"/>
      <c r="J193" s="11"/>
    </row>
    <row r="194" ht="15.75" customHeight="1">
      <c r="A194" s="104" t="s">
        <v>215</v>
      </c>
      <c r="B194" s="103" t="s">
        <v>1766</v>
      </c>
      <c r="C194" s="103" t="s">
        <v>44</v>
      </c>
      <c r="D194" s="103" t="s">
        <v>1767</v>
      </c>
      <c r="E194" s="116">
        <v>42768.0</v>
      </c>
      <c r="F194" s="103"/>
      <c r="G194" s="103" t="s">
        <v>1769</v>
      </c>
      <c r="H194" s="104" t="s">
        <v>1770</v>
      </c>
      <c r="I194" s="11"/>
      <c r="J194" s="11"/>
    </row>
    <row r="195" ht="15.75" customHeight="1">
      <c r="A195" s="104" t="s">
        <v>215</v>
      </c>
      <c r="B195" s="103" t="s">
        <v>137</v>
      </c>
      <c r="C195" s="103" t="s">
        <v>116</v>
      </c>
      <c r="D195" s="103" t="s">
        <v>1774</v>
      </c>
      <c r="E195" s="115">
        <v>42768.0</v>
      </c>
      <c r="F195" s="103" t="s">
        <v>1455</v>
      </c>
      <c r="G195" s="103"/>
      <c r="H195" s="104" t="s">
        <v>1775</v>
      </c>
      <c r="I195" s="11"/>
      <c r="J195" s="11"/>
    </row>
    <row r="196" ht="15.75" customHeight="1">
      <c r="A196" s="104" t="s">
        <v>1776</v>
      </c>
      <c r="B196" s="103" t="s">
        <v>1777</v>
      </c>
      <c r="C196" s="103" t="s">
        <v>116</v>
      </c>
      <c r="D196" s="117">
        <v>0.09375</v>
      </c>
      <c r="E196" s="116">
        <v>42769.0</v>
      </c>
      <c r="F196" s="103" t="s">
        <v>1048</v>
      </c>
      <c r="G196" s="103"/>
      <c r="H196" s="104" t="s">
        <v>1778</v>
      </c>
      <c r="I196" s="11"/>
      <c r="J196" s="11"/>
    </row>
    <row r="197" ht="15.75" customHeight="1">
      <c r="A197" s="104" t="s">
        <v>59</v>
      </c>
      <c r="B197" s="103" t="s">
        <v>1780</v>
      </c>
      <c r="C197" s="103" t="s">
        <v>598</v>
      </c>
      <c r="D197" s="117">
        <v>0.1875</v>
      </c>
      <c r="E197" s="115">
        <v>42769.0</v>
      </c>
      <c r="F197" s="103" t="s">
        <v>1223</v>
      </c>
      <c r="G197" s="103" t="s">
        <v>1784</v>
      </c>
      <c r="H197" s="104"/>
      <c r="I197" s="11"/>
      <c r="J197" s="11"/>
    </row>
    <row r="198" ht="15.75" customHeight="1">
      <c r="A198" s="104" t="s">
        <v>45</v>
      </c>
      <c r="B198" s="103" t="s">
        <v>1785</v>
      </c>
      <c r="C198" s="103" t="s">
        <v>44</v>
      </c>
      <c r="D198" s="103" t="s">
        <v>1786</v>
      </c>
      <c r="E198" s="116">
        <v>42769.0</v>
      </c>
      <c r="F198" s="103"/>
      <c r="G198" s="103" t="s">
        <v>1787</v>
      </c>
      <c r="H198" s="104" t="s">
        <v>1788</v>
      </c>
      <c r="I198" s="11"/>
      <c r="J198" s="11"/>
    </row>
    <row r="199" ht="15.75" customHeight="1">
      <c r="A199" s="104" t="s">
        <v>1702</v>
      </c>
      <c r="B199" s="103" t="s">
        <v>1791</v>
      </c>
      <c r="C199" s="103" t="s">
        <v>116</v>
      </c>
      <c r="D199" s="103" t="s">
        <v>1793</v>
      </c>
      <c r="E199" s="116">
        <v>42769.0</v>
      </c>
      <c r="F199" s="103" t="s">
        <v>1794</v>
      </c>
      <c r="G199" s="103" t="s">
        <v>1795</v>
      </c>
      <c r="H199" s="104"/>
      <c r="I199" s="11"/>
      <c r="J199" s="11"/>
    </row>
    <row r="200" ht="15.75" customHeight="1">
      <c r="A200" s="104" t="s">
        <v>1702</v>
      </c>
      <c r="B200" s="103" t="s">
        <v>1796</v>
      </c>
      <c r="C200" s="103" t="s">
        <v>116</v>
      </c>
      <c r="D200" s="103" t="s">
        <v>1798</v>
      </c>
      <c r="E200" s="116">
        <v>42769.0</v>
      </c>
      <c r="F200" s="103" t="s">
        <v>1051</v>
      </c>
      <c r="G200" s="103" t="s">
        <v>1799</v>
      </c>
      <c r="H200" s="104"/>
      <c r="I200" s="11"/>
      <c r="J200" s="11"/>
    </row>
    <row r="201" ht="15.75" customHeight="1">
      <c r="A201" s="104" t="s">
        <v>270</v>
      </c>
      <c r="B201" s="103" t="s">
        <v>1755</v>
      </c>
      <c r="C201" s="103" t="s">
        <v>44</v>
      </c>
      <c r="D201" s="103" t="s">
        <v>1801</v>
      </c>
      <c r="E201" s="116">
        <v>42827.0</v>
      </c>
      <c r="F201" s="103" t="s">
        <v>1051</v>
      </c>
      <c r="G201" s="103" t="s">
        <v>1802</v>
      </c>
      <c r="H201" s="104"/>
      <c r="I201" s="11"/>
      <c r="J201" s="11"/>
    </row>
    <row r="202" ht="15.75" customHeight="1">
      <c r="A202" s="104" t="s">
        <v>65</v>
      </c>
      <c r="B202" s="103" t="s">
        <v>1804</v>
      </c>
      <c r="C202" s="103" t="s">
        <v>44</v>
      </c>
      <c r="D202" s="119">
        <v>0.7083333333333334</v>
      </c>
      <c r="E202" s="115">
        <v>42770.0</v>
      </c>
      <c r="F202" s="103" t="s">
        <v>1570</v>
      </c>
      <c r="G202" s="103" t="s">
        <v>1807</v>
      </c>
      <c r="H202" s="104"/>
      <c r="I202" s="11"/>
      <c r="J202" s="11"/>
    </row>
    <row r="203" ht="15.75" customHeight="1">
      <c r="A203" s="104" t="s">
        <v>270</v>
      </c>
      <c r="B203" s="103" t="s">
        <v>1808</v>
      </c>
      <c r="C203" s="103" t="s">
        <v>116</v>
      </c>
      <c r="D203" s="103" t="s">
        <v>1809</v>
      </c>
      <c r="E203" s="129">
        <v>42857.0</v>
      </c>
      <c r="F203" s="103" t="s">
        <v>1811</v>
      </c>
      <c r="G203" s="103" t="s">
        <v>1813</v>
      </c>
      <c r="H203" s="104"/>
      <c r="I203" s="11"/>
      <c r="J203" s="11"/>
    </row>
    <row r="204" ht="15.75" customHeight="1">
      <c r="A204" s="104" t="s">
        <v>59</v>
      </c>
      <c r="B204" s="103" t="s">
        <v>1815</v>
      </c>
      <c r="C204" s="103" t="s">
        <v>455</v>
      </c>
      <c r="D204" s="103" t="s">
        <v>1816</v>
      </c>
      <c r="E204" s="115">
        <v>42771.0</v>
      </c>
      <c r="F204" s="103" t="s">
        <v>1143</v>
      </c>
      <c r="G204" s="103" t="s">
        <v>1817</v>
      </c>
      <c r="H204" s="120" t="str">
        <f>HYPERLINK("http://forum.expgamingcommunity.com/topic/1800-compensation-request-fatherzack%E2%84%A2/","http://forum.expgamingcommunity.com/topic/1800-compensation-request-fatherzack%E2%84%A2/")</f>
        <v>http://forum.expgamingcommunity.com/topic/1800-compensation-request-fatherzack%E2%84%A2/</v>
      </c>
      <c r="I204" s="11"/>
      <c r="J204" s="11"/>
    </row>
    <row r="205" ht="15.75" customHeight="1">
      <c r="A205" s="104" t="s">
        <v>59</v>
      </c>
      <c r="B205" s="103" t="s">
        <v>1520</v>
      </c>
      <c r="C205" s="103" t="s">
        <v>455</v>
      </c>
      <c r="D205" s="103" t="s">
        <v>1816</v>
      </c>
      <c r="E205" s="115">
        <v>42771.0</v>
      </c>
      <c r="F205" s="103" t="s">
        <v>1823</v>
      </c>
      <c r="G205" s="103" t="s">
        <v>1824</v>
      </c>
      <c r="H205" s="120" t="str">
        <f>HYPERLINK("http://forum.expgamingcommunity.com/topic/1785-compensation-request-icallhax/","http://forum.expgamingcommunity.com/topic/1785-compensation-request-icallhax/")</f>
        <v>http://forum.expgamingcommunity.com/topic/1785-compensation-request-icallhax/</v>
      </c>
      <c r="I205" s="11"/>
      <c r="J205" s="11"/>
    </row>
    <row r="206" ht="15.75" customHeight="1">
      <c r="A206" s="104" t="s">
        <v>59</v>
      </c>
      <c r="B206" s="103" t="s">
        <v>1745</v>
      </c>
      <c r="C206" s="103" t="s">
        <v>455</v>
      </c>
      <c r="D206" s="103" t="s">
        <v>1829</v>
      </c>
      <c r="E206" s="115">
        <v>42771.0</v>
      </c>
      <c r="F206" s="103" t="s">
        <v>1830</v>
      </c>
      <c r="G206" s="103" t="s">
        <v>1831</v>
      </c>
      <c r="H206" s="120" t="str">
        <f>HYPERLINK("http://forum.expgamingcommunity.com/topic/1774-compensation-request-simeon/","http://forum.expgamingcommunity.com/topic/1774-compensation-request-simeon/")</f>
        <v>http://forum.expgamingcommunity.com/topic/1774-compensation-request-simeon/</v>
      </c>
      <c r="I206" s="11"/>
      <c r="J206" s="11"/>
    </row>
    <row r="207" ht="15.75" customHeight="1">
      <c r="A207" s="104" t="s">
        <v>43</v>
      </c>
      <c r="B207" s="103" t="s">
        <v>1833</v>
      </c>
      <c r="C207" s="103" t="s">
        <v>116</v>
      </c>
      <c r="D207" s="119">
        <v>0.008333333333333333</v>
      </c>
      <c r="E207" s="116">
        <v>42772.0</v>
      </c>
      <c r="F207" s="103" t="s">
        <v>1836</v>
      </c>
      <c r="G207" s="103" t="s">
        <v>1837</v>
      </c>
      <c r="H207" s="104" t="s">
        <v>1838</v>
      </c>
      <c r="I207" s="11"/>
      <c r="J207" s="11"/>
    </row>
    <row r="208" ht="15.75" customHeight="1">
      <c r="A208" s="104" t="s">
        <v>270</v>
      </c>
      <c r="B208" s="103" t="s">
        <v>171</v>
      </c>
      <c r="C208" s="103" t="s">
        <v>27</v>
      </c>
      <c r="D208" s="117">
        <v>0.8645833333333334</v>
      </c>
      <c r="E208" s="116">
        <v>42888.0</v>
      </c>
      <c r="F208" s="103" t="s">
        <v>1402</v>
      </c>
      <c r="G208" s="103" t="s">
        <v>1840</v>
      </c>
      <c r="H208" s="104"/>
      <c r="I208" s="11"/>
      <c r="J208" s="11"/>
    </row>
    <row r="209" ht="15.75" customHeight="1">
      <c r="A209" s="104" t="s">
        <v>86</v>
      </c>
      <c r="B209" s="103" t="s">
        <v>1843</v>
      </c>
      <c r="C209" s="103" t="s">
        <v>27</v>
      </c>
      <c r="D209" s="117">
        <v>0.43333333333333335</v>
      </c>
      <c r="E209" s="116">
        <v>42773.0</v>
      </c>
      <c r="F209" s="103" t="s">
        <v>1223</v>
      </c>
      <c r="G209" s="103" t="s">
        <v>1844</v>
      </c>
      <c r="H209" s="104"/>
      <c r="I209" s="11"/>
      <c r="J209" s="11"/>
    </row>
    <row r="210" ht="15.75" customHeight="1">
      <c r="A210" s="104" t="s">
        <v>270</v>
      </c>
      <c r="B210" s="103" t="s">
        <v>1846</v>
      </c>
      <c r="C210" s="103" t="s">
        <v>116</v>
      </c>
      <c r="D210" s="117">
        <v>0.6916666666666667</v>
      </c>
      <c r="E210" s="116">
        <v>42773.0</v>
      </c>
      <c r="F210" s="103" t="s">
        <v>1065</v>
      </c>
      <c r="G210" s="103" t="s">
        <v>1848</v>
      </c>
      <c r="H210" s="104"/>
      <c r="I210" s="11"/>
      <c r="J210" s="11"/>
    </row>
    <row r="211" ht="15.75" customHeight="1">
      <c r="A211" s="104" t="s">
        <v>215</v>
      </c>
      <c r="B211" s="103" t="s">
        <v>142</v>
      </c>
      <c r="C211" s="103" t="s">
        <v>116</v>
      </c>
      <c r="D211" s="103" t="s">
        <v>1850</v>
      </c>
      <c r="E211" s="116">
        <v>42773.0</v>
      </c>
      <c r="F211" s="103"/>
      <c r="G211" s="103" t="s">
        <v>1851</v>
      </c>
      <c r="H211" s="104" t="s">
        <v>1852</v>
      </c>
      <c r="I211" s="11"/>
      <c r="J211" s="11"/>
    </row>
    <row r="212" ht="15.75" customHeight="1">
      <c r="A212" s="104" t="s">
        <v>270</v>
      </c>
      <c r="B212" s="103" t="s">
        <v>1853</v>
      </c>
      <c r="C212" s="103" t="s">
        <v>44</v>
      </c>
      <c r="D212" s="103" t="s">
        <v>1854</v>
      </c>
      <c r="E212" s="116">
        <v>42773.0</v>
      </c>
      <c r="F212" s="103" t="s">
        <v>1764</v>
      </c>
      <c r="G212" s="103" t="s">
        <v>1856</v>
      </c>
      <c r="H212" s="104"/>
      <c r="I212" s="11"/>
      <c r="J212" s="11"/>
    </row>
    <row r="213" ht="15.75" customHeight="1">
      <c r="A213" s="104" t="s">
        <v>115</v>
      </c>
      <c r="B213" s="103" t="s">
        <v>137</v>
      </c>
      <c r="C213" s="103" t="s">
        <v>116</v>
      </c>
      <c r="D213" s="103" t="s">
        <v>1857</v>
      </c>
      <c r="E213" s="116">
        <v>42774.0</v>
      </c>
      <c r="F213" s="103" t="s">
        <v>1210</v>
      </c>
      <c r="G213" s="103" t="s">
        <v>1858</v>
      </c>
      <c r="H213" s="120" t="str">
        <f>HYPERLINK("http://imgur.com/a/DuWPJ","http://imgur.com/a/DuWPJ")</f>
        <v>http://imgur.com/a/DuWPJ</v>
      </c>
      <c r="I213" s="11"/>
      <c r="J213" s="11"/>
    </row>
    <row r="214" ht="15.75" customHeight="1">
      <c r="A214" s="104" t="s">
        <v>373</v>
      </c>
      <c r="B214" s="103" t="s">
        <v>1866</v>
      </c>
      <c r="C214" s="103" t="s">
        <v>27</v>
      </c>
      <c r="D214" s="103" t="s">
        <v>1868</v>
      </c>
      <c r="E214" s="115">
        <v>42777.0</v>
      </c>
      <c r="F214" s="103" t="s">
        <v>1566</v>
      </c>
      <c r="G214" s="103" t="s">
        <v>1870</v>
      </c>
      <c r="H214" s="104"/>
      <c r="I214" s="11"/>
      <c r="J214" s="11"/>
    </row>
    <row r="215" ht="15.75" customHeight="1">
      <c r="A215" s="104" t="s">
        <v>115</v>
      </c>
      <c r="B215" s="103" t="s">
        <v>1872</v>
      </c>
      <c r="C215" s="103" t="s">
        <v>116</v>
      </c>
      <c r="D215" s="103" t="s">
        <v>1873</v>
      </c>
      <c r="E215" s="116">
        <v>42777.0</v>
      </c>
      <c r="F215" s="103" t="s">
        <v>1051</v>
      </c>
      <c r="G215" s="103" t="s">
        <v>1575</v>
      </c>
      <c r="H215" s="104"/>
      <c r="I215" s="11"/>
      <c r="J215" s="11"/>
    </row>
    <row r="216" ht="15.75" customHeight="1">
      <c r="A216" s="104" t="s">
        <v>280</v>
      </c>
      <c r="B216" s="103" t="s">
        <v>1875</v>
      </c>
      <c r="C216" s="103" t="s">
        <v>27</v>
      </c>
      <c r="D216" s="103" t="s">
        <v>1876</v>
      </c>
      <c r="E216" s="103" t="s">
        <v>1878</v>
      </c>
      <c r="F216" s="103" t="s">
        <v>1879</v>
      </c>
      <c r="G216" s="103" t="s">
        <v>1881</v>
      </c>
      <c r="H216" s="104" t="s">
        <v>1882</v>
      </c>
      <c r="I216" s="11"/>
      <c r="J216" s="11"/>
    </row>
    <row r="217" ht="15.75" customHeight="1">
      <c r="A217" s="104" t="s">
        <v>59</v>
      </c>
      <c r="B217" s="103" t="s">
        <v>1853</v>
      </c>
      <c r="C217" s="103" t="s">
        <v>60</v>
      </c>
      <c r="D217" s="103" t="s">
        <v>1884</v>
      </c>
      <c r="E217" s="115">
        <v>42779.0</v>
      </c>
      <c r="F217" s="103" t="s">
        <v>1143</v>
      </c>
      <c r="G217" s="103" t="s">
        <v>1886</v>
      </c>
      <c r="H217" s="120" t="str">
        <f>HYPERLINK("http://images.akamai.steamusercontent.com/ugc/88221097777576455/88E87FB4B7C181B610789F0526AABEA24A748010/","http://images.akamai.steamusercontent.com/ugc/88221097777576455/88E87FB4B7C181B610789F0526AABEA24A748010/")</f>
        <v>http://images.akamai.steamusercontent.com/ugc/88221097777576455/88E87FB4B7C181B610789F0526AABEA24A748010/</v>
      </c>
      <c r="I217" s="11"/>
      <c r="J217" s="11"/>
    </row>
    <row r="218" ht="15.75" customHeight="1">
      <c r="A218" s="104" t="s">
        <v>115</v>
      </c>
      <c r="B218" s="103" t="s">
        <v>1893</v>
      </c>
      <c r="C218" s="103" t="s">
        <v>27</v>
      </c>
      <c r="D218" s="103" t="s">
        <v>1894</v>
      </c>
      <c r="E218" s="115">
        <v>42781.0</v>
      </c>
      <c r="F218" s="103" t="s">
        <v>1895</v>
      </c>
      <c r="G218" s="103" t="s">
        <v>1896</v>
      </c>
      <c r="H218" s="120" t="str">
        <f>HYPERLINK("http://images.akamai.steamusercontent.com/ugc/159153022646329767/83D2A6490A21D25B4C03F006537123850DB10F23/","http://images.akamai.steamusercontent.com/ugc/159153022646329767/83D2A6490A21D25B4C03F006537123850DB10F23/")</f>
        <v>http://images.akamai.steamusercontent.com/ugc/159153022646329767/83D2A6490A21D25B4C03F006537123850DB10F23/</v>
      </c>
      <c r="I218" s="11"/>
      <c r="J218" s="11"/>
    </row>
    <row r="219" ht="15.75" customHeight="1">
      <c r="A219" s="104" t="s">
        <v>50</v>
      </c>
      <c r="B219" s="103" t="s">
        <v>1903</v>
      </c>
      <c r="C219" s="103" t="s">
        <v>60</v>
      </c>
      <c r="D219" s="103" t="s">
        <v>1904</v>
      </c>
      <c r="E219" s="133">
        <v>42781.0</v>
      </c>
      <c r="F219" s="103" t="s">
        <v>1912</v>
      </c>
      <c r="G219" s="103" t="s">
        <v>1914</v>
      </c>
      <c r="H219" s="120" t="str">
        <f>HYPERLINK("http://images.akamai.steamusercontent.com/ugc/90473128336062311/B4FB3D2B04AE371597EC8EB77EE26AF80B2665EE/","http://images.akamai.steamusercontent.com/ugc/90473128336062311/B4FB3D2B04AE371597EC8EB77EE26AF80B2665EE/")</f>
        <v>http://images.akamai.steamusercontent.com/ugc/90473128336062311/B4FB3D2B04AE371597EC8EB77EE26AF80B2665EE/</v>
      </c>
      <c r="I219" s="11"/>
      <c r="J219" s="11"/>
    </row>
    <row r="220" ht="15.75" customHeight="1">
      <c r="A220" s="104" t="s">
        <v>86</v>
      </c>
      <c r="B220" s="103" t="s">
        <v>1920</v>
      </c>
      <c r="C220" s="103" t="s">
        <v>44</v>
      </c>
      <c r="D220" s="103" t="s">
        <v>1921</v>
      </c>
      <c r="E220" s="115">
        <v>42781.0</v>
      </c>
      <c r="F220" s="103" t="s">
        <v>1922</v>
      </c>
      <c r="G220" s="103" t="s">
        <v>1924</v>
      </c>
      <c r="H220" s="104"/>
      <c r="I220" s="11"/>
      <c r="J220" s="11"/>
    </row>
    <row r="221" ht="15.75" customHeight="1">
      <c r="A221" s="104" t="s">
        <v>270</v>
      </c>
      <c r="B221" s="103" t="s">
        <v>1927</v>
      </c>
      <c r="C221" s="103" t="s">
        <v>27</v>
      </c>
      <c r="D221" s="117">
        <v>0.4951388888888889</v>
      </c>
      <c r="E221" s="103" t="s">
        <v>1928</v>
      </c>
      <c r="F221" s="103" t="s">
        <v>1929</v>
      </c>
      <c r="G221" s="103" t="s">
        <v>1930</v>
      </c>
      <c r="H221" s="104"/>
      <c r="I221" s="11"/>
      <c r="J221" s="11"/>
    </row>
    <row r="222" ht="15.75" customHeight="1">
      <c r="A222" s="104" t="s">
        <v>270</v>
      </c>
      <c r="B222" s="103" t="s">
        <v>1932</v>
      </c>
      <c r="C222" s="103" t="s">
        <v>27</v>
      </c>
      <c r="D222" s="117">
        <v>0.5</v>
      </c>
      <c r="E222" s="103" t="s">
        <v>1928</v>
      </c>
      <c r="F222" s="103" t="s">
        <v>1512</v>
      </c>
      <c r="G222" s="103" t="s">
        <v>1935</v>
      </c>
      <c r="H222" s="104"/>
      <c r="I222" s="11"/>
      <c r="J222" s="11"/>
    </row>
    <row r="223" ht="15.75" customHeight="1">
      <c r="A223" s="104" t="s">
        <v>115</v>
      </c>
      <c r="B223" s="103" t="s">
        <v>1936</v>
      </c>
      <c r="C223" s="103" t="s">
        <v>27</v>
      </c>
      <c r="D223" s="103" t="s">
        <v>1937</v>
      </c>
      <c r="E223" s="115">
        <v>42782.0</v>
      </c>
      <c r="F223" s="103" t="s">
        <v>1939</v>
      </c>
      <c r="G223" s="134" t="str">
        <f>HYPERLINK("https://www.youtube.com/watch?v=zhMkgdZ44NM&amp;feature=youtu.be","https://www.youtube.com/watch?v=zhMkgdZ44NM&amp;feature=youtu.be")</f>
        <v>https://www.youtube.com/watch?v=zhMkgdZ44NM&amp;feature=youtu.be</v>
      </c>
      <c r="H223" s="99"/>
      <c r="I223" s="11"/>
      <c r="J223" s="11"/>
    </row>
    <row r="224" ht="15.75" customHeight="1">
      <c r="A224" s="104" t="s">
        <v>498</v>
      </c>
      <c r="B224" s="103" t="s">
        <v>1936</v>
      </c>
      <c r="C224" s="103" t="s">
        <v>27</v>
      </c>
      <c r="D224" s="103" t="s">
        <v>1949</v>
      </c>
      <c r="E224" s="115">
        <v>42783.0</v>
      </c>
      <c r="F224" s="103" t="s">
        <v>413</v>
      </c>
      <c r="G224" s="103" t="s">
        <v>1950</v>
      </c>
      <c r="H224" s="99" t="s">
        <v>1951</v>
      </c>
      <c r="I224" s="11"/>
      <c r="J224" s="11"/>
    </row>
    <row r="225" ht="15.75" customHeight="1">
      <c r="A225" s="104" t="s">
        <v>1953</v>
      </c>
      <c r="B225" s="103" t="s">
        <v>1954</v>
      </c>
      <c r="C225" s="103" t="s">
        <v>27</v>
      </c>
      <c r="D225" s="103" t="s">
        <v>1956</v>
      </c>
      <c r="E225" s="115">
        <v>42783.0</v>
      </c>
      <c r="F225" s="103" t="s">
        <v>1958</v>
      </c>
      <c r="G225" s="103" t="s">
        <v>1959</v>
      </c>
      <c r="H225" s="104" t="s">
        <v>1960</v>
      </c>
      <c r="I225" s="11"/>
      <c r="J225" s="11"/>
    </row>
    <row r="226" ht="15.75" customHeight="1">
      <c r="A226" s="104" t="s">
        <v>270</v>
      </c>
      <c r="B226" s="103" t="s">
        <v>1761</v>
      </c>
      <c r="C226" s="103" t="s">
        <v>27</v>
      </c>
      <c r="D226" s="103" t="s">
        <v>1961</v>
      </c>
      <c r="E226" s="115">
        <v>42783.0</v>
      </c>
      <c r="F226" s="103" t="s">
        <v>1048</v>
      </c>
      <c r="G226" s="103" t="s">
        <v>1964</v>
      </c>
      <c r="H226" s="104"/>
      <c r="I226" s="11"/>
      <c r="J226" s="11"/>
    </row>
    <row r="227" ht="15.75" customHeight="1">
      <c r="A227" s="104" t="s">
        <v>50</v>
      </c>
      <c r="B227" s="103" t="s">
        <v>1967</v>
      </c>
      <c r="C227" s="103" t="s">
        <v>44</v>
      </c>
      <c r="D227" s="103" t="s">
        <v>1968</v>
      </c>
      <c r="E227" s="135">
        <v>42783.0</v>
      </c>
      <c r="F227" s="103" t="s">
        <v>1065</v>
      </c>
      <c r="G227" s="103" t="s">
        <v>1976</v>
      </c>
      <c r="H227" s="104" t="s">
        <v>1978</v>
      </c>
      <c r="I227" s="11"/>
      <c r="J227" s="11"/>
    </row>
    <row r="228" ht="15.75" customHeight="1">
      <c r="A228" s="104" t="s">
        <v>43</v>
      </c>
      <c r="B228" s="103" t="s">
        <v>1979</v>
      </c>
      <c r="C228" s="103" t="s">
        <v>44</v>
      </c>
      <c r="D228" s="119">
        <v>0.03263888888888889</v>
      </c>
      <c r="E228" s="116">
        <v>42783.0</v>
      </c>
      <c r="F228" s="103" t="s">
        <v>1065</v>
      </c>
      <c r="G228" s="103" t="s">
        <v>1980</v>
      </c>
      <c r="H228" s="120" t="str">
        <f>HYPERLINK("http://images.akamai.steamusercontent.com/ugc/88221328524376447/D2D828AF4963058C7549CD66A2EA1CFA657D81CB/?interpolation=lanczos-none&amp;output-format=jpeg&amp;output-quality=95&amp;fit=inside|1024:576&amp;composite-to%3D%2A%2C%2A%7C1024%3A576&amp;background-color=black","http://images.akamai.steamusercontent.com/ugc/88221328524376447/D2D828AF4963058C7549CD66A2EA1CFA657D81CB/?interpolation=lanczos-none&amp;output-format=jpeg&amp;output-quality=95&amp;fit=inside|1024:576&amp;composite-to%3D%2A%2C%2A%7C1024%3A576&amp;background-color=black")</f>
        <v>http://images.akamai.steamusercontent.com/ugc/88221328524376447/D2D828AF4963058C7549CD66A2EA1CFA657D81CB/?interpolation=lanczos-none&amp;output-format=jpeg&amp;output-quality=95&amp;fit=inside|1024:576&amp;composite-to%3D%2A%2C%2A%7C1024%3A576&amp;background-color=black</v>
      </c>
      <c r="I228" s="11"/>
      <c r="J228" s="11"/>
    </row>
    <row r="229" ht="15.75" customHeight="1">
      <c r="A229" s="104" t="s">
        <v>86</v>
      </c>
      <c r="B229" s="103" t="s">
        <v>1990</v>
      </c>
      <c r="C229" s="103" t="s">
        <v>27</v>
      </c>
      <c r="D229" s="103" t="s">
        <v>1991</v>
      </c>
      <c r="E229" s="115">
        <v>42784.0</v>
      </c>
      <c r="F229" s="103" t="s">
        <v>1992</v>
      </c>
      <c r="G229" s="103" t="s">
        <v>1993</v>
      </c>
      <c r="H229" s="104"/>
      <c r="I229" s="11"/>
      <c r="J229" s="11"/>
    </row>
    <row r="230" ht="15.75" customHeight="1">
      <c r="A230" s="104" t="s">
        <v>86</v>
      </c>
      <c r="B230" s="103" t="s">
        <v>1996</v>
      </c>
      <c r="C230" s="103" t="s">
        <v>27</v>
      </c>
      <c r="D230" s="103" t="s">
        <v>1997</v>
      </c>
      <c r="E230" s="115">
        <v>42784.0</v>
      </c>
      <c r="F230" s="103">
        <v>14500.0</v>
      </c>
      <c r="G230" s="103" t="s">
        <v>1999</v>
      </c>
      <c r="H230" s="104"/>
      <c r="I230" s="11"/>
      <c r="J230" s="11"/>
    </row>
    <row r="231" ht="15.75" customHeight="1">
      <c r="A231" s="104" t="s">
        <v>86</v>
      </c>
      <c r="B231" s="103" t="s">
        <v>2002</v>
      </c>
      <c r="C231" s="103"/>
      <c r="D231" s="103"/>
      <c r="E231" s="103"/>
      <c r="F231" s="103"/>
      <c r="G231" s="103"/>
      <c r="H231" s="104"/>
      <c r="I231" s="11"/>
      <c r="J231" s="11"/>
    </row>
    <row r="232" ht="15.75" customHeight="1">
      <c r="A232" s="104" t="s">
        <v>115</v>
      </c>
      <c r="B232" s="103" t="s">
        <v>2003</v>
      </c>
      <c r="C232" s="103" t="s">
        <v>27</v>
      </c>
      <c r="D232" s="103" t="s">
        <v>2004</v>
      </c>
      <c r="E232" s="116">
        <v>42784.0</v>
      </c>
      <c r="F232" s="103" t="s">
        <v>2005</v>
      </c>
      <c r="G232" s="103" t="s">
        <v>2007</v>
      </c>
      <c r="H232" s="104"/>
      <c r="I232" s="11"/>
      <c r="J232" s="11"/>
    </row>
    <row r="233" ht="15.75" customHeight="1">
      <c r="A233" s="104" t="s">
        <v>50</v>
      </c>
      <c r="B233" s="103" t="s">
        <v>2009</v>
      </c>
      <c r="C233" s="103" t="s">
        <v>339</v>
      </c>
      <c r="D233" s="117">
        <v>0.9875</v>
      </c>
      <c r="E233" s="135">
        <v>42784.0</v>
      </c>
      <c r="F233" s="103" t="s">
        <v>2010</v>
      </c>
      <c r="G233" s="103"/>
      <c r="H233" s="120" t="str">
        <f>HYPERLINK("http://images.akamai.steamusercontent.com/ugc/92724928163997680/A1085E05E820C8C40AA675F8E7B70C6D8BBC12BB/","http://images.akamai.steamusercontent.com/ugc/92724928163997680/A1085E05E820C8C40AA675F8E7B70C6D8BBC12BB/")</f>
        <v>http://images.akamai.steamusercontent.com/ugc/92724928163997680/A1085E05E820C8C40AA675F8E7B70C6D8BBC12BB/</v>
      </c>
      <c r="I233" s="11"/>
      <c r="J233" s="11"/>
    </row>
    <row r="234" ht="15.75" customHeight="1">
      <c r="A234" s="104" t="s">
        <v>179</v>
      </c>
      <c r="B234" s="103" t="s">
        <v>2015</v>
      </c>
      <c r="C234" s="103" t="s">
        <v>339</v>
      </c>
      <c r="D234" s="103" t="s">
        <v>2016</v>
      </c>
      <c r="E234" s="116">
        <v>42784.0</v>
      </c>
      <c r="F234" s="103" t="s">
        <v>2017</v>
      </c>
      <c r="G234" s="103" t="s">
        <v>2019</v>
      </c>
      <c r="H234" s="120" t="str">
        <f>HYPERLINK("https://www.youtube.com/watch?v=rfkDOYW2iJE","https://www.youtube.com/watch?v=rfkDOYW2iJE")</f>
        <v>https://www.youtube.com/watch?v=rfkDOYW2iJE</v>
      </c>
      <c r="I234" s="11"/>
      <c r="J234" s="11"/>
    </row>
    <row r="235" ht="15.75" customHeight="1">
      <c r="A235" s="104" t="s">
        <v>50</v>
      </c>
      <c r="B235" s="103" t="s">
        <v>538</v>
      </c>
      <c r="C235" s="103" t="s">
        <v>27</v>
      </c>
      <c r="D235" s="103" t="s">
        <v>2024</v>
      </c>
      <c r="E235" s="135">
        <v>42785.0</v>
      </c>
      <c r="F235" s="103" t="s">
        <v>1317</v>
      </c>
      <c r="G235" s="103" t="s">
        <v>2026</v>
      </c>
      <c r="H235" s="120" t="str">
        <f>HYPERLINK("https://www.youtube.com/watch?v=2Wb3YqD6-BE","https://www.youtube.com/watch?v=2Wb3YqD6-BE")</f>
        <v>https://www.youtube.com/watch?v=2Wb3YqD6-BE</v>
      </c>
      <c r="I235" s="11"/>
      <c r="J235" s="11"/>
    </row>
    <row r="236" ht="15.75" customHeight="1">
      <c r="A236" s="104" t="s">
        <v>50</v>
      </c>
      <c r="B236" s="103" t="s">
        <v>2033</v>
      </c>
      <c r="C236" s="103" t="s">
        <v>27</v>
      </c>
      <c r="D236" s="103" t="s">
        <v>2034</v>
      </c>
      <c r="E236" s="135">
        <v>42785.0</v>
      </c>
      <c r="F236" s="103" t="s">
        <v>2035</v>
      </c>
      <c r="G236" s="103" t="s">
        <v>2036</v>
      </c>
      <c r="H236" s="104" t="s">
        <v>2038</v>
      </c>
      <c r="I236" s="11"/>
      <c r="J236" s="11"/>
    </row>
    <row r="237" ht="15.75" customHeight="1">
      <c r="A237" s="104" t="s">
        <v>215</v>
      </c>
      <c r="B237" s="103" t="s">
        <v>2040</v>
      </c>
      <c r="C237" s="103" t="s">
        <v>44</v>
      </c>
      <c r="D237" s="103" t="s">
        <v>1424</v>
      </c>
      <c r="E237" s="115">
        <v>42785.0</v>
      </c>
      <c r="F237" s="103" t="s">
        <v>2041</v>
      </c>
      <c r="G237" s="103" t="s">
        <v>2042</v>
      </c>
      <c r="H237" s="104"/>
      <c r="I237" s="11"/>
      <c r="J237" s="11"/>
    </row>
    <row r="238" ht="15.75" customHeight="1">
      <c r="A238" s="104" t="s">
        <v>50</v>
      </c>
      <c r="B238" s="103" t="s">
        <v>2043</v>
      </c>
      <c r="C238" s="103" t="s">
        <v>27</v>
      </c>
      <c r="D238" s="117">
        <v>0.6784722222222223</v>
      </c>
      <c r="E238" s="135">
        <v>42785.0</v>
      </c>
      <c r="F238" s="103" t="s">
        <v>2045</v>
      </c>
      <c r="G238" s="103" t="s">
        <v>2046</v>
      </c>
      <c r="H238" s="104" t="s">
        <v>2047</v>
      </c>
      <c r="I238" s="11"/>
      <c r="J238" s="11"/>
    </row>
    <row r="239" ht="15.75" customHeight="1">
      <c r="A239" s="104" t="s">
        <v>50</v>
      </c>
      <c r="B239" s="103" t="s">
        <v>2048</v>
      </c>
      <c r="C239" s="103" t="s">
        <v>27</v>
      </c>
      <c r="D239" s="117">
        <v>0.6840277777777778</v>
      </c>
      <c r="E239" s="115">
        <v>42785.0</v>
      </c>
      <c r="F239" s="103" t="s">
        <v>2050</v>
      </c>
      <c r="G239" s="103" t="s">
        <v>2051</v>
      </c>
      <c r="H239" s="104"/>
      <c r="I239" s="11"/>
      <c r="J239" s="11"/>
    </row>
    <row r="240" ht="15.75" customHeight="1">
      <c r="A240" s="104" t="s">
        <v>50</v>
      </c>
      <c r="B240" s="103" t="s">
        <v>2054</v>
      </c>
      <c r="C240" s="103" t="s">
        <v>339</v>
      </c>
      <c r="D240" s="117">
        <v>0.7048611111111112</v>
      </c>
      <c r="E240" s="135">
        <v>42785.0</v>
      </c>
      <c r="F240" s="103" t="s">
        <v>1051</v>
      </c>
      <c r="G240" s="103" t="s">
        <v>2055</v>
      </c>
      <c r="H240" s="104" t="s">
        <v>2057</v>
      </c>
      <c r="I240" s="11"/>
      <c r="J240" s="11"/>
    </row>
    <row r="241" ht="15.75" customHeight="1">
      <c r="A241" s="104" t="s">
        <v>50</v>
      </c>
      <c r="B241" s="103" t="s">
        <v>1875</v>
      </c>
      <c r="C241" s="103" t="s">
        <v>339</v>
      </c>
      <c r="D241" s="117">
        <v>0.8958333333333334</v>
      </c>
      <c r="E241" s="115">
        <v>42785.0</v>
      </c>
      <c r="F241" s="103">
        <v>28250.0</v>
      </c>
      <c r="G241" s="103" t="s">
        <v>2060</v>
      </c>
      <c r="H241" s="120" t="str">
        <f>HYPERLINK("http://images.akamai.steamusercontent.com/ugc/169286459720380789/CC12ACF1B9CE26179D2D6132C7AEDCEE11CFC2DA/","http://images.akamai.steamusercontent.com/ugc/169286459720380789/CC12ACF1B9CE26179D2D6132C7AEDCEE11CFC2DA/")</f>
        <v>http://images.akamai.steamusercontent.com/ugc/169286459720380789/CC12ACF1B9CE26179D2D6132C7AEDCEE11CFC2DA/</v>
      </c>
      <c r="I241" s="11"/>
      <c r="J241" s="11"/>
    </row>
    <row r="242" ht="15.75" customHeight="1">
      <c r="A242" s="104" t="s">
        <v>115</v>
      </c>
      <c r="B242" s="103" t="s">
        <v>2068</v>
      </c>
      <c r="C242" s="103" t="s">
        <v>339</v>
      </c>
      <c r="D242" s="103" t="s">
        <v>2069</v>
      </c>
      <c r="E242" s="115">
        <v>42785.0</v>
      </c>
      <c r="F242" s="103" t="s">
        <v>1223</v>
      </c>
      <c r="G242" s="103" t="s">
        <v>2070</v>
      </c>
      <c r="H242" s="120" t="str">
        <f>HYPERLINK("http://images.akamai.steamusercontent.com/ugc/155775665898534183/8671FC8FAE9E88F7E55C13C350750109E7F5C6E2/","http://images.akamai.steamusercontent.com/ugc/155775665898534183/8671FC8FAE9E88F7E55C13C350750109E7F5C6E2/")</f>
        <v>http://images.akamai.steamusercontent.com/ugc/155775665898534183/8671FC8FAE9E88F7E55C13C350750109E7F5C6E2/</v>
      </c>
      <c r="I242" s="11"/>
      <c r="J242" s="11"/>
    </row>
    <row r="243" ht="15.75" customHeight="1">
      <c r="A243" s="104" t="s">
        <v>50</v>
      </c>
      <c r="B243" s="103" t="s">
        <v>2068</v>
      </c>
      <c r="C243" s="103" t="s">
        <v>339</v>
      </c>
      <c r="D243" s="117">
        <v>0.9465277777777777</v>
      </c>
      <c r="E243" s="115">
        <v>42785.0</v>
      </c>
      <c r="F243" s="103" t="s">
        <v>1447</v>
      </c>
      <c r="G243" s="103" t="s">
        <v>2076</v>
      </c>
      <c r="H243" s="120" t="str">
        <f>HYPERLINK("http://i.imgur.com/tjgrKw7.png","http://i.imgur.com/tjgrKw7.png")</f>
        <v>http://i.imgur.com/tjgrKw7.png</v>
      </c>
      <c r="I243" s="11"/>
      <c r="J243" s="11"/>
    </row>
    <row r="244" ht="15.75" customHeight="1">
      <c r="A244" s="104" t="s">
        <v>45</v>
      </c>
      <c r="B244" s="103" t="s">
        <v>2078</v>
      </c>
      <c r="C244" s="103" t="s">
        <v>339</v>
      </c>
      <c r="D244" s="103" t="s">
        <v>2080</v>
      </c>
      <c r="E244" s="116">
        <v>42785.0</v>
      </c>
      <c r="F244" s="103" t="s">
        <v>2081</v>
      </c>
      <c r="G244" s="103" t="s">
        <v>2082</v>
      </c>
      <c r="H244" s="104"/>
      <c r="I244" s="11"/>
      <c r="J244" s="11"/>
    </row>
    <row r="245" ht="15.75" customHeight="1">
      <c r="A245" s="104" t="s">
        <v>373</v>
      </c>
      <c r="B245" s="103" t="s">
        <v>2083</v>
      </c>
      <c r="C245" s="103" t="s">
        <v>44</v>
      </c>
      <c r="D245" s="119">
        <v>0.9006944444444445</v>
      </c>
      <c r="E245" s="115">
        <v>42785.0</v>
      </c>
      <c r="F245" s="103" t="s">
        <v>1172</v>
      </c>
      <c r="G245" s="103" t="s">
        <v>2086</v>
      </c>
      <c r="H245" s="120" t="str">
        <f>HYPERLINK("http://forum.expgamingcommunity.com/topic/1926-compensation-request-iibetrayforar/","http://forum.expgamingcommunity.com/topic/1926-compensation-request-iibetrayforar/")</f>
        <v>http://forum.expgamingcommunity.com/topic/1926-compensation-request-iibetrayforar/</v>
      </c>
      <c r="I245" s="11"/>
      <c r="J245" s="11"/>
    </row>
    <row r="246" ht="15.75" customHeight="1">
      <c r="A246" s="104"/>
      <c r="B246" s="103" t="s">
        <v>2089</v>
      </c>
      <c r="C246" s="103" t="s">
        <v>116</v>
      </c>
      <c r="D246" s="103" t="s">
        <v>2091</v>
      </c>
      <c r="E246" s="115">
        <v>42786.0</v>
      </c>
      <c r="F246" s="103" t="s">
        <v>1069</v>
      </c>
      <c r="G246" s="103" t="s">
        <v>2095</v>
      </c>
      <c r="H246" s="120" t="str">
        <f>HYPERLINK("http://forum.expgamingcommunity.com/topic/1929-compensation-request-murr-diddleman/","http://forum.expgamingcommunity.com/topic/1929-compensation-request-murr-diddleman/ ")</f>
        <v>http://forum.expgamingcommunity.com/topic/1929-compensation-request-murr-diddleman/ </v>
      </c>
      <c r="I246" s="11"/>
      <c r="J246" s="11"/>
    </row>
    <row r="247" ht="15.75" customHeight="1">
      <c r="A247" s="104" t="s">
        <v>50</v>
      </c>
      <c r="B247" s="103" t="s">
        <v>2096</v>
      </c>
      <c r="C247" s="103" t="s">
        <v>27</v>
      </c>
      <c r="D247" s="103" t="s">
        <v>2097</v>
      </c>
      <c r="E247" s="135">
        <v>42786.0</v>
      </c>
      <c r="F247" s="103" t="s">
        <v>1317</v>
      </c>
      <c r="G247" s="103" t="s">
        <v>2098</v>
      </c>
      <c r="H247" s="104"/>
      <c r="I247" s="11"/>
      <c r="J247" s="11"/>
    </row>
    <row r="248" ht="15.75" customHeight="1">
      <c r="A248" s="104" t="s">
        <v>59</v>
      </c>
      <c r="B248" s="103" t="s">
        <v>2099</v>
      </c>
      <c r="C248" s="103" t="s">
        <v>598</v>
      </c>
      <c r="D248" s="103" t="s">
        <v>2100</v>
      </c>
      <c r="E248" s="115">
        <v>42787.0</v>
      </c>
      <c r="F248" s="103" t="s">
        <v>1530</v>
      </c>
      <c r="G248" s="103" t="s">
        <v>2101</v>
      </c>
      <c r="H248" s="120" t="str">
        <f>HYPERLINK("http://plays.tv/video/58acc7603bc29365f0/-","http://plays.tv/video/58acc7603bc29365f0/-")</f>
        <v>http://plays.tv/video/58acc7603bc29365f0/-</v>
      </c>
      <c r="I248" s="11"/>
      <c r="J248" s="11"/>
    </row>
    <row r="249" ht="15.75" customHeight="1">
      <c r="A249" s="104" t="s">
        <v>2105</v>
      </c>
      <c r="B249" s="103" t="s">
        <v>2009</v>
      </c>
      <c r="C249" s="103" t="s">
        <v>339</v>
      </c>
      <c r="D249" s="119">
        <v>0.8486111111111111</v>
      </c>
      <c r="E249" s="115">
        <v>42787.0</v>
      </c>
      <c r="F249" s="103"/>
      <c r="G249" s="103" t="s">
        <v>2107</v>
      </c>
      <c r="H249" s="120" t="str">
        <f>HYPERLINK("http://images.akamai.steamusercontent.com/ugc/92725562072732678/D844C14E67D806C2961270CFF092651BB6A03D83/","http://images.akamai.steamusercontent.com/ugc/92725562072732678/D844C14E67D806C2961270CFF092651BB6A03D83/")</f>
        <v>http://images.akamai.steamusercontent.com/ugc/92725562072732678/D844C14E67D806C2961270CFF092651BB6A03D83/</v>
      </c>
      <c r="I249" s="11"/>
      <c r="J249" s="11"/>
    </row>
    <row r="250" ht="15.75" customHeight="1">
      <c r="A250" s="104" t="s">
        <v>2105</v>
      </c>
      <c r="B250" s="103" t="s">
        <v>2114</v>
      </c>
      <c r="C250" s="103" t="s">
        <v>455</v>
      </c>
      <c r="D250" s="119">
        <v>0.9409722222222222</v>
      </c>
      <c r="E250" s="116">
        <v>42787.0</v>
      </c>
      <c r="F250" s="103"/>
      <c r="G250" s="103" t="s">
        <v>2118</v>
      </c>
      <c r="H250" s="120" t="str">
        <f>HYPERLINK("http://images.akamai.steamusercontent.com/ugc/88221962446761080/699457BAFEC1948E7FBBD53AB51866238F7A6413/","http://images.akamai.steamusercontent.com/ugc/88221962446761080/699457BAFEC1948E7FBBD53AB51866238F7A6413/")</f>
        <v>http://images.akamai.steamusercontent.com/ugc/88221962446761080/699457BAFEC1948E7FBBD53AB51866238F7A6413/</v>
      </c>
      <c r="I250" s="11"/>
      <c r="J250" s="11"/>
    </row>
    <row r="251" ht="15.75" customHeight="1">
      <c r="A251" s="104" t="s">
        <v>2105</v>
      </c>
      <c r="B251" s="103" t="s">
        <v>2124</v>
      </c>
      <c r="C251" s="103" t="s">
        <v>44</v>
      </c>
      <c r="D251" s="117">
        <v>0.21805555555555556</v>
      </c>
      <c r="E251" s="116">
        <v>42788.0</v>
      </c>
      <c r="F251" s="103"/>
      <c r="G251" s="103" t="s">
        <v>2125</v>
      </c>
      <c r="H251" s="104"/>
      <c r="I251" s="11"/>
      <c r="J251" s="11"/>
    </row>
    <row r="252" ht="15.75" customHeight="1">
      <c r="A252" s="104" t="s">
        <v>2105</v>
      </c>
      <c r="B252" s="103" t="s">
        <v>1875</v>
      </c>
      <c r="C252" s="103" t="s">
        <v>339</v>
      </c>
      <c r="D252" s="119">
        <v>0.7590277777777777</v>
      </c>
      <c r="E252" s="116">
        <v>42788.0</v>
      </c>
      <c r="F252" s="103" t="s">
        <v>2127</v>
      </c>
      <c r="G252" s="103" t="s">
        <v>2128</v>
      </c>
      <c r="H252" s="104" t="s">
        <v>2130</v>
      </c>
      <c r="I252" s="11"/>
      <c r="J252" s="11"/>
    </row>
    <row r="253" ht="15.75" customHeight="1">
      <c r="A253" s="104" t="s">
        <v>50</v>
      </c>
      <c r="B253" s="103" t="s">
        <v>2131</v>
      </c>
      <c r="C253" s="103" t="s">
        <v>455</v>
      </c>
      <c r="D253" s="117">
        <v>0.8236111111111111</v>
      </c>
      <c r="E253" s="116">
        <v>42789.0</v>
      </c>
      <c r="F253" s="103" t="s">
        <v>1371</v>
      </c>
      <c r="G253" s="103" t="s">
        <v>2036</v>
      </c>
      <c r="H253" s="120" t="str">
        <f>HYPERLINK("https://gyazo.com/c9aed2be370bbdf74e55988b8557241f","https://gyazo.com/c9aed2be370bbdf74e55988b8557241f")</f>
        <v>https://gyazo.com/c9aed2be370bbdf74e55988b8557241f</v>
      </c>
      <c r="I253" s="11"/>
      <c r="J253" s="11"/>
    </row>
    <row r="254" ht="15.75" customHeight="1">
      <c r="A254" s="104" t="s">
        <v>65</v>
      </c>
      <c r="B254" s="103" t="s">
        <v>2135</v>
      </c>
      <c r="C254" s="103" t="s">
        <v>27</v>
      </c>
      <c r="D254" s="117">
        <v>0.4861111111111111</v>
      </c>
      <c r="E254" s="115"/>
      <c r="F254" s="103"/>
      <c r="G254" s="103" t="s">
        <v>2138</v>
      </c>
      <c r="H254" s="104"/>
      <c r="I254" s="11"/>
      <c r="J254" s="11"/>
    </row>
    <row r="255" ht="15.75" customHeight="1">
      <c r="A255" s="104" t="s">
        <v>35</v>
      </c>
      <c r="B255" s="103" t="s">
        <v>165</v>
      </c>
      <c r="C255" s="103" t="s">
        <v>339</v>
      </c>
      <c r="D255" s="117">
        <v>0.475</v>
      </c>
      <c r="E255" s="115">
        <v>42790.0</v>
      </c>
      <c r="F255" s="103" t="s">
        <v>1048</v>
      </c>
      <c r="G255" s="103"/>
      <c r="H255" s="104"/>
      <c r="I255" s="11"/>
      <c r="J255" s="11"/>
    </row>
    <row r="256" ht="15.75" customHeight="1">
      <c r="A256" s="104" t="s">
        <v>137</v>
      </c>
      <c r="B256" s="103" t="s">
        <v>2139</v>
      </c>
      <c r="C256" s="103" t="s">
        <v>27</v>
      </c>
      <c r="D256" s="103" t="s">
        <v>2140</v>
      </c>
      <c r="E256" s="115">
        <v>42790.0</v>
      </c>
      <c r="F256" s="137">
        <v>70000.0</v>
      </c>
      <c r="G256" s="103" t="s">
        <v>2144</v>
      </c>
      <c r="H256" s="104"/>
      <c r="I256" s="11"/>
      <c r="J256" s="11"/>
    </row>
    <row r="257" ht="15.75" customHeight="1">
      <c r="A257" s="104" t="s">
        <v>65</v>
      </c>
      <c r="B257" s="103" t="s">
        <v>2145</v>
      </c>
      <c r="C257" s="103" t="s">
        <v>27</v>
      </c>
      <c r="D257" s="117">
        <v>0.1423611111111111</v>
      </c>
      <c r="E257" s="115">
        <v>42790.0</v>
      </c>
      <c r="F257" s="103"/>
      <c r="G257" s="103" t="s">
        <v>2147</v>
      </c>
      <c r="H257" s="104"/>
      <c r="I257" s="11"/>
      <c r="J257" s="11"/>
    </row>
    <row r="258" ht="15.75" customHeight="1">
      <c r="A258" s="104" t="s">
        <v>2105</v>
      </c>
      <c r="B258" s="103" t="s">
        <v>2148</v>
      </c>
      <c r="C258" s="103" t="s">
        <v>339</v>
      </c>
      <c r="D258" s="117">
        <v>0.4708333333333333</v>
      </c>
      <c r="E258" s="116">
        <v>42790.0</v>
      </c>
      <c r="F258" s="103" t="s">
        <v>1447</v>
      </c>
      <c r="G258" s="103" t="s">
        <v>2149</v>
      </c>
      <c r="H258" s="104" t="s">
        <v>2151</v>
      </c>
      <c r="I258" s="11"/>
      <c r="J258" s="11"/>
    </row>
    <row r="259" ht="15.75" customHeight="1">
      <c r="A259" s="104" t="s">
        <v>119</v>
      </c>
      <c r="B259" s="103" t="s">
        <v>2152</v>
      </c>
      <c r="C259" s="103" t="s">
        <v>339</v>
      </c>
      <c r="D259" s="103">
        <v>2218.0</v>
      </c>
      <c r="E259" s="115">
        <v>42790.0</v>
      </c>
      <c r="F259" s="103"/>
      <c r="G259" s="103" t="s">
        <v>2153</v>
      </c>
      <c r="H259" s="104"/>
      <c r="I259" s="11"/>
      <c r="J259" s="11"/>
    </row>
    <row r="260" ht="15.75" customHeight="1">
      <c r="A260" s="104" t="s">
        <v>119</v>
      </c>
      <c r="B260" s="103" t="s">
        <v>2135</v>
      </c>
      <c r="C260" s="103" t="s">
        <v>27</v>
      </c>
      <c r="D260" s="103">
        <v>2243.0</v>
      </c>
      <c r="E260" s="115">
        <v>42790.0</v>
      </c>
      <c r="F260" s="103"/>
      <c r="G260" s="103" t="s">
        <v>2154</v>
      </c>
      <c r="H260" s="104"/>
      <c r="I260" s="11"/>
      <c r="J260" s="11"/>
    </row>
    <row r="261" ht="15.75" customHeight="1">
      <c r="A261" s="104" t="s">
        <v>2105</v>
      </c>
      <c r="B261" s="103" t="s">
        <v>2155</v>
      </c>
      <c r="C261" s="103" t="s">
        <v>339</v>
      </c>
      <c r="D261" s="119">
        <v>0.05555555555555555</v>
      </c>
      <c r="E261" s="115">
        <v>42791.0</v>
      </c>
      <c r="F261" s="103" t="s">
        <v>2156</v>
      </c>
      <c r="G261" s="103" t="s">
        <v>2157</v>
      </c>
      <c r="H261" s="104"/>
      <c r="I261" s="11"/>
      <c r="J261" s="11"/>
    </row>
    <row r="262" ht="15.75" customHeight="1">
      <c r="A262" s="104" t="s">
        <v>2105</v>
      </c>
      <c r="B262" s="103" t="s">
        <v>2158</v>
      </c>
      <c r="C262" s="103" t="s">
        <v>564</v>
      </c>
      <c r="D262" s="119">
        <v>0.05555555555555555</v>
      </c>
      <c r="E262" s="116">
        <v>42791.0</v>
      </c>
      <c r="F262" s="103" t="s">
        <v>2160</v>
      </c>
      <c r="G262" s="103" t="s">
        <v>2157</v>
      </c>
      <c r="H262" s="104"/>
      <c r="I262" s="11"/>
      <c r="J262" s="11"/>
    </row>
    <row r="263" ht="15.75" customHeight="1">
      <c r="A263" s="104" t="s">
        <v>2105</v>
      </c>
      <c r="B263" s="103" t="s">
        <v>2161</v>
      </c>
      <c r="C263" s="103" t="s">
        <v>27</v>
      </c>
      <c r="D263" s="119">
        <v>0.0763888888888889</v>
      </c>
      <c r="E263" s="116">
        <v>42791.0</v>
      </c>
      <c r="F263" s="103" t="s">
        <v>2162</v>
      </c>
      <c r="G263" s="103" t="s">
        <v>2163</v>
      </c>
      <c r="H263" s="120" t="str">
        <f>HYPERLINK("https://gyazo.com/4bed1656c36de406ff740f50099a5ff6","https://gyazo.com/4bed1656c36de406ff740f50099a5ff6")</f>
        <v>https://gyazo.com/4bed1656c36de406ff740f50099a5ff6</v>
      </c>
      <c r="I263" s="11"/>
      <c r="J263" s="11"/>
    </row>
    <row r="264" ht="15.75" customHeight="1">
      <c r="A264" s="104" t="s">
        <v>2105</v>
      </c>
      <c r="B264" s="103" t="s">
        <v>2168</v>
      </c>
      <c r="C264" s="103" t="s">
        <v>564</v>
      </c>
      <c r="D264" s="119">
        <v>0.08680555555555555</v>
      </c>
      <c r="E264" s="116">
        <v>42791.0</v>
      </c>
      <c r="F264" s="103" t="s">
        <v>2171</v>
      </c>
      <c r="G264" s="103" t="s">
        <v>2172</v>
      </c>
      <c r="H264" s="120" t="str">
        <f>HYPERLINK("https://gyazo.com/7909ff1b84aca6e9ee6fb911541861dc","https://gyazo.com/7909ff1b84aca6e9ee6fb911541861dc")</f>
        <v>https://gyazo.com/7909ff1b84aca6e9ee6fb911541861dc</v>
      </c>
      <c r="I264" s="11"/>
      <c r="J264" s="11"/>
    </row>
    <row r="265" ht="15.75" customHeight="1">
      <c r="A265" s="104" t="s">
        <v>137</v>
      </c>
      <c r="B265" s="103" t="s">
        <v>2168</v>
      </c>
      <c r="C265" s="103" t="s">
        <v>339</v>
      </c>
      <c r="D265" s="103" t="s">
        <v>2177</v>
      </c>
      <c r="E265" s="115">
        <v>42791.0</v>
      </c>
      <c r="F265" s="103"/>
      <c r="G265" s="103" t="s">
        <v>2178</v>
      </c>
      <c r="H265" s="104"/>
      <c r="I265" s="11"/>
      <c r="J265" s="11"/>
    </row>
    <row r="266" ht="15.75" customHeight="1">
      <c r="A266" s="104" t="s">
        <v>215</v>
      </c>
      <c r="B266" s="103" t="s">
        <v>2180</v>
      </c>
      <c r="C266" s="103" t="s">
        <v>339</v>
      </c>
      <c r="D266" s="103" t="s">
        <v>2181</v>
      </c>
      <c r="E266" s="115">
        <v>42791.0</v>
      </c>
      <c r="F266" s="103" t="s">
        <v>2183</v>
      </c>
      <c r="G266" s="103" t="s">
        <v>2184</v>
      </c>
      <c r="H266" s="104"/>
      <c r="I266" s="11"/>
      <c r="J266" s="11"/>
    </row>
    <row r="267" ht="15.75" customHeight="1">
      <c r="A267" s="104" t="s">
        <v>50</v>
      </c>
      <c r="B267" s="103" t="s">
        <v>2083</v>
      </c>
      <c r="C267" s="103" t="s">
        <v>44</v>
      </c>
      <c r="D267" s="103" t="s">
        <v>2187</v>
      </c>
      <c r="E267" s="135">
        <v>42791.0</v>
      </c>
      <c r="F267" s="103" t="s">
        <v>1172</v>
      </c>
      <c r="G267" s="103" t="s">
        <v>2188</v>
      </c>
      <c r="H267" s="104" t="s">
        <v>2189</v>
      </c>
      <c r="I267" s="11"/>
      <c r="J267" s="11"/>
    </row>
    <row r="268" ht="15.75" customHeight="1">
      <c r="A268" s="104" t="s">
        <v>50</v>
      </c>
      <c r="B268" s="103" t="s">
        <v>2190</v>
      </c>
      <c r="C268" s="103" t="s">
        <v>27</v>
      </c>
      <c r="D268" s="103" t="s">
        <v>2191</v>
      </c>
      <c r="E268" s="135">
        <v>42791.0</v>
      </c>
      <c r="F268" s="103">
        <v>67500.0</v>
      </c>
      <c r="G268" s="103"/>
      <c r="H268" s="120" t="str">
        <f>HYPERLINK("https://www.youtube.com/watch?v=mmLWgEE45rI","https://www.youtube.com/watch?v=mmLWgEE45rI")</f>
        <v>https://www.youtube.com/watch?v=mmLWgEE45rI</v>
      </c>
      <c r="I268" s="11"/>
      <c r="J268" s="11"/>
    </row>
    <row r="269" ht="15.75" customHeight="1">
      <c r="A269" s="104" t="s">
        <v>50</v>
      </c>
      <c r="B269" s="103" t="s">
        <v>2196</v>
      </c>
      <c r="C269" s="103" t="s">
        <v>339</v>
      </c>
      <c r="D269" s="103" t="s">
        <v>2197</v>
      </c>
      <c r="E269" s="135">
        <v>42791.0</v>
      </c>
      <c r="F269" s="103" t="s">
        <v>1317</v>
      </c>
      <c r="G269" s="103" t="s">
        <v>2198</v>
      </c>
      <c r="H269" s="104"/>
      <c r="I269" s="11"/>
      <c r="J269" s="11"/>
    </row>
    <row r="270" ht="15.75" customHeight="1">
      <c r="A270" s="104" t="s">
        <v>50</v>
      </c>
      <c r="B270" s="103" t="s">
        <v>2131</v>
      </c>
      <c r="C270" s="103" t="s">
        <v>27</v>
      </c>
      <c r="D270" s="103" t="s">
        <v>2199</v>
      </c>
      <c r="E270" s="135">
        <v>42791.0</v>
      </c>
      <c r="F270" s="103" t="s">
        <v>2200</v>
      </c>
      <c r="G270" s="103" t="s">
        <v>2201</v>
      </c>
      <c r="H270" s="104" t="s">
        <v>2202</v>
      </c>
      <c r="I270" s="11"/>
      <c r="J270" s="11"/>
    </row>
    <row r="271" ht="15.75" customHeight="1">
      <c r="A271" s="104" t="s">
        <v>119</v>
      </c>
      <c r="B271" s="103" t="s">
        <v>2203</v>
      </c>
      <c r="C271" s="103" t="s">
        <v>44</v>
      </c>
      <c r="D271" s="103">
        <v>1658.0</v>
      </c>
      <c r="E271" s="115">
        <v>42791.0</v>
      </c>
      <c r="F271" s="103"/>
      <c r="G271" s="103" t="s">
        <v>2204</v>
      </c>
      <c r="H271" s="104"/>
      <c r="I271" s="11"/>
      <c r="J271" s="11"/>
    </row>
    <row r="272" ht="15.75" customHeight="1">
      <c r="A272" s="104" t="s">
        <v>119</v>
      </c>
      <c r="B272" s="103" t="s">
        <v>2205</v>
      </c>
      <c r="C272" s="103" t="s">
        <v>27</v>
      </c>
      <c r="D272" s="103">
        <v>2142.0</v>
      </c>
      <c r="E272" s="115">
        <v>42791.0</v>
      </c>
      <c r="F272" s="103" t="s">
        <v>2206</v>
      </c>
      <c r="G272" s="103" t="s">
        <v>2207</v>
      </c>
      <c r="H272" s="104"/>
      <c r="I272" s="11"/>
      <c r="J272" s="11"/>
    </row>
    <row r="273" ht="15.75" customHeight="1">
      <c r="A273" s="104" t="s">
        <v>86</v>
      </c>
      <c r="B273" s="103" t="s">
        <v>1706</v>
      </c>
      <c r="C273" s="103" t="s">
        <v>27</v>
      </c>
      <c r="D273" s="103" t="s">
        <v>2208</v>
      </c>
      <c r="E273" s="115">
        <v>42791.0</v>
      </c>
      <c r="F273" s="103" t="s">
        <v>2209</v>
      </c>
      <c r="G273" s="103" t="s">
        <v>2210</v>
      </c>
      <c r="H273" s="104"/>
      <c r="I273" s="11"/>
      <c r="J273" s="11"/>
    </row>
    <row r="274" ht="15.75" customHeight="1">
      <c r="A274" s="104" t="s">
        <v>137</v>
      </c>
      <c r="B274" s="103" t="s">
        <v>1920</v>
      </c>
      <c r="C274" s="103" t="s">
        <v>44</v>
      </c>
      <c r="D274" s="103" t="s">
        <v>2212</v>
      </c>
      <c r="E274" s="115">
        <v>42792.0</v>
      </c>
      <c r="F274" s="103" t="s">
        <v>2214</v>
      </c>
      <c r="G274" s="103" t="s">
        <v>2215</v>
      </c>
      <c r="H274" s="104"/>
      <c r="I274" s="11"/>
      <c r="J274" s="11"/>
    </row>
    <row r="275" ht="15.75" customHeight="1">
      <c r="A275" s="104" t="s">
        <v>2105</v>
      </c>
      <c r="B275" s="103" t="s">
        <v>109</v>
      </c>
      <c r="C275" s="103" t="s">
        <v>339</v>
      </c>
      <c r="D275" s="117">
        <v>0.4847222222222222</v>
      </c>
      <c r="E275" s="115">
        <v>42792.0</v>
      </c>
      <c r="F275" s="103" t="s">
        <v>2217</v>
      </c>
      <c r="G275" s="103" t="s">
        <v>2218</v>
      </c>
      <c r="H275" s="104"/>
      <c r="I275" s="11"/>
      <c r="J275" s="11"/>
    </row>
    <row r="276" ht="15.75" customHeight="1">
      <c r="A276" s="104" t="s">
        <v>43</v>
      </c>
      <c r="B276" s="103" t="s">
        <v>2220</v>
      </c>
      <c r="C276" s="103" t="s">
        <v>44</v>
      </c>
      <c r="D276" s="119">
        <v>0.3680555555555556</v>
      </c>
      <c r="E276" s="116">
        <v>42792.0</v>
      </c>
      <c r="F276" s="103" t="s">
        <v>1317</v>
      </c>
      <c r="G276" s="103" t="s">
        <v>2222</v>
      </c>
      <c r="H276" s="120" t="str">
        <f>HYPERLINK("http://images.akamai.steamusercontent.com/ugc/82592462929064854/AF003720EE110B68AD7606B45F2BD2029A5DB36F/","http://images.akamai.steamusercontent.com/ugc/82592462929064854/AF003720EE110B68AD7606B45F2BD2029A5DB36F/")</f>
        <v>http://images.akamai.steamusercontent.com/ugc/82592462929064854/AF003720EE110B68AD7606B45F2BD2029A5DB36F/</v>
      </c>
      <c r="I276" s="11"/>
      <c r="J276" s="11"/>
    </row>
    <row r="277" ht="15.75" customHeight="1">
      <c r="A277" s="104" t="s">
        <v>373</v>
      </c>
      <c r="B277" s="103" t="s">
        <v>2228</v>
      </c>
      <c r="C277" s="103" t="s">
        <v>339</v>
      </c>
      <c r="D277" s="117">
        <v>0.5013888888888889</v>
      </c>
      <c r="E277" s="115">
        <v>42792.0</v>
      </c>
      <c r="F277" s="103" t="s">
        <v>2230</v>
      </c>
      <c r="G277" s="103" t="s">
        <v>2231</v>
      </c>
      <c r="H277" s="120" t="str">
        <f>HYPERLINK("https://gyazo.com/62d0198748853707382f488b0734726a","https://gyazo.com/62d0198748853707382f488b0734726a")</f>
        <v>https://gyazo.com/62d0198748853707382f488b0734726a</v>
      </c>
      <c r="I277" s="11"/>
      <c r="J277" s="11"/>
    </row>
    <row r="278" ht="15.75" customHeight="1">
      <c r="A278" s="104" t="s">
        <v>43</v>
      </c>
      <c r="B278" s="103" t="s">
        <v>2237</v>
      </c>
      <c r="C278" s="103" t="s">
        <v>339</v>
      </c>
      <c r="D278" s="119">
        <v>0.39166666666666666</v>
      </c>
      <c r="E278" s="116">
        <v>42792.0</v>
      </c>
      <c r="F278" s="103" t="s">
        <v>1447</v>
      </c>
      <c r="G278" s="103" t="s">
        <v>2240</v>
      </c>
      <c r="H278" s="104"/>
      <c r="I278" s="11"/>
      <c r="J278" s="11"/>
    </row>
    <row r="279" ht="15.75" customHeight="1">
      <c r="A279" s="104" t="s">
        <v>50</v>
      </c>
      <c r="B279" s="103" t="s">
        <v>2241</v>
      </c>
      <c r="C279" s="103" t="s">
        <v>44</v>
      </c>
      <c r="D279" s="103" t="s">
        <v>2242</v>
      </c>
      <c r="E279" s="135">
        <v>42792.0</v>
      </c>
      <c r="F279" s="103" t="s">
        <v>1143</v>
      </c>
      <c r="G279" s="103" t="s">
        <v>2243</v>
      </c>
      <c r="H279" s="104" t="s">
        <v>2244</v>
      </c>
      <c r="I279" s="11"/>
      <c r="J279" s="11"/>
    </row>
    <row r="280" ht="15.75" customHeight="1">
      <c r="A280" s="104" t="s">
        <v>373</v>
      </c>
      <c r="B280" s="103" t="s">
        <v>2247</v>
      </c>
      <c r="C280" s="103" t="s">
        <v>339</v>
      </c>
      <c r="D280" s="119">
        <v>0.7076388888888889</v>
      </c>
      <c r="E280" s="116">
        <v>42792.0</v>
      </c>
      <c r="F280" s="103" t="s">
        <v>2249</v>
      </c>
      <c r="G280" s="103" t="s">
        <v>2250</v>
      </c>
      <c r="H280" s="120" t="str">
        <f>HYPERLINK("https://gyazo.com/5c32f074b6ef0ec661bc36aa7360962b","https://gyazo.com/5c32f074b6ef0ec661bc36aa7360962b")</f>
        <v>https://gyazo.com/5c32f074b6ef0ec661bc36aa7360962b</v>
      </c>
      <c r="I280" s="11"/>
      <c r="J280" s="11"/>
    </row>
    <row r="281" ht="15.75" customHeight="1">
      <c r="A281" s="104" t="s">
        <v>373</v>
      </c>
      <c r="B281" s="103" t="s">
        <v>2258</v>
      </c>
      <c r="C281" s="103" t="s">
        <v>598</v>
      </c>
      <c r="D281" s="119">
        <v>0.7173611111111111</v>
      </c>
      <c r="E281" s="116">
        <v>42792.0</v>
      </c>
      <c r="F281" s="103" t="s">
        <v>2260</v>
      </c>
      <c r="G281" s="103" t="s">
        <v>2261</v>
      </c>
      <c r="H281" s="104"/>
      <c r="I281" s="11"/>
      <c r="J281" s="11"/>
    </row>
    <row r="282" ht="15.75" customHeight="1">
      <c r="A282" s="104" t="s">
        <v>45</v>
      </c>
      <c r="B282" s="103" t="s">
        <v>1785</v>
      </c>
      <c r="C282" s="103" t="s">
        <v>44</v>
      </c>
      <c r="D282" s="103" t="s">
        <v>2262</v>
      </c>
      <c r="E282" s="116">
        <v>42792.0</v>
      </c>
      <c r="F282" s="103" t="s">
        <v>2264</v>
      </c>
      <c r="G282" s="103" t="s">
        <v>2265</v>
      </c>
      <c r="H282" s="104"/>
      <c r="I282" s="11"/>
      <c r="J282" s="11"/>
    </row>
    <row r="283" ht="15.75" customHeight="1">
      <c r="A283" s="104" t="s">
        <v>563</v>
      </c>
      <c r="B283" s="103" t="s">
        <v>2268</v>
      </c>
      <c r="C283" s="103" t="s">
        <v>60</v>
      </c>
      <c r="D283" s="117">
        <v>0.4215277777777778</v>
      </c>
      <c r="E283" s="116">
        <v>42792.0</v>
      </c>
      <c r="F283" s="103"/>
      <c r="G283" s="103"/>
      <c r="H283" s="104"/>
      <c r="I283" s="11"/>
      <c r="J283" s="11"/>
    </row>
    <row r="284" ht="15.75" customHeight="1">
      <c r="A284" s="104" t="s">
        <v>50</v>
      </c>
      <c r="B284" s="103" t="s">
        <v>2269</v>
      </c>
      <c r="C284" s="103" t="s">
        <v>60</v>
      </c>
      <c r="D284" s="103" t="s">
        <v>2270</v>
      </c>
      <c r="E284" s="135">
        <v>42793.0</v>
      </c>
      <c r="F284" s="103" t="s">
        <v>2271</v>
      </c>
      <c r="G284" s="103" t="s">
        <v>2272</v>
      </c>
      <c r="H284" s="104"/>
      <c r="I284" s="11"/>
      <c r="J284" s="11"/>
    </row>
    <row r="285" ht="15.75" customHeight="1">
      <c r="A285" s="104" t="s">
        <v>142</v>
      </c>
      <c r="B285" s="103" t="s">
        <v>1706</v>
      </c>
      <c r="C285" s="103" t="s">
        <v>27</v>
      </c>
      <c r="D285" s="103" t="s">
        <v>2273</v>
      </c>
      <c r="E285" s="116">
        <v>42793.0</v>
      </c>
      <c r="F285" s="103"/>
      <c r="G285" s="103" t="s">
        <v>2274</v>
      </c>
      <c r="H285" s="104" t="s">
        <v>2275</v>
      </c>
      <c r="I285" s="11"/>
      <c r="J285" s="11"/>
    </row>
    <row r="286" ht="15.75" customHeight="1">
      <c r="A286" s="104" t="s">
        <v>2276</v>
      </c>
      <c r="B286" s="103" t="s">
        <v>2277</v>
      </c>
      <c r="C286" s="103" t="s">
        <v>2278</v>
      </c>
      <c r="D286" s="103" t="s">
        <v>2279</v>
      </c>
      <c r="E286" s="116">
        <v>42794.0</v>
      </c>
      <c r="F286" s="103" t="s">
        <v>1674</v>
      </c>
      <c r="G286" s="103"/>
      <c r="H286" s="120" t="str">
        <f>HYPERLINK("http://forum.expgamingcommunity.com/topic/2048-inv-glitch/","http://forum.expgamingcommunity.com/topic/2048-inv-glitch/")</f>
        <v>http://forum.expgamingcommunity.com/topic/2048-inv-glitch/</v>
      </c>
      <c r="I286" s="11"/>
      <c r="J286" s="11"/>
    </row>
    <row r="287" ht="15.75" customHeight="1">
      <c r="A287" s="104" t="s">
        <v>2281</v>
      </c>
      <c r="B287" s="103" t="s">
        <v>2283</v>
      </c>
      <c r="C287" s="103" t="s">
        <v>905</v>
      </c>
      <c r="D287" s="103" t="s">
        <v>2285</v>
      </c>
      <c r="E287" s="116">
        <v>42794.0</v>
      </c>
      <c r="F287" s="103"/>
      <c r="G287" s="103" t="s">
        <v>2287</v>
      </c>
      <c r="H287" s="120" t="str">
        <f>HYPERLINK("http://images.akamai.steamusercontent.com/ugc/89348462644898584/DEA434A4FB3866FBD39F775D6509A2036345E856/","http://images.akamai.steamusercontent.com/ugc/89348462644898584/DEA434A4FB3866FBD39F775D6509A2036345E856/")</f>
        <v>http://images.akamai.steamusercontent.com/ugc/89348462644898584/DEA434A4FB3866FBD39F775D6509A2036345E856/</v>
      </c>
      <c r="I287" s="11"/>
      <c r="J287" s="11"/>
    </row>
    <row r="288" ht="15.75" customHeight="1">
      <c r="A288" s="104" t="s">
        <v>65</v>
      </c>
      <c r="B288" s="103" t="s">
        <v>2131</v>
      </c>
      <c r="C288" s="103" t="s">
        <v>27</v>
      </c>
      <c r="D288" s="119">
        <v>0.40555555555555556</v>
      </c>
      <c r="E288" s="115">
        <v>42796.0</v>
      </c>
      <c r="F288" s="103" t="s">
        <v>2292</v>
      </c>
      <c r="G288" s="103"/>
      <c r="H288" s="104"/>
      <c r="I288" s="11"/>
      <c r="J288" s="11"/>
    </row>
    <row r="289" ht="15.75" customHeight="1">
      <c r="A289" s="104" t="s">
        <v>115</v>
      </c>
      <c r="B289" s="103" t="s">
        <v>2293</v>
      </c>
      <c r="C289" s="103" t="s">
        <v>339</v>
      </c>
      <c r="D289" s="103" t="s">
        <v>2295</v>
      </c>
      <c r="E289" s="116">
        <v>42796.0</v>
      </c>
      <c r="F289" s="103" t="s">
        <v>1674</v>
      </c>
      <c r="G289" s="103" t="s">
        <v>2297</v>
      </c>
      <c r="H289" s="104"/>
      <c r="I289" s="11"/>
      <c r="J289" s="11"/>
    </row>
    <row r="290" ht="15.75" customHeight="1">
      <c r="A290" s="104" t="s">
        <v>115</v>
      </c>
      <c r="B290" s="103" t="s">
        <v>2300</v>
      </c>
      <c r="C290" s="103" t="s">
        <v>339</v>
      </c>
      <c r="D290" s="103" t="s">
        <v>2301</v>
      </c>
      <c r="E290" s="116">
        <v>42796.0</v>
      </c>
      <c r="F290" s="103" t="s">
        <v>2302</v>
      </c>
      <c r="G290" s="134" t="str">
        <f>HYPERLINK("http://steamcommunity.com/sharedfiles/filedetails/?id=875606153","http://steamcommunity.com/sharedfiles/filedetails/?id=875606153")</f>
        <v>http://steamcommunity.com/sharedfiles/filedetails/?id=875606153</v>
      </c>
      <c r="H290" s="104"/>
      <c r="I290" s="11"/>
      <c r="J290" s="11"/>
    </row>
    <row r="291" ht="15.75" customHeight="1">
      <c r="A291" s="104" t="s">
        <v>50</v>
      </c>
      <c r="B291" s="103" t="s">
        <v>2083</v>
      </c>
      <c r="C291" s="103" t="s">
        <v>44</v>
      </c>
      <c r="D291" s="103" t="s">
        <v>2307</v>
      </c>
      <c r="E291" s="135">
        <v>42769.0</v>
      </c>
      <c r="F291" s="103" t="s">
        <v>1371</v>
      </c>
      <c r="G291" s="103" t="s">
        <v>2308</v>
      </c>
      <c r="H291" s="104"/>
      <c r="I291" s="11"/>
      <c r="J291" s="11"/>
    </row>
    <row r="292" ht="15.75" customHeight="1">
      <c r="A292" s="104" t="s">
        <v>373</v>
      </c>
      <c r="B292" s="103" t="s">
        <v>2083</v>
      </c>
      <c r="C292" s="103" t="s">
        <v>60</v>
      </c>
      <c r="D292" s="119">
        <v>0.6597222222222222</v>
      </c>
      <c r="E292" s="116">
        <v>42797.0</v>
      </c>
      <c r="F292" s="103" t="s">
        <v>2311</v>
      </c>
      <c r="G292" s="103" t="s">
        <v>2312</v>
      </c>
      <c r="H292" s="104"/>
      <c r="I292" s="11"/>
      <c r="J292" s="11"/>
    </row>
    <row r="293" ht="15.75" customHeight="1">
      <c r="A293" s="104" t="s">
        <v>137</v>
      </c>
      <c r="B293" s="103" t="s">
        <v>2314</v>
      </c>
      <c r="C293" s="103" t="s">
        <v>27</v>
      </c>
      <c r="D293" s="103" t="s">
        <v>2316</v>
      </c>
      <c r="E293" s="135">
        <v>42797.0</v>
      </c>
      <c r="F293" s="103" t="s">
        <v>2317</v>
      </c>
      <c r="G293" s="103" t="s">
        <v>2318</v>
      </c>
      <c r="H293" s="104"/>
      <c r="I293" s="11"/>
      <c r="J293" s="11"/>
    </row>
    <row r="294" ht="15.75" customHeight="1">
      <c r="A294" s="104" t="s">
        <v>43</v>
      </c>
      <c r="B294" s="103" t="s">
        <v>2158</v>
      </c>
      <c r="C294" s="103" t="s">
        <v>339</v>
      </c>
      <c r="D294" s="103" t="s">
        <v>2319</v>
      </c>
      <c r="E294" s="135">
        <v>42797.0</v>
      </c>
      <c r="F294" s="103" t="s">
        <v>2320</v>
      </c>
      <c r="G294" s="134" t="str">
        <f>HYPERLINK("http://forum.expgamingcommunity.com/topic/2045-restart-bug/","http://forum.expgamingcommunity.com/topic/2045-restart-bug/")</f>
        <v>http://forum.expgamingcommunity.com/topic/2045-restart-bug/</v>
      </c>
      <c r="H294" s="104"/>
      <c r="I294" s="11"/>
      <c r="J294" s="11"/>
    </row>
    <row r="295" ht="15.75" customHeight="1">
      <c r="A295" s="104" t="s">
        <v>373</v>
      </c>
      <c r="B295" s="103" t="s">
        <v>2326</v>
      </c>
      <c r="C295" s="103" t="s">
        <v>339</v>
      </c>
      <c r="D295" s="119">
        <v>0.9979166666666667</v>
      </c>
      <c r="E295" s="116">
        <v>42797.0</v>
      </c>
      <c r="F295" s="103" t="s">
        <v>2327</v>
      </c>
      <c r="G295" s="103" t="s">
        <v>2328</v>
      </c>
      <c r="H295" s="104"/>
      <c r="I295" s="11"/>
      <c r="J295" s="11"/>
    </row>
    <row r="296" ht="15.75" customHeight="1">
      <c r="A296" s="104" t="s">
        <v>486</v>
      </c>
      <c r="B296" s="103" t="s">
        <v>2334</v>
      </c>
      <c r="C296" s="103" t="s">
        <v>44</v>
      </c>
      <c r="D296" s="103">
        <v>1033.0</v>
      </c>
      <c r="E296" s="115">
        <v>42798.0</v>
      </c>
      <c r="F296" s="103" t="s">
        <v>2336</v>
      </c>
      <c r="G296" s="103" t="s">
        <v>2337</v>
      </c>
      <c r="H296" s="104"/>
      <c r="I296" s="11"/>
      <c r="J296" s="11"/>
    </row>
    <row r="297" ht="15.75" customHeight="1">
      <c r="A297" s="104" t="s">
        <v>373</v>
      </c>
      <c r="B297" s="103" t="s">
        <v>2338</v>
      </c>
      <c r="C297" s="103" t="s">
        <v>79</v>
      </c>
      <c r="D297" s="119">
        <v>0.7215277777777778</v>
      </c>
      <c r="E297" s="115">
        <v>42798.0</v>
      </c>
      <c r="F297" s="103" t="s">
        <v>2340</v>
      </c>
      <c r="G297" s="103" t="s">
        <v>2341</v>
      </c>
      <c r="H297" s="104"/>
      <c r="I297" s="11"/>
      <c r="J297" s="11"/>
    </row>
    <row r="298" ht="15.75" customHeight="1">
      <c r="A298" s="104" t="s">
        <v>563</v>
      </c>
      <c r="B298" s="103" t="s">
        <v>2342</v>
      </c>
      <c r="C298" s="103" t="s">
        <v>236</v>
      </c>
      <c r="D298" s="119">
        <v>0.7472222222222222</v>
      </c>
      <c r="E298" s="115">
        <v>42798.0</v>
      </c>
      <c r="F298" s="103" t="s">
        <v>2343</v>
      </c>
      <c r="G298" s="134" t="str">
        <f>HYPERLINK("https://gyazo.com/2fd2deccbd255ee304e113f013bf4e4e","https://gyazo.com/2fd2deccbd255ee304e113f013bf4e4e")</f>
        <v>https://gyazo.com/2fd2deccbd255ee304e113f013bf4e4e</v>
      </c>
      <c r="H298" s="104"/>
      <c r="I298" s="11"/>
      <c r="J298" s="11"/>
    </row>
    <row r="299" ht="15.75" customHeight="1">
      <c r="A299" s="104" t="s">
        <v>215</v>
      </c>
      <c r="B299" s="103" t="s">
        <v>2180</v>
      </c>
      <c r="C299" s="103" t="s">
        <v>339</v>
      </c>
      <c r="D299" s="103" t="s">
        <v>2355</v>
      </c>
      <c r="E299" s="115">
        <v>42799.0</v>
      </c>
      <c r="F299" s="103" t="s">
        <v>2356</v>
      </c>
      <c r="G299" s="103" t="s">
        <v>2358</v>
      </c>
      <c r="H299" s="104"/>
      <c r="I299" s="11"/>
      <c r="J299" s="11"/>
    </row>
    <row r="300" ht="15.75" customHeight="1">
      <c r="A300" s="104" t="s">
        <v>86</v>
      </c>
      <c r="B300" s="103" t="s">
        <v>2237</v>
      </c>
      <c r="C300" s="103" t="s">
        <v>339</v>
      </c>
      <c r="D300" s="103" t="s">
        <v>2362</v>
      </c>
      <c r="E300" s="115">
        <v>42799.0</v>
      </c>
      <c r="F300" s="103" t="s">
        <v>2364</v>
      </c>
      <c r="G300" s="103" t="s">
        <v>2365</v>
      </c>
      <c r="H300" s="104"/>
      <c r="I300" s="11"/>
      <c r="J300" s="11"/>
    </row>
    <row r="301" ht="15.75" customHeight="1">
      <c r="A301" s="104" t="s">
        <v>563</v>
      </c>
      <c r="B301" s="103" t="s">
        <v>2368</v>
      </c>
      <c r="C301" s="103" t="s">
        <v>236</v>
      </c>
      <c r="D301" s="119">
        <v>0.5715277777777777</v>
      </c>
      <c r="E301" s="115">
        <v>42799.0</v>
      </c>
      <c r="F301" s="103" t="s">
        <v>2371</v>
      </c>
      <c r="G301" s="134" t="str">
        <f>HYPERLINK("http://steamcommunity.com/id/AlfredG/screenshots/","http://steamcommunity.com/id/AlfredG/screenshots/")</f>
        <v>http://steamcommunity.com/id/AlfredG/screenshots/</v>
      </c>
      <c r="H301" s="104"/>
      <c r="I301" s="11"/>
      <c r="J301" s="11"/>
    </row>
    <row r="302" ht="15.75" customHeight="1">
      <c r="A302" s="104" t="s">
        <v>115</v>
      </c>
      <c r="B302" s="103" t="s">
        <v>2377</v>
      </c>
      <c r="C302" s="103" t="s">
        <v>44</v>
      </c>
      <c r="D302" s="103" t="s">
        <v>2378</v>
      </c>
      <c r="E302" s="115">
        <v>42799.0</v>
      </c>
      <c r="F302" s="103" t="s">
        <v>2379</v>
      </c>
      <c r="G302" s="103" t="s">
        <v>2380</v>
      </c>
      <c r="H302" s="104"/>
      <c r="I302" s="11"/>
      <c r="J302" s="11"/>
    </row>
    <row r="303" ht="15.75" customHeight="1">
      <c r="A303" s="104" t="s">
        <v>115</v>
      </c>
      <c r="B303" s="103" t="s">
        <v>2381</v>
      </c>
      <c r="C303" s="103" t="s">
        <v>339</v>
      </c>
      <c r="D303" s="103" t="s">
        <v>2382</v>
      </c>
      <c r="E303" s="115">
        <v>42799.0</v>
      </c>
      <c r="F303" s="103" t="s">
        <v>2383</v>
      </c>
      <c r="G303" s="103" t="s">
        <v>2384</v>
      </c>
      <c r="H303" s="104"/>
      <c r="I303" s="11"/>
      <c r="J303" s="11"/>
    </row>
    <row r="304" ht="15.75" customHeight="1">
      <c r="A304" s="104" t="s">
        <v>158</v>
      </c>
      <c r="B304" s="103" t="s">
        <v>2196</v>
      </c>
      <c r="C304" s="103" t="s">
        <v>339</v>
      </c>
      <c r="D304" s="103" t="s">
        <v>2385</v>
      </c>
      <c r="E304" s="115">
        <v>42800.0</v>
      </c>
      <c r="F304" s="103" t="s">
        <v>2386</v>
      </c>
      <c r="G304" s="103" t="s">
        <v>2387</v>
      </c>
      <c r="H304" s="104"/>
      <c r="I304" s="11"/>
      <c r="J304" s="11"/>
    </row>
    <row r="305" ht="15.75" customHeight="1">
      <c r="A305" s="104" t="s">
        <v>115</v>
      </c>
      <c r="B305" s="103" t="s">
        <v>2390</v>
      </c>
      <c r="C305" s="103" t="s">
        <v>339</v>
      </c>
      <c r="D305" s="103" t="s">
        <v>2391</v>
      </c>
      <c r="E305" s="115">
        <v>42801.0</v>
      </c>
      <c r="F305" s="103" t="s">
        <v>2392</v>
      </c>
      <c r="G305" s="134" t="str">
        <f>HYPERLINK("http://plays.tv/video/58be87334730a47070/kicked-from-server-lost-hunter-van-box-proof-?section=feed","http://plays.tv/video/58be87334730a47070/kicked-from-server-lost-hunter-van-box-proof-?section=feed")</f>
        <v>http://plays.tv/video/58be87334730a47070/kicked-from-server-lost-hunter-van-box-proof-?section=feed</v>
      </c>
      <c r="H305" s="104"/>
      <c r="I305" s="11"/>
      <c r="J305" s="11"/>
    </row>
    <row r="306" ht="15.75" customHeight="1">
      <c r="A306" s="104" t="s">
        <v>45</v>
      </c>
      <c r="B306" s="103" t="s">
        <v>2401</v>
      </c>
      <c r="C306" s="103" t="s">
        <v>339</v>
      </c>
      <c r="D306" s="103" t="s">
        <v>2402</v>
      </c>
      <c r="E306" s="116">
        <v>42801.0</v>
      </c>
      <c r="F306" s="103" t="s">
        <v>2403</v>
      </c>
      <c r="G306" s="103" t="s">
        <v>2405</v>
      </c>
      <c r="H306" s="104"/>
      <c r="I306" s="11"/>
      <c r="J306" s="11"/>
    </row>
    <row r="307" ht="15.75" customHeight="1">
      <c r="A307" s="104" t="s">
        <v>604</v>
      </c>
      <c r="B307" s="103" t="s">
        <v>559</v>
      </c>
      <c r="C307" s="103" t="s">
        <v>44</v>
      </c>
      <c r="D307" s="103" t="s">
        <v>2408</v>
      </c>
      <c r="E307" s="115">
        <v>42801.0</v>
      </c>
      <c r="F307" s="103" t="s">
        <v>2409</v>
      </c>
      <c r="G307" s="103" t="s">
        <v>2410</v>
      </c>
      <c r="H307" s="104"/>
      <c r="I307" s="11"/>
      <c r="J307" s="11"/>
    </row>
    <row r="308" ht="15.75" customHeight="1">
      <c r="A308" s="104" t="s">
        <v>486</v>
      </c>
      <c r="B308" s="103" t="s">
        <v>2412</v>
      </c>
      <c r="C308" s="103" t="s">
        <v>44</v>
      </c>
      <c r="D308" s="103">
        <v>1727.0</v>
      </c>
      <c r="E308" s="115">
        <v>42802.0</v>
      </c>
      <c r="F308" s="103" t="s">
        <v>1575</v>
      </c>
      <c r="G308" s="103" t="s">
        <v>2415</v>
      </c>
      <c r="H308" s="104"/>
      <c r="I308" s="11"/>
      <c r="J308" s="11"/>
    </row>
    <row r="309" ht="15.75" customHeight="1">
      <c r="A309" s="104" t="s">
        <v>2417</v>
      </c>
      <c r="B309" s="103" t="s">
        <v>2139</v>
      </c>
      <c r="C309" s="103" t="s">
        <v>27</v>
      </c>
      <c r="D309" s="103" t="s">
        <v>2418</v>
      </c>
      <c r="E309" s="135">
        <v>42803.0</v>
      </c>
      <c r="F309" s="103" t="s">
        <v>2420</v>
      </c>
      <c r="G309" s="103" t="s">
        <v>1243</v>
      </c>
      <c r="H309" s="120" t="str">
        <f>HYPERLINK("https://cdn.discordapp.com/attachments/205213826751135744/289277688273960960/unknown.png","https://cdn.discordapp.com/attachments/205213826751135744/289277688273960960/unknown.png")</f>
        <v>https://cdn.discordapp.com/attachments/205213826751135744/289277688273960960/unknown.png</v>
      </c>
      <c r="I309" s="11"/>
      <c r="J309" s="11"/>
    </row>
    <row r="310" ht="15.75" customHeight="1">
      <c r="A310" s="104" t="s">
        <v>215</v>
      </c>
      <c r="B310" s="103" t="s">
        <v>2429</v>
      </c>
      <c r="C310" s="103" t="s">
        <v>27</v>
      </c>
      <c r="D310" s="103" t="s">
        <v>2430</v>
      </c>
      <c r="E310" s="115">
        <v>42803.0</v>
      </c>
      <c r="F310" s="103" t="s">
        <v>2392</v>
      </c>
      <c r="G310" s="103" t="s">
        <v>2433</v>
      </c>
      <c r="H310" s="104"/>
      <c r="I310" s="11"/>
      <c r="J310" s="11"/>
    </row>
    <row r="311" ht="15.75" customHeight="1">
      <c r="A311" s="104" t="s">
        <v>486</v>
      </c>
      <c r="B311" s="103" t="s">
        <v>2434</v>
      </c>
      <c r="C311" s="103" t="s">
        <v>27</v>
      </c>
      <c r="D311" s="103">
        <v>1137.0</v>
      </c>
      <c r="E311" s="115">
        <v>42804.0</v>
      </c>
      <c r="F311" s="103" t="s">
        <v>2437</v>
      </c>
      <c r="G311" s="103" t="s">
        <v>2438</v>
      </c>
      <c r="H311" s="104"/>
      <c r="I311" s="11"/>
      <c r="J311" s="11"/>
    </row>
    <row r="312" ht="15.75" customHeight="1">
      <c r="A312" s="104" t="s">
        <v>573</v>
      </c>
      <c r="B312" s="103" t="s">
        <v>2381</v>
      </c>
      <c r="C312" s="103" t="s">
        <v>339</v>
      </c>
      <c r="D312" s="117">
        <v>0.3590277777777778</v>
      </c>
      <c r="E312" s="115">
        <v>42804.0</v>
      </c>
      <c r="F312" s="103" t="s">
        <v>2441</v>
      </c>
      <c r="G312" s="103"/>
      <c r="H312" s="104"/>
      <c r="I312" s="11"/>
      <c r="J312" s="11"/>
    </row>
    <row r="313" ht="15.75" customHeight="1">
      <c r="A313" s="104" t="s">
        <v>585</v>
      </c>
      <c r="B313" s="103" t="s">
        <v>2237</v>
      </c>
      <c r="C313" s="103" t="s">
        <v>339</v>
      </c>
      <c r="D313" s="103" t="s">
        <v>2443</v>
      </c>
      <c r="E313" s="159">
        <v>42805.0</v>
      </c>
      <c r="F313" s="103" t="s">
        <v>2454</v>
      </c>
      <c r="G313" s="103" t="s">
        <v>2456</v>
      </c>
      <c r="H313" s="120" t="str">
        <f>HYPERLINK("http://images.akamai.steamusercontent.com/ugc/81467831800395791/F79483BE3FA2EC296CAF25FBB9D3733CF22032CB/","http://images.akamai.steamusercontent.com/ugc/81467831800395791/F79483BE3FA2EC296CAF25FBB9D3733CF22032CB/")</f>
        <v>http://images.akamai.steamusercontent.com/ugc/81467831800395791/F79483BE3FA2EC296CAF25FBB9D3733CF22032CB/</v>
      </c>
      <c r="I313" s="11"/>
      <c r="J313" s="11"/>
    </row>
    <row r="314" ht="15.75" customHeight="1">
      <c r="A314" s="104" t="s">
        <v>611</v>
      </c>
      <c r="B314" s="103" t="s">
        <v>2429</v>
      </c>
      <c r="C314" s="103" t="s">
        <v>27</v>
      </c>
      <c r="D314" s="103" t="s">
        <v>2461</v>
      </c>
      <c r="E314" s="133">
        <v>43042.0</v>
      </c>
      <c r="F314" s="103" t="s">
        <v>1223</v>
      </c>
      <c r="G314" s="103" t="s">
        <v>2463</v>
      </c>
      <c r="H314" s="104"/>
      <c r="I314" s="11"/>
      <c r="J314" s="11"/>
    </row>
    <row r="315" ht="15.75" customHeight="1">
      <c r="A315" s="104" t="s">
        <v>373</v>
      </c>
      <c r="B315" s="103" t="s">
        <v>2464</v>
      </c>
      <c r="C315" s="103" t="s">
        <v>339</v>
      </c>
      <c r="D315" s="119">
        <v>0.5847222222222223</v>
      </c>
      <c r="E315" s="116">
        <v>42805.0</v>
      </c>
      <c r="F315" s="103" t="s">
        <v>2466</v>
      </c>
      <c r="G315" s="103" t="s">
        <v>2467</v>
      </c>
      <c r="H315" s="120" t="str">
        <f>HYPERLINK("http://steamcommunity.com/id/daxdaily/screenshots/","http://steamcommunity.com/id/daxdaily/screenshots/")</f>
        <v>http://steamcommunity.com/id/daxdaily/screenshots/</v>
      </c>
      <c r="I315" s="11"/>
      <c r="J315" s="11"/>
    </row>
    <row r="316" ht="15.75" customHeight="1">
      <c r="A316" s="104" t="s">
        <v>592</v>
      </c>
      <c r="B316" s="103" t="s">
        <v>2476</v>
      </c>
      <c r="C316" s="103" t="s">
        <v>116</v>
      </c>
      <c r="D316" s="117">
        <v>0.80625</v>
      </c>
      <c r="E316" s="115">
        <v>42805.0</v>
      </c>
      <c r="F316" s="103" t="s">
        <v>1346</v>
      </c>
      <c r="G316" s="103" t="s">
        <v>2478</v>
      </c>
      <c r="H316" s="120" t="str">
        <f>HYPERLINK("http://imgur.com/a/OX4oo","http://imgur.com/a/OX4oo")</f>
        <v>http://imgur.com/a/OX4oo</v>
      </c>
      <c r="I316" s="11"/>
      <c r="J316" s="11"/>
    </row>
    <row r="317" ht="15.75" customHeight="1">
      <c r="A317" s="104" t="s">
        <v>109</v>
      </c>
      <c r="B317" s="103" t="s">
        <v>2429</v>
      </c>
      <c r="C317" s="103" t="s">
        <v>27</v>
      </c>
      <c r="D317" s="117">
        <v>0.8125</v>
      </c>
      <c r="E317" s="103" t="s">
        <v>2484</v>
      </c>
      <c r="F317" s="103" t="s">
        <v>2485</v>
      </c>
      <c r="G317" s="134" t="str">
        <f>HYPERLINK("https://youtu.be/7JPRzVGDFUk","https://youtu.be/7JPRzVGDFUk  ")</f>
        <v>https://youtu.be/7JPRzVGDFUk  </v>
      </c>
      <c r="H317" s="104"/>
      <c r="I317" s="11"/>
      <c r="J317" s="11"/>
    </row>
    <row r="318" ht="15.75" customHeight="1">
      <c r="A318" s="104" t="s">
        <v>109</v>
      </c>
      <c r="B318" s="103" t="s">
        <v>2496</v>
      </c>
      <c r="C318" s="103" t="s">
        <v>27</v>
      </c>
      <c r="D318" s="117">
        <v>0.002777777777777778</v>
      </c>
      <c r="E318" s="103" t="s">
        <v>2499</v>
      </c>
      <c r="F318" s="103" t="s">
        <v>2501</v>
      </c>
      <c r="G318" s="103" t="s">
        <v>2503</v>
      </c>
      <c r="H318" s="104"/>
      <c r="I318" s="11"/>
      <c r="J318" s="11"/>
    </row>
    <row r="319" ht="15.75" customHeight="1">
      <c r="A319" s="104" t="s">
        <v>109</v>
      </c>
      <c r="B319" s="103" t="s">
        <v>2506</v>
      </c>
      <c r="C319" s="103" t="s">
        <v>116</v>
      </c>
      <c r="D319" s="117">
        <v>0.03125</v>
      </c>
      <c r="E319" s="103" t="s">
        <v>2499</v>
      </c>
      <c r="F319" s="103" t="s">
        <v>2356</v>
      </c>
      <c r="G319" s="103" t="s">
        <v>2507</v>
      </c>
      <c r="H319" s="104"/>
      <c r="I319" s="11"/>
      <c r="J319" s="11"/>
    </row>
    <row r="320" ht="15.75" customHeight="1">
      <c r="A320" s="104" t="s">
        <v>109</v>
      </c>
      <c r="B320" s="103" t="s">
        <v>2511</v>
      </c>
      <c r="C320" s="103" t="s">
        <v>44</v>
      </c>
      <c r="D320" s="117">
        <v>0.05694444444444444</v>
      </c>
      <c r="E320" s="103" t="s">
        <v>2499</v>
      </c>
      <c r="F320" s="103" t="s">
        <v>2513</v>
      </c>
      <c r="G320" s="103" t="s">
        <v>2514</v>
      </c>
      <c r="H320" s="104"/>
      <c r="I320" s="11"/>
      <c r="J320" s="11"/>
    </row>
    <row r="321" ht="15.75" customHeight="1">
      <c r="A321" s="104" t="s">
        <v>563</v>
      </c>
      <c r="B321" s="103" t="s">
        <v>2228</v>
      </c>
      <c r="C321" s="103" t="s">
        <v>339</v>
      </c>
      <c r="D321" s="119">
        <v>0.8951388888888889</v>
      </c>
      <c r="E321" s="115">
        <v>42805.0</v>
      </c>
      <c r="F321" s="103" t="s">
        <v>2518</v>
      </c>
      <c r="G321" s="103" t="s">
        <v>2519</v>
      </c>
      <c r="H321" s="104"/>
      <c r="I321" s="11"/>
      <c r="J321" s="11"/>
    </row>
    <row r="322" ht="15.75" customHeight="1">
      <c r="A322" s="104" t="s">
        <v>109</v>
      </c>
      <c r="B322" s="103" t="s">
        <v>2520</v>
      </c>
      <c r="C322" s="103" t="s">
        <v>339</v>
      </c>
      <c r="D322" s="117">
        <v>0.11736111111111111</v>
      </c>
      <c r="E322" s="103" t="s">
        <v>2499</v>
      </c>
      <c r="F322" s="103" t="s">
        <v>1333</v>
      </c>
      <c r="G322" s="103" t="s">
        <v>2522</v>
      </c>
      <c r="H322" s="104"/>
      <c r="I322" s="11"/>
      <c r="J322" s="11"/>
    </row>
    <row r="323" ht="15.75" customHeight="1">
      <c r="A323" s="104" t="s">
        <v>43</v>
      </c>
      <c r="B323" s="103" t="s">
        <v>2524</v>
      </c>
      <c r="C323" s="103" t="s">
        <v>339</v>
      </c>
      <c r="D323" s="103" t="s">
        <v>2525</v>
      </c>
      <c r="E323" s="135">
        <v>42805.0</v>
      </c>
      <c r="F323" s="103" t="s">
        <v>2526</v>
      </c>
      <c r="G323" s="103" t="s">
        <v>2528</v>
      </c>
      <c r="H323" s="120" t="str">
        <f>HYPERLINK("https://www.youtube.com/watch?v=-1N9zFj11W4&amp;feature=youtu.be","https://www.youtube.com/watch?v=-1N9zFj11W4&amp;feature=youtu.be")</f>
        <v>https://www.youtube.com/watch?v=-1N9zFj11W4&amp;feature=youtu.be</v>
      </c>
      <c r="I323" s="11"/>
      <c r="J323" s="11"/>
    </row>
    <row r="324" ht="15.75" customHeight="1">
      <c r="A324" s="104" t="s">
        <v>611</v>
      </c>
      <c r="B324" s="103" t="s">
        <v>2543</v>
      </c>
      <c r="C324" s="103" t="s">
        <v>27</v>
      </c>
      <c r="D324" s="103" t="s">
        <v>2544</v>
      </c>
      <c r="E324" s="133">
        <v>43072.0</v>
      </c>
      <c r="F324" s="103" t="s">
        <v>2383</v>
      </c>
      <c r="G324" s="103" t="s">
        <v>2546</v>
      </c>
      <c r="H324" s="104"/>
      <c r="I324" s="11"/>
      <c r="J324" s="11"/>
    </row>
    <row r="325" ht="15.75" customHeight="1">
      <c r="A325" s="104" t="s">
        <v>604</v>
      </c>
      <c r="B325" s="103" t="s">
        <v>2547</v>
      </c>
      <c r="C325" s="103" t="s">
        <v>27</v>
      </c>
      <c r="D325" s="103" t="s">
        <v>2549</v>
      </c>
      <c r="E325" s="116">
        <v>42805.0</v>
      </c>
      <c r="F325" s="103" t="s">
        <v>2371</v>
      </c>
      <c r="G325" s="103"/>
      <c r="H325" s="104"/>
      <c r="I325" s="11"/>
      <c r="J325" s="11"/>
    </row>
    <row r="326" ht="15.75" customHeight="1">
      <c r="A326" s="104" t="s">
        <v>611</v>
      </c>
      <c r="B326" s="103" t="s">
        <v>538</v>
      </c>
      <c r="C326" s="103" t="s">
        <v>27</v>
      </c>
      <c r="D326" s="103" t="s">
        <v>2552</v>
      </c>
      <c r="E326" s="103" t="s">
        <v>613</v>
      </c>
      <c r="F326" s="103" t="s">
        <v>2553</v>
      </c>
      <c r="G326" s="103" t="s">
        <v>2554</v>
      </c>
      <c r="H326" s="104"/>
      <c r="I326" s="11"/>
      <c r="J326" s="11"/>
    </row>
    <row r="327" ht="15.75" customHeight="1">
      <c r="A327" s="104" t="s">
        <v>611</v>
      </c>
      <c r="B327" s="103" t="s">
        <v>2557</v>
      </c>
      <c r="C327" s="103" t="s">
        <v>27</v>
      </c>
      <c r="D327" s="103" t="s">
        <v>2552</v>
      </c>
      <c r="E327" s="103" t="s">
        <v>613</v>
      </c>
      <c r="F327" s="103" t="s">
        <v>1447</v>
      </c>
      <c r="G327" s="103" t="s">
        <v>2560</v>
      </c>
      <c r="H327" s="104"/>
      <c r="I327" s="11"/>
      <c r="J327" s="11"/>
    </row>
    <row r="328" ht="15.75" customHeight="1">
      <c r="A328" s="104" t="s">
        <v>50</v>
      </c>
      <c r="B328" s="103" t="s">
        <v>2563</v>
      </c>
      <c r="C328" s="103" t="s">
        <v>27</v>
      </c>
      <c r="D328" s="117">
        <v>0.6798611111111111</v>
      </c>
      <c r="E328" s="135">
        <v>43072.0</v>
      </c>
      <c r="F328" s="103" t="s">
        <v>1530</v>
      </c>
      <c r="G328" s="103" t="s">
        <v>2566</v>
      </c>
      <c r="H328" s="104"/>
      <c r="I328" s="11"/>
      <c r="J328" s="11"/>
    </row>
    <row r="329" ht="15.75" customHeight="1">
      <c r="A329" s="104" t="s">
        <v>142</v>
      </c>
      <c r="B329" s="103" t="s">
        <v>2054</v>
      </c>
      <c r="C329" s="103" t="s">
        <v>339</v>
      </c>
      <c r="D329" s="103" t="s">
        <v>2570</v>
      </c>
      <c r="E329" s="116">
        <v>42806.0</v>
      </c>
      <c r="F329" s="103" t="s">
        <v>2571</v>
      </c>
      <c r="G329" s="103" t="s">
        <v>2573</v>
      </c>
      <c r="H329" s="120" t="str">
        <f>HYPERLINK("https://gyazo.com/4d5d223603fff9ceaeb7cafd6ca22a97","https://gyazo.com/4d5d223603fff9ceaeb7cafd6ca22a97")</f>
        <v>https://gyazo.com/4d5d223603fff9ceaeb7cafd6ca22a97</v>
      </c>
      <c r="I329" s="11"/>
      <c r="J329" s="11"/>
    </row>
    <row r="330" ht="15.75" customHeight="1">
      <c r="A330" s="104" t="s">
        <v>142</v>
      </c>
      <c r="B330" s="103" t="s">
        <v>2579</v>
      </c>
      <c r="C330" s="103" t="s">
        <v>116</v>
      </c>
      <c r="D330" s="103" t="s">
        <v>2580</v>
      </c>
      <c r="E330" s="116">
        <v>42806.0</v>
      </c>
      <c r="F330" s="103" t="s">
        <v>2581</v>
      </c>
      <c r="G330" s="103"/>
      <c r="H330" s="104"/>
      <c r="I330" s="11"/>
      <c r="J330" s="11"/>
    </row>
    <row r="331" ht="15.75" customHeight="1">
      <c r="A331" s="104" t="s">
        <v>59</v>
      </c>
      <c r="B331" s="103" t="s">
        <v>2584</v>
      </c>
      <c r="C331" s="103" t="s">
        <v>60</v>
      </c>
      <c r="D331" s="103" t="s">
        <v>2586</v>
      </c>
      <c r="E331" s="116">
        <v>42806.0</v>
      </c>
      <c r="F331" s="103" t="s">
        <v>2587</v>
      </c>
      <c r="G331" s="103" t="s">
        <v>2589</v>
      </c>
      <c r="H331" s="120" t="str">
        <f>HYPERLINK("http://forum.expgamingcommunity.com/topic/2088-compensation-request-uselesstard/","http://forum.expgamingcommunity.com/topic/2088-compensation-request-uselesstard/")</f>
        <v>http://forum.expgamingcommunity.com/topic/2088-compensation-request-uselesstard/</v>
      </c>
      <c r="I331" s="11"/>
      <c r="J331" s="11"/>
    </row>
    <row r="332" ht="15.75" customHeight="1">
      <c r="A332" s="104" t="s">
        <v>59</v>
      </c>
      <c r="B332" s="103" t="s">
        <v>2597</v>
      </c>
      <c r="C332" s="103" t="s">
        <v>598</v>
      </c>
      <c r="D332" s="103" t="s">
        <v>2600</v>
      </c>
      <c r="E332" s="116">
        <v>42806.0</v>
      </c>
      <c r="F332" s="103" t="s">
        <v>1065</v>
      </c>
      <c r="G332" s="103" t="s">
        <v>2601</v>
      </c>
      <c r="H332" s="104"/>
      <c r="I332" s="11"/>
      <c r="J332" s="11"/>
    </row>
    <row r="333" ht="15.75" customHeight="1">
      <c r="A333" s="104" t="s">
        <v>158</v>
      </c>
      <c r="B333" s="103" t="s">
        <v>2602</v>
      </c>
      <c r="C333" s="103" t="s">
        <v>116</v>
      </c>
      <c r="D333" s="119">
        <v>0.5520833333333334</v>
      </c>
      <c r="E333" s="116">
        <v>42806.0</v>
      </c>
      <c r="F333" s="103" t="s">
        <v>1530</v>
      </c>
      <c r="G333" s="103"/>
      <c r="H333" s="104"/>
      <c r="I333" s="11"/>
      <c r="J333" s="11"/>
    </row>
    <row r="334" ht="15.75" customHeight="1">
      <c r="A334" s="104" t="s">
        <v>45</v>
      </c>
      <c r="B334" s="103" t="s">
        <v>2607</v>
      </c>
      <c r="C334" s="103" t="s">
        <v>27</v>
      </c>
      <c r="D334" s="103" t="s">
        <v>2609</v>
      </c>
      <c r="E334" s="116">
        <v>42806.0</v>
      </c>
      <c r="F334" s="103" t="s">
        <v>2611</v>
      </c>
      <c r="G334" s="103" t="s">
        <v>2613</v>
      </c>
      <c r="H334" s="104"/>
      <c r="I334" s="11"/>
      <c r="J334" s="11"/>
    </row>
    <row r="335" ht="15.75" customHeight="1">
      <c r="A335" s="104" t="s">
        <v>171</v>
      </c>
      <c r="B335" s="103" t="s">
        <v>2615</v>
      </c>
      <c r="C335" s="103" t="s">
        <v>116</v>
      </c>
      <c r="D335" s="103" t="s">
        <v>2616</v>
      </c>
      <c r="E335" s="116">
        <v>42806.0</v>
      </c>
      <c r="F335" s="103" t="s">
        <v>1950</v>
      </c>
      <c r="G335" s="103" t="s">
        <v>2617</v>
      </c>
      <c r="H335" s="104"/>
      <c r="I335" s="11"/>
      <c r="J335" s="11"/>
    </row>
    <row r="336" ht="15.75" customHeight="1">
      <c r="A336" s="104" t="s">
        <v>2618</v>
      </c>
      <c r="B336" s="103" t="s">
        <v>1777</v>
      </c>
      <c r="C336" s="103" t="s">
        <v>116</v>
      </c>
      <c r="D336" s="103" t="s">
        <v>2620</v>
      </c>
      <c r="E336" s="116">
        <v>42807.0</v>
      </c>
      <c r="F336" s="103" t="s">
        <v>413</v>
      </c>
      <c r="G336" s="103" t="s">
        <v>2623</v>
      </c>
      <c r="H336" s="104" t="s">
        <v>2624</v>
      </c>
      <c r="I336" s="11"/>
      <c r="J336" s="11"/>
    </row>
    <row r="337" ht="15.75" customHeight="1">
      <c r="A337" s="104" t="s">
        <v>50</v>
      </c>
      <c r="B337" s="103" t="s">
        <v>2625</v>
      </c>
      <c r="C337" s="103" t="s">
        <v>116</v>
      </c>
      <c r="D337" s="103" t="s">
        <v>1604</v>
      </c>
      <c r="E337" s="103" t="s">
        <v>2626</v>
      </c>
      <c r="F337" s="103">
        <v>17500.0</v>
      </c>
      <c r="G337" s="103" t="s">
        <v>825</v>
      </c>
      <c r="H337" s="120" t="str">
        <f>HYPERLINK("http://plays.tv/video/58c6d91ed0778c5694/boggerboy-selling-reapers-car-in-the-safezone","http://plays.tv/video/58c6d91ed0778c5694/boggerboy-selling-reapers-car-in-the-safezone")</f>
        <v>http://plays.tv/video/58c6d91ed0778c5694/boggerboy-selling-reapers-car-in-the-safezone</v>
      </c>
      <c r="I337" s="11"/>
      <c r="J337" s="11"/>
    </row>
    <row r="338" ht="15.75" customHeight="1">
      <c r="A338" s="104" t="s">
        <v>486</v>
      </c>
      <c r="B338" s="103" t="s">
        <v>2637</v>
      </c>
      <c r="C338" s="103" t="s">
        <v>44</v>
      </c>
      <c r="D338" s="103">
        <v>2115.0</v>
      </c>
      <c r="E338" s="115">
        <v>42807.0</v>
      </c>
      <c r="F338" s="103"/>
      <c r="G338" s="103" t="s">
        <v>2639</v>
      </c>
      <c r="H338" s="104"/>
      <c r="I338" s="11"/>
      <c r="J338" s="11"/>
    </row>
    <row r="339" ht="15.75" customHeight="1">
      <c r="A339" s="104" t="s">
        <v>486</v>
      </c>
      <c r="B339" s="103" t="s">
        <v>2641</v>
      </c>
      <c r="C339" s="103" t="s">
        <v>339</v>
      </c>
      <c r="D339" s="103">
        <v>2117.0</v>
      </c>
      <c r="E339" s="115">
        <v>42807.0</v>
      </c>
      <c r="F339" s="103" t="s">
        <v>1794</v>
      </c>
      <c r="G339" s="103" t="s">
        <v>2642</v>
      </c>
      <c r="H339" s="104"/>
      <c r="I339" s="11"/>
      <c r="J339" s="11"/>
    </row>
    <row r="340" ht="15.75" customHeight="1">
      <c r="A340" s="104" t="s">
        <v>592</v>
      </c>
      <c r="B340" s="103" t="s">
        <v>789</v>
      </c>
      <c r="C340" s="103" t="s">
        <v>598</v>
      </c>
      <c r="D340" s="103" t="s">
        <v>2645</v>
      </c>
      <c r="E340" s="115">
        <v>42808.0</v>
      </c>
      <c r="F340" s="103" t="s">
        <v>2647</v>
      </c>
      <c r="G340" s="103" t="s">
        <v>2648</v>
      </c>
      <c r="H340" s="104"/>
      <c r="I340" s="11"/>
      <c r="J340" s="11"/>
    </row>
    <row r="341" ht="15.75" customHeight="1">
      <c r="A341" s="104" t="s">
        <v>486</v>
      </c>
      <c r="B341" s="103" t="s">
        <v>2649</v>
      </c>
      <c r="C341" s="103" t="s">
        <v>339</v>
      </c>
      <c r="D341" s="103">
        <v>902.0</v>
      </c>
      <c r="E341" s="115">
        <v>42808.0</v>
      </c>
      <c r="F341" s="103" t="s">
        <v>2651</v>
      </c>
      <c r="G341" s="103" t="s">
        <v>2652</v>
      </c>
      <c r="H341" s="104" t="s">
        <v>2654</v>
      </c>
      <c r="I341" s="11"/>
      <c r="J341" s="11"/>
    </row>
    <row r="342" ht="15.75" customHeight="1">
      <c r="A342" s="104" t="s">
        <v>486</v>
      </c>
      <c r="B342" s="103" t="s">
        <v>2655</v>
      </c>
      <c r="C342" s="103" t="s">
        <v>44</v>
      </c>
      <c r="D342" s="103">
        <v>916.0</v>
      </c>
      <c r="E342" s="115">
        <v>42808.0</v>
      </c>
      <c r="F342" s="103" t="s">
        <v>2656</v>
      </c>
      <c r="G342" s="103" t="s">
        <v>2657</v>
      </c>
      <c r="H342" s="104"/>
      <c r="I342" s="11"/>
      <c r="J342" s="11"/>
    </row>
    <row r="343" ht="15.75" customHeight="1">
      <c r="A343" s="104" t="s">
        <v>50</v>
      </c>
      <c r="B343" s="103" t="s">
        <v>2659</v>
      </c>
      <c r="C343" s="103" t="s">
        <v>27</v>
      </c>
      <c r="D343" s="117">
        <v>0.8194444444444444</v>
      </c>
      <c r="E343" s="103" t="s">
        <v>654</v>
      </c>
      <c r="F343" s="103" t="s">
        <v>825</v>
      </c>
      <c r="G343" s="103" t="s">
        <v>2661</v>
      </c>
      <c r="H343" s="104" t="s">
        <v>2662</v>
      </c>
      <c r="I343" s="11"/>
      <c r="J343" s="11"/>
    </row>
    <row r="344" ht="15.75" customHeight="1">
      <c r="A344" s="104" t="s">
        <v>50</v>
      </c>
      <c r="B344" s="103" t="s">
        <v>2663</v>
      </c>
      <c r="C344" s="103" t="s">
        <v>339</v>
      </c>
      <c r="D344" s="117">
        <v>0.8333333333333334</v>
      </c>
      <c r="E344" s="103" t="s">
        <v>654</v>
      </c>
      <c r="F344" s="103" t="s">
        <v>2664</v>
      </c>
      <c r="G344" s="103" t="s">
        <v>825</v>
      </c>
      <c r="H344" s="120" t="str">
        <f>HYPERLINK("https://www.youtube.com/watch?v=PAkAE0diUmM","https://www.youtube.com/watch?v=PAkAE0diUmM")</f>
        <v>https://www.youtube.com/watch?v=PAkAE0diUmM</v>
      </c>
      <c r="I344" s="11"/>
      <c r="J344" s="11"/>
    </row>
    <row r="345" ht="15.75" customHeight="1">
      <c r="A345" s="104" t="s">
        <v>158</v>
      </c>
      <c r="B345" s="103" t="s">
        <v>2671</v>
      </c>
      <c r="C345" s="103" t="s">
        <v>27</v>
      </c>
      <c r="D345" s="103" t="s">
        <v>2672</v>
      </c>
      <c r="E345" s="115">
        <v>42808.0</v>
      </c>
      <c r="F345" s="103"/>
      <c r="G345" s="103" t="s">
        <v>1646</v>
      </c>
      <c r="H345" s="120" t="str">
        <f>HYPERLINK("https://www.twitch.tv/videos/128697608","https://www.twitch.tv/videos/128697608")</f>
        <v>https://www.twitch.tv/videos/128697608</v>
      </c>
      <c r="I345" s="11"/>
      <c r="J345" s="11"/>
    </row>
    <row r="346" ht="15.75" customHeight="1">
      <c r="A346" s="104" t="s">
        <v>171</v>
      </c>
      <c r="B346" s="103" t="s">
        <v>2677</v>
      </c>
      <c r="C346" s="103" t="s">
        <v>27</v>
      </c>
      <c r="D346" s="103" t="s">
        <v>2678</v>
      </c>
      <c r="E346" s="116">
        <v>42808.0</v>
      </c>
      <c r="F346" s="103" t="s">
        <v>2392</v>
      </c>
      <c r="G346" s="103" t="s">
        <v>2681</v>
      </c>
      <c r="H346" s="120" t="str">
        <f>HYPERLINK("https://www.youtube.com/watch?v=wphsk-lBz8Y&amp;feature=youtu.be","https://www.youtube.com/watch?v=wphsk-lBz8Y&amp;feature=youtu.be")</f>
        <v>https://www.youtube.com/watch?v=wphsk-lBz8Y&amp;feature=youtu.be</v>
      </c>
      <c r="I346" s="11"/>
      <c r="J346" s="11"/>
    </row>
    <row r="347" ht="15.75" customHeight="1">
      <c r="A347" s="104" t="s">
        <v>486</v>
      </c>
      <c r="B347" s="103" t="s">
        <v>2511</v>
      </c>
      <c r="C347" s="103" t="s">
        <v>44</v>
      </c>
      <c r="D347" s="103">
        <v>2029.0</v>
      </c>
      <c r="E347" s="115">
        <v>42808.0</v>
      </c>
      <c r="F347" s="103"/>
      <c r="G347" s="103"/>
      <c r="H347" s="120" t="str">
        <f>HYPERLINK("http://images.akamai.steamusercontent.com/ugc/84845992350507652/193A7E9297694EC216CAC421BB58F17B8EDA3B1E/","http://images.akamai.steamusercontent.com/ugc/84845992350507652/193A7E9297694EC216CAC421BB58F17B8EDA3B1E/")</f>
        <v>http://images.akamai.steamusercontent.com/ugc/84845992350507652/193A7E9297694EC216CAC421BB58F17B8EDA3B1E/</v>
      </c>
      <c r="I347" s="11"/>
      <c r="J347" s="11"/>
    </row>
    <row r="348" ht="15.75" customHeight="1">
      <c r="A348" s="104" t="s">
        <v>45</v>
      </c>
      <c r="B348" s="103" t="s">
        <v>1785</v>
      </c>
      <c r="C348" s="103" t="s">
        <v>339</v>
      </c>
      <c r="D348" s="103" t="s">
        <v>2696</v>
      </c>
      <c r="E348" s="116">
        <v>42808.0</v>
      </c>
      <c r="F348" s="103"/>
      <c r="G348" s="103" t="s">
        <v>2697</v>
      </c>
      <c r="H348" s="104" t="s">
        <v>2698</v>
      </c>
      <c r="I348" s="11"/>
      <c r="J348" s="11"/>
    </row>
    <row r="349" ht="15.75" customHeight="1">
      <c r="A349" s="104" t="s">
        <v>142</v>
      </c>
      <c r="B349" s="103" t="s">
        <v>2511</v>
      </c>
      <c r="C349" s="103" t="s">
        <v>44</v>
      </c>
      <c r="D349" s="103" t="s">
        <v>2702</v>
      </c>
      <c r="E349" s="116">
        <v>42809.0</v>
      </c>
      <c r="F349" s="103">
        <v>500.0</v>
      </c>
      <c r="G349" s="103" t="s">
        <v>2704</v>
      </c>
      <c r="H349" s="104" t="s">
        <v>2705</v>
      </c>
      <c r="I349" s="11"/>
      <c r="J349" s="11"/>
    </row>
    <row r="350" ht="15.75" customHeight="1">
      <c r="A350" s="104" t="s">
        <v>592</v>
      </c>
      <c r="B350" s="103" t="s">
        <v>592</v>
      </c>
      <c r="C350" s="103" t="s">
        <v>27</v>
      </c>
      <c r="D350" s="103" t="s">
        <v>2707</v>
      </c>
      <c r="E350" s="115">
        <v>42809.0</v>
      </c>
      <c r="F350" s="103" t="s">
        <v>2709</v>
      </c>
      <c r="G350" s="103" t="s">
        <v>2710</v>
      </c>
      <c r="H350" s="104"/>
      <c r="I350" s="11"/>
      <c r="J350" s="11"/>
    </row>
    <row r="351" ht="15.75" customHeight="1">
      <c r="A351" s="104" t="s">
        <v>50</v>
      </c>
      <c r="B351" s="103" t="s">
        <v>2637</v>
      </c>
      <c r="C351" s="103" t="s">
        <v>44</v>
      </c>
      <c r="D351" s="103" t="s">
        <v>2711</v>
      </c>
      <c r="E351" s="103" t="s">
        <v>2712</v>
      </c>
      <c r="F351" s="103" t="s">
        <v>825</v>
      </c>
      <c r="G351" s="103" t="s">
        <v>2713</v>
      </c>
      <c r="H351" s="120" t="str">
        <f>HYPERLINK("http://i.imgur.com/HS9PN4V.png","http://i.imgur.com/HS9PN4V.png")</f>
        <v>http://i.imgur.com/HS9PN4V.png</v>
      </c>
      <c r="I351" s="11"/>
      <c r="J351" s="11"/>
    </row>
    <row r="352" ht="15.75" customHeight="1">
      <c r="A352" s="104" t="s">
        <v>592</v>
      </c>
      <c r="B352" s="103" t="s">
        <v>592</v>
      </c>
      <c r="C352" s="103" t="s">
        <v>27</v>
      </c>
      <c r="D352" s="103" t="s">
        <v>2720</v>
      </c>
      <c r="E352" s="103" t="s">
        <v>2712</v>
      </c>
      <c r="F352" s="103" t="s">
        <v>2709</v>
      </c>
      <c r="G352" s="103" t="s">
        <v>2721</v>
      </c>
      <c r="H352" s="104"/>
      <c r="I352" s="11"/>
      <c r="J352" s="11"/>
    </row>
    <row r="353" ht="15.75" customHeight="1">
      <c r="A353" s="104" t="s">
        <v>563</v>
      </c>
      <c r="B353" s="103" t="s">
        <v>2722</v>
      </c>
      <c r="C353" s="103" t="s">
        <v>79</v>
      </c>
      <c r="D353" s="117">
        <v>0.5763888888888888</v>
      </c>
      <c r="E353" s="116">
        <v>42809.0</v>
      </c>
      <c r="F353" s="103" t="s">
        <v>1371</v>
      </c>
      <c r="G353" s="103" t="s">
        <v>2724</v>
      </c>
      <c r="H353" s="104" t="s">
        <v>2726</v>
      </c>
      <c r="I353" s="11"/>
      <c r="J353" s="11"/>
    </row>
    <row r="354" ht="15.75" customHeight="1">
      <c r="A354" s="104" t="s">
        <v>109</v>
      </c>
      <c r="B354" s="103" t="s">
        <v>2663</v>
      </c>
      <c r="C354" s="103" t="s">
        <v>339</v>
      </c>
      <c r="D354" s="117">
        <v>0.8347222222222223</v>
      </c>
      <c r="E354" s="103" t="s">
        <v>2729</v>
      </c>
      <c r="F354" s="103"/>
      <c r="G354" s="103" t="s">
        <v>2731</v>
      </c>
      <c r="H354" s="104" t="s">
        <v>2733</v>
      </c>
      <c r="I354" s="11"/>
      <c r="J354" s="11"/>
    </row>
    <row r="355" ht="15.75" customHeight="1">
      <c r="A355" s="104" t="s">
        <v>109</v>
      </c>
      <c r="B355" s="103" t="s">
        <v>2734</v>
      </c>
      <c r="C355" s="103" t="s">
        <v>339</v>
      </c>
      <c r="D355" s="117">
        <v>0.8347222222222223</v>
      </c>
      <c r="E355" s="103" t="s">
        <v>2729</v>
      </c>
      <c r="F355" s="103"/>
      <c r="G355" s="103" t="s">
        <v>2737</v>
      </c>
      <c r="H355" s="104" t="s">
        <v>2738</v>
      </c>
      <c r="I355" s="11"/>
      <c r="J355" s="11"/>
    </row>
    <row r="356" ht="15.75" customHeight="1">
      <c r="A356" s="104" t="s">
        <v>611</v>
      </c>
      <c r="B356" s="103" t="s">
        <v>2741</v>
      </c>
      <c r="C356" s="103" t="s">
        <v>612</v>
      </c>
      <c r="D356" s="103" t="s">
        <v>2743</v>
      </c>
      <c r="E356" s="103" t="s">
        <v>2744</v>
      </c>
      <c r="F356" s="103"/>
      <c r="G356" s="103" t="s">
        <v>2746</v>
      </c>
      <c r="H356" s="104" t="s">
        <v>2747</v>
      </c>
      <c r="I356" s="11"/>
      <c r="J356" s="11"/>
    </row>
    <row r="357" ht="15.75" customHeight="1">
      <c r="A357" s="104" t="s">
        <v>158</v>
      </c>
      <c r="B357" s="103" t="s">
        <v>2180</v>
      </c>
      <c r="C357" s="103" t="s">
        <v>339</v>
      </c>
      <c r="D357" s="103" t="s">
        <v>2749</v>
      </c>
      <c r="E357" s="116">
        <v>42809.0</v>
      </c>
      <c r="F357" s="103"/>
      <c r="G357" s="103" t="s">
        <v>1139</v>
      </c>
      <c r="H357" s="104" t="s">
        <v>2751</v>
      </c>
      <c r="I357" s="11"/>
      <c r="J357" s="11"/>
    </row>
    <row r="358" ht="15.75" customHeight="1">
      <c r="A358" s="104" t="s">
        <v>109</v>
      </c>
      <c r="B358" s="103" t="s">
        <v>2752</v>
      </c>
      <c r="C358" s="103" t="s">
        <v>44</v>
      </c>
      <c r="D358" s="117">
        <v>0.8354166666666667</v>
      </c>
      <c r="E358" s="103" t="s">
        <v>2756</v>
      </c>
      <c r="F358" s="103"/>
      <c r="G358" s="103" t="s">
        <v>2274</v>
      </c>
      <c r="H358" s="120" t="str">
        <f>HYPERLINK("https://www.youtube.com/watch?v=5dVeX7PZdZI&amp;feature=youtu.be","https://www.youtube.com/watch?v=5dVeX7PZdZI&amp;feature=youtu.be")</f>
        <v>https://www.youtube.com/watch?v=5dVeX7PZdZI&amp;feature=youtu.be</v>
      </c>
      <c r="I358" s="11"/>
      <c r="J358" s="11"/>
    </row>
    <row r="359" ht="15.75" customHeight="1">
      <c r="A359" s="104" t="s">
        <v>109</v>
      </c>
      <c r="B359" s="103" t="s">
        <v>2763</v>
      </c>
      <c r="C359" s="103" t="s">
        <v>116</v>
      </c>
      <c r="D359" s="117">
        <v>0.84375</v>
      </c>
      <c r="E359" s="103" t="s">
        <v>2756</v>
      </c>
      <c r="F359" s="103" t="s">
        <v>2765</v>
      </c>
      <c r="G359" s="103" t="s">
        <v>2766</v>
      </c>
      <c r="H359" s="120" t="str">
        <f>HYPERLINK("https://www.youtube.com/watch?v=ZrQw88yO4Og&amp;feature=youtu.be","https://www.youtube.com/watch?v=ZrQw88yO4Og&amp;feature=youtu.be")</f>
        <v>https://www.youtube.com/watch?v=ZrQw88yO4Og&amp;feature=youtu.be</v>
      </c>
      <c r="I359" s="11"/>
      <c r="J359" s="11"/>
    </row>
    <row r="360" ht="15.75" customHeight="1">
      <c r="A360" s="104" t="s">
        <v>486</v>
      </c>
      <c r="B360" s="103" t="s">
        <v>2777</v>
      </c>
      <c r="C360" s="103" t="s">
        <v>79</v>
      </c>
      <c r="D360" s="103">
        <v>1044.0</v>
      </c>
      <c r="E360" s="115">
        <v>42811.0</v>
      </c>
      <c r="F360" s="103" t="s">
        <v>1277</v>
      </c>
      <c r="G360" s="103" t="s">
        <v>2779</v>
      </c>
      <c r="H360" s="104" t="s">
        <v>2780</v>
      </c>
      <c r="I360" s="11"/>
      <c r="J360" s="11"/>
    </row>
    <row r="361" ht="15.75" customHeight="1">
      <c r="A361" s="104" t="s">
        <v>486</v>
      </c>
      <c r="B361" s="103" t="s">
        <v>2782</v>
      </c>
      <c r="C361" s="103" t="s">
        <v>79</v>
      </c>
      <c r="D361" s="103">
        <v>1255.0</v>
      </c>
      <c r="E361" s="115">
        <v>42811.0</v>
      </c>
      <c r="F361" s="103" t="s">
        <v>2783</v>
      </c>
      <c r="G361" s="103"/>
      <c r="H361" s="104" t="s">
        <v>2784</v>
      </c>
      <c r="I361" s="11"/>
      <c r="J361" s="11"/>
    </row>
    <row r="362" ht="15.75" customHeight="1">
      <c r="A362" s="104" t="s">
        <v>486</v>
      </c>
      <c r="B362" s="103" t="s">
        <v>2786</v>
      </c>
      <c r="C362" s="103" t="s">
        <v>79</v>
      </c>
      <c r="D362" s="103">
        <v>1356.0</v>
      </c>
      <c r="E362" s="115">
        <v>42811.0</v>
      </c>
      <c r="F362" s="103"/>
      <c r="G362" s="103"/>
      <c r="H362" s="104"/>
      <c r="I362" s="11"/>
      <c r="J362" s="11"/>
    </row>
    <row r="363" ht="15.75" customHeight="1">
      <c r="A363" s="104" t="s">
        <v>45</v>
      </c>
      <c r="B363" s="103" t="s">
        <v>2220</v>
      </c>
      <c r="C363" s="103" t="s">
        <v>44</v>
      </c>
      <c r="D363" s="103" t="s">
        <v>2791</v>
      </c>
      <c r="E363" s="116">
        <v>42811.0</v>
      </c>
      <c r="F363" s="103"/>
      <c r="G363" s="103" t="s">
        <v>2793</v>
      </c>
      <c r="H363" s="104" t="s">
        <v>2794</v>
      </c>
      <c r="I363" s="11"/>
      <c r="J363" s="11"/>
    </row>
    <row r="364" ht="15.75" customHeight="1">
      <c r="A364" s="104" t="s">
        <v>45</v>
      </c>
      <c r="B364" s="103" t="s">
        <v>2054</v>
      </c>
      <c r="C364" s="103" t="s">
        <v>339</v>
      </c>
      <c r="D364" s="103" t="s">
        <v>2797</v>
      </c>
      <c r="E364" s="116">
        <v>42811.0</v>
      </c>
      <c r="F364" s="103" t="s">
        <v>2800</v>
      </c>
      <c r="G364" s="103"/>
      <c r="H364" s="104" t="s">
        <v>2802</v>
      </c>
      <c r="I364" s="11"/>
      <c r="J364" s="11"/>
    </row>
    <row r="365" ht="15.75" customHeight="1">
      <c r="A365" s="104" t="s">
        <v>563</v>
      </c>
      <c r="B365" s="103" t="s">
        <v>2804</v>
      </c>
      <c r="C365" s="103" t="s">
        <v>339</v>
      </c>
      <c r="D365" s="119">
        <v>0.8888888888888888</v>
      </c>
      <c r="E365" s="116">
        <v>42811.0</v>
      </c>
      <c r="F365" s="103"/>
      <c r="G365" s="103" t="s">
        <v>2807</v>
      </c>
      <c r="H365" s="104" t="s">
        <v>2809</v>
      </c>
      <c r="I365" s="11"/>
      <c r="J365" s="11"/>
    </row>
    <row r="366" ht="15.75" customHeight="1">
      <c r="A366" s="104" t="s">
        <v>611</v>
      </c>
      <c r="B366" s="103" t="s">
        <v>2811</v>
      </c>
      <c r="C366" s="103" t="s">
        <v>339</v>
      </c>
      <c r="D366" s="103" t="s">
        <v>2813</v>
      </c>
      <c r="E366" s="103" t="s">
        <v>2814</v>
      </c>
      <c r="F366" s="103" t="s">
        <v>1364</v>
      </c>
      <c r="G366" s="103"/>
      <c r="H366" s="104" t="s">
        <v>2818</v>
      </c>
      <c r="I366" s="11"/>
      <c r="J366" s="11"/>
    </row>
    <row r="367" ht="15.75" customHeight="1">
      <c r="A367" s="104" t="s">
        <v>2820</v>
      </c>
      <c r="B367" s="103" t="s">
        <v>2823</v>
      </c>
      <c r="C367" s="103" t="s">
        <v>2824</v>
      </c>
      <c r="D367" s="103" t="s">
        <v>2825</v>
      </c>
      <c r="E367" s="103" t="s">
        <v>2814</v>
      </c>
      <c r="F367" s="103" t="s">
        <v>1447</v>
      </c>
      <c r="G367" s="103"/>
      <c r="H367" s="104" t="s">
        <v>2826</v>
      </c>
      <c r="I367" s="11"/>
      <c r="J367" s="11"/>
    </row>
    <row r="368" ht="15.75" customHeight="1">
      <c r="A368" s="104" t="s">
        <v>611</v>
      </c>
      <c r="B368" s="103" t="s">
        <v>2268</v>
      </c>
      <c r="C368" s="103" t="s">
        <v>612</v>
      </c>
      <c r="D368" s="103" t="s">
        <v>2832</v>
      </c>
      <c r="E368" s="103" t="s">
        <v>2833</v>
      </c>
      <c r="F368" s="103"/>
      <c r="G368" s="103" t="s">
        <v>2834</v>
      </c>
      <c r="H368" s="104" t="s">
        <v>2835</v>
      </c>
      <c r="I368" s="11"/>
      <c r="J368" s="11"/>
    </row>
    <row r="369" ht="15.75" customHeight="1">
      <c r="A369" s="104" t="s">
        <v>2836</v>
      </c>
      <c r="B369" s="103" t="s">
        <v>2838</v>
      </c>
      <c r="C369" s="103" t="s">
        <v>455</v>
      </c>
      <c r="D369" s="103" t="s">
        <v>2839</v>
      </c>
      <c r="E369" s="103" t="s">
        <v>2833</v>
      </c>
      <c r="F369" s="103" t="s">
        <v>2841</v>
      </c>
      <c r="G369" s="103"/>
      <c r="H369" s="104" t="s">
        <v>2842</v>
      </c>
      <c r="I369" s="11"/>
      <c r="J369" s="11"/>
    </row>
    <row r="370" ht="15.75" customHeight="1">
      <c r="A370" s="104" t="s">
        <v>611</v>
      </c>
      <c r="B370" s="103" t="s">
        <v>2845</v>
      </c>
      <c r="C370" s="103" t="s">
        <v>455</v>
      </c>
      <c r="D370" s="103" t="s">
        <v>2847</v>
      </c>
      <c r="E370" s="103" t="s">
        <v>2833</v>
      </c>
      <c r="F370" s="103" t="s">
        <v>2841</v>
      </c>
      <c r="G370" s="103"/>
      <c r="H370" s="104" t="s">
        <v>2842</v>
      </c>
      <c r="I370" s="11"/>
      <c r="J370" s="11"/>
    </row>
    <row r="371" ht="15.75" customHeight="1">
      <c r="A371" s="104" t="s">
        <v>611</v>
      </c>
      <c r="B371" s="103" t="s">
        <v>2848</v>
      </c>
      <c r="C371" s="103" t="s">
        <v>455</v>
      </c>
      <c r="D371" s="103" t="s">
        <v>2847</v>
      </c>
      <c r="E371" s="103" t="s">
        <v>2833</v>
      </c>
      <c r="F371" s="103" t="s">
        <v>2850</v>
      </c>
      <c r="G371" s="103"/>
      <c r="H371" s="104" t="s">
        <v>2852</v>
      </c>
      <c r="I371" s="11"/>
      <c r="J371" s="11"/>
    </row>
    <row r="372" ht="15.75" customHeight="1">
      <c r="A372" s="104" t="s">
        <v>486</v>
      </c>
      <c r="B372" s="103" t="s">
        <v>2853</v>
      </c>
      <c r="C372" s="103" t="s">
        <v>27</v>
      </c>
      <c r="D372" s="103">
        <v>1013.0</v>
      </c>
      <c r="E372" s="115">
        <v>42812.0</v>
      </c>
      <c r="F372" s="103" t="s">
        <v>1048</v>
      </c>
      <c r="G372" s="103"/>
      <c r="H372" s="104" t="s">
        <v>2855</v>
      </c>
      <c r="I372" s="11"/>
      <c r="J372" s="11"/>
    </row>
    <row r="373" ht="15.75" customHeight="1">
      <c r="A373" s="104" t="s">
        <v>50</v>
      </c>
      <c r="B373" s="103" t="s">
        <v>2857</v>
      </c>
      <c r="C373" s="103" t="s">
        <v>116</v>
      </c>
      <c r="D373" s="103" t="s">
        <v>2859</v>
      </c>
      <c r="E373" s="103" t="s">
        <v>683</v>
      </c>
      <c r="F373" s="103" t="s">
        <v>825</v>
      </c>
      <c r="G373" s="103" t="s">
        <v>1663</v>
      </c>
      <c r="H373" s="104" t="s">
        <v>2860</v>
      </c>
      <c r="I373" s="11"/>
      <c r="J373" s="11"/>
    </row>
    <row r="374" ht="15.75" customHeight="1">
      <c r="A374" s="104" t="s">
        <v>50</v>
      </c>
      <c r="B374" s="103" t="s">
        <v>2863</v>
      </c>
      <c r="C374" s="103" t="s">
        <v>116</v>
      </c>
      <c r="D374" s="103" t="s">
        <v>2865</v>
      </c>
      <c r="E374" s="103" t="s">
        <v>683</v>
      </c>
      <c r="F374" s="103" t="s">
        <v>1317</v>
      </c>
      <c r="G374" s="103" t="s">
        <v>825</v>
      </c>
      <c r="H374" s="104" t="s">
        <v>2867</v>
      </c>
      <c r="I374" s="11"/>
      <c r="J374" s="11"/>
    </row>
    <row r="375" ht="15.75" customHeight="1">
      <c r="A375" s="104" t="s">
        <v>611</v>
      </c>
      <c r="B375" s="103" t="s">
        <v>2868</v>
      </c>
      <c r="C375" s="103" t="s">
        <v>60</v>
      </c>
      <c r="D375" s="103" t="s">
        <v>2832</v>
      </c>
      <c r="E375" s="103" t="s">
        <v>2833</v>
      </c>
      <c r="F375" s="103" t="s">
        <v>2869</v>
      </c>
      <c r="G375" s="103"/>
      <c r="H375" s="104" t="s">
        <v>2870</v>
      </c>
      <c r="I375" s="11"/>
      <c r="J375" s="11"/>
    </row>
    <row r="376" ht="15.75" customHeight="1">
      <c r="A376" s="104" t="s">
        <v>50</v>
      </c>
      <c r="B376" s="103" t="s">
        <v>2872</v>
      </c>
      <c r="C376" s="103" t="s">
        <v>598</v>
      </c>
      <c r="D376" s="103" t="s">
        <v>2874</v>
      </c>
      <c r="E376" s="103" t="s">
        <v>683</v>
      </c>
      <c r="F376" s="103" t="s">
        <v>825</v>
      </c>
      <c r="G376" s="103" t="s">
        <v>2876</v>
      </c>
      <c r="H376" s="120" t="str">
        <f>HYPERLINK("https://www.youtube.com/watch?v=doNigL_SMGc","https://www.youtube.com/watch?v=doNigL_SMGc")</f>
        <v>https://www.youtube.com/watch?v=doNigL_SMGc</v>
      </c>
      <c r="I376" s="11"/>
      <c r="J376" s="11"/>
    </row>
    <row r="377" ht="15.75" customHeight="1">
      <c r="A377" s="104" t="s">
        <v>50</v>
      </c>
      <c r="B377" s="103" t="s">
        <v>2887</v>
      </c>
      <c r="C377" s="103" t="s">
        <v>2824</v>
      </c>
      <c r="D377" s="103" t="s">
        <v>2889</v>
      </c>
      <c r="E377" s="103" t="s">
        <v>694</v>
      </c>
      <c r="F377" s="103" t="s">
        <v>825</v>
      </c>
      <c r="G377" s="103" t="s">
        <v>2891</v>
      </c>
      <c r="H377" s="104" t="s">
        <v>2892</v>
      </c>
      <c r="I377" s="11"/>
      <c r="J377" s="11"/>
    </row>
    <row r="378" ht="15.75" customHeight="1">
      <c r="A378" s="104" t="s">
        <v>486</v>
      </c>
      <c r="B378" s="103" t="s">
        <v>2804</v>
      </c>
      <c r="C378" s="103" t="s">
        <v>339</v>
      </c>
      <c r="D378" s="103">
        <v>2146.0</v>
      </c>
      <c r="E378" s="115">
        <v>42813.0</v>
      </c>
      <c r="F378" s="103"/>
      <c r="G378" s="103" t="s">
        <v>2896</v>
      </c>
      <c r="H378" s="104" t="s">
        <v>2897</v>
      </c>
      <c r="I378" s="11"/>
      <c r="J378" s="11"/>
    </row>
    <row r="379" ht="15.75" customHeight="1">
      <c r="A379" s="104" t="s">
        <v>563</v>
      </c>
      <c r="B379" s="103" t="s">
        <v>2899</v>
      </c>
      <c r="C379" s="103" t="s">
        <v>339</v>
      </c>
      <c r="D379" s="119">
        <v>0.6729166666666667</v>
      </c>
      <c r="E379" s="115">
        <v>42813.0</v>
      </c>
      <c r="F379" s="103"/>
      <c r="G379" s="103" t="s">
        <v>2901</v>
      </c>
      <c r="H379" s="104" t="s">
        <v>2902</v>
      </c>
      <c r="I379" s="11"/>
      <c r="J379" s="11"/>
    </row>
    <row r="380" ht="15.75" customHeight="1">
      <c r="A380" s="104" t="s">
        <v>50</v>
      </c>
      <c r="B380" s="103" t="s">
        <v>2903</v>
      </c>
      <c r="C380" s="103" t="s">
        <v>44</v>
      </c>
      <c r="D380" s="103" t="s">
        <v>2904</v>
      </c>
      <c r="E380" s="103" t="s">
        <v>694</v>
      </c>
      <c r="F380" s="103" t="s">
        <v>825</v>
      </c>
      <c r="G380" s="103" t="s">
        <v>2906</v>
      </c>
      <c r="H380" s="104" t="s">
        <v>2907</v>
      </c>
      <c r="I380" s="11"/>
      <c r="J380" s="11"/>
    </row>
    <row r="381" ht="15.75" customHeight="1">
      <c r="A381" s="104" t="s">
        <v>50</v>
      </c>
      <c r="B381" s="103" t="s">
        <v>2909</v>
      </c>
      <c r="C381" s="103" t="s">
        <v>116</v>
      </c>
      <c r="D381" s="103" t="s">
        <v>2912</v>
      </c>
      <c r="E381" s="103" t="s">
        <v>694</v>
      </c>
      <c r="F381" s="103" t="s">
        <v>825</v>
      </c>
      <c r="G381" s="103" t="s">
        <v>2913</v>
      </c>
      <c r="H381" s="104" t="s">
        <v>2914</v>
      </c>
      <c r="I381" s="11"/>
      <c r="J381" s="11"/>
    </row>
    <row r="382" ht="15.75" customHeight="1">
      <c r="A382" s="104" t="s">
        <v>50</v>
      </c>
      <c r="B382" s="103" t="s">
        <v>2915</v>
      </c>
      <c r="C382" s="103" t="s">
        <v>116</v>
      </c>
      <c r="D382" s="103" t="s">
        <v>2918</v>
      </c>
      <c r="E382" s="103" t="s">
        <v>694</v>
      </c>
      <c r="F382" s="103" t="s">
        <v>825</v>
      </c>
      <c r="G382" s="103" t="s">
        <v>2921</v>
      </c>
      <c r="H382" s="104" t="s">
        <v>2922</v>
      </c>
      <c r="I382" s="11"/>
      <c r="J382" s="11"/>
    </row>
    <row r="383" ht="15.75" customHeight="1">
      <c r="A383" s="104" t="s">
        <v>50</v>
      </c>
      <c r="B383" s="103" t="s">
        <v>2054</v>
      </c>
      <c r="C383" s="103" t="s">
        <v>27</v>
      </c>
      <c r="D383" s="103" t="s">
        <v>2926</v>
      </c>
      <c r="E383" s="103" t="s">
        <v>694</v>
      </c>
      <c r="F383" s="103" t="s">
        <v>1317</v>
      </c>
      <c r="G383" s="103" t="s">
        <v>2929</v>
      </c>
      <c r="H383" s="104" t="s">
        <v>2931</v>
      </c>
      <c r="I383" s="11"/>
      <c r="J383" s="11"/>
    </row>
    <row r="384" ht="15.75" customHeight="1">
      <c r="A384" s="104" t="s">
        <v>486</v>
      </c>
      <c r="B384" s="103" t="s">
        <v>2511</v>
      </c>
      <c r="C384" s="103" t="s">
        <v>44</v>
      </c>
      <c r="D384" s="103">
        <v>2057.0</v>
      </c>
      <c r="E384" s="115">
        <v>42813.0</v>
      </c>
      <c r="F384" s="103"/>
      <c r="G384" s="103" t="s">
        <v>2933</v>
      </c>
      <c r="H384" s="104" t="s">
        <v>2934</v>
      </c>
      <c r="I384" s="11"/>
      <c r="J384" s="11"/>
    </row>
    <row r="385" ht="15.75" customHeight="1">
      <c r="A385" s="104" t="s">
        <v>486</v>
      </c>
      <c r="B385" s="103" t="s">
        <v>2936</v>
      </c>
      <c r="C385" s="103" t="s">
        <v>339</v>
      </c>
      <c r="D385" s="103">
        <v>2137.0</v>
      </c>
      <c r="E385" s="115">
        <v>42813.0</v>
      </c>
      <c r="F385" s="103"/>
      <c r="G385" s="103" t="s">
        <v>2938</v>
      </c>
      <c r="H385" s="104" t="s">
        <v>2939</v>
      </c>
      <c r="I385" s="11"/>
      <c r="J385" s="11"/>
    </row>
    <row r="386" ht="15.75" customHeight="1">
      <c r="A386" s="104" t="s">
        <v>142</v>
      </c>
      <c r="B386" s="103" t="s">
        <v>2887</v>
      </c>
      <c r="C386" s="103" t="s">
        <v>339</v>
      </c>
      <c r="D386" s="103" t="s">
        <v>2941</v>
      </c>
      <c r="E386" s="115">
        <v>42813.0</v>
      </c>
      <c r="F386" s="103"/>
      <c r="G386" s="103" t="s">
        <v>2041</v>
      </c>
      <c r="H386" s="104" t="s">
        <v>2945</v>
      </c>
      <c r="I386" s="11"/>
      <c r="J386" s="11"/>
    </row>
    <row r="387" ht="15.75" customHeight="1">
      <c r="A387" s="104" t="s">
        <v>373</v>
      </c>
      <c r="B387" s="103" t="s">
        <v>2228</v>
      </c>
      <c r="C387" s="103" t="s">
        <v>339</v>
      </c>
      <c r="D387" s="119">
        <v>0.10347222222222222</v>
      </c>
      <c r="E387" s="115">
        <v>42814.0</v>
      </c>
      <c r="F387" s="103"/>
      <c r="G387" s="103" t="s">
        <v>2946</v>
      </c>
      <c r="H387" s="104" t="s">
        <v>2947</v>
      </c>
      <c r="I387" s="11"/>
      <c r="J387" s="11"/>
    </row>
    <row r="388" ht="15.75" customHeight="1">
      <c r="A388" s="104" t="s">
        <v>592</v>
      </c>
      <c r="B388" s="103" t="s">
        <v>2949</v>
      </c>
      <c r="C388" s="103" t="s">
        <v>60</v>
      </c>
      <c r="D388" s="103" t="s">
        <v>2951</v>
      </c>
      <c r="E388" s="115">
        <v>42814.0</v>
      </c>
      <c r="F388" s="103" t="s">
        <v>1172</v>
      </c>
      <c r="G388" s="103" t="s">
        <v>2953</v>
      </c>
      <c r="H388" s="104" t="s">
        <v>2954</v>
      </c>
      <c r="I388" s="11"/>
      <c r="J388" s="11"/>
    </row>
    <row r="389" ht="15.75" customHeight="1">
      <c r="A389" s="104" t="s">
        <v>592</v>
      </c>
      <c r="B389" s="103" t="s">
        <v>2956</v>
      </c>
      <c r="C389" s="103" t="s">
        <v>60</v>
      </c>
      <c r="D389" s="103" t="s">
        <v>2958</v>
      </c>
      <c r="E389" s="115">
        <v>42814.0</v>
      </c>
      <c r="F389" s="103"/>
      <c r="G389" s="103" t="s">
        <v>2960</v>
      </c>
      <c r="H389" s="104" t="s">
        <v>2962</v>
      </c>
      <c r="I389" s="11"/>
      <c r="J389" s="11"/>
    </row>
    <row r="390" ht="15.75" customHeight="1">
      <c r="A390" s="104" t="s">
        <v>158</v>
      </c>
      <c r="B390" s="103" t="s">
        <v>702</v>
      </c>
      <c r="C390" s="103" t="s">
        <v>116</v>
      </c>
      <c r="D390" s="103" t="s">
        <v>2966</v>
      </c>
      <c r="E390" s="115">
        <v>42814.0</v>
      </c>
      <c r="F390" s="103"/>
      <c r="G390" s="103" t="s">
        <v>2968</v>
      </c>
      <c r="H390" s="104" t="s">
        <v>2969</v>
      </c>
      <c r="I390" s="11"/>
      <c r="J390" s="11"/>
    </row>
    <row r="391" ht="15.75" customHeight="1">
      <c r="A391" s="104" t="s">
        <v>611</v>
      </c>
      <c r="B391" s="103" t="s">
        <v>2971</v>
      </c>
      <c r="C391" s="103" t="s">
        <v>339</v>
      </c>
      <c r="D391" s="103" t="s">
        <v>2972</v>
      </c>
      <c r="E391" s="103" t="s">
        <v>2977</v>
      </c>
      <c r="F391" s="103" t="s">
        <v>1317</v>
      </c>
      <c r="G391" s="103" t="s">
        <v>2979</v>
      </c>
      <c r="H391" s="104" t="s">
        <v>2980</v>
      </c>
      <c r="I391" s="11"/>
      <c r="J391" s="11"/>
    </row>
    <row r="392" ht="15.75" customHeight="1">
      <c r="A392" s="104" t="s">
        <v>611</v>
      </c>
      <c r="B392" s="103" t="s">
        <v>2982</v>
      </c>
      <c r="C392" s="103" t="s">
        <v>339</v>
      </c>
      <c r="D392" s="103" t="s">
        <v>2985</v>
      </c>
      <c r="E392" s="103" t="s">
        <v>2977</v>
      </c>
      <c r="F392" s="103" t="s">
        <v>1317</v>
      </c>
      <c r="G392" s="103" t="s">
        <v>2979</v>
      </c>
      <c r="H392" s="104" t="s">
        <v>2988</v>
      </c>
      <c r="I392" s="11"/>
      <c r="J392" s="11"/>
    </row>
    <row r="393" ht="15.75" customHeight="1">
      <c r="A393" s="104" t="s">
        <v>109</v>
      </c>
      <c r="B393" s="103" t="s">
        <v>2991</v>
      </c>
      <c r="C393" s="103" t="s">
        <v>27</v>
      </c>
      <c r="D393" s="117">
        <v>0.8041666666666667</v>
      </c>
      <c r="E393" s="103" t="s">
        <v>2993</v>
      </c>
      <c r="F393" s="103"/>
      <c r="G393" s="103" t="s">
        <v>2996</v>
      </c>
      <c r="H393" s="104" t="s">
        <v>3000</v>
      </c>
      <c r="I393" s="11"/>
      <c r="J393" s="11"/>
    </row>
    <row r="394" ht="15.75" customHeight="1">
      <c r="A394" s="104" t="s">
        <v>109</v>
      </c>
      <c r="B394" s="103" t="s">
        <v>2887</v>
      </c>
      <c r="C394" s="103" t="s">
        <v>44</v>
      </c>
      <c r="D394" s="117">
        <v>0.8388888888888889</v>
      </c>
      <c r="E394" s="103" t="s">
        <v>2993</v>
      </c>
      <c r="F394" s="103" t="s">
        <v>3006</v>
      </c>
      <c r="G394" s="103"/>
      <c r="H394" s="104" t="s">
        <v>3008</v>
      </c>
      <c r="I394" s="11"/>
      <c r="J394" s="11"/>
    </row>
    <row r="395" ht="15.75" customHeight="1">
      <c r="A395" s="104" t="s">
        <v>59</v>
      </c>
      <c r="B395" s="103" t="s">
        <v>2872</v>
      </c>
      <c r="C395" s="103" t="s">
        <v>598</v>
      </c>
      <c r="D395" s="117">
        <v>0.052083333333333336</v>
      </c>
      <c r="E395" s="116">
        <v>42815.0</v>
      </c>
      <c r="F395" s="103" t="s">
        <v>1317</v>
      </c>
      <c r="G395" s="103"/>
      <c r="H395" s="120" t="str">
        <f>HYPERLINK("https://www.youtube.com/watch?v=RFuDXRfpRmI&amp;feature=youtu.be","https://www.youtube.com/watch?v=RFuDXRfpRmI&amp;feature=youtu.be")</f>
        <v>https://www.youtube.com/watch?v=RFuDXRfpRmI&amp;feature=youtu.be</v>
      </c>
      <c r="I395" s="11"/>
      <c r="J395" s="11"/>
    </row>
    <row r="396" ht="15.75" customHeight="1">
      <c r="A396" s="104" t="s">
        <v>498</v>
      </c>
      <c r="B396" s="103" t="s">
        <v>3026</v>
      </c>
      <c r="C396" s="103" t="s">
        <v>905</v>
      </c>
      <c r="D396" s="117">
        <v>0.9375</v>
      </c>
      <c r="E396" s="116">
        <v>42815.0</v>
      </c>
      <c r="F396" s="103" t="s">
        <v>1223</v>
      </c>
      <c r="G396" s="103"/>
      <c r="H396" s="120" t="str">
        <f>HYPERLINK("https://steamuserimages-a.akamaihd.net/ugc/158030290403897043/1FBDC620D2C0704EFC1A27B4F099C7B604225E4B/","https://steamuserimages-a.akamaihd.net/ugc/158030290403897043/1FBDC620D2C0704EFC1A27B4F099C7B604225E4B/")</f>
        <v>https://steamuserimages-a.akamaihd.net/ugc/158030290403897043/1FBDC620D2C0704EFC1A27B4F099C7B604225E4B/</v>
      </c>
      <c r="I396" s="11"/>
      <c r="J396" s="11"/>
    </row>
    <row r="397" ht="15.75" customHeight="1">
      <c r="A397" s="104" t="s">
        <v>498</v>
      </c>
      <c r="B397" s="103" t="s">
        <v>3036</v>
      </c>
      <c r="C397" s="103" t="s">
        <v>905</v>
      </c>
      <c r="D397" s="119">
        <v>0.06388888888888888</v>
      </c>
      <c r="E397" s="116">
        <v>42816.0</v>
      </c>
      <c r="F397" s="103" t="s">
        <v>1051</v>
      </c>
      <c r="G397" s="103"/>
      <c r="H397" s="120" t="str">
        <f>HYPERLINK("http://forum.expgamingcommunity.com/topic/2222-napf-comp-continuance/","http://forum.expgamingcommunity.com/topic/2222-napf-comp-continuance/")</f>
        <v>http://forum.expgamingcommunity.com/topic/2222-napf-comp-continuance/</v>
      </c>
      <c r="I397" s="11"/>
      <c r="J397" s="11"/>
    </row>
    <row r="398" ht="15.75" customHeight="1">
      <c r="A398" s="104" t="s">
        <v>611</v>
      </c>
      <c r="B398" s="103" t="s">
        <v>3039</v>
      </c>
      <c r="C398" s="103" t="s">
        <v>27</v>
      </c>
      <c r="D398" s="103" t="s">
        <v>3041</v>
      </c>
      <c r="E398" s="103" t="s">
        <v>3043</v>
      </c>
      <c r="F398" s="103"/>
      <c r="G398" s="103" t="s">
        <v>3044</v>
      </c>
      <c r="H398" s="120" t="str">
        <f>HYPERLINK("http://forum.expgamingcommunity.com/topic/2215-compensation-request-lyra/","http://forum.expgamingcommunity.com/topic/2215-compensation-request-lyra/")</f>
        <v>http://forum.expgamingcommunity.com/topic/2215-compensation-request-lyra/</v>
      </c>
      <c r="I398" s="11"/>
      <c r="J398" s="11"/>
    </row>
    <row r="399" ht="15.75" customHeight="1">
      <c r="A399" s="104" t="s">
        <v>498</v>
      </c>
      <c r="B399" s="103" t="s">
        <v>3049</v>
      </c>
      <c r="C399" s="103" t="s">
        <v>116</v>
      </c>
      <c r="D399" s="117">
        <v>0.25972222222222224</v>
      </c>
      <c r="E399" s="116">
        <v>42816.0</v>
      </c>
      <c r="F399" s="103"/>
      <c r="G399" s="103" t="s">
        <v>3051</v>
      </c>
      <c r="H399" s="104" t="s">
        <v>3054</v>
      </c>
      <c r="I399" s="11"/>
      <c r="J399" s="11"/>
    </row>
    <row r="400" ht="15.75" customHeight="1">
      <c r="A400" s="104" t="s">
        <v>59</v>
      </c>
      <c r="B400" s="103" t="s">
        <v>3055</v>
      </c>
      <c r="C400" s="103" t="s">
        <v>2824</v>
      </c>
      <c r="D400" s="117">
        <v>0.17916666666666667</v>
      </c>
      <c r="E400" s="116">
        <v>42816.0</v>
      </c>
      <c r="F400" s="103" t="s">
        <v>1512</v>
      </c>
      <c r="G400" s="103"/>
      <c r="H400" s="120" t="str">
        <f>HYPERLINK("http://prnt.sc/enbeu8","http://prnt.sc/enbeu8")</f>
        <v>http://prnt.sc/enbeu8</v>
      </c>
      <c r="I400" s="11"/>
      <c r="J400" s="11"/>
    </row>
    <row r="401" ht="15.75" customHeight="1">
      <c r="A401" s="104" t="s">
        <v>611</v>
      </c>
      <c r="B401" s="103" t="s">
        <v>3065</v>
      </c>
      <c r="C401" s="103" t="s">
        <v>27</v>
      </c>
      <c r="D401" s="103" t="s">
        <v>3066</v>
      </c>
      <c r="E401" s="103" t="s">
        <v>3068</v>
      </c>
      <c r="F401" s="103"/>
      <c r="G401" s="103" t="s">
        <v>3070</v>
      </c>
      <c r="H401" s="104" t="s">
        <v>3071</v>
      </c>
      <c r="I401" s="11"/>
      <c r="J401" s="11"/>
    </row>
    <row r="402" ht="15.75" customHeight="1">
      <c r="A402" s="104" t="s">
        <v>59</v>
      </c>
      <c r="B402" s="103" t="s">
        <v>3075</v>
      </c>
      <c r="C402" s="103" t="s">
        <v>455</v>
      </c>
      <c r="D402" s="103" t="s">
        <v>3078</v>
      </c>
      <c r="E402" s="115">
        <v>42817.0</v>
      </c>
      <c r="F402" s="103"/>
      <c r="G402" s="103" t="s">
        <v>3079</v>
      </c>
      <c r="H402" s="104" t="s">
        <v>3081</v>
      </c>
      <c r="I402" s="11"/>
      <c r="J402" s="11"/>
    </row>
    <row r="403" ht="15.75" customHeight="1">
      <c r="A403" s="104" t="s">
        <v>50</v>
      </c>
      <c r="B403" s="103" t="s">
        <v>3085</v>
      </c>
      <c r="C403" s="103" t="s">
        <v>27</v>
      </c>
      <c r="D403" s="103" t="s">
        <v>3089</v>
      </c>
      <c r="E403" s="103" t="s">
        <v>777</v>
      </c>
      <c r="F403" s="103" t="s">
        <v>1143</v>
      </c>
      <c r="G403" s="103" t="s">
        <v>825</v>
      </c>
      <c r="H403" s="104" t="s">
        <v>3090</v>
      </c>
      <c r="I403" s="11"/>
      <c r="J403" s="11"/>
    </row>
    <row r="404" ht="15.75" customHeight="1">
      <c r="A404" s="104" t="s">
        <v>373</v>
      </c>
      <c r="B404" s="103" t="s">
        <v>3092</v>
      </c>
      <c r="C404" s="103" t="s">
        <v>116</v>
      </c>
      <c r="D404" s="119">
        <v>0.8493055555555555</v>
      </c>
      <c r="E404" s="116">
        <v>42789.0</v>
      </c>
      <c r="F404" s="103"/>
      <c r="G404" s="103" t="s">
        <v>3096</v>
      </c>
      <c r="H404" s="120" t="str">
        <f>HYPERLINK("https://youtu.be/Aukzq7kp6vs","https://youtu.be/Aukzq7kp6vs")</f>
        <v>https://youtu.be/Aukzq7kp6vs</v>
      </c>
      <c r="I404" s="11"/>
      <c r="J404" s="11"/>
    </row>
    <row r="405" ht="15.75" customHeight="1">
      <c r="A405" s="104" t="s">
        <v>50</v>
      </c>
      <c r="B405" s="103" t="s">
        <v>3103</v>
      </c>
      <c r="C405" s="103" t="s">
        <v>116</v>
      </c>
      <c r="D405" s="103" t="s">
        <v>3104</v>
      </c>
      <c r="E405" s="103" t="s">
        <v>3105</v>
      </c>
      <c r="F405" s="103" t="s">
        <v>1065</v>
      </c>
      <c r="G405" s="103" t="s">
        <v>825</v>
      </c>
      <c r="H405" s="120" t="str">
        <f>HYPERLINK("http://forum.expgamingcommunity.com/topic/2231-player-report-tommy-reject/","http://forum.expgamingcommunity.com/topic/2231-player-report-tommy-reject/")</f>
        <v>http://forum.expgamingcommunity.com/topic/2231-player-report-tommy-reject/</v>
      </c>
      <c r="I405" s="11"/>
      <c r="J405" s="11"/>
    </row>
    <row r="406" ht="15.75" customHeight="1">
      <c r="A406" s="104" t="s">
        <v>50</v>
      </c>
      <c r="B406" s="103" t="s">
        <v>3117</v>
      </c>
      <c r="C406" s="103" t="s">
        <v>27</v>
      </c>
      <c r="D406" s="117">
        <v>0.8652777777777778</v>
      </c>
      <c r="E406" s="103" t="s">
        <v>3105</v>
      </c>
      <c r="F406" s="103" t="s">
        <v>825</v>
      </c>
      <c r="G406" s="103" t="s">
        <v>2437</v>
      </c>
      <c r="H406" s="104" t="s">
        <v>3120</v>
      </c>
      <c r="I406" s="11"/>
      <c r="J406" s="11"/>
    </row>
    <row r="407" ht="15.75" customHeight="1">
      <c r="A407" s="104" t="s">
        <v>789</v>
      </c>
      <c r="B407" s="103" t="s">
        <v>3121</v>
      </c>
      <c r="C407" s="103" t="s">
        <v>44</v>
      </c>
      <c r="D407" s="103" t="s">
        <v>3122</v>
      </c>
      <c r="E407" s="103" t="s">
        <v>3123</v>
      </c>
      <c r="F407" s="103" t="s">
        <v>1530</v>
      </c>
      <c r="G407" s="103" t="s">
        <v>3124</v>
      </c>
      <c r="H407" s="120" t="str">
        <f>HYPERLINK("http://steamcommunity.com/sharedfiles/filedetails/?id=890375940","http://steamcommunity.com/sharedfiles/filedetails/?id=890375940")</f>
        <v>http://steamcommunity.com/sharedfiles/filedetails/?id=890375940</v>
      </c>
      <c r="I407" s="11"/>
      <c r="J407" s="11"/>
    </row>
    <row r="408" ht="15.75" customHeight="1">
      <c r="A408" s="104" t="s">
        <v>789</v>
      </c>
      <c r="B408" s="103" t="s">
        <v>3132</v>
      </c>
      <c r="C408" s="103" t="s">
        <v>2824</v>
      </c>
      <c r="D408" s="103" t="s">
        <v>3133</v>
      </c>
      <c r="E408" s="103" t="s">
        <v>809</v>
      </c>
      <c r="F408" s="103" t="s">
        <v>1364</v>
      </c>
      <c r="G408" s="103" t="s">
        <v>825</v>
      </c>
      <c r="H408" s="120" t="str">
        <f>HYPERLINK("http://forum.expgamingcommunity.com/topic/2242-exile-napf-kill-by-lagg/","http://forum.expgamingcommunity.com/topic/2242-exile-napf-kill-by-lagg/")</f>
        <v>http://forum.expgamingcommunity.com/topic/2242-exile-napf-kill-by-lagg/</v>
      </c>
      <c r="I408" s="11"/>
      <c r="J408" s="11"/>
    </row>
    <row r="409" ht="15.75" customHeight="1">
      <c r="A409" s="104" t="s">
        <v>789</v>
      </c>
      <c r="B409" s="103" t="s">
        <v>2003</v>
      </c>
      <c r="C409" s="103" t="s">
        <v>27</v>
      </c>
      <c r="D409" s="117">
        <v>0.7902777777777777</v>
      </c>
      <c r="E409" s="103" t="s">
        <v>809</v>
      </c>
      <c r="F409" s="103" t="s">
        <v>1223</v>
      </c>
      <c r="G409" s="103" t="s">
        <v>825</v>
      </c>
      <c r="H409" s="120" t="str">
        <f>HYPERLINK("https://www.dropbox.com/s/uq2n7hwocviqnc2/Screenshot%202017-03-25%2017.36.31.png?dl=0","https://www.dropbox.com/s/uq2n7hwocviqnc2/Screenshot%202017-03-25%2017.36.31.png?dl=0")</f>
        <v>https://www.dropbox.com/s/uq2n7hwocviqnc2/Screenshot%202017-03-25%2017.36.31.png?dl=0</v>
      </c>
      <c r="I409" s="11"/>
      <c r="J409" s="11"/>
    </row>
    <row r="410" ht="15.75" customHeight="1">
      <c r="A410" s="104" t="s">
        <v>789</v>
      </c>
      <c r="B410" s="103" t="s">
        <v>2763</v>
      </c>
      <c r="C410" s="103" t="s">
        <v>598</v>
      </c>
      <c r="D410" s="103" t="s">
        <v>3156</v>
      </c>
      <c r="E410" s="103" t="s">
        <v>809</v>
      </c>
      <c r="F410" s="103" t="s">
        <v>1530</v>
      </c>
      <c r="G410" s="103" t="s">
        <v>825</v>
      </c>
      <c r="H410" s="120" t="str">
        <f>HYPERLINK("https://www.youtube.com/watch?v=XaDsk2lv7X0&amp;feature=youtu.be","https://www.youtube.com/watch?v=XaDsk2lv7X0&amp;feature=youtu.be")</f>
        <v>https://www.youtube.com/watch?v=XaDsk2lv7X0&amp;feature=youtu.be</v>
      </c>
      <c r="I410" s="11"/>
      <c r="J410" s="11"/>
    </row>
    <row r="411" ht="15.75" customHeight="1">
      <c r="A411" s="104" t="s">
        <v>109</v>
      </c>
      <c r="B411" s="103" t="s">
        <v>3170</v>
      </c>
      <c r="C411" s="103" t="s">
        <v>116</v>
      </c>
      <c r="D411" s="117">
        <v>0.8972222222222223</v>
      </c>
      <c r="E411" s="103" t="s">
        <v>3172</v>
      </c>
      <c r="F411" s="103"/>
      <c r="G411" s="103" t="s">
        <v>3173</v>
      </c>
      <c r="H411" s="104" t="s">
        <v>3175</v>
      </c>
      <c r="I411" s="11"/>
      <c r="J411" s="11"/>
    </row>
    <row r="412" ht="15.75" customHeight="1">
      <c r="A412" s="104" t="s">
        <v>109</v>
      </c>
      <c r="B412" s="103" t="s">
        <v>3178</v>
      </c>
      <c r="C412" s="103" t="s">
        <v>116</v>
      </c>
      <c r="D412" s="117">
        <v>0.9423611111111111</v>
      </c>
      <c r="E412" s="103" t="s">
        <v>3172</v>
      </c>
      <c r="F412" s="103"/>
      <c r="G412" s="103" t="s">
        <v>3180</v>
      </c>
      <c r="H412" s="104" t="s">
        <v>3182</v>
      </c>
      <c r="I412" s="11"/>
      <c r="J412" s="11"/>
    </row>
    <row r="413" ht="15.75" customHeight="1">
      <c r="A413" s="104" t="s">
        <v>109</v>
      </c>
      <c r="B413" s="103" t="s">
        <v>3185</v>
      </c>
      <c r="C413" s="103" t="s">
        <v>44</v>
      </c>
      <c r="D413" s="117">
        <v>0.96875</v>
      </c>
      <c r="E413" s="103" t="s">
        <v>3172</v>
      </c>
      <c r="F413" s="103"/>
      <c r="G413" s="103" t="s">
        <v>3186</v>
      </c>
      <c r="H413" s="104" t="s">
        <v>3187</v>
      </c>
      <c r="I413" s="11"/>
      <c r="J413" s="11"/>
    </row>
    <row r="414" ht="15.75" customHeight="1">
      <c r="A414" s="104" t="s">
        <v>109</v>
      </c>
      <c r="B414" s="103" t="s">
        <v>3192</v>
      </c>
      <c r="C414" s="103" t="s">
        <v>339</v>
      </c>
      <c r="D414" s="117">
        <v>0.1486111111111111</v>
      </c>
      <c r="E414" s="116">
        <v>42819.0</v>
      </c>
      <c r="F414" s="103"/>
      <c r="G414" s="103" t="s">
        <v>3194</v>
      </c>
      <c r="H414" s="120" t="str">
        <f>HYPERLINK("http://steamcommunity.com/sharedfiles/filedetails/?id=891486579","http://steamcommunity.com/sharedfiles/filedetails/?id=891486579")</f>
        <v>http://steamcommunity.com/sharedfiles/filedetails/?id=891486579</v>
      </c>
      <c r="I414" s="11"/>
      <c r="J414" s="11"/>
    </row>
    <row r="415" ht="15.75" customHeight="1">
      <c r="A415" s="104" t="s">
        <v>109</v>
      </c>
      <c r="B415" s="103" t="s">
        <v>3202</v>
      </c>
      <c r="C415" s="103" t="s">
        <v>339</v>
      </c>
      <c r="D415" s="117">
        <v>0.14722222222222223</v>
      </c>
      <c r="E415" s="103" t="s">
        <v>3172</v>
      </c>
      <c r="F415" s="103"/>
      <c r="G415" s="103" t="s">
        <v>3203</v>
      </c>
      <c r="H415" s="104" t="s">
        <v>3204</v>
      </c>
      <c r="I415" s="11"/>
      <c r="J415" s="11"/>
    </row>
    <row r="416" ht="15.75" customHeight="1">
      <c r="A416" s="104" t="s">
        <v>563</v>
      </c>
      <c r="B416" s="103" t="s">
        <v>3206</v>
      </c>
      <c r="C416" s="103" t="s">
        <v>339</v>
      </c>
      <c r="D416" s="119">
        <v>0.9451388888888889</v>
      </c>
      <c r="E416" s="116">
        <v>42819.0</v>
      </c>
      <c r="F416" s="103" t="s">
        <v>3208</v>
      </c>
      <c r="G416" s="103" t="s">
        <v>3210</v>
      </c>
      <c r="H416" s="104" t="s">
        <v>3211</v>
      </c>
      <c r="I416" s="11"/>
      <c r="J416" s="11"/>
    </row>
    <row r="417" ht="15.75" customHeight="1">
      <c r="A417" s="104" t="s">
        <v>611</v>
      </c>
      <c r="B417" s="103" t="s">
        <v>3212</v>
      </c>
      <c r="C417" s="103" t="s">
        <v>27</v>
      </c>
      <c r="D417" s="103" t="s">
        <v>3213</v>
      </c>
      <c r="E417" s="103" t="s">
        <v>837</v>
      </c>
      <c r="F417" s="103" t="s">
        <v>1530</v>
      </c>
      <c r="G417" s="103" t="s">
        <v>3180</v>
      </c>
      <c r="H417" s="104" t="s">
        <v>3215</v>
      </c>
      <c r="I417" s="11"/>
      <c r="J417" s="11"/>
    </row>
    <row r="418" ht="15.75" customHeight="1">
      <c r="A418" s="104" t="s">
        <v>611</v>
      </c>
      <c r="B418" s="103" t="s">
        <v>3219</v>
      </c>
      <c r="C418" s="103" t="s">
        <v>339</v>
      </c>
      <c r="D418" s="103" t="s">
        <v>3221</v>
      </c>
      <c r="E418" s="103" t="s">
        <v>837</v>
      </c>
      <c r="F418" s="103" t="s">
        <v>1048</v>
      </c>
      <c r="G418" s="103"/>
      <c r="H418" s="104" t="s">
        <v>3223</v>
      </c>
      <c r="I418" s="11"/>
      <c r="J418" s="11"/>
    </row>
    <row r="419" ht="15.75" customHeight="1">
      <c r="A419" s="104" t="s">
        <v>2820</v>
      </c>
      <c r="B419" s="103" t="s">
        <v>611</v>
      </c>
      <c r="C419" s="103" t="s">
        <v>339</v>
      </c>
      <c r="D419" s="103" t="s">
        <v>3227</v>
      </c>
      <c r="E419" s="103" t="s">
        <v>837</v>
      </c>
      <c r="F419" s="103" t="s">
        <v>1048</v>
      </c>
      <c r="G419" s="103" t="s">
        <v>3230</v>
      </c>
      <c r="H419" s="104" t="s">
        <v>3231</v>
      </c>
      <c r="I419" s="11"/>
      <c r="J419" s="11"/>
    </row>
    <row r="420" ht="15.75" customHeight="1">
      <c r="A420" s="104" t="s">
        <v>2820</v>
      </c>
      <c r="B420" s="103" t="s">
        <v>3232</v>
      </c>
      <c r="C420" s="103" t="s">
        <v>27</v>
      </c>
      <c r="D420" s="103" t="s">
        <v>3066</v>
      </c>
      <c r="E420" s="103" t="s">
        <v>837</v>
      </c>
      <c r="F420" s="103" t="s">
        <v>1143</v>
      </c>
      <c r="G420" s="103"/>
      <c r="H420" s="104" t="s">
        <v>3235</v>
      </c>
      <c r="I420" s="11"/>
      <c r="J420" s="11"/>
    </row>
    <row r="421" ht="15.75" customHeight="1">
      <c r="A421" s="104" t="s">
        <v>2820</v>
      </c>
      <c r="B421" s="103" t="s">
        <v>2659</v>
      </c>
      <c r="C421" s="103" t="s">
        <v>27</v>
      </c>
      <c r="D421" s="119">
        <v>0.0</v>
      </c>
      <c r="E421" s="103" t="s">
        <v>3237</v>
      </c>
      <c r="F421" s="103" t="s">
        <v>1172</v>
      </c>
      <c r="G421" s="103"/>
      <c r="H421" s="104" t="s">
        <v>3241</v>
      </c>
      <c r="I421" s="11"/>
      <c r="J421" s="11"/>
    </row>
    <row r="422" ht="15.75" customHeight="1">
      <c r="A422" s="104" t="s">
        <v>789</v>
      </c>
      <c r="B422" s="103" t="s">
        <v>3244</v>
      </c>
      <c r="C422" s="103" t="s">
        <v>2824</v>
      </c>
      <c r="D422" s="103" t="s">
        <v>3246</v>
      </c>
      <c r="E422" s="103" t="s">
        <v>3248</v>
      </c>
      <c r="F422" s="103" t="s">
        <v>825</v>
      </c>
      <c r="G422" s="103" t="s">
        <v>3249</v>
      </c>
      <c r="H422" s="120" t="str">
        <f>HYPERLINK("http://steamcommunity.com/id/SourishRanger/screenshot/171541499395421543","http://steamcommunity.com/id/SourishRanger/screenshot/171541499395421543")</f>
        <v>http://steamcommunity.com/id/SourishRanger/screenshot/171541499395421543</v>
      </c>
      <c r="I422" s="11"/>
      <c r="J422" s="11"/>
    </row>
    <row r="423" ht="15.75" customHeight="1">
      <c r="A423" s="104" t="s">
        <v>789</v>
      </c>
      <c r="B423" s="103" t="s">
        <v>3244</v>
      </c>
      <c r="C423" s="103" t="s">
        <v>2824</v>
      </c>
      <c r="D423" s="117">
        <v>0.7527777777777778</v>
      </c>
      <c r="E423" s="103" t="s">
        <v>3248</v>
      </c>
      <c r="F423" s="103" t="s">
        <v>1447</v>
      </c>
      <c r="G423" s="103" t="s">
        <v>825</v>
      </c>
      <c r="H423" s="120" t="str">
        <f>HYPERLINK("http://steamcommunity.com/sharedfiles/filedetails/?id=891932822","http://steamcommunity.com/sharedfiles/filedetails/?id=891932822")</f>
        <v>http://steamcommunity.com/sharedfiles/filedetails/?id=891932822</v>
      </c>
      <c r="I423" s="11"/>
      <c r="J423" s="11"/>
    </row>
    <row r="424" ht="15.75" customHeight="1">
      <c r="A424" s="104" t="s">
        <v>789</v>
      </c>
      <c r="B424" s="103" t="s">
        <v>3268</v>
      </c>
      <c r="C424" s="103" t="s">
        <v>2824</v>
      </c>
      <c r="D424" s="103" t="s">
        <v>3269</v>
      </c>
      <c r="E424" s="103" t="s">
        <v>3248</v>
      </c>
      <c r="F424" s="103" t="s">
        <v>825</v>
      </c>
      <c r="G424" s="103" t="s">
        <v>3270</v>
      </c>
      <c r="H424" s="104" t="s">
        <v>3271</v>
      </c>
      <c r="I424" s="11"/>
      <c r="J424" s="11"/>
    </row>
    <row r="425" ht="15.75" customHeight="1">
      <c r="A425" s="104" t="s">
        <v>563</v>
      </c>
      <c r="B425" s="103" t="s">
        <v>3272</v>
      </c>
      <c r="C425" s="103" t="s">
        <v>832</v>
      </c>
      <c r="D425" s="119">
        <v>0.6138888888888889</v>
      </c>
      <c r="E425" s="116">
        <v>42820.0</v>
      </c>
      <c r="F425" s="103"/>
      <c r="G425" s="103" t="s">
        <v>3274</v>
      </c>
      <c r="H425" s="104" t="s">
        <v>3275</v>
      </c>
      <c r="I425" s="11"/>
      <c r="J425" s="11"/>
    </row>
    <row r="426" ht="15.75" customHeight="1">
      <c r="A426" s="104" t="s">
        <v>563</v>
      </c>
      <c r="B426" s="103" t="s">
        <v>3065</v>
      </c>
      <c r="C426" s="103" t="s">
        <v>27</v>
      </c>
      <c r="D426" s="119">
        <v>0.65</v>
      </c>
      <c r="E426" s="116">
        <v>42820.0</v>
      </c>
      <c r="F426" s="103"/>
      <c r="G426" s="103" t="s">
        <v>3281</v>
      </c>
      <c r="H426" s="104" t="s">
        <v>3283</v>
      </c>
      <c r="I426" s="11"/>
      <c r="J426" s="11"/>
    </row>
    <row r="427" ht="15.75" customHeight="1">
      <c r="A427" s="104" t="s">
        <v>789</v>
      </c>
      <c r="B427" s="103" t="s">
        <v>3285</v>
      </c>
      <c r="C427" s="103" t="s">
        <v>27</v>
      </c>
      <c r="D427" s="119">
        <v>0.5347222222222222</v>
      </c>
      <c r="E427" s="103" t="s">
        <v>3287</v>
      </c>
      <c r="F427" s="103" t="s">
        <v>2050</v>
      </c>
      <c r="G427" s="103" t="s">
        <v>3292</v>
      </c>
      <c r="H427" s="120" t="str">
        <f>HYPERLINK("https://www.youtube.com/watch?v=vRRtGXh8qlo&amp;feature=youtu.be","https://www.youtube.com/watch?v=vRRtGXh8qlo&amp;feature=youtu.be")</f>
        <v>https://www.youtube.com/watch?v=vRRtGXh8qlo&amp;feature=youtu.be</v>
      </c>
      <c r="I427" s="175" t="str">
        <f>HYPERLINK("https://www.youtube.com/watch?v=kH813dfj65Q&amp;feature=youtu.be","https://www.youtube.com/watch?v=kH813dfj65Q&amp;feature=youtu.be")</f>
        <v>https://www.youtube.com/watch?v=kH813dfj65Q&amp;feature=youtu.be</v>
      </c>
      <c r="J427" s="11"/>
    </row>
    <row r="428" ht="15.75" customHeight="1">
      <c r="A428" s="104" t="s">
        <v>215</v>
      </c>
      <c r="B428" s="103" t="s">
        <v>259</v>
      </c>
      <c r="C428" s="103" t="s">
        <v>44</v>
      </c>
      <c r="D428" s="103" t="s">
        <v>3294</v>
      </c>
      <c r="E428" s="115">
        <v>42820.0</v>
      </c>
      <c r="F428" s="103" t="s">
        <v>3295</v>
      </c>
      <c r="G428" s="103"/>
      <c r="H428" s="104" t="s">
        <v>3296</v>
      </c>
      <c r="I428" s="11"/>
      <c r="J428" s="11"/>
    </row>
    <row r="429" ht="15.75" customHeight="1">
      <c r="A429" s="104" t="s">
        <v>215</v>
      </c>
      <c r="B429" s="103" t="s">
        <v>3297</v>
      </c>
      <c r="C429" s="103" t="s">
        <v>339</v>
      </c>
      <c r="D429" s="103" t="s">
        <v>3298</v>
      </c>
      <c r="E429" s="115">
        <v>42820.0</v>
      </c>
      <c r="F429" s="103"/>
      <c r="G429" s="103" t="s">
        <v>1950</v>
      </c>
      <c r="H429" s="104" t="s">
        <v>3299</v>
      </c>
      <c r="I429" s="11"/>
      <c r="J429" s="11"/>
    </row>
    <row r="430" ht="15.75" customHeight="1">
      <c r="A430" s="104" t="s">
        <v>191</v>
      </c>
      <c r="B430" s="103" t="s">
        <v>3206</v>
      </c>
      <c r="C430" s="103" t="s">
        <v>905</v>
      </c>
      <c r="D430" s="103" t="s">
        <v>3300</v>
      </c>
      <c r="E430" s="116">
        <v>42821.0</v>
      </c>
      <c r="F430" s="103"/>
      <c r="G430" s="103" t="s">
        <v>1950</v>
      </c>
      <c r="H430" s="104" t="s">
        <v>3301</v>
      </c>
      <c r="I430" s="11"/>
      <c r="J430" s="11"/>
    </row>
    <row r="431" ht="15.75" customHeight="1">
      <c r="A431" s="104" t="s">
        <v>191</v>
      </c>
      <c r="B431" s="103" t="s">
        <v>3302</v>
      </c>
      <c r="C431" s="103" t="s">
        <v>44</v>
      </c>
      <c r="D431" s="103" t="s">
        <v>3303</v>
      </c>
      <c r="E431" s="116">
        <v>42821.0</v>
      </c>
      <c r="F431" s="103" t="s">
        <v>1048</v>
      </c>
      <c r="G431" s="103" t="s">
        <v>3304</v>
      </c>
      <c r="H431" s="104" t="s">
        <v>3305</v>
      </c>
      <c r="I431" s="11"/>
      <c r="J431" s="11"/>
    </row>
    <row r="432" ht="15.75" customHeight="1">
      <c r="A432" s="104" t="s">
        <v>109</v>
      </c>
      <c r="B432" s="103" t="s">
        <v>3306</v>
      </c>
      <c r="C432" s="103" t="s">
        <v>44</v>
      </c>
      <c r="D432" s="117">
        <v>0.6152777777777778</v>
      </c>
      <c r="E432" s="103" t="s">
        <v>3308</v>
      </c>
      <c r="F432" s="103"/>
      <c r="G432" s="103" t="s">
        <v>3312</v>
      </c>
      <c r="H432" s="104" t="s">
        <v>3314</v>
      </c>
      <c r="I432" s="11"/>
      <c r="J432" s="11"/>
    </row>
    <row r="433" ht="15.75" customHeight="1">
      <c r="A433" s="104" t="s">
        <v>789</v>
      </c>
      <c r="B433" s="103" t="s">
        <v>2763</v>
      </c>
      <c r="C433" s="103" t="s">
        <v>116</v>
      </c>
      <c r="D433" s="117">
        <v>0.8784722222222222</v>
      </c>
      <c r="E433" s="103" t="s">
        <v>3237</v>
      </c>
      <c r="F433" s="103" t="s">
        <v>1402</v>
      </c>
      <c r="G433" s="103" t="s">
        <v>3317</v>
      </c>
      <c r="H433" s="120" t="str">
        <f>HYPERLINK("https://www.youtube.com/watch?v=b3V1yLaYrEo&amp;feature=youtu.be","https://www.youtube.com/watch?v=b3V1yLaYrEo&amp;feature=youtu.be")</f>
        <v>https://www.youtube.com/watch?v=b3V1yLaYrEo&amp;feature=youtu.be</v>
      </c>
      <c r="I433" s="11"/>
      <c r="J433" s="11"/>
    </row>
    <row r="434" ht="15.75" customHeight="1">
      <c r="A434" s="104" t="s">
        <v>59</v>
      </c>
      <c r="B434" s="103" t="s">
        <v>3335</v>
      </c>
      <c r="C434" s="103" t="s">
        <v>60</v>
      </c>
      <c r="D434" s="103" t="s">
        <v>3337</v>
      </c>
      <c r="E434" s="116">
        <v>42821.0</v>
      </c>
      <c r="F434" s="103" t="s">
        <v>3340</v>
      </c>
      <c r="G434" s="103" t="s">
        <v>3317</v>
      </c>
      <c r="H434" s="120" t="str">
        <f>HYPERLINK("http://prnt.sc/ep717a","http://prnt.sc/ep717a")</f>
        <v>http://prnt.sc/ep717a</v>
      </c>
      <c r="I434" s="11"/>
      <c r="J434" s="11"/>
    </row>
    <row r="435" ht="15.75" customHeight="1">
      <c r="A435" s="104" t="s">
        <v>789</v>
      </c>
      <c r="B435" s="103" t="s">
        <v>2763</v>
      </c>
      <c r="C435" s="103" t="s">
        <v>116</v>
      </c>
      <c r="D435" s="117">
        <v>0.9284722222222223</v>
      </c>
      <c r="E435" s="103" t="s">
        <v>3237</v>
      </c>
      <c r="F435" s="103" t="s">
        <v>1172</v>
      </c>
      <c r="G435" s="103" t="s">
        <v>825</v>
      </c>
      <c r="H435" s="120" t="str">
        <f>HYPERLINK("https://www.youtube.com/watch?v=_mlhVg_j0Ng&amp;feature=youtu.be","https://www.youtube.com/watch?v=_mlhVg_j0Ng&amp;feature=youtu.be")</f>
        <v>https://www.youtube.com/watch?v=_mlhVg_j0Ng&amp;feature=youtu.be</v>
      </c>
      <c r="I435" s="11"/>
      <c r="J435" s="11"/>
    </row>
    <row r="436" ht="15.75" customHeight="1">
      <c r="A436" s="104" t="s">
        <v>789</v>
      </c>
      <c r="B436" s="103" t="s">
        <v>3367</v>
      </c>
      <c r="C436" s="103" t="s">
        <v>339</v>
      </c>
      <c r="D436" s="117">
        <v>0.9409722222222222</v>
      </c>
      <c r="E436" s="103" t="s">
        <v>3237</v>
      </c>
      <c r="F436" s="103" t="s">
        <v>1143</v>
      </c>
      <c r="G436" s="103" t="s">
        <v>3368</v>
      </c>
      <c r="H436" s="120" t="str">
        <f>HYPERLINK("http://steamcommunity.com/sharedfiles/filedetails/?id=892835969","http://steamcommunity.com/sharedfiles/filedetails/?id=892835969")</f>
        <v>http://steamcommunity.com/sharedfiles/filedetails/?id=892835969</v>
      </c>
      <c r="I436" s="11"/>
      <c r="J436" s="11"/>
    </row>
    <row r="437" ht="15.75" customHeight="1">
      <c r="A437" s="104" t="s">
        <v>789</v>
      </c>
      <c r="B437" s="103" t="s">
        <v>3375</v>
      </c>
      <c r="C437" s="103" t="s">
        <v>339</v>
      </c>
      <c r="D437" s="117">
        <v>0.7583333333333333</v>
      </c>
      <c r="E437" s="103" t="s">
        <v>862</v>
      </c>
      <c r="F437" s="103" t="s">
        <v>1277</v>
      </c>
      <c r="G437" s="103" t="s">
        <v>825</v>
      </c>
      <c r="H437" s="120" t="str">
        <f>HYPERLINK("http://forum.expgamingcommunity.com/topic/2265-compenstation-apples/","http://forum.expgamingcommunity.com/topic/2265-compenstation-apples/")</f>
        <v>http://forum.expgamingcommunity.com/topic/2265-compenstation-apples/</v>
      </c>
      <c r="I437" s="11"/>
      <c r="J437" s="11"/>
    </row>
    <row r="438" ht="15.75" customHeight="1">
      <c r="A438" s="104" t="s">
        <v>191</v>
      </c>
      <c r="B438" s="103" t="s">
        <v>3384</v>
      </c>
      <c r="C438" s="103" t="s">
        <v>27</v>
      </c>
      <c r="D438" s="103" t="s">
        <v>875</v>
      </c>
      <c r="E438" s="135">
        <v>42822.0</v>
      </c>
      <c r="F438" s="103" t="s">
        <v>3386</v>
      </c>
      <c r="G438" s="103" t="s">
        <v>3387</v>
      </c>
      <c r="H438" s="104" t="s">
        <v>3388</v>
      </c>
      <c r="I438" s="11"/>
      <c r="J438" s="11"/>
    </row>
    <row r="439" ht="15.75" customHeight="1">
      <c r="A439" s="104" t="s">
        <v>191</v>
      </c>
      <c r="B439" s="103" t="s">
        <v>3390</v>
      </c>
      <c r="C439" s="103" t="s">
        <v>339</v>
      </c>
      <c r="D439" s="103" t="s">
        <v>3393</v>
      </c>
      <c r="E439" s="135">
        <v>42822.0</v>
      </c>
      <c r="F439" s="103"/>
      <c r="G439" s="103" t="s">
        <v>3396</v>
      </c>
      <c r="H439" s="104" t="s">
        <v>3398</v>
      </c>
      <c r="I439" s="11"/>
      <c r="J439" s="11"/>
    </row>
    <row r="440" ht="15.75" customHeight="1">
      <c r="A440" s="104" t="s">
        <v>191</v>
      </c>
      <c r="B440" s="103" t="s">
        <v>3401</v>
      </c>
      <c r="C440" s="103" t="s">
        <v>339</v>
      </c>
      <c r="D440" s="103" t="s">
        <v>3404</v>
      </c>
      <c r="E440" s="135">
        <v>42822.0</v>
      </c>
      <c r="F440" s="103"/>
      <c r="G440" s="103" t="s">
        <v>3406</v>
      </c>
      <c r="H440" s="104" t="s">
        <v>3410</v>
      </c>
      <c r="I440" s="11"/>
      <c r="J440" s="11"/>
    </row>
    <row r="441" ht="15.75" customHeight="1">
      <c r="A441" s="104" t="s">
        <v>191</v>
      </c>
      <c r="B441" s="103" t="s">
        <v>698</v>
      </c>
      <c r="C441" s="103" t="s">
        <v>27</v>
      </c>
      <c r="D441" s="103" t="s">
        <v>3418</v>
      </c>
      <c r="E441" s="135">
        <v>42822.0</v>
      </c>
      <c r="F441" s="103" t="s">
        <v>3421</v>
      </c>
      <c r="G441" s="103" t="s">
        <v>3423</v>
      </c>
      <c r="H441" s="120" t="str">
        <f>HYPERLINK("http://forum.expgamingcommunity.com/topic/2247-compensation-request-steven-gritsky/#comment-10910","http://forum.expgamingcommunity.com/topic/2247-compensation-request-steven-gritsky/#comment-10910")</f>
        <v>http://forum.expgamingcommunity.com/topic/2247-compensation-request-steven-gritsky/#comment-10910</v>
      </c>
      <c r="I441" s="11"/>
      <c r="J441" s="11"/>
    </row>
    <row r="442" ht="15.75" customHeight="1">
      <c r="A442" s="104" t="s">
        <v>611</v>
      </c>
      <c r="B442" s="103" t="s">
        <v>3445</v>
      </c>
      <c r="C442" s="103" t="s">
        <v>116</v>
      </c>
      <c r="D442" s="103" t="s">
        <v>3449</v>
      </c>
      <c r="E442" s="103" t="s">
        <v>3451</v>
      </c>
      <c r="F442" s="103"/>
      <c r="G442" s="103" t="s">
        <v>3452</v>
      </c>
      <c r="H442" s="104" t="s">
        <v>3454</v>
      </c>
      <c r="I442" s="11"/>
      <c r="J442" s="11"/>
    </row>
    <row r="443" ht="15.75" customHeight="1">
      <c r="A443" s="104" t="s">
        <v>191</v>
      </c>
      <c r="B443" s="103" t="s">
        <v>3306</v>
      </c>
      <c r="C443" s="103" t="s">
        <v>44</v>
      </c>
      <c r="D443" s="103" t="s">
        <v>3456</v>
      </c>
      <c r="E443" s="135">
        <v>42823.0</v>
      </c>
      <c r="F443" s="103" t="s">
        <v>1530</v>
      </c>
      <c r="G443" s="103" t="s">
        <v>3461</v>
      </c>
      <c r="H443" s="104" t="s">
        <v>3463</v>
      </c>
      <c r="I443" s="11"/>
      <c r="J443" s="11"/>
    </row>
    <row r="444" ht="15.75" customHeight="1">
      <c r="A444" s="104" t="s">
        <v>191</v>
      </c>
      <c r="B444" s="103" t="s">
        <v>3464</v>
      </c>
      <c r="C444" s="103" t="s">
        <v>339</v>
      </c>
      <c r="D444" s="103" t="s">
        <v>3465</v>
      </c>
      <c r="E444" s="135">
        <v>42823.0</v>
      </c>
      <c r="F444" s="103" t="s">
        <v>3467</v>
      </c>
      <c r="G444" s="103"/>
      <c r="H444" s="104" t="s">
        <v>3471</v>
      </c>
      <c r="I444" s="11"/>
      <c r="J444" s="11"/>
    </row>
    <row r="445" ht="15.75" customHeight="1">
      <c r="A445" s="104" t="s">
        <v>191</v>
      </c>
      <c r="B445" s="103" t="s">
        <v>2887</v>
      </c>
      <c r="C445" s="103" t="s">
        <v>44</v>
      </c>
      <c r="D445" s="103" t="s">
        <v>3476</v>
      </c>
      <c r="E445" s="135">
        <v>42823.0</v>
      </c>
      <c r="F445" s="103"/>
      <c r="G445" s="103" t="s">
        <v>3477</v>
      </c>
      <c r="H445" s="104" t="s">
        <v>3471</v>
      </c>
      <c r="I445" s="11"/>
      <c r="J445" s="11"/>
    </row>
    <row r="446" ht="15.75" customHeight="1">
      <c r="A446" s="104" t="s">
        <v>191</v>
      </c>
      <c r="B446" s="103" t="s">
        <v>3480</v>
      </c>
      <c r="C446" s="103" t="s">
        <v>27</v>
      </c>
      <c r="D446" s="103" t="s">
        <v>3481</v>
      </c>
      <c r="E446" s="135">
        <v>42823.0</v>
      </c>
      <c r="F446" s="103" t="s">
        <v>3484</v>
      </c>
      <c r="G446" s="103"/>
      <c r="H446" s="104" t="s">
        <v>3488</v>
      </c>
      <c r="I446" s="11"/>
      <c r="J446" s="11"/>
    </row>
    <row r="447" ht="15.75" customHeight="1">
      <c r="A447" s="104" t="s">
        <v>171</v>
      </c>
      <c r="B447" s="103" t="s">
        <v>2887</v>
      </c>
      <c r="C447" s="103" t="s">
        <v>44</v>
      </c>
      <c r="D447" s="103" t="s">
        <v>3490</v>
      </c>
      <c r="E447" s="135">
        <v>42824.0</v>
      </c>
      <c r="F447" s="103" t="s">
        <v>3491</v>
      </c>
      <c r="G447" s="103" t="s">
        <v>1048</v>
      </c>
      <c r="H447" s="104" t="s">
        <v>3493</v>
      </c>
      <c r="I447" s="11"/>
      <c r="J447" s="11"/>
    </row>
    <row r="448" ht="15.75" customHeight="1">
      <c r="A448" s="104" t="s">
        <v>373</v>
      </c>
      <c r="B448" s="103" t="s">
        <v>3497</v>
      </c>
      <c r="C448" s="103" t="s">
        <v>116</v>
      </c>
      <c r="D448" s="119">
        <v>0.8319444444444445</v>
      </c>
      <c r="E448" s="116">
        <v>42824.0</v>
      </c>
      <c r="F448" s="103"/>
      <c r="G448" s="103" t="s">
        <v>3500</v>
      </c>
      <c r="H448" s="120" t="str">
        <f>HYPERLINK("https://docs.google.com/spreadsheets/d/1GNIWliD107lFgblZvVJRjWITwOC-nmWrr-mdYv6nEx0/edit?ts=589ccecb#gid=1624572359","https://docs.google.com/spreadsheets/d/1GNIWliD107lFgblZvVJRjWITwOC-nmWrr-mdYv6nEx0/edit?ts=589ccecb#gid=1624572359")</f>
        <v>https://docs.google.com/spreadsheets/d/1GNIWliD107lFgblZvVJRjWITwOC-nmWrr-mdYv6nEx0/edit?ts=589ccecb#gid=1624572359</v>
      </c>
      <c r="I448" s="11"/>
      <c r="J448" s="11"/>
    </row>
    <row r="449" ht="15.75" customHeight="1">
      <c r="A449" s="104" t="s">
        <v>611</v>
      </c>
      <c r="B449" s="103" t="s">
        <v>3522</v>
      </c>
      <c r="C449" s="103" t="s">
        <v>339</v>
      </c>
      <c r="D449" s="103" t="s">
        <v>3524</v>
      </c>
      <c r="E449" s="103" t="s">
        <v>3527</v>
      </c>
      <c r="F449" s="103" t="s">
        <v>3528</v>
      </c>
      <c r="G449" s="103"/>
      <c r="H449" s="104" t="s">
        <v>3530</v>
      </c>
      <c r="I449" s="11"/>
      <c r="J449" s="11"/>
    </row>
    <row r="450" ht="15.75" customHeight="1">
      <c r="A450" s="104" t="s">
        <v>611</v>
      </c>
      <c r="B450" s="103" t="s">
        <v>2887</v>
      </c>
      <c r="C450" s="103" t="s">
        <v>612</v>
      </c>
      <c r="D450" s="103" t="s">
        <v>3534</v>
      </c>
      <c r="E450" s="129">
        <v>42739.0</v>
      </c>
      <c r="F450" s="103" t="s">
        <v>1143</v>
      </c>
      <c r="G450" s="103"/>
      <c r="H450" s="104" t="s">
        <v>2835</v>
      </c>
      <c r="I450" s="11"/>
      <c r="J450" s="11"/>
    </row>
    <row r="451" ht="15.75" customHeight="1">
      <c r="A451" s="104" t="s">
        <v>215</v>
      </c>
      <c r="B451" s="103" t="s">
        <v>3497</v>
      </c>
      <c r="C451" s="103" t="s">
        <v>116</v>
      </c>
      <c r="D451" s="103" t="s">
        <v>3543</v>
      </c>
      <c r="E451" s="116">
        <v>42825.0</v>
      </c>
      <c r="F451" s="103"/>
      <c r="G451" s="103" t="s">
        <v>3545</v>
      </c>
      <c r="H451" s="104" t="s">
        <v>3546</v>
      </c>
      <c r="I451" s="11"/>
      <c r="J451" s="11"/>
    </row>
    <row r="452" ht="15.75" customHeight="1">
      <c r="A452" s="104" t="s">
        <v>109</v>
      </c>
      <c r="B452" s="103" t="s">
        <v>3551</v>
      </c>
      <c r="C452" s="103" t="s">
        <v>116</v>
      </c>
      <c r="D452" s="117">
        <v>0.7270833333333333</v>
      </c>
      <c r="E452" s="103" t="s">
        <v>3553</v>
      </c>
      <c r="F452" s="103"/>
      <c r="G452" s="103" t="s">
        <v>3554</v>
      </c>
      <c r="H452" s="104" t="s">
        <v>3557</v>
      </c>
      <c r="I452" s="11"/>
      <c r="J452" s="11"/>
    </row>
    <row r="453" ht="15.75" customHeight="1">
      <c r="A453" s="104" t="s">
        <v>563</v>
      </c>
      <c r="B453" s="103" t="s">
        <v>3561</v>
      </c>
      <c r="C453" s="103" t="s">
        <v>236</v>
      </c>
      <c r="D453" s="119">
        <v>0.7361111111111112</v>
      </c>
      <c r="E453" s="116">
        <v>42826.0</v>
      </c>
      <c r="F453" s="103" t="s">
        <v>3565</v>
      </c>
      <c r="G453" s="103"/>
      <c r="H453" s="104" t="s">
        <v>3567</v>
      </c>
      <c r="I453" s="11"/>
      <c r="J453" s="11"/>
    </row>
    <row r="454" ht="15.75" customHeight="1">
      <c r="A454" s="104" t="s">
        <v>611</v>
      </c>
      <c r="B454" s="103" t="s">
        <v>3570</v>
      </c>
      <c r="C454" s="103" t="s">
        <v>116</v>
      </c>
      <c r="D454" s="103" t="s">
        <v>3572</v>
      </c>
      <c r="E454" s="116">
        <v>42770.0</v>
      </c>
      <c r="F454" s="103"/>
      <c r="G454" s="103" t="s">
        <v>3545</v>
      </c>
      <c r="H454" s="104" t="s">
        <v>3574</v>
      </c>
      <c r="I454" s="11"/>
      <c r="J454" s="11"/>
    </row>
    <row r="455" ht="15.75" customHeight="1">
      <c r="A455" s="104" t="s">
        <v>611</v>
      </c>
      <c r="B455" s="103" t="s">
        <v>555</v>
      </c>
      <c r="C455" s="103" t="s">
        <v>27</v>
      </c>
      <c r="D455" s="103" t="s">
        <v>3576</v>
      </c>
      <c r="E455" s="116">
        <v>42770.0</v>
      </c>
      <c r="F455" s="103" t="s">
        <v>3578</v>
      </c>
      <c r="G455" s="103"/>
      <c r="H455" s="120" t="str">
        <f>HYPERLINK("http://forum.expgamingcommunity.com/topic/2299-thieve-massive-attack/","http://forum.expgamingcommunity.com/topic/2299-thieve-massive-attack/")</f>
        <v>http://forum.expgamingcommunity.com/topic/2299-thieve-massive-attack/</v>
      </c>
      <c r="I455" s="11"/>
      <c r="J455" s="11"/>
    </row>
    <row r="456" ht="15.75" customHeight="1">
      <c r="A456" s="104" t="s">
        <v>789</v>
      </c>
      <c r="B456" s="103" t="s">
        <v>3595</v>
      </c>
      <c r="C456" s="103" t="s">
        <v>339</v>
      </c>
      <c r="D456" s="103" t="s">
        <v>3598</v>
      </c>
      <c r="E456" s="116">
        <v>42770.0</v>
      </c>
      <c r="F456" s="103" t="s">
        <v>825</v>
      </c>
      <c r="G456" s="103" t="s">
        <v>3601</v>
      </c>
      <c r="H456" s="120" t="str">
        <f>HYPERLINK("http://steamcommunity.com/sharedfiles/filedetails/?id=896917020","http://steamcommunity.com/sharedfiles/filedetails/?id=896917020")</f>
        <v>http://steamcommunity.com/sharedfiles/filedetails/?id=896917020</v>
      </c>
      <c r="I456" s="11"/>
      <c r="J456" s="11"/>
    </row>
    <row r="457" ht="15.75" customHeight="1">
      <c r="A457" s="104" t="s">
        <v>171</v>
      </c>
      <c r="B457" s="103" t="s">
        <v>3615</v>
      </c>
      <c r="C457" s="103" t="s">
        <v>27</v>
      </c>
      <c r="D457" s="103" t="s">
        <v>3617</v>
      </c>
      <c r="E457" s="135">
        <v>42770.0</v>
      </c>
      <c r="F457" s="103"/>
      <c r="G457" s="103" t="s">
        <v>3619</v>
      </c>
      <c r="H457" s="104" t="s">
        <v>3621</v>
      </c>
      <c r="I457" s="11"/>
      <c r="J457" s="11"/>
    </row>
    <row r="458" ht="15.75" customHeight="1">
      <c r="A458" s="104" t="s">
        <v>3623</v>
      </c>
      <c r="B458" s="103" t="s">
        <v>3624</v>
      </c>
      <c r="C458" s="103" t="s">
        <v>27</v>
      </c>
      <c r="D458" s="117">
        <v>0.9277777777777778</v>
      </c>
      <c r="E458" s="116">
        <v>42770.0</v>
      </c>
      <c r="F458" s="103" t="s">
        <v>825</v>
      </c>
      <c r="G458" s="103" t="s">
        <v>3626</v>
      </c>
      <c r="H458" s="120" t="str">
        <f>HYPERLINK("http://imgur.com/a/uYy6x","http://imgur.com/a/uYy6x")</f>
        <v>http://imgur.com/a/uYy6x</v>
      </c>
      <c r="I458" s="11"/>
      <c r="J458" s="11"/>
    </row>
    <row r="459" ht="15.75" customHeight="1">
      <c r="A459" s="104" t="s">
        <v>171</v>
      </c>
      <c r="B459" s="103" t="s">
        <v>3639</v>
      </c>
      <c r="C459" s="103" t="s">
        <v>116</v>
      </c>
      <c r="D459" s="103" t="s">
        <v>3641</v>
      </c>
      <c r="E459" s="135">
        <v>42769.0</v>
      </c>
      <c r="F459" s="103" t="s">
        <v>1048</v>
      </c>
      <c r="G459" s="103" t="s">
        <v>3647</v>
      </c>
      <c r="H459" s="120" t="str">
        <f>HYPERLINK("https://youtu.be/B7geYAGvZCc","https://youtu.be/B7geYAGvZCc")</f>
        <v>https://youtu.be/B7geYAGvZCc</v>
      </c>
      <c r="I459" s="11"/>
      <c r="J459" s="11"/>
    </row>
    <row r="460" ht="15.75" customHeight="1">
      <c r="A460" s="104" t="s">
        <v>158</v>
      </c>
      <c r="B460" s="103" t="s">
        <v>3652</v>
      </c>
      <c r="C460" s="103" t="s">
        <v>116</v>
      </c>
      <c r="D460" s="103" t="s">
        <v>3653</v>
      </c>
      <c r="E460" s="135">
        <v>42827.0</v>
      </c>
      <c r="F460" s="103" t="s">
        <v>1051</v>
      </c>
      <c r="G460" s="103" t="s">
        <v>3656</v>
      </c>
      <c r="H460" s="120" t="str">
        <f>HYPERLINK("https://youtu.be/6oguHT9S84g","https://youtu.be/6oguHT9S84g")</f>
        <v>https://youtu.be/6oguHT9S84g</v>
      </c>
      <c r="I460" s="11"/>
      <c r="J460" s="11"/>
    </row>
    <row r="461" ht="15.75" customHeight="1">
      <c r="A461" s="104" t="s">
        <v>2820</v>
      </c>
      <c r="B461" s="103" t="s">
        <v>3662</v>
      </c>
      <c r="C461" s="103" t="s">
        <v>2824</v>
      </c>
      <c r="D461" s="103" t="s">
        <v>3664</v>
      </c>
      <c r="E461" s="129">
        <v>42798.0</v>
      </c>
      <c r="F461" s="103"/>
      <c r="G461" s="103" t="s">
        <v>3666</v>
      </c>
      <c r="H461" s="104" t="s">
        <v>3668</v>
      </c>
      <c r="I461" s="11"/>
      <c r="J461" s="11"/>
    </row>
    <row r="462" ht="15.75" customHeight="1">
      <c r="A462" s="104" t="s">
        <v>611</v>
      </c>
      <c r="B462" s="103" t="s">
        <v>3662</v>
      </c>
      <c r="C462" s="103" t="s">
        <v>2824</v>
      </c>
      <c r="D462" s="103" t="s">
        <v>3669</v>
      </c>
      <c r="E462" s="129">
        <v>42798.0</v>
      </c>
      <c r="F462" s="103" t="s">
        <v>1065</v>
      </c>
      <c r="G462" s="103"/>
      <c r="H462" s="104" t="s">
        <v>3670</v>
      </c>
      <c r="I462" s="11"/>
      <c r="J462" s="11"/>
    </row>
    <row r="463" ht="15.75" customHeight="1">
      <c r="A463" s="104" t="s">
        <v>3671</v>
      </c>
      <c r="B463" s="103" t="s">
        <v>3673</v>
      </c>
      <c r="C463" s="103" t="s">
        <v>27</v>
      </c>
      <c r="D463" s="103" t="s">
        <v>3674</v>
      </c>
      <c r="E463" s="135">
        <v>42828.0</v>
      </c>
      <c r="F463" s="103" t="s">
        <v>825</v>
      </c>
      <c r="G463" s="103" t="s">
        <v>3677</v>
      </c>
      <c r="H463" s="104" t="s">
        <v>3680</v>
      </c>
      <c r="I463" s="11"/>
      <c r="J463" s="11"/>
    </row>
    <row r="464" ht="15.75" customHeight="1">
      <c r="A464" s="104" t="s">
        <v>191</v>
      </c>
      <c r="B464" s="103" t="s">
        <v>3681</v>
      </c>
      <c r="C464" s="103" t="s">
        <v>339</v>
      </c>
      <c r="D464" s="103" t="s">
        <v>3683</v>
      </c>
      <c r="E464" s="135">
        <v>42828.0</v>
      </c>
      <c r="F464" s="103" t="s">
        <v>3684</v>
      </c>
      <c r="G464" s="103" t="s">
        <v>3686</v>
      </c>
      <c r="H464" s="104" t="s">
        <v>3687</v>
      </c>
      <c r="I464" s="11"/>
      <c r="J464" s="11"/>
    </row>
    <row r="465" ht="15.75" customHeight="1">
      <c r="A465" s="104" t="s">
        <v>191</v>
      </c>
      <c r="B465" s="103" t="s">
        <v>3689</v>
      </c>
      <c r="C465" s="103" t="s">
        <v>339</v>
      </c>
      <c r="D465" s="103" t="s">
        <v>3690</v>
      </c>
      <c r="E465" s="135">
        <v>42828.0</v>
      </c>
      <c r="F465" s="103" t="s">
        <v>1143</v>
      </c>
      <c r="G465" s="103"/>
      <c r="H465" s="104" t="s">
        <v>3691</v>
      </c>
      <c r="I465" s="11"/>
      <c r="J465" s="11"/>
    </row>
    <row r="466" ht="15.75" customHeight="1">
      <c r="A466" s="104" t="s">
        <v>205</v>
      </c>
      <c r="B466" s="103" t="s">
        <v>3692</v>
      </c>
      <c r="C466" s="103" t="s">
        <v>116</v>
      </c>
      <c r="D466" s="103" t="s">
        <v>3693</v>
      </c>
      <c r="E466" s="135">
        <v>42828.0</v>
      </c>
      <c r="F466" s="103"/>
      <c r="G466" s="103" t="s">
        <v>3694</v>
      </c>
      <c r="H466" s="104" t="s">
        <v>3696</v>
      </c>
      <c r="I466" s="11"/>
      <c r="J466" s="11"/>
    </row>
    <row r="467" ht="15.75" customHeight="1">
      <c r="A467" s="104" t="s">
        <v>191</v>
      </c>
      <c r="B467" s="103" t="s">
        <v>3699</v>
      </c>
      <c r="C467" s="103" t="s">
        <v>339</v>
      </c>
      <c r="D467" s="103" t="s">
        <v>3701</v>
      </c>
      <c r="E467" s="135">
        <v>42828.0</v>
      </c>
      <c r="F467" s="103"/>
      <c r="G467" s="103" t="s">
        <v>3702</v>
      </c>
      <c r="H467" s="104"/>
      <c r="I467" s="11"/>
      <c r="J467" s="11"/>
    </row>
    <row r="468" ht="15.75" customHeight="1">
      <c r="A468" s="104" t="s">
        <v>171</v>
      </c>
      <c r="B468" s="103" t="s">
        <v>3703</v>
      </c>
      <c r="C468" s="103" t="s">
        <v>27</v>
      </c>
      <c r="D468" s="103" t="s">
        <v>3704</v>
      </c>
      <c r="E468" s="135">
        <v>42828.0</v>
      </c>
      <c r="F468" s="103" t="s">
        <v>1048</v>
      </c>
      <c r="G468" s="103"/>
      <c r="H468" s="104" t="s">
        <v>3706</v>
      </c>
      <c r="I468" s="11"/>
      <c r="J468" s="11"/>
    </row>
    <row r="469" ht="15.75" customHeight="1">
      <c r="A469" s="104" t="s">
        <v>3671</v>
      </c>
      <c r="B469" s="103" t="s">
        <v>3707</v>
      </c>
      <c r="C469" s="103" t="s">
        <v>27</v>
      </c>
      <c r="D469" s="117">
        <v>0.3701388888888889</v>
      </c>
      <c r="E469" s="135">
        <v>42828.0</v>
      </c>
      <c r="F469" s="103" t="s">
        <v>825</v>
      </c>
      <c r="G469" s="103" t="s">
        <v>3709</v>
      </c>
      <c r="H469" s="104" t="s">
        <v>3711</v>
      </c>
      <c r="I469" s="11"/>
      <c r="J469" s="11"/>
    </row>
    <row r="470" ht="15.75" customHeight="1">
      <c r="A470" s="104" t="s">
        <v>191</v>
      </c>
      <c r="B470" s="103" t="s">
        <v>3714</v>
      </c>
      <c r="C470" s="103" t="s">
        <v>27</v>
      </c>
      <c r="D470" s="103" t="s">
        <v>3716</v>
      </c>
      <c r="E470" s="135">
        <v>42828.0</v>
      </c>
      <c r="F470" s="103" t="s">
        <v>1317</v>
      </c>
      <c r="G470" s="103"/>
      <c r="H470" s="104" t="s">
        <v>3717</v>
      </c>
      <c r="I470" s="11"/>
      <c r="J470" s="11"/>
    </row>
    <row r="471" ht="15.75" customHeight="1">
      <c r="A471" s="104" t="s">
        <v>205</v>
      </c>
      <c r="B471" s="103" t="s">
        <v>3718</v>
      </c>
      <c r="C471" s="103" t="s">
        <v>116</v>
      </c>
      <c r="D471" s="103" t="s">
        <v>3720</v>
      </c>
      <c r="E471" s="133">
        <v>42829.0</v>
      </c>
      <c r="F471" s="103" t="s">
        <v>1048</v>
      </c>
      <c r="G471" s="103"/>
      <c r="H471" s="104" t="s">
        <v>3725</v>
      </c>
      <c r="I471" s="11"/>
      <c r="J471" s="11"/>
    </row>
    <row r="472" ht="15.75" customHeight="1">
      <c r="A472" s="104" t="s">
        <v>3726</v>
      </c>
      <c r="B472" s="103" t="s">
        <v>3727</v>
      </c>
      <c r="C472" s="103" t="s">
        <v>44</v>
      </c>
      <c r="D472" s="103" t="s">
        <v>3728</v>
      </c>
      <c r="E472" s="133">
        <v>42829.0</v>
      </c>
      <c r="F472" s="103" t="s">
        <v>1172</v>
      </c>
      <c r="G472" s="103"/>
      <c r="H472" s="104" t="s">
        <v>3730</v>
      </c>
      <c r="I472" s="11"/>
      <c r="J472" s="11"/>
    </row>
    <row r="473" ht="15.75" customHeight="1">
      <c r="A473" s="104" t="s">
        <v>3726</v>
      </c>
      <c r="B473" s="103" t="s">
        <v>3727</v>
      </c>
      <c r="C473" s="103" t="s">
        <v>44</v>
      </c>
      <c r="D473" s="103" t="s">
        <v>3728</v>
      </c>
      <c r="E473" s="133">
        <v>42829.0</v>
      </c>
      <c r="F473" s="103" t="s">
        <v>3731</v>
      </c>
      <c r="G473" s="103"/>
      <c r="H473" s="104" t="s">
        <v>3734</v>
      </c>
      <c r="I473" s="11"/>
      <c r="J473" s="11"/>
    </row>
    <row r="474" ht="15.75" customHeight="1">
      <c r="A474" s="104" t="s">
        <v>611</v>
      </c>
      <c r="B474" s="103" t="s">
        <v>3740</v>
      </c>
      <c r="C474" s="103" t="s">
        <v>455</v>
      </c>
      <c r="D474" s="103" t="s">
        <v>3741</v>
      </c>
      <c r="E474" s="129">
        <v>42829.0</v>
      </c>
      <c r="F474" s="103" t="s">
        <v>1172</v>
      </c>
      <c r="G474" s="103"/>
      <c r="H474" s="104" t="s">
        <v>3744</v>
      </c>
      <c r="I474" s="11"/>
      <c r="J474" s="11"/>
    </row>
    <row r="475" ht="15.75" customHeight="1">
      <c r="A475" s="104" t="s">
        <v>611</v>
      </c>
      <c r="B475" s="103" t="s">
        <v>3615</v>
      </c>
      <c r="C475" s="103" t="s">
        <v>3747</v>
      </c>
      <c r="D475" s="103" t="s">
        <v>3748</v>
      </c>
      <c r="E475" s="116">
        <v>42859.0</v>
      </c>
      <c r="F475" s="103"/>
      <c r="G475" s="103" t="s">
        <v>3749</v>
      </c>
      <c r="H475" s="120" t="str">
        <f>HYPERLINK("http://imgur.com/a/YyClw","http://imgur.com/a/YyClw")</f>
        <v>http://imgur.com/a/YyClw</v>
      </c>
      <c r="I475" s="11"/>
      <c r="J475" s="11"/>
    </row>
    <row r="476" ht="15.75" customHeight="1">
      <c r="A476" s="104" t="s">
        <v>191</v>
      </c>
      <c r="B476" s="103" t="s">
        <v>246</v>
      </c>
      <c r="C476" s="103" t="s">
        <v>455</v>
      </c>
      <c r="D476" s="103" t="s">
        <v>3759</v>
      </c>
      <c r="E476" s="135">
        <v>42829.0</v>
      </c>
      <c r="F476" s="103" t="s">
        <v>1051</v>
      </c>
      <c r="G476" s="103" t="s">
        <v>3765</v>
      </c>
      <c r="H476" s="104" t="s">
        <v>3766</v>
      </c>
      <c r="I476" s="11"/>
      <c r="J476" s="11"/>
    </row>
    <row r="477" ht="15.75" customHeight="1">
      <c r="A477" s="104" t="s">
        <v>50</v>
      </c>
      <c r="B477" s="103" t="s">
        <v>3769</v>
      </c>
      <c r="C477" s="103" t="s">
        <v>27</v>
      </c>
      <c r="D477" s="103" t="s">
        <v>3772</v>
      </c>
      <c r="E477" s="135">
        <v>42859.0</v>
      </c>
      <c r="F477" s="103" t="s">
        <v>1317</v>
      </c>
      <c r="G477" s="103" t="s">
        <v>825</v>
      </c>
      <c r="H477" s="120" t="str">
        <f>HYPERLINK("http://forum.expgamingcommunity.com/topic/2317-compensation-for-server-desynce-causing-vehicle-to-be-lost/","http://forum.expgamingcommunity.com/topic/2317-compensation-for-server-desynce-causing-vehicle-to-be-lost/")</f>
        <v>http://forum.expgamingcommunity.com/topic/2317-compensation-for-server-desynce-causing-vehicle-to-be-lost/</v>
      </c>
      <c r="I477" s="11"/>
      <c r="J477" s="11"/>
    </row>
    <row r="478" ht="15.75" customHeight="1">
      <c r="A478" s="104" t="s">
        <v>179</v>
      </c>
      <c r="B478" s="103" t="s">
        <v>3170</v>
      </c>
      <c r="C478" s="103" t="s">
        <v>116</v>
      </c>
      <c r="D478" s="103" t="s">
        <v>3788</v>
      </c>
      <c r="E478" s="115">
        <v>42829.0</v>
      </c>
      <c r="F478" s="103" t="s">
        <v>1048</v>
      </c>
      <c r="G478" s="103"/>
      <c r="H478" s="104" t="s">
        <v>3791</v>
      </c>
      <c r="I478" s="11"/>
      <c r="J478" s="11"/>
    </row>
    <row r="479" ht="15.75" customHeight="1">
      <c r="A479" s="104" t="s">
        <v>179</v>
      </c>
      <c r="B479" s="103" t="s">
        <v>3792</v>
      </c>
      <c r="C479" s="103" t="s">
        <v>339</v>
      </c>
      <c r="D479" s="103" t="s">
        <v>3793</v>
      </c>
      <c r="E479" s="115">
        <v>42830.0</v>
      </c>
      <c r="F479" s="103"/>
      <c r="G479" s="103" t="s">
        <v>3794</v>
      </c>
      <c r="H479" s="104" t="s">
        <v>3795</v>
      </c>
      <c r="I479" s="11"/>
      <c r="J479" s="11"/>
    </row>
    <row r="480" ht="15.75" customHeight="1">
      <c r="A480" s="104" t="s">
        <v>109</v>
      </c>
      <c r="B480" s="103" t="s">
        <v>3615</v>
      </c>
      <c r="C480" s="103" t="s">
        <v>27</v>
      </c>
      <c r="D480" s="117">
        <v>0.8583333333333333</v>
      </c>
      <c r="E480" s="103" t="s">
        <v>3798</v>
      </c>
      <c r="F480" s="103"/>
      <c r="G480" s="103" t="s">
        <v>3800</v>
      </c>
      <c r="H480" s="104" t="s">
        <v>3802</v>
      </c>
      <c r="I480" s="11"/>
      <c r="J480" s="11"/>
    </row>
    <row r="481" ht="15.75" customHeight="1">
      <c r="A481" s="104" t="s">
        <v>198</v>
      </c>
      <c r="B481" s="103" t="s">
        <v>3807</v>
      </c>
      <c r="C481" s="103" t="s">
        <v>339</v>
      </c>
      <c r="D481" s="103" t="s">
        <v>3808</v>
      </c>
      <c r="E481" s="135">
        <v>42830.0</v>
      </c>
      <c r="F481" s="103" t="s">
        <v>825</v>
      </c>
      <c r="G481" s="103" t="s">
        <v>3811</v>
      </c>
      <c r="H481" s="104" t="s">
        <v>3711</v>
      </c>
      <c r="I481" s="11"/>
      <c r="J481" s="11"/>
    </row>
    <row r="482" ht="15.75" customHeight="1">
      <c r="A482" s="104" t="s">
        <v>171</v>
      </c>
      <c r="B482" s="103" t="s">
        <v>3813</v>
      </c>
      <c r="C482" s="103" t="s">
        <v>116</v>
      </c>
      <c r="D482" s="103" t="s">
        <v>3815</v>
      </c>
      <c r="E482" s="135">
        <v>42830.0</v>
      </c>
      <c r="F482" s="103" t="s">
        <v>1447</v>
      </c>
      <c r="G482" s="103"/>
      <c r="H482" s="104" t="s">
        <v>3817</v>
      </c>
      <c r="I482" s="11"/>
      <c r="J482" s="11"/>
    </row>
    <row r="483" ht="15.75" customHeight="1">
      <c r="A483" s="104" t="s">
        <v>191</v>
      </c>
      <c r="B483" s="103" t="s">
        <v>246</v>
      </c>
      <c r="C483" s="103" t="s">
        <v>27</v>
      </c>
      <c r="D483" s="103" t="s">
        <v>3819</v>
      </c>
      <c r="E483" s="135">
        <v>42830.0</v>
      </c>
      <c r="F483" s="103"/>
      <c r="G483" s="103" t="s">
        <v>3820</v>
      </c>
      <c r="H483" s="104" t="s">
        <v>3822</v>
      </c>
      <c r="I483" s="11"/>
      <c r="J483" s="11"/>
    </row>
    <row r="484" ht="15.75" customHeight="1">
      <c r="A484" s="104" t="s">
        <v>373</v>
      </c>
      <c r="B484" s="103" t="s">
        <v>3615</v>
      </c>
      <c r="C484" s="103" t="s">
        <v>27</v>
      </c>
      <c r="D484" s="119">
        <v>0.63125</v>
      </c>
      <c r="E484" s="116">
        <v>42831.0</v>
      </c>
      <c r="F484" s="103" t="s">
        <v>1223</v>
      </c>
      <c r="G484" s="103" t="s">
        <v>3828</v>
      </c>
      <c r="H484" s="104" t="s">
        <v>3830</v>
      </c>
      <c r="I484" s="11"/>
      <c r="J484" s="11"/>
    </row>
    <row r="485" ht="15.75" customHeight="1">
      <c r="A485" s="104" t="s">
        <v>191</v>
      </c>
      <c r="B485" s="103" t="s">
        <v>3831</v>
      </c>
      <c r="C485" s="103" t="s">
        <v>27</v>
      </c>
      <c r="D485" s="103" t="s">
        <v>3833</v>
      </c>
      <c r="E485" s="116">
        <v>42832.0</v>
      </c>
      <c r="F485" s="103"/>
      <c r="G485" s="103" t="s">
        <v>3834</v>
      </c>
      <c r="H485" s="104" t="s">
        <v>3835</v>
      </c>
      <c r="I485" s="11"/>
      <c r="J485" s="11"/>
    </row>
    <row r="486" ht="15.75" customHeight="1">
      <c r="A486" s="104" t="s">
        <v>611</v>
      </c>
      <c r="B486" s="103" t="s">
        <v>3615</v>
      </c>
      <c r="C486" s="103" t="s">
        <v>27</v>
      </c>
      <c r="D486" s="103" t="s">
        <v>3837</v>
      </c>
      <c r="E486" s="116">
        <v>42920.0</v>
      </c>
      <c r="F486" s="103" t="s">
        <v>1051</v>
      </c>
      <c r="G486" s="103"/>
      <c r="H486" s="104" t="s">
        <v>3843</v>
      </c>
      <c r="I486" s="11"/>
      <c r="J486" s="11"/>
    </row>
    <row r="487" ht="15.75" customHeight="1">
      <c r="A487" s="104" t="s">
        <v>3845</v>
      </c>
      <c r="B487" s="103" t="s">
        <v>3769</v>
      </c>
      <c r="C487" s="103" t="s">
        <v>27</v>
      </c>
      <c r="D487" s="117">
        <v>0.12638888888888888</v>
      </c>
      <c r="E487" s="103" t="s">
        <v>3847</v>
      </c>
      <c r="F487" s="103"/>
      <c r="G487" s="103" t="s">
        <v>3849</v>
      </c>
      <c r="H487" s="104" t="s">
        <v>3850</v>
      </c>
      <c r="I487" s="11"/>
      <c r="J487" s="11"/>
    </row>
    <row r="488" ht="15.75" customHeight="1">
      <c r="A488" s="104" t="s">
        <v>611</v>
      </c>
      <c r="B488" s="103" t="s">
        <v>3855</v>
      </c>
      <c r="C488" s="103" t="s">
        <v>339</v>
      </c>
      <c r="D488" s="103" t="s">
        <v>2847</v>
      </c>
      <c r="E488" s="116">
        <v>42951.0</v>
      </c>
      <c r="F488" s="103"/>
      <c r="G488" s="103" t="s">
        <v>3857</v>
      </c>
      <c r="H488" s="104" t="s">
        <v>3860</v>
      </c>
      <c r="I488" s="11"/>
      <c r="J488" s="11"/>
    </row>
    <row r="489" ht="15.75" customHeight="1">
      <c r="A489" s="104" t="s">
        <v>373</v>
      </c>
      <c r="B489" s="103" t="s">
        <v>3862</v>
      </c>
      <c r="C489" s="103" t="s">
        <v>116</v>
      </c>
      <c r="D489" s="119">
        <v>0.8118055555555556</v>
      </c>
      <c r="E489" s="116">
        <v>42833.0</v>
      </c>
      <c r="F489" s="103" t="s">
        <v>1048</v>
      </c>
      <c r="G489" s="103" t="s">
        <v>1123</v>
      </c>
      <c r="H489" s="120" t="str">
        <f>HYPERLINK("https://gyazo.com/6dc64c9c0b866bb8520b9d922e22eb43","https://gyazo.com/6dc64c9c0b866bb8520b9d922e22eb43")</f>
        <v>https://gyazo.com/6dc64c9c0b866bb8520b9d922e22eb43</v>
      </c>
      <c r="I489" s="11"/>
      <c r="J489" s="11"/>
    </row>
    <row r="490" ht="15.75" customHeight="1">
      <c r="A490" s="104" t="s">
        <v>191</v>
      </c>
      <c r="B490" s="103" t="s">
        <v>3882</v>
      </c>
      <c r="C490" s="103" t="s">
        <v>27</v>
      </c>
      <c r="D490" s="119">
        <v>0.11458333333333333</v>
      </c>
      <c r="E490" s="135">
        <v>42469.0</v>
      </c>
      <c r="F490" s="103"/>
      <c r="G490" s="103" t="s">
        <v>3883</v>
      </c>
      <c r="H490" s="104" t="s">
        <v>3885</v>
      </c>
      <c r="I490" s="11"/>
      <c r="J490" s="11"/>
    </row>
    <row r="491" ht="15.75" customHeight="1">
      <c r="A491" s="104" t="s">
        <v>191</v>
      </c>
      <c r="B491" s="103" t="s">
        <v>3889</v>
      </c>
      <c r="C491" s="103" t="s">
        <v>27</v>
      </c>
      <c r="D491" s="119">
        <v>0.11736111111111111</v>
      </c>
      <c r="E491" s="135">
        <v>42834.0</v>
      </c>
      <c r="F491" s="103" t="s">
        <v>1317</v>
      </c>
      <c r="G491" s="103" t="s">
        <v>3834</v>
      </c>
      <c r="H491" s="104" t="s">
        <v>3893</v>
      </c>
      <c r="I491" s="11"/>
      <c r="J491" s="11"/>
    </row>
    <row r="492" ht="15.75" customHeight="1">
      <c r="A492" s="104" t="s">
        <v>611</v>
      </c>
      <c r="B492" s="103" t="s">
        <v>3896</v>
      </c>
      <c r="C492" s="103" t="s">
        <v>116</v>
      </c>
      <c r="D492" s="103" t="s">
        <v>3899</v>
      </c>
      <c r="E492" s="116">
        <v>42982.0</v>
      </c>
      <c r="F492" s="103"/>
      <c r="G492" s="103" t="s">
        <v>3666</v>
      </c>
      <c r="H492" s="104" t="s">
        <v>3903</v>
      </c>
      <c r="I492" s="11"/>
      <c r="J492" s="11"/>
    </row>
    <row r="493" ht="15.75" customHeight="1">
      <c r="A493" s="104" t="s">
        <v>611</v>
      </c>
      <c r="B493" s="103" t="s">
        <v>3904</v>
      </c>
      <c r="C493" s="103" t="s">
        <v>116</v>
      </c>
      <c r="D493" s="103" t="s">
        <v>3905</v>
      </c>
      <c r="E493" s="116">
        <v>42982.0</v>
      </c>
      <c r="F493" s="103"/>
      <c r="G493" s="103" t="s">
        <v>3908</v>
      </c>
      <c r="H493" s="120" t="str">
        <f>HYPERLINK("https://www.youtube.com/watch?v=QRc_nd18Gqg&amp;feature=youtu.be","https://www.youtube.com/watch?v=QRc_nd18Gqg&amp;feature=youtu.be")</f>
        <v>https://www.youtube.com/watch?v=QRc_nd18Gqg&amp;feature=youtu.be</v>
      </c>
      <c r="I493" s="11"/>
      <c r="J493" s="11"/>
    </row>
    <row r="494" ht="15.75" customHeight="1">
      <c r="A494" s="104" t="s">
        <v>611</v>
      </c>
      <c r="B494" s="103" t="s">
        <v>3927</v>
      </c>
      <c r="C494" s="103" t="s">
        <v>116</v>
      </c>
      <c r="D494" s="103" t="s">
        <v>3928</v>
      </c>
      <c r="E494" s="116">
        <v>42982.0</v>
      </c>
      <c r="F494" s="103"/>
      <c r="G494" s="103" t="s">
        <v>3930</v>
      </c>
      <c r="H494" s="104" t="s">
        <v>3932</v>
      </c>
      <c r="I494" s="11"/>
      <c r="J494" s="11"/>
    </row>
    <row r="495" ht="15.75" customHeight="1">
      <c r="A495" s="104" t="s">
        <v>179</v>
      </c>
      <c r="B495" s="103" t="s">
        <v>2936</v>
      </c>
      <c r="C495" s="103" t="s">
        <v>905</v>
      </c>
      <c r="D495" s="103" t="s">
        <v>3938</v>
      </c>
      <c r="E495" s="115">
        <v>42834.0</v>
      </c>
      <c r="F495" s="103" t="s">
        <v>1530</v>
      </c>
      <c r="G495" s="103" t="s">
        <v>3939</v>
      </c>
      <c r="H495" s="104" t="s">
        <v>3941</v>
      </c>
      <c r="I495" s="11"/>
      <c r="J495" s="11"/>
    </row>
    <row r="496" ht="15.75" customHeight="1">
      <c r="A496" s="104" t="s">
        <v>373</v>
      </c>
      <c r="B496" s="103" t="s">
        <v>3944</v>
      </c>
      <c r="C496" s="103" t="s">
        <v>116</v>
      </c>
      <c r="D496" s="119">
        <v>0.7236111111111111</v>
      </c>
      <c r="E496" s="116">
        <v>42834.0</v>
      </c>
      <c r="F496" s="103" t="s">
        <v>1048</v>
      </c>
      <c r="G496" s="103"/>
      <c r="H496" s="104" t="s">
        <v>3948</v>
      </c>
      <c r="I496" s="11"/>
      <c r="J496" s="11"/>
    </row>
    <row r="497" ht="15.75" customHeight="1">
      <c r="A497" s="104" t="s">
        <v>611</v>
      </c>
      <c r="B497" s="103" t="s">
        <v>3950</v>
      </c>
      <c r="C497" s="103" t="s">
        <v>27</v>
      </c>
      <c r="D497" s="103" t="s">
        <v>3951</v>
      </c>
      <c r="E497" s="116">
        <v>43012.0</v>
      </c>
      <c r="F497" s="103"/>
      <c r="G497" s="103" t="s">
        <v>3954</v>
      </c>
      <c r="H497" s="104" t="s">
        <v>3956</v>
      </c>
      <c r="I497" s="11"/>
      <c r="J497" s="11"/>
    </row>
    <row r="498" ht="15.75" customHeight="1">
      <c r="A498" s="104" t="s">
        <v>373</v>
      </c>
      <c r="B498" s="103" t="s">
        <v>3958</v>
      </c>
      <c r="C498" s="103" t="s">
        <v>116</v>
      </c>
      <c r="D498" s="119">
        <v>0.8368055555555556</v>
      </c>
      <c r="E498" s="116">
        <v>42834.0</v>
      </c>
      <c r="F498" s="103" t="s">
        <v>3961</v>
      </c>
      <c r="G498" s="103"/>
      <c r="H498" s="104" t="s">
        <v>3964</v>
      </c>
      <c r="I498" s="11"/>
      <c r="J498" s="11"/>
    </row>
    <row r="499" ht="15.75" customHeight="1">
      <c r="A499" s="104" t="s">
        <v>109</v>
      </c>
      <c r="B499" s="103" t="s">
        <v>3965</v>
      </c>
      <c r="C499" s="103" t="s">
        <v>116</v>
      </c>
      <c r="D499" s="117">
        <v>0.7694444444444445</v>
      </c>
      <c r="E499" s="103" t="s">
        <v>1074</v>
      </c>
      <c r="F499" s="103"/>
      <c r="G499" s="103" t="s">
        <v>3969</v>
      </c>
      <c r="H499" s="104" t="s">
        <v>3970</v>
      </c>
      <c r="I499" s="11"/>
      <c r="J499" s="11"/>
    </row>
    <row r="500" ht="15.75" customHeight="1">
      <c r="A500" s="104" t="s">
        <v>179</v>
      </c>
      <c r="B500" s="103" t="s">
        <v>3973</v>
      </c>
      <c r="C500" s="103" t="s">
        <v>3974</v>
      </c>
      <c r="D500" s="103" t="s">
        <v>3975</v>
      </c>
      <c r="E500" s="115">
        <v>42835.0</v>
      </c>
      <c r="F500" s="103"/>
      <c r="G500" s="103" t="s">
        <v>3977</v>
      </c>
      <c r="H500" s="104" t="s">
        <v>3978</v>
      </c>
      <c r="I500" s="11"/>
      <c r="J500" s="11"/>
    </row>
    <row r="501" ht="15.75" customHeight="1">
      <c r="A501" s="104" t="s">
        <v>373</v>
      </c>
      <c r="B501" s="103" t="s">
        <v>3980</v>
      </c>
      <c r="C501" s="103" t="s">
        <v>339</v>
      </c>
      <c r="D501" s="119">
        <v>0.2125</v>
      </c>
      <c r="E501" s="116">
        <v>42836.0</v>
      </c>
      <c r="F501" s="103"/>
      <c r="G501" s="103" t="s">
        <v>3981</v>
      </c>
      <c r="H501" s="104" t="s">
        <v>3983</v>
      </c>
      <c r="I501" s="11"/>
      <c r="J501" s="11"/>
    </row>
    <row r="502" ht="15.75" customHeight="1">
      <c r="A502" s="104" t="s">
        <v>373</v>
      </c>
      <c r="B502" s="103" t="s">
        <v>3988</v>
      </c>
      <c r="C502" s="103" t="s">
        <v>2824</v>
      </c>
      <c r="D502" s="119">
        <v>0.6645833333333333</v>
      </c>
      <c r="E502" s="116">
        <v>42836.0</v>
      </c>
      <c r="F502" s="103"/>
      <c r="G502" s="103" t="s">
        <v>3991</v>
      </c>
      <c r="H502" s="104" t="s">
        <v>3993</v>
      </c>
      <c r="I502" s="11"/>
      <c r="J502" s="11"/>
    </row>
    <row r="503" ht="15.75" customHeight="1">
      <c r="A503" s="104" t="s">
        <v>373</v>
      </c>
      <c r="B503" s="103" t="s">
        <v>3998</v>
      </c>
      <c r="C503" s="103" t="s">
        <v>598</v>
      </c>
      <c r="D503" s="103" t="s">
        <v>4000</v>
      </c>
      <c r="E503" s="115">
        <v>42836.0</v>
      </c>
      <c r="F503" s="103" t="s">
        <v>1447</v>
      </c>
      <c r="G503" s="103"/>
      <c r="H503" s="104" t="s">
        <v>4002</v>
      </c>
      <c r="I503" s="11"/>
      <c r="J503" s="11"/>
    </row>
    <row r="504" ht="15.75" customHeight="1">
      <c r="A504" s="104" t="s">
        <v>373</v>
      </c>
      <c r="B504" s="103" t="s">
        <v>3497</v>
      </c>
      <c r="C504" s="103" t="s">
        <v>598</v>
      </c>
      <c r="D504" s="117">
        <v>0.525</v>
      </c>
      <c r="E504" s="116">
        <v>42837.0</v>
      </c>
      <c r="F504" s="103" t="s">
        <v>4009</v>
      </c>
      <c r="G504" s="103" t="s">
        <v>4010</v>
      </c>
      <c r="H504" s="120" t="str">
        <f>HYPERLINK("http://forum.expgamingcommunity.com/topic/2353-bmkvii-comp/#comment-11564","http://forum.expgamingcommunity.com/topic/2353-bmkvii-comp/#comment-11564")</f>
        <v>http://forum.expgamingcommunity.com/topic/2353-bmkvii-comp/#comment-11564</v>
      </c>
      <c r="I504" s="11"/>
      <c r="J504" s="11"/>
    </row>
    <row r="505" ht="15.75" customHeight="1">
      <c r="A505" s="104" t="s">
        <v>611</v>
      </c>
      <c r="B505" s="103" t="s">
        <v>4026</v>
      </c>
      <c r="C505" s="103" t="s">
        <v>2824</v>
      </c>
      <c r="D505" s="103" t="s">
        <v>4027</v>
      </c>
      <c r="E505" s="116">
        <v>43073.0</v>
      </c>
      <c r="F505" s="103" t="s">
        <v>1482</v>
      </c>
      <c r="G505" s="103"/>
      <c r="H505" s="104" t="s">
        <v>4030</v>
      </c>
      <c r="I505" s="11"/>
      <c r="J505" s="11"/>
    </row>
    <row r="506" ht="15.75" customHeight="1">
      <c r="A506" s="104" t="s">
        <v>109</v>
      </c>
      <c r="B506" s="103" t="s">
        <v>4033</v>
      </c>
      <c r="C506" s="103" t="s">
        <v>339</v>
      </c>
      <c r="D506" s="117">
        <v>0.88125</v>
      </c>
      <c r="E506" s="103" t="s">
        <v>1077</v>
      </c>
      <c r="F506" s="103"/>
      <c r="G506" s="103" t="s">
        <v>4034</v>
      </c>
      <c r="H506" s="104" t="s">
        <v>4035</v>
      </c>
      <c r="I506" s="11"/>
      <c r="J506" s="11"/>
    </row>
    <row r="507" ht="15.75" customHeight="1">
      <c r="A507" s="104" t="s">
        <v>179</v>
      </c>
      <c r="B507" s="103" t="s">
        <v>2000</v>
      </c>
      <c r="C507" s="103" t="s">
        <v>27</v>
      </c>
      <c r="D507" s="103" t="s">
        <v>4039</v>
      </c>
      <c r="E507" s="115">
        <v>42837.0</v>
      </c>
      <c r="F507" s="103" t="s">
        <v>1065</v>
      </c>
      <c r="G507" s="103" t="s">
        <v>4043</v>
      </c>
      <c r="H507" s="120" t="str">
        <f>HYPERLINK("http://forum.expgamingcommunity.com/topic/2253-compensation-request-prime/","http://forum.expgamingcommunity.com/topic/2253-compensation-request-prime/")</f>
        <v>http://forum.expgamingcommunity.com/topic/2253-compensation-request-prime/</v>
      </c>
      <c r="I507" s="11"/>
      <c r="J507" s="11"/>
    </row>
    <row r="508" ht="15.75" customHeight="1">
      <c r="A508" s="104" t="s">
        <v>486</v>
      </c>
      <c r="B508" s="103" t="s">
        <v>3862</v>
      </c>
      <c r="C508" s="103" t="s">
        <v>116</v>
      </c>
      <c r="D508" s="103">
        <v>2312.0</v>
      </c>
      <c r="E508" s="115">
        <v>42837.0</v>
      </c>
      <c r="F508" s="103" t="s">
        <v>1048</v>
      </c>
      <c r="G508" s="103"/>
      <c r="H508" s="104" t="s">
        <v>4058</v>
      </c>
      <c r="I508" s="11"/>
      <c r="J508" s="11"/>
    </row>
    <row r="509" ht="15.75" customHeight="1">
      <c r="A509" s="104" t="s">
        <v>179</v>
      </c>
      <c r="B509" s="103" t="s">
        <v>4061</v>
      </c>
      <c r="C509" s="103" t="s">
        <v>4063</v>
      </c>
      <c r="D509" s="103" t="s">
        <v>4064</v>
      </c>
      <c r="E509" s="115">
        <v>42837.0</v>
      </c>
      <c r="F509" s="103" t="s">
        <v>4067</v>
      </c>
      <c r="G509" s="103" t="s">
        <v>4068</v>
      </c>
      <c r="H509" s="120" t="str">
        <f>HYPERLINK("http://forum.expgamingcommunity.com/topic/2253-compensation-request-prime/","http://forum.expgamingcommunity.com/topic/2253-compensation-request-prime/")</f>
        <v>http://forum.expgamingcommunity.com/topic/2253-compensation-request-prime/</v>
      </c>
      <c r="I509" s="11"/>
      <c r="J509" s="11"/>
    </row>
    <row r="510" ht="15.75" customHeight="1">
      <c r="A510" s="104" t="s">
        <v>191</v>
      </c>
      <c r="B510" s="103" t="s">
        <v>246</v>
      </c>
      <c r="C510" s="103" t="s">
        <v>27</v>
      </c>
      <c r="D510" s="103" t="s">
        <v>4083</v>
      </c>
      <c r="E510" s="115">
        <v>42838.0</v>
      </c>
      <c r="F510" s="103"/>
      <c r="G510" s="103" t="s">
        <v>4086</v>
      </c>
      <c r="H510" s="104" t="s">
        <v>4088</v>
      </c>
      <c r="I510" s="11"/>
      <c r="J510" s="11"/>
    </row>
    <row r="511" ht="15.75" customHeight="1">
      <c r="A511" s="104" t="s">
        <v>611</v>
      </c>
      <c r="B511" s="103" t="s">
        <v>4090</v>
      </c>
      <c r="C511" s="103" t="s">
        <v>339</v>
      </c>
      <c r="D511" s="103" t="s">
        <v>4091</v>
      </c>
      <c r="E511" s="103" t="s">
        <v>1161</v>
      </c>
      <c r="F511" s="103" t="s">
        <v>4094</v>
      </c>
      <c r="G511" s="103" t="s">
        <v>4095</v>
      </c>
      <c r="H511" s="104" t="s">
        <v>4097</v>
      </c>
      <c r="I511" s="11"/>
      <c r="J511" s="11"/>
    </row>
    <row r="512" ht="15.75" customHeight="1">
      <c r="A512" s="104" t="s">
        <v>109</v>
      </c>
      <c r="B512" s="103" t="s">
        <v>4098</v>
      </c>
      <c r="C512" s="103" t="s">
        <v>27</v>
      </c>
      <c r="D512" s="117">
        <v>0.8201388888888889</v>
      </c>
      <c r="E512" s="103" t="s">
        <v>4100</v>
      </c>
      <c r="F512" s="103"/>
      <c r="G512" s="103" t="s">
        <v>4102</v>
      </c>
      <c r="H512" s="120" t="str">
        <f>HYPERLINK("http://forum.expgamingcommunity.com/topic/2376-gpk/","http://forum.expgamingcommunity.com/topic/2376-gpk/")</f>
        <v>http://forum.expgamingcommunity.com/topic/2376-gpk/</v>
      </c>
      <c r="I512" s="11"/>
      <c r="J512" s="11"/>
    </row>
    <row r="513" ht="15.75" customHeight="1">
      <c r="A513" s="104" t="s">
        <v>191</v>
      </c>
      <c r="B513" s="103" t="s">
        <v>4110</v>
      </c>
      <c r="C513" s="103" t="s">
        <v>27</v>
      </c>
      <c r="D513" s="103" t="s">
        <v>4112</v>
      </c>
      <c r="E513" s="115">
        <v>42838.0</v>
      </c>
      <c r="F513" s="103" t="s">
        <v>1051</v>
      </c>
      <c r="G513" s="103" t="s">
        <v>4114</v>
      </c>
      <c r="H513" s="104" t="s">
        <v>4115</v>
      </c>
      <c r="I513" s="11"/>
      <c r="J513" s="11"/>
    </row>
    <row r="514" ht="15.75" customHeight="1">
      <c r="A514" s="104" t="s">
        <v>611</v>
      </c>
      <c r="B514" s="103" t="s">
        <v>4118</v>
      </c>
      <c r="C514" s="103" t="s">
        <v>339</v>
      </c>
      <c r="D514" s="103" t="s">
        <v>4120</v>
      </c>
      <c r="E514" s="103" t="s">
        <v>1161</v>
      </c>
      <c r="F514" s="103" t="s">
        <v>4121</v>
      </c>
      <c r="G514" s="103" t="s">
        <v>4122</v>
      </c>
      <c r="H514" s="104" t="s">
        <v>4124</v>
      </c>
      <c r="I514" s="11"/>
      <c r="J514" s="11"/>
    </row>
    <row r="515" ht="15.75" customHeight="1">
      <c r="A515" s="104" t="s">
        <v>611</v>
      </c>
      <c r="B515" s="103" t="s">
        <v>4090</v>
      </c>
      <c r="C515" s="103" t="s">
        <v>339</v>
      </c>
      <c r="D515" s="103" t="s">
        <v>4127</v>
      </c>
      <c r="E515" s="103" t="s">
        <v>1161</v>
      </c>
      <c r="F515" s="103"/>
      <c r="G515" s="103" t="s">
        <v>4129</v>
      </c>
      <c r="H515" s="104" t="s">
        <v>4131</v>
      </c>
      <c r="I515" s="11"/>
      <c r="J515" s="11"/>
    </row>
    <row r="516" ht="15.75" customHeight="1">
      <c r="A516" s="104" t="s">
        <v>611</v>
      </c>
      <c r="B516" s="103" t="s">
        <v>2564</v>
      </c>
      <c r="C516" s="103" t="s">
        <v>116</v>
      </c>
      <c r="D516" s="103" t="s">
        <v>4137</v>
      </c>
      <c r="E516" s="103" t="s">
        <v>1161</v>
      </c>
      <c r="F516" s="103"/>
      <c r="G516" s="103" t="s">
        <v>4140</v>
      </c>
      <c r="H516" s="120" t="str">
        <f>HYPERLINK("http://plays.tv/video/58f0ca435f2505e15f/killmysellf","http://plays.tv/video/58f0ca435f2505e15f/killmysellf")</f>
        <v>http://plays.tv/video/58f0ca435f2505e15f/killmysellf</v>
      </c>
      <c r="I516" s="11"/>
      <c r="J516" s="11"/>
    </row>
    <row r="517" ht="15.75" customHeight="1">
      <c r="A517" s="104" t="s">
        <v>109</v>
      </c>
      <c r="B517" s="103" t="s">
        <v>3464</v>
      </c>
      <c r="C517" s="103" t="s">
        <v>905</v>
      </c>
      <c r="D517" s="117">
        <v>0.6291666666666667</v>
      </c>
      <c r="E517" s="103" t="s">
        <v>1173</v>
      </c>
      <c r="F517" s="103"/>
      <c r="G517" s="103" t="s">
        <v>4151</v>
      </c>
      <c r="H517" s="104" t="s">
        <v>4153</v>
      </c>
      <c r="I517" s="11"/>
      <c r="J517" s="11"/>
    </row>
    <row r="518" ht="15.75" customHeight="1">
      <c r="A518" s="104" t="s">
        <v>109</v>
      </c>
      <c r="B518" s="103" t="s">
        <v>3862</v>
      </c>
      <c r="C518" s="103" t="s">
        <v>116</v>
      </c>
      <c r="D518" s="117">
        <v>0.6604166666666667</v>
      </c>
      <c r="E518" s="103" t="s">
        <v>1173</v>
      </c>
      <c r="F518" s="103"/>
      <c r="G518" s="103" t="s">
        <v>4160</v>
      </c>
      <c r="H518" s="120" t="str">
        <f>HYPERLINK("http://plays.tv/video/58f0dfc413eeabdcb8/comp-case-001","http://plays.tv/video/58f0dfc413eeabdcb8/comp-case-001")</f>
        <v>http://plays.tv/video/58f0dfc413eeabdcb8/comp-case-001</v>
      </c>
      <c r="I518" s="11"/>
      <c r="J518" s="11"/>
    </row>
    <row r="519" ht="15.75" customHeight="1">
      <c r="A519" s="104" t="s">
        <v>171</v>
      </c>
      <c r="B519" s="103" t="s">
        <v>4171</v>
      </c>
      <c r="C519" s="103" t="s">
        <v>116</v>
      </c>
      <c r="D519" s="103" t="s">
        <v>4172</v>
      </c>
      <c r="E519" s="103" t="s">
        <v>1173</v>
      </c>
      <c r="F519" s="103" t="s">
        <v>4173</v>
      </c>
      <c r="G519" s="103" t="s">
        <v>4174</v>
      </c>
      <c r="H519" s="120" t="str">
        <f>HYPERLINK("https://gyazo.com/6cfdfed83e227cf620b71e203ab67898","https://gyazo.com/6cfdfed83e227cf620b71e203ab67898")</f>
        <v>https://gyazo.com/6cfdfed83e227cf620b71e203ab67898</v>
      </c>
      <c r="I519" s="11"/>
      <c r="J519" s="11"/>
    </row>
    <row r="520" ht="15.75" customHeight="1">
      <c r="A520" s="104" t="s">
        <v>171</v>
      </c>
      <c r="B520" s="103" t="s">
        <v>4186</v>
      </c>
      <c r="C520" s="103" t="s">
        <v>27</v>
      </c>
      <c r="D520" s="103" t="s">
        <v>4187</v>
      </c>
      <c r="E520" s="103" t="s">
        <v>4189</v>
      </c>
      <c r="F520" s="103" t="s">
        <v>4190</v>
      </c>
      <c r="G520" s="103"/>
      <c r="H520" s="104" t="s">
        <v>4192</v>
      </c>
      <c r="I520" s="11"/>
      <c r="J520" s="11"/>
    </row>
    <row r="521" ht="15.75" customHeight="1">
      <c r="A521" s="104" t="s">
        <v>109</v>
      </c>
      <c r="B521" s="103" t="s">
        <v>4033</v>
      </c>
      <c r="C521" s="103" t="s">
        <v>339</v>
      </c>
      <c r="D521" s="117">
        <v>0.9333333333333333</v>
      </c>
      <c r="E521" s="103" t="s">
        <v>1173</v>
      </c>
      <c r="F521" s="103"/>
      <c r="G521" s="103" t="s">
        <v>4194</v>
      </c>
      <c r="H521" s="104" t="s">
        <v>3182</v>
      </c>
      <c r="I521" s="11"/>
      <c r="J521" s="11"/>
    </row>
    <row r="522" ht="15.75" customHeight="1">
      <c r="A522" s="104" t="s">
        <v>179</v>
      </c>
      <c r="B522" s="103" t="s">
        <v>4195</v>
      </c>
      <c r="C522" s="103" t="s">
        <v>339</v>
      </c>
      <c r="D522" s="103" t="s">
        <v>4196</v>
      </c>
      <c r="E522" s="115">
        <v>42839.0</v>
      </c>
      <c r="F522" s="103">
        <v>60443.0</v>
      </c>
      <c r="G522" s="103"/>
      <c r="H522" s="104" t="s">
        <v>4200</v>
      </c>
      <c r="I522" s="11"/>
      <c r="J522" s="11"/>
    </row>
    <row r="523" ht="15.75" customHeight="1">
      <c r="A523" s="104" t="s">
        <v>611</v>
      </c>
      <c r="B523" s="103" t="s">
        <v>4205</v>
      </c>
      <c r="C523" s="103" t="s">
        <v>27</v>
      </c>
      <c r="D523" s="103" t="s">
        <v>4206</v>
      </c>
      <c r="E523" s="103" t="s">
        <v>4207</v>
      </c>
      <c r="F523" s="103"/>
      <c r="G523" s="103" t="s">
        <v>4208</v>
      </c>
      <c r="H523" s="104" t="s">
        <v>4209</v>
      </c>
      <c r="I523" s="11"/>
      <c r="J523" s="11"/>
    </row>
    <row r="524" ht="15.75" customHeight="1">
      <c r="A524" s="104" t="s">
        <v>179</v>
      </c>
      <c r="B524" s="103" t="s">
        <v>4210</v>
      </c>
      <c r="C524" s="103" t="s">
        <v>339</v>
      </c>
      <c r="D524" s="103" t="s">
        <v>4211</v>
      </c>
      <c r="E524" s="115">
        <v>42840.0</v>
      </c>
      <c r="F524" s="103" t="s">
        <v>1143</v>
      </c>
      <c r="G524" s="103"/>
      <c r="H524" s="104" t="s">
        <v>4213</v>
      </c>
      <c r="I524" s="11"/>
      <c r="J524" s="11"/>
    </row>
    <row r="525" ht="15.75" customHeight="1">
      <c r="A525" s="104" t="s">
        <v>198</v>
      </c>
      <c r="B525" s="103" t="s">
        <v>4215</v>
      </c>
      <c r="C525" s="103" t="s">
        <v>339</v>
      </c>
      <c r="D525" s="103" t="s">
        <v>4218</v>
      </c>
      <c r="E525" s="116">
        <v>42840.0</v>
      </c>
      <c r="F525" s="103" t="s">
        <v>1728</v>
      </c>
      <c r="G525" s="103" t="s">
        <v>4230</v>
      </c>
      <c r="H525" s="104"/>
      <c r="I525" s="11"/>
      <c r="J525" s="11"/>
    </row>
    <row r="526" ht="15.75" customHeight="1">
      <c r="A526" s="104" t="s">
        <v>373</v>
      </c>
      <c r="B526" s="103" t="s">
        <v>4232</v>
      </c>
      <c r="C526" s="103" t="s">
        <v>236</v>
      </c>
      <c r="D526" s="119">
        <v>0.8215277777777777</v>
      </c>
      <c r="E526" s="116">
        <v>42840.0</v>
      </c>
      <c r="F526" s="103" t="s">
        <v>1048</v>
      </c>
      <c r="G526" s="103"/>
      <c r="H526" s="104" t="s">
        <v>4237</v>
      </c>
      <c r="I526" s="11"/>
      <c r="J526" s="11"/>
    </row>
    <row r="527" ht="15.75" customHeight="1">
      <c r="A527" s="104" t="s">
        <v>486</v>
      </c>
      <c r="B527" s="103" t="s">
        <v>4238</v>
      </c>
      <c r="C527" s="103" t="s">
        <v>116</v>
      </c>
      <c r="D527" s="103">
        <v>1901.0</v>
      </c>
      <c r="E527" s="115">
        <v>42840.0</v>
      </c>
      <c r="F527" s="103" t="s">
        <v>1455</v>
      </c>
      <c r="G527" s="103"/>
      <c r="H527" s="104" t="s">
        <v>4239</v>
      </c>
      <c r="I527" s="11"/>
      <c r="J527" s="11"/>
    </row>
    <row r="528" ht="15.75" customHeight="1">
      <c r="A528" s="104" t="s">
        <v>179</v>
      </c>
      <c r="B528" s="103" t="s">
        <v>4241</v>
      </c>
      <c r="C528" s="103" t="s">
        <v>27</v>
      </c>
      <c r="D528" s="103" t="s">
        <v>4242</v>
      </c>
      <c r="E528" s="115">
        <v>42840.0</v>
      </c>
      <c r="F528" s="103"/>
      <c r="G528" s="103" t="s">
        <v>4244</v>
      </c>
      <c r="H528" s="104" t="s">
        <v>4245</v>
      </c>
      <c r="I528" s="11"/>
      <c r="J528" s="11"/>
    </row>
    <row r="529" ht="15.75" customHeight="1">
      <c r="A529" s="104" t="s">
        <v>179</v>
      </c>
      <c r="B529" s="103" t="s">
        <v>4246</v>
      </c>
      <c r="C529" s="103" t="s">
        <v>116</v>
      </c>
      <c r="D529" s="103" t="s">
        <v>4248</v>
      </c>
      <c r="E529" s="115">
        <v>42840.0</v>
      </c>
      <c r="F529" s="103"/>
      <c r="G529" s="103" t="s">
        <v>4250</v>
      </c>
      <c r="H529" s="104" t="s">
        <v>4252</v>
      </c>
      <c r="I529" s="11"/>
      <c r="J529" s="11"/>
    </row>
    <row r="530" ht="15.75" customHeight="1">
      <c r="A530" s="104" t="s">
        <v>179</v>
      </c>
      <c r="B530" s="103" t="s">
        <v>1761</v>
      </c>
      <c r="C530" s="103" t="s">
        <v>27</v>
      </c>
      <c r="D530" s="103" t="s">
        <v>4255</v>
      </c>
      <c r="E530" s="115">
        <v>42840.0</v>
      </c>
      <c r="F530" s="103"/>
      <c r="G530" s="103" t="s">
        <v>4257</v>
      </c>
      <c r="H530" s="104" t="s">
        <v>4259</v>
      </c>
      <c r="I530" s="11"/>
      <c r="J530" s="11"/>
    </row>
    <row r="531" ht="15.75" customHeight="1">
      <c r="A531" s="104" t="s">
        <v>611</v>
      </c>
      <c r="B531" s="103" t="s">
        <v>2936</v>
      </c>
      <c r="C531" s="103" t="s">
        <v>339</v>
      </c>
      <c r="D531" s="103" t="s">
        <v>4263</v>
      </c>
      <c r="E531" s="103" t="s">
        <v>4264</v>
      </c>
      <c r="F531" s="103"/>
      <c r="G531" s="103" t="s">
        <v>3666</v>
      </c>
      <c r="H531" s="120" t="str">
        <f>HYPERLINK("http://imgur.com/a/oIvna","http://imgur.com/a/oIvna")</f>
        <v>http://imgur.com/a/oIvna</v>
      </c>
      <c r="I531" s="11"/>
      <c r="J531" s="11"/>
    </row>
    <row r="532" ht="15.75" customHeight="1">
      <c r="A532" s="104" t="s">
        <v>611</v>
      </c>
      <c r="B532" s="103" t="s">
        <v>3855</v>
      </c>
      <c r="C532" s="103" t="s">
        <v>339</v>
      </c>
      <c r="D532" s="103" t="s">
        <v>4281</v>
      </c>
      <c r="E532" s="103" t="s">
        <v>4264</v>
      </c>
      <c r="F532" s="103"/>
      <c r="G532" s="103" t="s">
        <v>4282</v>
      </c>
      <c r="H532" s="104" t="s">
        <v>4284</v>
      </c>
      <c r="I532" s="11"/>
      <c r="J532" s="11"/>
    </row>
    <row r="533" ht="15.75" customHeight="1">
      <c r="A533" s="104" t="s">
        <v>611</v>
      </c>
      <c r="B533" s="103" t="s">
        <v>4285</v>
      </c>
      <c r="C533" s="103" t="s">
        <v>339</v>
      </c>
      <c r="D533" s="103" t="s">
        <v>4286</v>
      </c>
      <c r="E533" s="103" t="s">
        <v>4264</v>
      </c>
      <c r="F533" s="103"/>
      <c r="G533" s="103" t="s">
        <v>4287</v>
      </c>
      <c r="H533" s="104" t="s">
        <v>4288</v>
      </c>
      <c r="I533" s="11"/>
      <c r="J533" s="11"/>
    </row>
    <row r="534" ht="15.75" customHeight="1">
      <c r="A534" s="104" t="s">
        <v>179</v>
      </c>
      <c r="B534" s="103" t="s">
        <v>4290</v>
      </c>
      <c r="C534" s="103" t="s">
        <v>27</v>
      </c>
      <c r="D534" s="103" t="s">
        <v>4292</v>
      </c>
      <c r="E534" s="115">
        <v>42841.0</v>
      </c>
      <c r="F534" s="103" t="s">
        <v>4293</v>
      </c>
      <c r="G534" s="103" t="s">
        <v>4294</v>
      </c>
      <c r="H534" s="104" t="s">
        <v>4295</v>
      </c>
      <c r="I534" s="11"/>
      <c r="J534" s="11"/>
    </row>
    <row r="535" ht="15.75" customHeight="1">
      <c r="A535" s="104" t="s">
        <v>611</v>
      </c>
      <c r="B535" s="103" t="s">
        <v>4297</v>
      </c>
      <c r="C535" s="103" t="s">
        <v>2824</v>
      </c>
      <c r="D535" s="103" t="s">
        <v>4299</v>
      </c>
      <c r="E535" s="103" t="s">
        <v>4264</v>
      </c>
      <c r="F535" s="103"/>
      <c r="G535" s="103" t="s">
        <v>2162</v>
      </c>
      <c r="H535" s="104" t="s">
        <v>4301</v>
      </c>
      <c r="I535" s="11"/>
      <c r="J535" s="11"/>
    </row>
    <row r="536" ht="15.75" customHeight="1">
      <c r="A536" s="104" t="s">
        <v>179</v>
      </c>
      <c r="B536" s="103" t="s">
        <v>4303</v>
      </c>
      <c r="C536" s="103" t="s">
        <v>116</v>
      </c>
      <c r="D536" s="103" t="s">
        <v>4306</v>
      </c>
      <c r="E536" s="115">
        <v>42841.0</v>
      </c>
      <c r="F536" s="103"/>
      <c r="G536" s="103" t="s">
        <v>4308</v>
      </c>
      <c r="H536" s="104" t="s">
        <v>4309</v>
      </c>
      <c r="I536" s="11"/>
      <c r="J536" s="11"/>
    </row>
    <row r="537" ht="15.75" customHeight="1">
      <c r="A537" s="104" t="s">
        <v>109</v>
      </c>
      <c r="B537" s="103" t="s">
        <v>4311</v>
      </c>
      <c r="C537" s="103" t="s">
        <v>4312</v>
      </c>
      <c r="D537" s="117">
        <v>0.8173611111111111</v>
      </c>
      <c r="E537" s="103" t="s">
        <v>4315</v>
      </c>
      <c r="F537" s="103" t="s">
        <v>1065</v>
      </c>
      <c r="G537" s="103"/>
      <c r="H537" s="120" t="str">
        <f>HYPERLINK("https://gyazo.com/7f9fe1a2264570504607c3a9b8e7d3f5","https://gyazo.com/7f9fe1a2264570504607c3a9b8e7d3f5")</f>
        <v>https://gyazo.com/7f9fe1a2264570504607c3a9b8e7d3f5</v>
      </c>
      <c r="I537" s="11"/>
      <c r="J537" s="11"/>
    </row>
    <row r="538" ht="15.75" customHeight="1">
      <c r="A538" s="104" t="s">
        <v>486</v>
      </c>
      <c r="B538" s="103" t="s">
        <v>4339</v>
      </c>
      <c r="C538" s="103" t="s">
        <v>339</v>
      </c>
      <c r="D538" s="103">
        <v>1530.0</v>
      </c>
      <c r="E538" s="115">
        <v>42841.0</v>
      </c>
      <c r="F538" s="103"/>
      <c r="G538" s="103" t="s">
        <v>4340</v>
      </c>
      <c r="H538" s="120" t="str">
        <f>HYPERLINK("http://plays.tv/video/58f3d1d1eaf13e349f/glitch-vodnik","http://plays.tv/video/58f3d1d1eaf13e349f/glitch-vodnik")</f>
        <v>http://plays.tv/video/58f3d1d1eaf13e349f/glitch-vodnik</v>
      </c>
      <c r="I538" s="11"/>
      <c r="J538" s="11"/>
    </row>
    <row r="539" ht="15.75" customHeight="1">
      <c r="A539" s="104" t="s">
        <v>486</v>
      </c>
      <c r="B539" s="103" t="s">
        <v>4356</v>
      </c>
      <c r="C539" s="103" t="s">
        <v>27</v>
      </c>
      <c r="D539" s="103">
        <v>1538.0</v>
      </c>
      <c r="E539" s="115">
        <v>42841.0</v>
      </c>
      <c r="F539" s="103"/>
      <c r="G539" s="103" t="s">
        <v>1302</v>
      </c>
      <c r="H539" s="104" t="s">
        <v>4361</v>
      </c>
      <c r="I539" s="11"/>
      <c r="J539" s="11"/>
    </row>
    <row r="540" ht="15.75" customHeight="1">
      <c r="A540" s="104" t="s">
        <v>205</v>
      </c>
      <c r="B540" s="103" t="s">
        <v>4365</v>
      </c>
      <c r="C540" s="103" t="s">
        <v>339</v>
      </c>
      <c r="D540" s="103" t="s">
        <v>4366</v>
      </c>
      <c r="E540" s="115">
        <v>42841.0</v>
      </c>
      <c r="F540" s="103"/>
      <c r="G540" s="103" t="s">
        <v>1646</v>
      </c>
      <c r="H540" s="104" t="s">
        <v>4368</v>
      </c>
      <c r="I540" s="11"/>
      <c r="J540" s="11"/>
    </row>
    <row r="541" ht="15.75" customHeight="1">
      <c r="A541" s="104" t="s">
        <v>611</v>
      </c>
      <c r="B541" s="103" t="s">
        <v>2936</v>
      </c>
      <c r="C541" s="103" t="s">
        <v>339</v>
      </c>
      <c r="D541" s="103" t="s">
        <v>4372</v>
      </c>
      <c r="E541" s="103" t="s">
        <v>4374</v>
      </c>
      <c r="F541" s="103"/>
      <c r="G541" s="103" t="s">
        <v>4376</v>
      </c>
      <c r="H541" s="120" t="str">
        <f>HYPERLINK("https://www.youtube.com/watch?v=Mg9CKBRWLfo&amp;feature=youtu.be","https://www.youtube.com/watch?v=Mg9CKBRWLfo&amp;feature=youtu.be")</f>
        <v>https://www.youtube.com/watch?v=Mg9CKBRWLfo&amp;feature=youtu.be</v>
      </c>
      <c r="I541" s="11"/>
      <c r="J541" s="11"/>
    </row>
    <row r="542" ht="15.75" customHeight="1">
      <c r="A542" s="104" t="s">
        <v>109</v>
      </c>
      <c r="B542" s="103" t="s">
        <v>4381</v>
      </c>
      <c r="C542" s="103" t="s">
        <v>116</v>
      </c>
      <c r="D542" s="117">
        <v>0.225</v>
      </c>
      <c r="E542" s="103" t="s">
        <v>1239</v>
      </c>
      <c r="F542" s="103"/>
      <c r="G542" s="103" t="s">
        <v>4382</v>
      </c>
      <c r="H542" s="104" t="s">
        <v>4383</v>
      </c>
      <c r="I542" s="11"/>
      <c r="J542" s="11"/>
    </row>
    <row r="543" ht="15.75" customHeight="1">
      <c r="A543" s="104" t="s">
        <v>611</v>
      </c>
      <c r="B543" s="103" t="s">
        <v>4297</v>
      </c>
      <c r="C543" s="103" t="s">
        <v>339</v>
      </c>
      <c r="D543" s="103" t="s">
        <v>4386</v>
      </c>
      <c r="E543" s="103" t="s">
        <v>4374</v>
      </c>
      <c r="F543" s="103"/>
      <c r="G543" s="103" t="s">
        <v>4387</v>
      </c>
      <c r="H543" s="104" t="s">
        <v>4389</v>
      </c>
      <c r="I543" s="11"/>
      <c r="J543" s="11"/>
    </row>
    <row r="544" ht="15.75" customHeight="1">
      <c r="A544" s="104" t="s">
        <v>611</v>
      </c>
      <c r="B544" s="103" t="s">
        <v>4390</v>
      </c>
      <c r="C544" s="103" t="s">
        <v>455</v>
      </c>
      <c r="D544" s="103" t="s">
        <v>4391</v>
      </c>
      <c r="E544" s="103" t="s">
        <v>4374</v>
      </c>
      <c r="F544" s="103" t="s">
        <v>1172</v>
      </c>
      <c r="G544" s="103"/>
      <c r="H544" s="104" t="s">
        <v>4393</v>
      </c>
      <c r="I544" s="11"/>
      <c r="J544" s="11"/>
    </row>
    <row r="545" ht="15.75" customHeight="1">
      <c r="A545" s="104" t="s">
        <v>205</v>
      </c>
      <c r="B545" s="103" t="s">
        <v>4394</v>
      </c>
      <c r="C545" s="103" t="s">
        <v>116</v>
      </c>
      <c r="D545" s="119">
        <v>0.4166666666666667</v>
      </c>
      <c r="E545" s="115">
        <v>42842.0</v>
      </c>
      <c r="F545" s="103" t="s">
        <v>1048</v>
      </c>
      <c r="G545" s="103" t="s">
        <v>4397</v>
      </c>
      <c r="H545" s="104" t="s">
        <v>4398</v>
      </c>
      <c r="I545" s="11"/>
      <c r="J545" s="11"/>
    </row>
    <row r="546" ht="15.75" customHeight="1">
      <c r="A546" s="104" t="s">
        <v>205</v>
      </c>
      <c r="B546" s="103" t="s">
        <v>4400</v>
      </c>
      <c r="C546" s="103" t="s">
        <v>116</v>
      </c>
      <c r="D546" s="119">
        <v>0.4166666666666667</v>
      </c>
      <c r="E546" s="115">
        <v>42842.0</v>
      </c>
      <c r="F546" s="103"/>
      <c r="G546" s="103"/>
      <c r="H546" s="104" t="s">
        <v>4403</v>
      </c>
      <c r="I546" s="11"/>
      <c r="J546" s="11"/>
    </row>
    <row r="547" ht="15.75" customHeight="1">
      <c r="A547" s="104" t="s">
        <v>205</v>
      </c>
      <c r="B547" s="103" t="s">
        <v>913</v>
      </c>
      <c r="C547" s="103" t="s">
        <v>339</v>
      </c>
      <c r="D547" s="103" t="s">
        <v>4404</v>
      </c>
      <c r="E547" s="115">
        <v>42842.0</v>
      </c>
      <c r="F547" s="103"/>
      <c r="G547" s="103" t="s">
        <v>4405</v>
      </c>
      <c r="H547" s="104" t="s">
        <v>4407</v>
      </c>
      <c r="I547" s="11"/>
      <c r="J547" s="11"/>
    </row>
    <row r="548" ht="15.75" customHeight="1">
      <c r="A548" s="104" t="s">
        <v>109</v>
      </c>
      <c r="B548" s="103" t="s">
        <v>3639</v>
      </c>
      <c r="C548" s="103" t="s">
        <v>116</v>
      </c>
      <c r="D548" s="117">
        <v>0.7909722222222222</v>
      </c>
      <c r="E548" s="103" t="s">
        <v>1239</v>
      </c>
      <c r="F548" s="103"/>
      <c r="G548" s="103"/>
      <c r="H548" s="104" t="s">
        <v>4410</v>
      </c>
      <c r="I548" s="11"/>
      <c r="J548" s="11"/>
    </row>
    <row r="549" ht="15.75" customHeight="1">
      <c r="A549" s="104" t="s">
        <v>109</v>
      </c>
      <c r="B549" s="103" t="s">
        <v>4411</v>
      </c>
      <c r="C549" s="103" t="s">
        <v>339</v>
      </c>
      <c r="D549" s="117">
        <v>0.7986111111111112</v>
      </c>
      <c r="E549" s="103" t="s">
        <v>1239</v>
      </c>
      <c r="F549" s="103" t="s">
        <v>1167</v>
      </c>
      <c r="G549" s="103"/>
      <c r="H549" s="120" t="str">
        <f>HYPERLINK("http://prnt.sc/exjbld","http://prnt.sc/exjbld")</f>
        <v>http://prnt.sc/exjbld</v>
      </c>
      <c r="I549" s="11"/>
      <c r="J549" s="11"/>
    </row>
    <row r="550" ht="15.75" customHeight="1">
      <c r="A550" s="104" t="s">
        <v>109</v>
      </c>
      <c r="B550" s="103" t="s">
        <v>4417</v>
      </c>
      <c r="C550" s="103" t="s">
        <v>4312</v>
      </c>
      <c r="D550" s="117">
        <v>0.8451388888888889</v>
      </c>
      <c r="E550" s="103" t="s">
        <v>1239</v>
      </c>
      <c r="F550" s="103"/>
      <c r="G550" s="103" t="s">
        <v>1302</v>
      </c>
      <c r="H550" s="104" t="s">
        <v>4421</v>
      </c>
      <c r="I550" s="11"/>
      <c r="J550" s="11"/>
    </row>
    <row r="551" ht="15.75" customHeight="1">
      <c r="A551" s="104" t="s">
        <v>109</v>
      </c>
      <c r="B551" s="103" t="s">
        <v>4422</v>
      </c>
      <c r="C551" s="103" t="s">
        <v>27</v>
      </c>
      <c r="D551" s="117">
        <v>0.8479166666666667</v>
      </c>
      <c r="E551" s="103" t="s">
        <v>1239</v>
      </c>
      <c r="F551" s="103"/>
      <c r="G551" s="103" t="s">
        <v>4424</v>
      </c>
      <c r="H551" s="104" t="s">
        <v>4421</v>
      </c>
      <c r="I551" s="11"/>
      <c r="J551" s="11"/>
    </row>
    <row r="552" ht="15.75" customHeight="1">
      <c r="A552" s="104" t="s">
        <v>109</v>
      </c>
      <c r="B552" s="103" t="s">
        <v>4186</v>
      </c>
      <c r="C552" s="103" t="s">
        <v>27</v>
      </c>
      <c r="D552" s="117">
        <v>0.85625</v>
      </c>
      <c r="E552" s="103" t="s">
        <v>1239</v>
      </c>
      <c r="F552" s="103"/>
      <c r="G552" s="103" t="s">
        <v>4427</v>
      </c>
      <c r="H552" s="104" t="s">
        <v>4428</v>
      </c>
      <c r="I552" s="11"/>
      <c r="J552" s="11"/>
    </row>
    <row r="553" ht="15.75" customHeight="1">
      <c r="A553" s="104" t="s">
        <v>109</v>
      </c>
      <c r="B553" s="103" t="s">
        <v>4430</v>
      </c>
      <c r="C553" s="103" t="s">
        <v>27</v>
      </c>
      <c r="D553" s="117">
        <v>0.8923611111111112</v>
      </c>
      <c r="E553" s="103" t="s">
        <v>1239</v>
      </c>
      <c r="F553" s="103" t="s">
        <v>1172</v>
      </c>
      <c r="G553" s="103" t="s">
        <v>4433</v>
      </c>
      <c r="H553" s="104" t="s">
        <v>4434</v>
      </c>
      <c r="I553" s="11"/>
      <c r="J553" s="11"/>
    </row>
    <row r="554" ht="15.75" customHeight="1">
      <c r="A554" s="104" t="s">
        <v>2105</v>
      </c>
      <c r="B554" s="103" t="s">
        <v>3206</v>
      </c>
      <c r="C554" s="103" t="s">
        <v>339</v>
      </c>
      <c r="D554" s="119">
        <v>0.11666666666666667</v>
      </c>
      <c r="E554" s="116">
        <v>42843.0</v>
      </c>
      <c r="F554" s="103" t="s">
        <v>4436</v>
      </c>
      <c r="G554" s="103"/>
      <c r="H554" s="104" t="s">
        <v>4438</v>
      </c>
      <c r="I554" s="11"/>
      <c r="J554" s="11"/>
    </row>
    <row r="555" ht="15.75" customHeight="1">
      <c r="A555" s="104" t="s">
        <v>109</v>
      </c>
      <c r="B555" s="103" t="s">
        <v>3149</v>
      </c>
      <c r="C555" s="103" t="s">
        <v>27</v>
      </c>
      <c r="D555" s="117">
        <v>0.8583333333333333</v>
      </c>
      <c r="E555" s="103" t="s">
        <v>4439</v>
      </c>
      <c r="F555" s="103"/>
      <c r="G555" s="103" t="s">
        <v>1663</v>
      </c>
      <c r="H555" s="104" t="s">
        <v>4410</v>
      </c>
      <c r="I555" s="11"/>
      <c r="J555" s="11"/>
    </row>
    <row r="556" ht="15.75" customHeight="1">
      <c r="A556" s="104" t="s">
        <v>205</v>
      </c>
      <c r="B556" s="103" t="s">
        <v>4442</v>
      </c>
      <c r="C556" s="103" t="s">
        <v>4312</v>
      </c>
      <c r="D556" s="119">
        <v>0.6666666666666666</v>
      </c>
      <c r="E556" s="103" t="s">
        <v>4443</v>
      </c>
      <c r="F556" s="103"/>
      <c r="G556" s="103" t="s">
        <v>4446</v>
      </c>
      <c r="H556" s="104" t="s">
        <v>4448</v>
      </c>
      <c r="I556" s="11"/>
      <c r="J556" s="11"/>
    </row>
    <row r="557" ht="15.75" customHeight="1">
      <c r="A557" s="104" t="s">
        <v>205</v>
      </c>
      <c r="B557" s="103" t="s">
        <v>4450</v>
      </c>
      <c r="C557" s="103" t="s">
        <v>27</v>
      </c>
      <c r="D557" s="103" t="s">
        <v>4451</v>
      </c>
      <c r="E557" s="103" t="s">
        <v>4453</v>
      </c>
      <c r="F557" s="103" t="s">
        <v>1051</v>
      </c>
      <c r="G557" s="103"/>
      <c r="H557" s="104" t="s">
        <v>4454</v>
      </c>
      <c r="I557" s="11"/>
      <c r="J557" s="11"/>
    </row>
    <row r="558" ht="15.75" customHeight="1">
      <c r="A558" s="104" t="s">
        <v>179</v>
      </c>
      <c r="B558" s="103" t="s">
        <v>4456</v>
      </c>
      <c r="C558" s="103" t="s">
        <v>27</v>
      </c>
      <c r="D558" s="103" t="s">
        <v>4457</v>
      </c>
      <c r="E558" s="115">
        <v>42843.0</v>
      </c>
      <c r="F558" s="103"/>
      <c r="G558" s="103" t="s">
        <v>4459</v>
      </c>
      <c r="H558" s="104" t="s">
        <v>4461</v>
      </c>
      <c r="I558" s="11"/>
      <c r="J558" s="11"/>
    </row>
    <row r="559" ht="15.75" customHeight="1">
      <c r="A559" s="104"/>
      <c r="B559" s="103"/>
      <c r="C559" s="103"/>
      <c r="D559" s="103"/>
      <c r="E559" s="103"/>
      <c r="F559" s="103"/>
      <c r="G559" s="103"/>
      <c r="H559" s="104"/>
      <c r="I559" s="11"/>
      <c r="J559" s="11"/>
    </row>
    <row r="560" ht="15.75" customHeight="1">
      <c r="A560" s="104"/>
      <c r="B560" s="103"/>
      <c r="C560" s="103"/>
      <c r="D560" s="103"/>
      <c r="E560" s="103"/>
      <c r="F560" s="103"/>
      <c r="G560" s="103"/>
      <c r="H560" s="104"/>
      <c r="I560" s="11"/>
      <c r="J560" s="11"/>
    </row>
    <row r="561" ht="15.75" customHeight="1">
      <c r="A561" s="104"/>
      <c r="B561" s="103"/>
      <c r="C561" s="103"/>
      <c r="D561" s="103"/>
      <c r="E561" s="103"/>
      <c r="F561" s="103"/>
      <c r="G561" s="103"/>
      <c r="H561" s="104"/>
      <c r="I561" s="11"/>
      <c r="J561" s="11"/>
    </row>
    <row r="562" ht="15.75" customHeight="1">
      <c r="A562" s="104"/>
      <c r="B562" s="103"/>
      <c r="C562" s="103"/>
      <c r="D562" s="103"/>
      <c r="E562" s="103"/>
      <c r="F562" s="103"/>
      <c r="G562" s="103"/>
      <c r="H562" s="104"/>
      <c r="I562" s="11"/>
      <c r="J562" s="11"/>
    </row>
    <row r="563" ht="15.75" customHeight="1">
      <c r="A563" s="104"/>
      <c r="B563" s="103"/>
      <c r="C563" s="103"/>
      <c r="D563" s="103"/>
      <c r="E563" s="103"/>
      <c r="F563" s="103"/>
      <c r="G563" s="103"/>
      <c r="H563" s="104"/>
      <c r="I563" s="11"/>
      <c r="J563" s="11"/>
    </row>
    <row r="564" ht="15.75" customHeight="1">
      <c r="A564" s="104"/>
      <c r="B564" s="103"/>
      <c r="C564" s="103"/>
      <c r="D564" s="103"/>
      <c r="E564" s="103"/>
      <c r="F564" s="103"/>
      <c r="G564" s="103"/>
      <c r="H564" s="104"/>
      <c r="I564" s="11"/>
      <c r="J564" s="11"/>
    </row>
    <row r="565" ht="15.75" customHeight="1">
      <c r="A565" s="104"/>
      <c r="B565" s="103"/>
      <c r="C565" s="103"/>
      <c r="D565" s="103"/>
      <c r="E565" s="103"/>
      <c r="F565" s="103"/>
      <c r="G565" s="103"/>
      <c r="H565" s="104"/>
      <c r="I565" s="11"/>
      <c r="J565" s="11"/>
    </row>
    <row r="566" ht="15.75" customHeight="1">
      <c r="A566" s="104"/>
      <c r="B566" s="103"/>
      <c r="C566" s="103"/>
      <c r="D566" s="103"/>
      <c r="E566" s="103"/>
      <c r="F566" s="103"/>
      <c r="G566" s="103"/>
      <c r="H566" s="104"/>
      <c r="I566" s="11"/>
      <c r="J566" s="11"/>
    </row>
    <row r="567" ht="15.75" customHeight="1">
      <c r="A567" s="104"/>
      <c r="B567" s="103"/>
      <c r="C567" s="103"/>
      <c r="D567" s="103"/>
      <c r="E567" s="103"/>
      <c r="F567" s="103"/>
      <c r="G567" s="103"/>
      <c r="H567" s="104"/>
      <c r="I567" s="11"/>
      <c r="J567" s="11"/>
    </row>
    <row r="568" ht="15.75" customHeight="1">
      <c r="A568" s="104"/>
      <c r="B568" s="103"/>
      <c r="C568" s="103"/>
      <c r="D568" s="103"/>
      <c r="E568" s="103"/>
      <c r="F568" s="103"/>
      <c r="G568" s="103"/>
      <c r="H568" s="104"/>
      <c r="I568" s="11"/>
      <c r="J568" s="11"/>
    </row>
    <row r="569" ht="15.75" customHeight="1">
      <c r="A569" s="104"/>
      <c r="B569" s="103"/>
      <c r="C569" s="103"/>
      <c r="D569" s="103"/>
      <c r="E569" s="103"/>
      <c r="F569" s="103"/>
      <c r="G569" s="103"/>
      <c r="H569" s="104"/>
      <c r="I569" s="11"/>
      <c r="J569" s="11"/>
    </row>
    <row r="570" ht="15.75" customHeight="1">
      <c r="A570" s="104"/>
      <c r="B570" s="103"/>
      <c r="C570" s="103"/>
      <c r="D570" s="103"/>
      <c r="E570" s="103"/>
      <c r="F570" s="103"/>
      <c r="G570" s="103"/>
      <c r="H570" s="104"/>
      <c r="I570" s="11"/>
      <c r="J570" s="11"/>
    </row>
    <row r="571" ht="15.75" customHeight="1">
      <c r="A571" s="104"/>
      <c r="B571" s="103"/>
      <c r="C571" s="103"/>
      <c r="D571" s="103"/>
      <c r="E571" s="103"/>
      <c r="F571" s="103"/>
      <c r="G571" s="103"/>
      <c r="H571" s="104"/>
      <c r="I571" s="11"/>
      <c r="J571" s="11"/>
    </row>
    <row r="572" ht="15.75" customHeight="1">
      <c r="A572" s="104"/>
      <c r="B572" s="103"/>
      <c r="C572" s="103"/>
      <c r="D572" s="103"/>
      <c r="E572" s="103"/>
      <c r="F572" s="103"/>
      <c r="G572" s="103"/>
      <c r="H572" s="104"/>
      <c r="I572" s="11"/>
      <c r="J572" s="11"/>
    </row>
    <row r="573" ht="15.75" customHeight="1">
      <c r="A573" s="104"/>
      <c r="B573" s="103"/>
      <c r="C573" s="103"/>
      <c r="D573" s="103"/>
      <c r="E573" s="103"/>
      <c r="F573" s="103"/>
      <c r="G573" s="103"/>
      <c r="H573" s="104"/>
      <c r="I573" s="11"/>
      <c r="J573" s="11"/>
    </row>
    <row r="574" ht="15.75" customHeight="1">
      <c r="A574" s="104"/>
      <c r="B574" s="103"/>
      <c r="C574" s="103"/>
      <c r="D574" s="103"/>
      <c r="E574" s="103"/>
      <c r="F574" s="103"/>
      <c r="G574" s="103"/>
      <c r="H574" s="104"/>
      <c r="I574" s="11"/>
      <c r="J574" s="11"/>
    </row>
    <row r="575" ht="15.75" customHeight="1">
      <c r="A575" s="104"/>
      <c r="B575" s="103"/>
      <c r="C575" s="103"/>
      <c r="D575" s="103"/>
      <c r="E575" s="103"/>
      <c r="F575" s="103"/>
      <c r="G575" s="103"/>
      <c r="H575" s="104"/>
      <c r="I575" s="11"/>
      <c r="J575" s="11"/>
    </row>
    <row r="576" ht="15.75" customHeight="1">
      <c r="A576" s="104"/>
      <c r="B576" s="103"/>
      <c r="C576" s="103"/>
      <c r="D576" s="103"/>
      <c r="E576" s="103"/>
      <c r="F576" s="103"/>
      <c r="G576" s="103"/>
      <c r="H576" s="104"/>
      <c r="I576" s="11"/>
      <c r="J576" s="11"/>
    </row>
    <row r="577" ht="15.75" customHeight="1">
      <c r="A577" s="104"/>
      <c r="B577" s="103"/>
      <c r="C577" s="103"/>
      <c r="D577" s="103"/>
      <c r="E577" s="103"/>
      <c r="F577" s="103"/>
      <c r="G577" s="103"/>
      <c r="H577" s="104"/>
      <c r="I577" s="11"/>
      <c r="J577" s="11"/>
    </row>
    <row r="578" ht="15.75" customHeight="1">
      <c r="A578" s="104"/>
      <c r="B578" s="103"/>
      <c r="C578" s="103"/>
      <c r="D578" s="103"/>
      <c r="E578" s="103"/>
      <c r="F578" s="103"/>
      <c r="G578" s="103"/>
      <c r="H578" s="104"/>
      <c r="I578" s="11"/>
      <c r="J578" s="11"/>
    </row>
    <row r="579" ht="15.75" customHeight="1">
      <c r="A579" s="104"/>
      <c r="B579" s="103"/>
      <c r="C579" s="103"/>
      <c r="D579" s="103"/>
      <c r="E579" s="103"/>
      <c r="F579" s="103"/>
      <c r="G579" s="103"/>
      <c r="H579" s="104"/>
      <c r="I579" s="11"/>
      <c r="J579" s="11"/>
    </row>
    <row r="580" ht="15.75" customHeight="1">
      <c r="A580" s="104"/>
      <c r="B580" s="103"/>
      <c r="C580" s="103"/>
      <c r="D580" s="103"/>
      <c r="E580" s="103"/>
      <c r="F580" s="103"/>
      <c r="G580" s="103"/>
      <c r="H580" s="104"/>
      <c r="I580" s="11"/>
      <c r="J580" s="11"/>
    </row>
    <row r="581" ht="15.75" customHeight="1">
      <c r="A581" s="104"/>
      <c r="B581" s="103"/>
      <c r="C581" s="103"/>
      <c r="D581" s="103"/>
      <c r="E581" s="103"/>
      <c r="F581" s="103"/>
      <c r="G581" s="103"/>
      <c r="H581" s="104"/>
      <c r="I581" s="11"/>
      <c r="J581" s="11"/>
    </row>
    <row r="582" ht="15.75" customHeight="1">
      <c r="A582" s="104"/>
      <c r="B582" s="103"/>
      <c r="C582" s="103"/>
      <c r="D582" s="103"/>
      <c r="E582" s="103"/>
      <c r="F582" s="103"/>
      <c r="G582" s="103"/>
      <c r="H582" s="104"/>
      <c r="I582" s="11"/>
      <c r="J582" s="11"/>
    </row>
    <row r="583" ht="15.75" customHeight="1">
      <c r="A583" s="104"/>
      <c r="B583" s="103"/>
      <c r="C583" s="103"/>
      <c r="D583" s="103"/>
      <c r="E583" s="103"/>
      <c r="F583" s="103"/>
      <c r="G583" s="103"/>
      <c r="H583" s="104"/>
      <c r="I583" s="11"/>
      <c r="J583" s="11"/>
    </row>
    <row r="584" ht="15.75" customHeight="1">
      <c r="A584" s="104"/>
      <c r="B584" s="103"/>
      <c r="C584" s="103"/>
      <c r="D584" s="103"/>
      <c r="E584" s="103"/>
      <c r="F584" s="103"/>
      <c r="G584" s="103"/>
      <c r="H584" s="104"/>
      <c r="I584" s="11"/>
      <c r="J584" s="11"/>
    </row>
    <row r="585" ht="15.75" customHeight="1">
      <c r="A585" s="104"/>
      <c r="B585" s="103"/>
      <c r="C585" s="103"/>
      <c r="D585" s="103"/>
      <c r="E585" s="103"/>
      <c r="F585" s="103"/>
      <c r="G585" s="103"/>
      <c r="H585" s="104"/>
      <c r="I585" s="11"/>
      <c r="J585" s="11"/>
    </row>
    <row r="586" ht="15.75" customHeight="1">
      <c r="A586" s="104"/>
      <c r="B586" s="103"/>
      <c r="C586" s="103"/>
      <c r="D586" s="103"/>
      <c r="E586" s="103"/>
      <c r="F586" s="103"/>
      <c r="G586" s="103"/>
      <c r="H586" s="104"/>
      <c r="I586" s="11"/>
      <c r="J586" s="11"/>
    </row>
    <row r="587" ht="15.75" customHeight="1">
      <c r="A587" s="104"/>
      <c r="B587" s="103"/>
      <c r="C587" s="103"/>
      <c r="D587" s="103"/>
      <c r="E587" s="103"/>
      <c r="F587" s="103"/>
      <c r="G587" s="103"/>
      <c r="H587" s="104"/>
      <c r="I587" s="11"/>
      <c r="J587" s="11"/>
    </row>
    <row r="588" ht="15.75" customHeight="1">
      <c r="A588" s="104"/>
      <c r="B588" s="103"/>
      <c r="C588" s="103"/>
      <c r="D588" s="103"/>
      <c r="E588" s="103"/>
      <c r="F588" s="103"/>
      <c r="G588" s="103"/>
      <c r="H588" s="104"/>
      <c r="I588" s="11"/>
      <c r="J588" s="11"/>
    </row>
    <row r="589" ht="15.75" customHeight="1">
      <c r="A589" s="104"/>
      <c r="B589" s="103"/>
      <c r="C589" s="103"/>
      <c r="D589" s="103"/>
      <c r="E589" s="103"/>
      <c r="F589" s="103"/>
      <c r="G589" s="103"/>
      <c r="H589" s="104"/>
      <c r="I589" s="11"/>
      <c r="J589" s="11"/>
    </row>
    <row r="590" ht="15.75" customHeight="1">
      <c r="A590" s="104"/>
      <c r="B590" s="103"/>
      <c r="C590" s="103"/>
      <c r="D590" s="103"/>
      <c r="E590" s="103"/>
      <c r="F590" s="103"/>
      <c r="G590" s="103"/>
      <c r="H590" s="104"/>
      <c r="I590" s="11"/>
      <c r="J590" s="11"/>
    </row>
    <row r="591" ht="15.75" customHeight="1">
      <c r="A591" s="104"/>
      <c r="B591" s="103"/>
      <c r="C591" s="103"/>
      <c r="D591" s="103"/>
      <c r="E591" s="103"/>
      <c r="F591" s="103"/>
      <c r="G591" s="103"/>
      <c r="H591" s="104"/>
      <c r="I591" s="11"/>
      <c r="J591" s="11"/>
    </row>
    <row r="592" ht="15.75" customHeight="1">
      <c r="A592" s="104"/>
      <c r="B592" s="103"/>
      <c r="C592" s="103"/>
      <c r="D592" s="103"/>
      <c r="E592" s="103"/>
      <c r="F592" s="103"/>
      <c r="G592" s="103"/>
      <c r="H592" s="104"/>
      <c r="I592" s="11"/>
      <c r="J592" s="11"/>
    </row>
    <row r="593" ht="15.75" customHeight="1">
      <c r="A593" s="104"/>
      <c r="B593" s="103"/>
      <c r="C593" s="103"/>
      <c r="D593" s="103"/>
      <c r="E593" s="103"/>
      <c r="F593" s="103"/>
      <c r="G593" s="103"/>
      <c r="H593" s="104"/>
      <c r="I593" s="11"/>
      <c r="J593" s="11"/>
    </row>
    <row r="594" ht="15.75" customHeight="1">
      <c r="A594" s="104"/>
      <c r="B594" s="103"/>
      <c r="C594" s="103"/>
      <c r="D594" s="103"/>
      <c r="E594" s="103"/>
      <c r="F594" s="103"/>
      <c r="G594" s="103"/>
      <c r="H594" s="104"/>
      <c r="I594" s="11"/>
      <c r="J594" s="11"/>
    </row>
    <row r="595" ht="15.75" customHeight="1">
      <c r="A595" s="104"/>
      <c r="B595" s="103"/>
      <c r="C595" s="103"/>
      <c r="D595" s="103"/>
      <c r="E595" s="103"/>
      <c r="F595" s="103"/>
      <c r="G595" s="103"/>
      <c r="H595" s="104"/>
      <c r="I595" s="11"/>
      <c r="J595" s="11"/>
    </row>
    <row r="596" ht="15.75" customHeight="1">
      <c r="A596" s="104"/>
      <c r="B596" s="103"/>
      <c r="C596" s="103"/>
      <c r="D596" s="103"/>
      <c r="E596" s="103"/>
      <c r="F596" s="103"/>
      <c r="G596" s="103"/>
      <c r="H596" s="104"/>
      <c r="I596" s="11"/>
      <c r="J596" s="11"/>
    </row>
    <row r="597" ht="15.75" customHeight="1">
      <c r="A597" s="104"/>
      <c r="B597" s="103"/>
      <c r="C597" s="103"/>
      <c r="D597" s="103"/>
      <c r="E597" s="103"/>
      <c r="F597" s="103"/>
      <c r="G597" s="103"/>
      <c r="H597" s="104"/>
      <c r="I597" s="11"/>
      <c r="J597" s="11"/>
    </row>
    <row r="598" ht="15.75" customHeight="1">
      <c r="A598" s="104"/>
      <c r="B598" s="103"/>
      <c r="C598" s="103"/>
      <c r="D598" s="103"/>
      <c r="E598" s="103"/>
      <c r="F598" s="103"/>
      <c r="G598" s="103"/>
      <c r="H598" s="104"/>
      <c r="I598" s="11"/>
      <c r="J598" s="11"/>
    </row>
    <row r="599" ht="15.75" customHeight="1">
      <c r="A599" s="104"/>
      <c r="B599" s="103"/>
      <c r="C599" s="103"/>
      <c r="D599" s="103"/>
      <c r="E599" s="103"/>
      <c r="F599" s="103"/>
      <c r="G599" s="103"/>
      <c r="H599" s="104"/>
      <c r="I599" s="11"/>
      <c r="J599" s="11"/>
    </row>
    <row r="600" ht="15.75" customHeight="1">
      <c r="A600" s="104"/>
      <c r="B600" s="103"/>
      <c r="C600" s="103"/>
      <c r="D600" s="103"/>
      <c r="E600" s="103"/>
      <c r="F600" s="103"/>
      <c r="G600" s="103"/>
      <c r="H600" s="104"/>
      <c r="I600" s="11"/>
      <c r="J600" s="11"/>
    </row>
    <row r="601" ht="15.75" customHeight="1">
      <c r="A601" s="104"/>
      <c r="B601" s="103"/>
      <c r="C601" s="103"/>
      <c r="D601" s="103"/>
      <c r="E601" s="103"/>
      <c r="F601" s="103"/>
      <c r="G601" s="103"/>
      <c r="H601" s="104"/>
      <c r="I601" s="11"/>
      <c r="J601" s="11"/>
    </row>
    <row r="602" ht="15.75" customHeight="1">
      <c r="A602" s="104"/>
      <c r="B602" s="103"/>
      <c r="C602" s="103"/>
      <c r="D602" s="103"/>
      <c r="E602" s="103"/>
      <c r="F602" s="103"/>
      <c r="G602" s="103"/>
      <c r="H602" s="104"/>
      <c r="I602" s="11"/>
      <c r="J602" s="11"/>
    </row>
    <row r="603" ht="15.75" customHeight="1">
      <c r="A603" s="104"/>
      <c r="B603" s="103"/>
      <c r="C603" s="103"/>
      <c r="D603" s="103"/>
      <c r="E603" s="103"/>
      <c r="F603" s="103"/>
      <c r="G603" s="103"/>
      <c r="H603" s="104"/>
      <c r="I603" s="11"/>
      <c r="J603" s="11"/>
    </row>
    <row r="604" ht="15.75" customHeight="1">
      <c r="A604" s="104"/>
      <c r="B604" s="103"/>
      <c r="C604" s="103"/>
      <c r="D604" s="103"/>
      <c r="E604" s="103"/>
      <c r="F604" s="103"/>
      <c r="G604" s="103"/>
      <c r="H604" s="104"/>
      <c r="I604" s="11"/>
      <c r="J604" s="11"/>
    </row>
    <row r="605" ht="15.75" customHeight="1">
      <c r="A605" s="104"/>
      <c r="B605" s="103"/>
      <c r="C605" s="103"/>
      <c r="D605" s="103"/>
      <c r="E605" s="103"/>
      <c r="F605" s="103"/>
      <c r="G605" s="103"/>
      <c r="H605" s="104"/>
      <c r="I605" s="11"/>
      <c r="J605" s="11"/>
    </row>
    <row r="606" ht="15.75" customHeight="1">
      <c r="A606" s="104"/>
      <c r="B606" s="103"/>
      <c r="C606" s="103"/>
      <c r="D606" s="103"/>
      <c r="E606" s="103"/>
      <c r="F606" s="103"/>
      <c r="G606" s="103"/>
      <c r="H606" s="104"/>
      <c r="I606" s="11"/>
      <c r="J606" s="11"/>
    </row>
    <row r="607" ht="15.75" customHeight="1">
      <c r="A607" s="104"/>
      <c r="B607" s="103"/>
      <c r="C607" s="103"/>
      <c r="D607" s="103"/>
      <c r="E607" s="103"/>
      <c r="F607" s="103"/>
      <c r="G607" s="103"/>
      <c r="H607" s="104"/>
      <c r="I607" s="11"/>
      <c r="J607" s="11"/>
    </row>
    <row r="608" ht="15.75" customHeight="1">
      <c r="A608" s="104"/>
      <c r="B608" s="103"/>
      <c r="C608" s="103"/>
      <c r="D608" s="103"/>
      <c r="E608" s="103"/>
      <c r="F608" s="103"/>
      <c r="G608" s="103"/>
      <c r="H608" s="104"/>
      <c r="I608" s="11"/>
      <c r="J608" s="11"/>
    </row>
    <row r="609" ht="15.75" customHeight="1">
      <c r="A609" s="104"/>
      <c r="B609" s="103"/>
      <c r="C609" s="103"/>
      <c r="D609" s="103"/>
      <c r="E609" s="103"/>
      <c r="F609" s="103"/>
      <c r="G609" s="103"/>
      <c r="H609" s="104"/>
      <c r="I609" s="11"/>
      <c r="J609" s="11"/>
    </row>
    <row r="610" ht="15.75" customHeight="1">
      <c r="A610" s="104"/>
      <c r="B610" s="103"/>
      <c r="C610" s="103"/>
      <c r="D610" s="103"/>
      <c r="E610" s="103"/>
      <c r="F610" s="103"/>
      <c r="G610" s="103"/>
      <c r="H610" s="104"/>
      <c r="I610" s="11"/>
      <c r="J610" s="11"/>
    </row>
    <row r="611" ht="15.75" customHeight="1">
      <c r="A611" s="104"/>
      <c r="B611" s="103"/>
      <c r="C611" s="103"/>
      <c r="D611" s="103"/>
      <c r="E611" s="103"/>
      <c r="F611" s="103"/>
      <c r="G611" s="103"/>
      <c r="H611" s="104"/>
      <c r="I611" s="11"/>
      <c r="J611" s="11"/>
    </row>
    <row r="612" ht="15.75" customHeight="1">
      <c r="A612" s="104"/>
      <c r="B612" s="103"/>
      <c r="C612" s="103"/>
      <c r="D612" s="103"/>
      <c r="E612" s="103"/>
      <c r="F612" s="103"/>
      <c r="G612" s="103"/>
      <c r="H612" s="104"/>
      <c r="I612" s="11"/>
      <c r="J612" s="11"/>
    </row>
    <row r="613" ht="15.75" customHeight="1">
      <c r="A613" s="104"/>
      <c r="B613" s="103"/>
      <c r="C613" s="103"/>
      <c r="D613" s="103"/>
      <c r="E613" s="103"/>
      <c r="F613" s="103"/>
      <c r="G613" s="103"/>
      <c r="H613" s="104"/>
      <c r="I613" s="11"/>
      <c r="J613" s="11"/>
    </row>
    <row r="614" ht="15.75" customHeight="1">
      <c r="A614" s="104"/>
      <c r="B614" s="103"/>
      <c r="C614" s="103"/>
      <c r="D614" s="103"/>
      <c r="E614" s="103"/>
      <c r="F614" s="103"/>
      <c r="G614" s="103"/>
      <c r="H614" s="104"/>
      <c r="I614" s="11"/>
      <c r="J614" s="11"/>
    </row>
    <row r="615" ht="15.75" customHeight="1">
      <c r="A615" s="104"/>
      <c r="B615" s="103"/>
      <c r="C615" s="103"/>
      <c r="D615" s="103"/>
      <c r="E615" s="103"/>
      <c r="F615" s="103"/>
      <c r="G615" s="103"/>
      <c r="H615" s="104"/>
      <c r="I615" s="11"/>
      <c r="J615" s="11"/>
    </row>
    <row r="616" ht="15.75" customHeight="1">
      <c r="A616" s="104"/>
      <c r="B616" s="103"/>
      <c r="C616" s="103"/>
      <c r="D616" s="103"/>
      <c r="E616" s="103"/>
      <c r="F616" s="103"/>
      <c r="G616" s="103"/>
      <c r="H616" s="104"/>
      <c r="I616" s="11"/>
      <c r="J616" s="11"/>
    </row>
    <row r="617" ht="15.75" customHeight="1">
      <c r="A617" s="104"/>
      <c r="B617" s="103"/>
      <c r="C617" s="103"/>
      <c r="D617" s="103"/>
      <c r="E617" s="103"/>
      <c r="F617" s="103"/>
      <c r="G617" s="103"/>
      <c r="H617" s="104"/>
      <c r="I617" s="11"/>
      <c r="J617" s="11"/>
    </row>
    <row r="618" ht="15.75" customHeight="1">
      <c r="A618" s="104"/>
      <c r="B618" s="103"/>
      <c r="C618" s="103"/>
      <c r="D618" s="103"/>
      <c r="E618" s="103"/>
      <c r="F618" s="103"/>
      <c r="G618" s="103"/>
      <c r="H618" s="104"/>
      <c r="I618" s="11"/>
      <c r="J618" s="11"/>
    </row>
    <row r="619" ht="15.75" customHeight="1">
      <c r="A619" s="104"/>
      <c r="B619" s="103"/>
      <c r="C619" s="103"/>
      <c r="D619" s="103"/>
      <c r="E619" s="103"/>
      <c r="F619" s="103"/>
      <c r="G619" s="103"/>
      <c r="H619" s="104"/>
      <c r="I619" s="11"/>
      <c r="J619" s="11"/>
    </row>
    <row r="620" ht="15.75" customHeight="1">
      <c r="A620" s="104"/>
      <c r="B620" s="103"/>
      <c r="C620" s="103"/>
      <c r="D620" s="103"/>
      <c r="E620" s="103"/>
      <c r="F620" s="103"/>
      <c r="G620" s="103"/>
      <c r="H620" s="104"/>
      <c r="I620" s="11"/>
      <c r="J620" s="11"/>
    </row>
    <row r="621" ht="15.75" customHeight="1">
      <c r="A621" s="104"/>
      <c r="B621" s="103"/>
      <c r="C621" s="103"/>
      <c r="D621" s="103"/>
      <c r="E621" s="103"/>
      <c r="F621" s="103"/>
      <c r="G621" s="103"/>
      <c r="H621" s="104"/>
      <c r="I621" s="11"/>
      <c r="J621" s="11"/>
    </row>
    <row r="622" ht="15.75" customHeight="1">
      <c r="A622" s="104"/>
      <c r="B622" s="103"/>
      <c r="C622" s="103"/>
      <c r="D622" s="103"/>
      <c r="E622" s="103"/>
      <c r="F622" s="103"/>
      <c r="G622" s="103"/>
      <c r="H622" s="104"/>
      <c r="I622" s="11"/>
      <c r="J622" s="11"/>
    </row>
    <row r="623" ht="15.75" customHeight="1">
      <c r="A623" s="104"/>
      <c r="B623" s="103"/>
      <c r="C623" s="103"/>
      <c r="D623" s="103"/>
      <c r="E623" s="103"/>
      <c r="F623" s="103"/>
      <c r="G623" s="103"/>
      <c r="H623" s="104"/>
      <c r="I623" s="11"/>
      <c r="J623" s="11"/>
    </row>
    <row r="624" ht="15.75" customHeight="1">
      <c r="A624" s="104"/>
      <c r="B624" s="103"/>
      <c r="C624" s="103"/>
      <c r="D624" s="103"/>
      <c r="E624" s="103"/>
      <c r="F624" s="103"/>
      <c r="G624" s="103"/>
      <c r="H624" s="104"/>
      <c r="I624" s="11"/>
      <c r="J624" s="11"/>
    </row>
    <row r="625" ht="15.75" customHeight="1">
      <c r="A625" s="104"/>
      <c r="B625" s="103"/>
      <c r="C625" s="103"/>
      <c r="D625" s="103"/>
      <c r="E625" s="103"/>
      <c r="F625" s="103"/>
      <c r="G625" s="103"/>
      <c r="H625" s="104"/>
      <c r="I625" s="11"/>
      <c r="J625" s="11"/>
    </row>
    <row r="626" ht="15.75" customHeight="1">
      <c r="A626" s="104"/>
      <c r="B626" s="103"/>
      <c r="C626" s="103"/>
      <c r="D626" s="103"/>
      <c r="E626" s="103"/>
      <c r="F626" s="103"/>
      <c r="G626" s="103"/>
      <c r="H626" s="104"/>
      <c r="I626" s="11"/>
      <c r="J626" s="11"/>
    </row>
    <row r="627" ht="15.75" customHeight="1">
      <c r="A627" s="104"/>
      <c r="B627" s="103"/>
      <c r="C627" s="103"/>
      <c r="D627" s="103"/>
      <c r="E627" s="103"/>
      <c r="F627" s="103"/>
      <c r="G627" s="103"/>
      <c r="H627" s="104"/>
      <c r="I627" s="11"/>
      <c r="J627" s="11"/>
    </row>
    <row r="628" ht="15.75" customHeight="1">
      <c r="A628" s="104"/>
      <c r="B628" s="103"/>
      <c r="C628" s="103"/>
      <c r="D628" s="103"/>
      <c r="E628" s="103"/>
      <c r="F628" s="103"/>
      <c r="G628" s="103"/>
      <c r="H628" s="104"/>
      <c r="I628" s="11"/>
      <c r="J628" s="11"/>
    </row>
    <row r="629" ht="15.75" customHeight="1">
      <c r="A629" s="104"/>
      <c r="B629" s="103"/>
      <c r="C629" s="103"/>
      <c r="D629" s="103"/>
      <c r="E629" s="103"/>
      <c r="F629" s="103"/>
      <c r="G629" s="103"/>
      <c r="H629" s="104"/>
      <c r="I629" s="11"/>
      <c r="J629" s="11"/>
    </row>
    <row r="630" ht="15.75" customHeight="1">
      <c r="A630" s="104"/>
      <c r="B630" s="103"/>
      <c r="C630" s="103"/>
      <c r="D630" s="103"/>
      <c r="E630" s="103"/>
      <c r="F630" s="103"/>
      <c r="G630" s="103"/>
      <c r="H630" s="104"/>
      <c r="I630" s="11"/>
      <c r="J630" s="11"/>
    </row>
    <row r="631" ht="15.75" customHeight="1">
      <c r="A631" s="104"/>
      <c r="B631" s="103"/>
      <c r="C631" s="103"/>
      <c r="D631" s="103"/>
      <c r="E631" s="103"/>
      <c r="F631" s="103"/>
      <c r="G631" s="103"/>
      <c r="H631" s="104"/>
      <c r="I631" s="11"/>
      <c r="J631" s="11"/>
    </row>
    <row r="632" ht="15.75" customHeight="1">
      <c r="A632" s="104"/>
      <c r="B632" s="103"/>
      <c r="C632" s="103"/>
      <c r="D632" s="103"/>
      <c r="E632" s="103"/>
      <c r="F632" s="103"/>
      <c r="G632" s="103"/>
      <c r="H632" s="104"/>
      <c r="I632" s="11"/>
      <c r="J632" s="11"/>
    </row>
    <row r="633" ht="15.75" customHeight="1">
      <c r="A633" s="104"/>
      <c r="B633" s="103"/>
      <c r="C633" s="103"/>
      <c r="D633" s="103"/>
      <c r="E633" s="103"/>
      <c r="F633" s="103"/>
      <c r="G633" s="103"/>
      <c r="H633" s="104"/>
      <c r="I633" s="11"/>
      <c r="J633" s="11"/>
    </row>
    <row r="634" ht="15.75" customHeight="1">
      <c r="A634" s="104"/>
      <c r="B634" s="103"/>
      <c r="C634" s="103"/>
      <c r="D634" s="103"/>
      <c r="E634" s="103"/>
      <c r="F634" s="103"/>
      <c r="G634" s="103"/>
      <c r="H634" s="104"/>
      <c r="I634" s="11"/>
      <c r="J634" s="11"/>
    </row>
    <row r="635" ht="15.75" customHeight="1">
      <c r="A635" s="104"/>
      <c r="B635" s="103"/>
      <c r="C635" s="103"/>
      <c r="D635" s="103"/>
      <c r="E635" s="103"/>
      <c r="F635" s="103"/>
      <c r="G635" s="103"/>
      <c r="H635" s="104"/>
      <c r="I635" s="11"/>
      <c r="J635" s="11"/>
    </row>
    <row r="636" ht="15.75" customHeight="1">
      <c r="A636" s="104"/>
      <c r="B636" s="103"/>
      <c r="C636" s="103"/>
      <c r="D636" s="103"/>
      <c r="E636" s="103"/>
      <c r="F636" s="103"/>
      <c r="G636" s="103"/>
      <c r="H636" s="104"/>
      <c r="I636" s="11"/>
      <c r="J636" s="11"/>
    </row>
    <row r="637" ht="15.75" customHeight="1">
      <c r="A637" s="104"/>
      <c r="B637" s="103"/>
      <c r="C637" s="103"/>
      <c r="D637" s="103"/>
      <c r="E637" s="103"/>
      <c r="F637" s="103"/>
      <c r="G637" s="103"/>
      <c r="H637" s="104"/>
      <c r="I637" s="11"/>
      <c r="J637" s="11"/>
    </row>
    <row r="638" ht="15.75" customHeight="1">
      <c r="A638" s="104"/>
      <c r="B638" s="103"/>
      <c r="C638" s="103"/>
      <c r="D638" s="103"/>
      <c r="E638" s="103"/>
      <c r="F638" s="103"/>
      <c r="G638" s="103"/>
      <c r="H638" s="104"/>
      <c r="I638" s="11"/>
      <c r="J638" s="11"/>
    </row>
    <row r="639" ht="15.75" customHeight="1">
      <c r="A639" s="104"/>
      <c r="B639" s="103"/>
      <c r="C639" s="103"/>
      <c r="D639" s="103"/>
      <c r="E639" s="103"/>
      <c r="F639" s="103"/>
      <c r="G639" s="103"/>
      <c r="H639" s="104"/>
      <c r="I639" s="11"/>
      <c r="J639" s="11"/>
    </row>
    <row r="640" ht="15.75" customHeight="1">
      <c r="A640" s="104"/>
      <c r="B640" s="103"/>
      <c r="C640" s="103"/>
      <c r="D640" s="103"/>
      <c r="E640" s="103"/>
      <c r="F640" s="103"/>
      <c r="G640" s="103"/>
      <c r="H640" s="104"/>
      <c r="I640" s="11"/>
      <c r="J640" s="11"/>
    </row>
    <row r="641" ht="15.75" customHeight="1">
      <c r="A641" s="104"/>
      <c r="B641" s="103"/>
      <c r="C641" s="103"/>
      <c r="D641" s="103"/>
      <c r="E641" s="103"/>
      <c r="F641" s="103"/>
      <c r="G641" s="103"/>
      <c r="H641" s="104"/>
      <c r="I641" s="11"/>
      <c r="J641" s="11"/>
    </row>
    <row r="642" ht="15.75" customHeight="1">
      <c r="A642" s="104"/>
      <c r="B642" s="103"/>
      <c r="C642" s="103"/>
      <c r="D642" s="103"/>
      <c r="E642" s="103"/>
      <c r="F642" s="103"/>
      <c r="G642" s="103"/>
      <c r="H642" s="104"/>
      <c r="I642" s="11"/>
      <c r="J642" s="11"/>
    </row>
    <row r="643" ht="15.75" customHeight="1">
      <c r="A643" s="104"/>
      <c r="B643" s="103"/>
      <c r="C643" s="103"/>
      <c r="D643" s="103"/>
      <c r="E643" s="103"/>
      <c r="F643" s="103"/>
      <c r="G643" s="103"/>
      <c r="H643" s="104"/>
      <c r="I643" s="11"/>
      <c r="J643" s="11"/>
    </row>
    <row r="644" ht="15.75" customHeight="1">
      <c r="A644" s="104"/>
      <c r="B644" s="103"/>
      <c r="C644" s="103"/>
      <c r="D644" s="103"/>
      <c r="E644" s="103"/>
      <c r="F644" s="103"/>
      <c r="G644" s="103"/>
      <c r="H644" s="104"/>
      <c r="I644" s="11"/>
      <c r="J644" s="11"/>
    </row>
    <row r="645" ht="15.75" customHeight="1">
      <c r="A645" s="104"/>
      <c r="B645" s="103"/>
      <c r="C645" s="103"/>
      <c r="D645" s="103"/>
      <c r="E645" s="103"/>
      <c r="F645" s="103"/>
      <c r="G645" s="103"/>
      <c r="H645" s="104"/>
      <c r="I645" s="11"/>
      <c r="J645" s="11"/>
    </row>
    <row r="646" ht="15.75" customHeight="1">
      <c r="A646" s="104"/>
      <c r="B646" s="103"/>
      <c r="C646" s="103"/>
      <c r="D646" s="103"/>
      <c r="E646" s="103"/>
      <c r="F646" s="103"/>
      <c r="G646" s="103"/>
      <c r="H646" s="104"/>
      <c r="I646" s="11"/>
      <c r="J646" s="11"/>
    </row>
    <row r="647" ht="15.75" customHeight="1">
      <c r="A647" s="104"/>
      <c r="B647" s="103"/>
      <c r="C647" s="103"/>
      <c r="D647" s="103"/>
      <c r="E647" s="103"/>
      <c r="F647" s="103"/>
      <c r="G647" s="103"/>
      <c r="H647" s="104"/>
      <c r="I647" s="11"/>
      <c r="J647" s="11"/>
    </row>
    <row r="648" ht="15.75" customHeight="1">
      <c r="A648" s="104"/>
      <c r="B648" s="103"/>
      <c r="C648" s="103"/>
      <c r="D648" s="103"/>
      <c r="E648" s="103"/>
      <c r="F648" s="103"/>
      <c r="G648" s="103"/>
      <c r="H648" s="104"/>
      <c r="I648" s="11"/>
      <c r="J648" s="11"/>
    </row>
    <row r="649" ht="15.75" customHeight="1">
      <c r="A649" s="104"/>
      <c r="B649" s="103"/>
      <c r="C649" s="103"/>
      <c r="D649" s="103"/>
      <c r="E649" s="103"/>
      <c r="F649" s="103"/>
      <c r="G649" s="103"/>
      <c r="H649" s="104"/>
      <c r="I649" s="11"/>
      <c r="J649" s="11"/>
    </row>
    <row r="650" ht="15.75" customHeight="1">
      <c r="A650" s="104"/>
      <c r="B650" s="103"/>
      <c r="C650" s="103"/>
      <c r="D650" s="103"/>
      <c r="E650" s="103"/>
      <c r="F650" s="103"/>
      <c r="G650" s="103"/>
      <c r="H650" s="104"/>
      <c r="I650" s="11"/>
      <c r="J650" s="11"/>
    </row>
    <row r="651" ht="15.75" customHeight="1">
      <c r="A651" s="104"/>
      <c r="B651" s="103"/>
      <c r="C651" s="103"/>
      <c r="D651" s="103"/>
      <c r="E651" s="103"/>
      <c r="F651" s="103"/>
      <c r="G651" s="103"/>
      <c r="H651" s="104"/>
      <c r="I651" s="11"/>
      <c r="J651" s="11"/>
    </row>
    <row r="652" ht="15.75" customHeight="1">
      <c r="A652" s="104"/>
      <c r="B652" s="103"/>
      <c r="C652" s="103"/>
      <c r="D652" s="103"/>
      <c r="E652" s="103"/>
      <c r="F652" s="103"/>
      <c r="G652" s="103"/>
      <c r="H652" s="104"/>
      <c r="I652" s="11"/>
      <c r="J652" s="11"/>
    </row>
    <row r="653" ht="15.75" customHeight="1">
      <c r="A653" s="104"/>
      <c r="B653" s="103"/>
      <c r="C653" s="103"/>
      <c r="D653" s="103"/>
      <c r="E653" s="103"/>
      <c r="F653" s="103"/>
      <c r="G653" s="103"/>
      <c r="H653" s="104"/>
      <c r="I653" s="11"/>
      <c r="J653" s="11"/>
    </row>
    <row r="654" ht="15.75" customHeight="1">
      <c r="A654" s="104"/>
      <c r="B654" s="103"/>
      <c r="C654" s="103"/>
      <c r="D654" s="103"/>
      <c r="E654" s="103"/>
      <c r="F654" s="103"/>
      <c r="G654" s="103"/>
      <c r="H654" s="104"/>
      <c r="I654" s="11"/>
      <c r="J654" s="11"/>
    </row>
    <row r="655" ht="15.75" customHeight="1">
      <c r="A655" s="104"/>
      <c r="B655" s="103"/>
      <c r="C655" s="103"/>
      <c r="D655" s="103"/>
      <c r="E655" s="103"/>
      <c r="F655" s="103"/>
      <c r="G655" s="103"/>
      <c r="H655" s="104"/>
      <c r="I655" s="11"/>
      <c r="J655" s="11"/>
    </row>
    <row r="656" ht="15.75" customHeight="1">
      <c r="A656" s="104"/>
      <c r="B656" s="103"/>
      <c r="C656" s="103"/>
      <c r="D656" s="103"/>
      <c r="E656" s="103"/>
      <c r="F656" s="103"/>
      <c r="G656" s="103"/>
      <c r="H656" s="104"/>
      <c r="I656" s="11"/>
      <c r="J656" s="11"/>
    </row>
    <row r="657" ht="15.75" customHeight="1">
      <c r="A657" s="104"/>
      <c r="B657" s="103"/>
      <c r="C657" s="103"/>
      <c r="D657" s="103"/>
      <c r="E657" s="103"/>
      <c r="F657" s="103"/>
      <c r="G657" s="103"/>
      <c r="H657" s="104"/>
      <c r="I657" s="11"/>
      <c r="J657" s="11"/>
    </row>
    <row r="658" ht="15.75" customHeight="1">
      <c r="A658" s="104"/>
      <c r="B658" s="103"/>
      <c r="C658" s="103"/>
      <c r="D658" s="103"/>
      <c r="E658" s="103"/>
      <c r="F658" s="103"/>
      <c r="G658" s="103"/>
      <c r="H658" s="104"/>
      <c r="I658" s="11"/>
      <c r="J658" s="11"/>
    </row>
    <row r="659" ht="15.75" customHeight="1">
      <c r="A659" s="5"/>
      <c r="B659" s="5"/>
      <c r="C659" s="5"/>
      <c r="D659" s="5"/>
      <c r="E659" s="5"/>
      <c r="F659" s="5"/>
      <c r="G659" s="5"/>
      <c r="H659" s="5"/>
    </row>
    <row r="660" ht="15.75" customHeight="1">
      <c r="A660" s="5"/>
      <c r="B660" s="5"/>
      <c r="C660" s="5"/>
      <c r="D660" s="5"/>
      <c r="E660" s="5"/>
      <c r="F660" s="5"/>
      <c r="G660" s="5"/>
      <c r="H660" s="5"/>
    </row>
    <row r="661" ht="15.75" customHeight="1">
      <c r="A661" s="5"/>
      <c r="B661" s="5"/>
      <c r="C661" s="5"/>
      <c r="D661" s="5"/>
      <c r="E661" s="5"/>
      <c r="F661" s="5"/>
      <c r="G661" s="5"/>
      <c r="H661" s="5"/>
    </row>
    <row r="662" ht="15.75" customHeight="1">
      <c r="A662" s="5"/>
      <c r="B662" s="5"/>
      <c r="C662" s="5"/>
      <c r="D662" s="5"/>
      <c r="E662" s="5"/>
      <c r="F662" s="5"/>
      <c r="G662" s="5"/>
      <c r="H662" s="5"/>
    </row>
    <row r="663" ht="15.75" customHeight="1">
      <c r="A663" s="5"/>
      <c r="B663" s="5"/>
      <c r="C663" s="5"/>
      <c r="D663" s="5"/>
      <c r="E663" s="5"/>
      <c r="F663" s="5"/>
      <c r="G663" s="5"/>
      <c r="H663" s="5"/>
    </row>
    <row r="664" ht="15.75" customHeight="1">
      <c r="A664" s="5"/>
      <c r="B664" s="5"/>
      <c r="C664" s="5"/>
      <c r="D664" s="5"/>
      <c r="E664" s="5"/>
      <c r="F664" s="5"/>
      <c r="G664" s="5"/>
      <c r="H664" s="5"/>
    </row>
    <row r="665" ht="15.75" customHeight="1">
      <c r="A665" s="5"/>
      <c r="B665" s="5"/>
      <c r="C665" s="5"/>
      <c r="D665" s="5"/>
      <c r="E665" s="5"/>
      <c r="F665" s="5"/>
      <c r="G665" s="5"/>
      <c r="H665" s="5"/>
    </row>
    <row r="666" ht="15.75" customHeight="1">
      <c r="A666" s="5"/>
      <c r="B666" s="5"/>
      <c r="C666" s="5"/>
      <c r="D666" s="5"/>
      <c r="E666" s="5"/>
      <c r="F666" s="5"/>
      <c r="G666" s="5"/>
      <c r="H666" s="5"/>
    </row>
    <row r="667" ht="15.75" customHeight="1">
      <c r="A667" s="5"/>
      <c r="B667" s="5"/>
      <c r="C667" s="5"/>
      <c r="D667" s="5"/>
      <c r="E667" s="5"/>
      <c r="F667" s="5"/>
      <c r="G667" s="5"/>
      <c r="H667" s="5"/>
    </row>
    <row r="668" ht="15.75" customHeight="1">
      <c r="A668" s="5"/>
      <c r="B668" s="5"/>
      <c r="C668" s="5"/>
      <c r="D668" s="5"/>
      <c r="E668" s="5"/>
      <c r="F668" s="5"/>
      <c r="G668" s="5"/>
      <c r="H668" s="5"/>
    </row>
    <row r="669" ht="15.75" customHeight="1">
      <c r="A669" s="5"/>
      <c r="B669" s="5"/>
      <c r="C669" s="5"/>
      <c r="D669" s="5"/>
      <c r="E669" s="5"/>
      <c r="F669" s="5"/>
      <c r="G669" s="5"/>
      <c r="H669" s="5"/>
    </row>
    <row r="670" ht="15.75" customHeight="1">
      <c r="A670" s="5"/>
      <c r="B670" s="5"/>
      <c r="C670" s="5"/>
      <c r="D670" s="5"/>
      <c r="E670" s="5"/>
      <c r="F670" s="5"/>
      <c r="G670" s="5"/>
      <c r="H670" s="5"/>
    </row>
    <row r="671" ht="15.75" customHeight="1">
      <c r="A671" s="5"/>
      <c r="B671" s="5"/>
      <c r="C671" s="5"/>
      <c r="D671" s="5"/>
      <c r="E671" s="5"/>
      <c r="F671" s="5"/>
      <c r="G671" s="5"/>
      <c r="H671" s="5"/>
    </row>
    <row r="672" ht="15.75" customHeight="1">
      <c r="A672" s="5"/>
      <c r="B672" s="5"/>
      <c r="C672" s="5"/>
      <c r="D672" s="5"/>
      <c r="E672" s="5"/>
      <c r="F672" s="5"/>
      <c r="G672" s="5"/>
      <c r="H672" s="5"/>
    </row>
    <row r="673" ht="15.75" customHeight="1">
      <c r="A673" s="5"/>
      <c r="B673" s="5"/>
      <c r="C673" s="5"/>
      <c r="D673" s="5"/>
      <c r="E673" s="5"/>
      <c r="F673" s="5"/>
      <c r="G673" s="5"/>
      <c r="H673" s="5"/>
    </row>
    <row r="674" ht="15.75" customHeight="1">
      <c r="A674" s="5"/>
      <c r="B674" s="5"/>
      <c r="C674" s="5"/>
      <c r="D674" s="5"/>
      <c r="E674" s="5"/>
      <c r="F674" s="5"/>
      <c r="G674" s="5"/>
      <c r="H674" s="5"/>
    </row>
    <row r="675" ht="15.75" customHeight="1">
      <c r="A675" s="5"/>
      <c r="B675" s="5"/>
      <c r="C675" s="5"/>
      <c r="D675" s="5"/>
      <c r="E675" s="5"/>
      <c r="F675" s="5"/>
      <c r="G675" s="5"/>
      <c r="H675" s="5"/>
    </row>
    <row r="676" ht="15.75" customHeight="1">
      <c r="A676" s="5"/>
      <c r="B676" s="5"/>
      <c r="C676" s="5"/>
      <c r="D676" s="5"/>
      <c r="E676" s="5"/>
      <c r="F676" s="5"/>
      <c r="G676" s="5"/>
      <c r="H676" s="5"/>
    </row>
    <row r="677" ht="15.75" customHeight="1">
      <c r="A677" s="5"/>
      <c r="B677" s="5"/>
      <c r="C677" s="5"/>
      <c r="D677" s="5"/>
      <c r="E677" s="5"/>
      <c r="F677" s="5"/>
      <c r="G677" s="5"/>
      <c r="H677" s="5"/>
    </row>
    <row r="678" ht="15.75" customHeight="1">
      <c r="A678" s="5"/>
      <c r="B678" s="5"/>
      <c r="C678" s="5"/>
      <c r="D678" s="5"/>
      <c r="E678" s="5"/>
      <c r="F678" s="5"/>
      <c r="G678" s="5"/>
      <c r="H678" s="5"/>
    </row>
    <row r="679" ht="15.75" customHeight="1">
      <c r="A679" s="5"/>
      <c r="B679" s="5"/>
      <c r="C679" s="5"/>
      <c r="D679" s="5"/>
      <c r="E679" s="5"/>
      <c r="F679" s="5"/>
      <c r="G679" s="5"/>
      <c r="H679" s="5"/>
    </row>
    <row r="680" ht="15.75" customHeight="1">
      <c r="A680" s="5"/>
      <c r="B680" s="5"/>
      <c r="C680" s="5"/>
      <c r="D680" s="5"/>
      <c r="E680" s="5"/>
      <c r="F680" s="5"/>
      <c r="G680" s="5"/>
      <c r="H680" s="5"/>
    </row>
    <row r="681" ht="15.75" customHeight="1">
      <c r="A681" s="5"/>
      <c r="B681" s="5"/>
      <c r="C681" s="5"/>
      <c r="D681" s="5"/>
      <c r="E681" s="5"/>
      <c r="F681" s="5"/>
      <c r="G681" s="5"/>
      <c r="H681" s="5"/>
    </row>
    <row r="682" ht="15.75" customHeight="1">
      <c r="A682" s="5"/>
      <c r="B682" s="5"/>
      <c r="C682" s="5"/>
      <c r="D682" s="5"/>
      <c r="E682" s="5"/>
      <c r="F682" s="5"/>
      <c r="G682" s="5"/>
      <c r="H682" s="5"/>
    </row>
    <row r="683" ht="15.75" customHeight="1">
      <c r="A683" s="5"/>
      <c r="B683" s="5"/>
      <c r="C683" s="5"/>
      <c r="D683" s="5"/>
      <c r="E683" s="5"/>
      <c r="F683" s="5"/>
      <c r="G683" s="5"/>
      <c r="H683" s="5"/>
    </row>
    <row r="684" ht="15.75" customHeight="1">
      <c r="A684" s="5"/>
      <c r="B684" s="5"/>
      <c r="C684" s="5"/>
      <c r="D684" s="5"/>
      <c r="E684" s="5"/>
      <c r="F684" s="5"/>
      <c r="G684" s="5"/>
      <c r="H684" s="5"/>
    </row>
    <row r="685" ht="15.75" customHeight="1">
      <c r="A685" s="5"/>
      <c r="B685" s="5"/>
      <c r="C685" s="5"/>
      <c r="D685" s="5"/>
      <c r="E685" s="5"/>
      <c r="F685" s="5"/>
      <c r="G685" s="5"/>
      <c r="H685" s="5"/>
    </row>
    <row r="686" ht="15.75" customHeight="1">
      <c r="A686" s="5"/>
      <c r="B686" s="5"/>
      <c r="C686" s="5"/>
      <c r="D686" s="5"/>
      <c r="E686" s="5"/>
      <c r="F686" s="5"/>
      <c r="G686" s="5"/>
      <c r="H686" s="5"/>
    </row>
    <row r="687" ht="15.75" customHeight="1">
      <c r="A687" s="5"/>
      <c r="B687" s="5"/>
      <c r="C687" s="5"/>
      <c r="D687" s="5"/>
      <c r="E687" s="5"/>
      <c r="F687" s="5"/>
      <c r="G687" s="5"/>
      <c r="H687" s="5"/>
    </row>
    <row r="688" ht="15.75" customHeight="1">
      <c r="A688" s="5"/>
      <c r="B688" s="5"/>
      <c r="C688" s="5"/>
      <c r="D688" s="5"/>
      <c r="E688" s="5"/>
      <c r="F688" s="5"/>
      <c r="G688" s="5"/>
      <c r="H688" s="5"/>
    </row>
    <row r="689" ht="15.75" customHeight="1">
      <c r="A689" s="5"/>
      <c r="B689" s="5"/>
      <c r="C689" s="5"/>
      <c r="D689" s="5"/>
      <c r="E689" s="5"/>
      <c r="F689" s="5"/>
      <c r="G689" s="5"/>
      <c r="H689" s="5"/>
    </row>
    <row r="690" ht="15.75" customHeight="1">
      <c r="A690" s="5"/>
      <c r="B690" s="5"/>
      <c r="C690" s="5"/>
      <c r="D690" s="5"/>
      <c r="E690" s="5"/>
      <c r="F690" s="5"/>
      <c r="G690" s="5"/>
      <c r="H690" s="5"/>
    </row>
    <row r="691" ht="15.75" customHeight="1">
      <c r="A691" s="5"/>
      <c r="B691" s="5"/>
      <c r="C691" s="5"/>
      <c r="D691" s="5"/>
      <c r="E691" s="5"/>
      <c r="F691" s="5"/>
      <c r="G691" s="5"/>
      <c r="H691" s="5"/>
    </row>
    <row r="692" ht="15.75" customHeight="1">
      <c r="A692" s="5"/>
      <c r="B692" s="5"/>
      <c r="C692" s="5"/>
      <c r="D692" s="5"/>
      <c r="E692" s="5"/>
      <c r="F692" s="5"/>
      <c r="G692" s="5"/>
      <c r="H692" s="5"/>
    </row>
    <row r="693" ht="15.75" customHeight="1">
      <c r="A693" s="5"/>
      <c r="B693" s="5"/>
      <c r="C693" s="5"/>
      <c r="D693" s="5"/>
      <c r="E693" s="5"/>
      <c r="F693" s="5"/>
      <c r="G693" s="5"/>
      <c r="H693" s="5"/>
    </row>
    <row r="694" ht="15.75" customHeight="1">
      <c r="A694" s="5"/>
      <c r="B694" s="5"/>
      <c r="C694" s="5"/>
      <c r="D694" s="5"/>
      <c r="E694" s="5"/>
      <c r="F694" s="5"/>
      <c r="G694" s="5"/>
      <c r="H694" s="5"/>
    </row>
    <row r="695" ht="15.75" customHeight="1">
      <c r="A695" s="5"/>
      <c r="B695" s="5"/>
      <c r="C695" s="5"/>
      <c r="D695" s="5"/>
      <c r="E695" s="5"/>
      <c r="F695" s="5"/>
      <c r="G695" s="5"/>
      <c r="H695" s="5"/>
    </row>
    <row r="696" ht="15.75" customHeight="1">
      <c r="A696" s="5"/>
      <c r="B696" s="5"/>
      <c r="C696" s="5"/>
      <c r="D696" s="5"/>
      <c r="E696" s="5"/>
      <c r="F696" s="5"/>
      <c r="G696" s="5"/>
      <c r="H696" s="5"/>
    </row>
    <row r="697" ht="15.75" customHeight="1">
      <c r="A697" s="5"/>
      <c r="B697" s="5"/>
      <c r="C697" s="5"/>
      <c r="D697" s="5"/>
      <c r="E697" s="5"/>
      <c r="F697" s="5"/>
      <c r="G697" s="5"/>
      <c r="H697" s="5"/>
    </row>
    <row r="698" ht="15.75" customHeight="1">
      <c r="A698" s="5"/>
      <c r="B698" s="5"/>
      <c r="C698" s="5"/>
      <c r="D698" s="5"/>
      <c r="E698" s="5"/>
      <c r="F698" s="5"/>
      <c r="G698" s="5"/>
      <c r="H698" s="5"/>
    </row>
    <row r="699" ht="15.75" customHeight="1">
      <c r="A699" s="5"/>
      <c r="B699" s="5"/>
      <c r="C699" s="5"/>
      <c r="D699" s="5"/>
      <c r="E699" s="5"/>
      <c r="F699" s="5"/>
      <c r="G699" s="5"/>
      <c r="H699" s="5"/>
    </row>
    <row r="700" ht="15.75" customHeight="1">
      <c r="A700" s="5"/>
      <c r="B700" s="5"/>
      <c r="C700" s="5"/>
      <c r="D700" s="5"/>
      <c r="E700" s="5"/>
      <c r="F700" s="5"/>
      <c r="G700" s="5"/>
      <c r="H700" s="5"/>
    </row>
    <row r="701" ht="15.75" customHeight="1">
      <c r="A701" s="5"/>
      <c r="B701" s="5"/>
      <c r="C701" s="5"/>
      <c r="D701" s="5"/>
      <c r="E701" s="5"/>
      <c r="F701" s="5"/>
      <c r="G701" s="5"/>
      <c r="H701" s="5"/>
    </row>
    <row r="702" ht="15.75" customHeight="1">
      <c r="A702" s="5"/>
      <c r="B702" s="5"/>
      <c r="C702" s="5"/>
      <c r="D702" s="5"/>
      <c r="E702" s="5"/>
      <c r="F702" s="5"/>
      <c r="G702" s="5"/>
      <c r="H702" s="5"/>
    </row>
    <row r="703" ht="15.75" customHeight="1">
      <c r="A703" s="5"/>
      <c r="B703" s="5"/>
      <c r="C703" s="5"/>
      <c r="D703" s="5"/>
      <c r="E703" s="5"/>
      <c r="F703" s="5"/>
      <c r="G703" s="5"/>
      <c r="H703" s="5"/>
    </row>
    <row r="704" ht="15.75" customHeight="1">
      <c r="A704" s="5"/>
      <c r="B704" s="5"/>
      <c r="C704" s="5"/>
      <c r="D704" s="5"/>
      <c r="E704" s="5"/>
      <c r="F704" s="5"/>
      <c r="G704" s="5"/>
      <c r="H704" s="5"/>
    </row>
    <row r="705" ht="15.75" customHeight="1">
      <c r="A705" s="5"/>
      <c r="B705" s="5"/>
      <c r="C705" s="5"/>
      <c r="D705" s="5"/>
      <c r="E705" s="5"/>
      <c r="F705" s="5"/>
      <c r="G705" s="5"/>
      <c r="H705" s="5"/>
    </row>
    <row r="706" ht="15.75" customHeight="1">
      <c r="A706" s="5"/>
      <c r="B706" s="5"/>
      <c r="C706" s="5"/>
      <c r="D706" s="5"/>
      <c r="E706" s="5"/>
      <c r="F706" s="5"/>
      <c r="G706" s="5"/>
      <c r="H706" s="5"/>
    </row>
    <row r="707" ht="15.75" customHeight="1">
      <c r="A707" s="5"/>
      <c r="B707" s="5"/>
      <c r="C707" s="5"/>
      <c r="D707" s="5"/>
      <c r="E707" s="5"/>
      <c r="F707" s="5"/>
      <c r="G707" s="5"/>
      <c r="H707" s="5"/>
    </row>
    <row r="708" ht="15.75" customHeight="1">
      <c r="A708" s="5"/>
      <c r="B708" s="5"/>
      <c r="C708" s="5"/>
      <c r="D708" s="5"/>
      <c r="E708" s="5"/>
      <c r="F708" s="5"/>
      <c r="G708" s="5"/>
      <c r="H708" s="5"/>
    </row>
    <row r="709" ht="15.75" customHeight="1">
      <c r="A709" s="5"/>
      <c r="B709" s="5"/>
      <c r="C709" s="5"/>
      <c r="D709" s="5"/>
      <c r="E709" s="5"/>
      <c r="F709" s="5"/>
      <c r="G709" s="5"/>
      <c r="H709" s="5"/>
    </row>
    <row r="710" ht="15.75" customHeight="1">
      <c r="A710" s="5"/>
      <c r="B710" s="5"/>
      <c r="C710" s="5"/>
      <c r="D710" s="5"/>
      <c r="E710" s="5"/>
      <c r="F710" s="5"/>
      <c r="G710" s="5"/>
      <c r="H710" s="5"/>
    </row>
    <row r="711" ht="15.75" customHeight="1">
      <c r="A711" s="5"/>
      <c r="B711" s="5"/>
      <c r="C711" s="5"/>
      <c r="D711" s="5"/>
      <c r="E711" s="5"/>
      <c r="F711" s="5"/>
      <c r="G711" s="5"/>
      <c r="H711" s="5"/>
    </row>
    <row r="712" ht="15.75" customHeight="1">
      <c r="A712" s="5"/>
      <c r="B712" s="5"/>
      <c r="C712" s="5"/>
      <c r="D712" s="5"/>
      <c r="E712" s="5"/>
      <c r="F712" s="5"/>
      <c r="G712" s="5"/>
      <c r="H712" s="5"/>
    </row>
    <row r="713" ht="15.75" customHeight="1">
      <c r="A713" s="5"/>
      <c r="B713" s="5"/>
      <c r="C713" s="5"/>
      <c r="D713" s="5"/>
      <c r="E713" s="5"/>
      <c r="F713" s="5"/>
      <c r="G713" s="5"/>
      <c r="H713" s="5"/>
    </row>
    <row r="714" ht="15.75" customHeight="1">
      <c r="A714" s="5"/>
      <c r="B714" s="5"/>
      <c r="C714" s="5"/>
      <c r="D714" s="5"/>
      <c r="E714" s="5"/>
      <c r="F714" s="5"/>
      <c r="G714" s="5"/>
      <c r="H714" s="5"/>
    </row>
    <row r="715" ht="15.75" customHeight="1">
      <c r="A715" s="5"/>
      <c r="B715" s="5"/>
      <c r="C715" s="5"/>
      <c r="D715" s="5"/>
      <c r="E715" s="5"/>
      <c r="F715" s="5"/>
      <c r="G715" s="5"/>
      <c r="H715" s="5"/>
    </row>
    <row r="716" ht="15.75" customHeight="1">
      <c r="A716" s="5"/>
      <c r="B716" s="5"/>
      <c r="C716" s="5"/>
      <c r="D716" s="5"/>
      <c r="E716" s="5"/>
      <c r="F716" s="5"/>
      <c r="G716" s="5"/>
      <c r="H716" s="5"/>
    </row>
    <row r="717" ht="15.75" customHeight="1">
      <c r="A717" s="5"/>
      <c r="B717" s="5"/>
      <c r="C717" s="5"/>
      <c r="D717" s="5"/>
      <c r="E717" s="5"/>
      <c r="F717" s="5"/>
      <c r="G717" s="5"/>
      <c r="H717" s="5"/>
    </row>
    <row r="718" ht="15.75" customHeight="1">
      <c r="A718" s="5"/>
      <c r="B718" s="5"/>
      <c r="C718" s="5"/>
      <c r="D718" s="5"/>
      <c r="E718" s="5"/>
      <c r="F718" s="5"/>
      <c r="G718" s="5"/>
      <c r="H718" s="5"/>
    </row>
    <row r="719" ht="15.75" customHeight="1">
      <c r="A719" s="5"/>
      <c r="B719" s="5"/>
      <c r="C719" s="5"/>
      <c r="D719" s="5"/>
      <c r="E719" s="5"/>
      <c r="F719" s="5"/>
      <c r="G719" s="5"/>
      <c r="H719" s="5"/>
    </row>
    <row r="720" ht="15.75" customHeight="1">
      <c r="A720" s="5"/>
      <c r="B720" s="5"/>
      <c r="C720" s="5"/>
      <c r="D720" s="5"/>
      <c r="E720" s="5"/>
      <c r="F720" s="5"/>
      <c r="G720" s="5"/>
      <c r="H720" s="5"/>
    </row>
    <row r="721" ht="15.75" customHeight="1">
      <c r="A721" s="5"/>
      <c r="B721" s="5"/>
      <c r="C721" s="5"/>
      <c r="D721" s="5"/>
      <c r="E721" s="5"/>
      <c r="F721" s="5"/>
      <c r="G721" s="5"/>
      <c r="H721" s="5"/>
    </row>
    <row r="722" ht="15.75" customHeight="1">
      <c r="A722" s="5"/>
      <c r="B722" s="5"/>
      <c r="C722" s="5"/>
      <c r="D722" s="5"/>
      <c r="E722" s="5"/>
      <c r="F722" s="5"/>
      <c r="G722" s="5"/>
      <c r="H722" s="5"/>
    </row>
    <row r="723" ht="15.75" customHeight="1">
      <c r="A723" s="5"/>
      <c r="B723" s="5"/>
      <c r="C723" s="5"/>
      <c r="D723" s="5"/>
      <c r="E723" s="5"/>
      <c r="F723" s="5"/>
      <c r="G723" s="5"/>
      <c r="H723" s="5"/>
    </row>
    <row r="724" ht="15.75" customHeight="1">
      <c r="A724" s="5"/>
      <c r="B724" s="5"/>
      <c r="C724" s="5"/>
      <c r="D724" s="5"/>
      <c r="E724" s="5"/>
      <c r="F724" s="5"/>
      <c r="G724" s="5"/>
      <c r="H724" s="5"/>
    </row>
    <row r="725" ht="15.75" customHeight="1">
      <c r="A725" s="5"/>
      <c r="B725" s="5"/>
      <c r="C725" s="5"/>
      <c r="D725" s="5"/>
      <c r="E725" s="5"/>
      <c r="F725" s="5"/>
      <c r="G725" s="5"/>
      <c r="H725" s="5"/>
    </row>
    <row r="726" ht="15.75" customHeight="1">
      <c r="A726" s="5"/>
      <c r="B726" s="5"/>
      <c r="C726" s="5"/>
      <c r="D726" s="5"/>
      <c r="E726" s="5"/>
      <c r="F726" s="5"/>
      <c r="G726" s="5"/>
      <c r="H726" s="5"/>
    </row>
    <row r="727" ht="15.75" customHeight="1">
      <c r="A727" s="5"/>
      <c r="B727" s="5"/>
      <c r="C727" s="5"/>
      <c r="D727" s="5"/>
      <c r="E727" s="5"/>
      <c r="F727" s="5"/>
      <c r="G727" s="5"/>
      <c r="H727" s="5"/>
    </row>
    <row r="728" ht="15.75" customHeight="1">
      <c r="A728" s="5"/>
      <c r="B728" s="5"/>
      <c r="C728" s="5"/>
      <c r="D728" s="5"/>
      <c r="E728" s="5"/>
      <c r="F728" s="5"/>
      <c r="G728" s="5"/>
      <c r="H728" s="5"/>
    </row>
    <row r="729" ht="15.75" customHeight="1">
      <c r="A729" s="5"/>
      <c r="B729" s="5"/>
      <c r="C729" s="5"/>
      <c r="D729" s="5"/>
      <c r="E729" s="5"/>
      <c r="F729" s="5"/>
      <c r="G729" s="5"/>
      <c r="H729" s="5"/>
    </row>
    <row r="730" ht="15.75" customHeight="1">
      <c r="A730" s="5"/>
      <c r="B730" s="5"/>
      <c r="C730" s="5"/>
      <c r="D730" s="5"/>
      <c r="E730" s="5"/>
      <c r="F730" s="5"/>
      <c r="G730" s="5"/>
      <c r="H730" s="5"/>
    </row>
    <row r="731" ht="15.75" customHeight="1">
      <c r="A731" s="5"/>
      <c r="B731" s="5"/>
      <c r="C731" s="5"/>
      <c r="D731" s="5"/>
      <c r="E731" s="5"/>
      <c r="F731" s="5"/>
      <c r="G731" s="5"/>
      <c r="H731" s="5"/>
    </row>
    <row r="732" ht="15.75" customHeight="1">
      <c r="A732" s="5"/>
      <c r="B732" s="5"/>
      <c r="C732" s="5"/>
      <c r="D732" s="5"/>
      <c r="E732" s="5"/>
      <c r="F732" s="5"/>
      <c r="G732" s="5"/>
      <c r="H732" s="5"/>
    </row>
    <row r="733" ht="15.75" customHeight="1">
      <c r="A733" s="5"/>
      <c r="B733" s="5"/>
      <c r="C733" s="5"/>
      <c r="D733" s="5"/>
      <c r="E733" s="5"/>
      <c r="F733" s="5"/>
      <c r="G733" s="5"/>
      <c r="H733" s="5"/>
    </row>
    <row r="734" ht="15.75" customHeight="1">
      <c r="A734" s="5"/>
      <c r="B734" s="5"/>
      <c r="C734" s="5"/>
      <c r="D734" s="5"/>
      <c r="E734" s="5"/>
      <c r="F734" s="5"/>
      <c r="G734" s="5"/>
      <c r="H734" s="5"/>
    </row>
    <row r="735" ht="15.75" customHeight="1">
      <c r="A735" s="5"/>
      <c r="B735" s="5"/>
      <c r="C735" s="5"/>
      <c r="D735" s="5"/>
      <c r="E735" s="5"/>
      <c r="F735" s="5"/>
      <c r="G735" s="5"/>
      <c r="H735" s="5"/>
    </row>
    <row r="736" ht="15.75" customHeight="1">
      <c r="A736" s="5"/>
      <c r="B736" s="5"/>
      <c r="C736" s="5"/>
      <c r="D736" s="5"/>
      <c r="E736" s="5"/>
      <c r="F736" s="5"/>
      <c r="G736" s="5"/>
      <c r="H736" s="5"/>
    </row>
    <row r="737" ht="15.75" customHeight="1">
      <c r="A737" s="5"/>
      <c r="B737" s="5"/>
      <c r="C737" s="5"/>
      <c r="D737" s="5"/>
      <c r="E737" s="5"/>
      <c r="F737" s="5"/>
      <c r="G737" s="5"/>
      <c r="H737" s="5"/>
    </row>
    <row r="738" ht="15.75" customHeight="1">
      <c r="A738" s="5"/>
      <c r="B738" s="5"/>
      <c r="C738" s="5"/>
      <c r="D738" s="5"/>
      <c r="E738" s="5"/>
      <c r="F738" s="5"/>
      <c r="G738" s="5"/>
      <c r="H738" s="5"/>
    </row>
    <row r="739" ht="15.75" customHeight="1">
      <c r="A739" s="5"/>
      <c r="B739" s="5"/>
      <c r="C739" s="5"/>
      <c r="D739" s="5"/>
      <c r="E739" s="5"/>
      <c r="F739" s="5"/>
      <c r="G739" s="5"/>
      <c r="H739" s="5"/>
    </row>
    <row r="740" ht="15.75" customHeight="1">
      <c r="A740" s="5"/>
      <c r="B740" s="5"/>
      <c r="C740" s="5"/>
      <c r="D740" s="5"/>
      <c r="E740" s="5"/>
      <c r="F740" s="5"/>
      <c r="G740" s="5"/>
      <c r="H740" s="5"/>
    </row>
    <row r="741" ht="15.75" customHeight="1">
      <c r="A741" s="5"/>
      <c r="B741" s="5"/>
      <c r="C741" s="5"/>
      <c r="D741" s="5"/>
      <c r="E741" s="5"/>
      <c r="F741" s="5"/>
      <c r="G741" s="5"/>
      <c r="H741" s="5"/>
    </row>
    <row r="742" ht="15.75" customHeight="1">
      <c r="A742" s="5"/>
      <c r="B742" s="5"/>
      <c r="C742" s="5"/>
      <c r="D742" s="5"/>
      <c r="E742" s="5"/>
      <c r="F742" s="5"/>
      <c r="G742" s="5"/>
      <c r="H742" s="5"/>
    </row>
    <row r="743" ht="15.75" customHeight="1">
      <c r="A743" s="5"/>
      <c r="B743" s="5"/>
      <c r="C743" s="5"/>
      <c r="D743" s="5"/>
      <c r="E743" s="5"/>
      <c r="F743" s="5"/>
      <c r="G743" s="5"/>
      <c r="H743" s="5"/>
    </row>
    <row r="744" ht="15.75" customHeight="1">
      <c r="A744" s="5"/>
      <c r="B744" s="5"/>
      <c r="C744" s="5"/>
      <c r="D744" s="5"/>
      <c r="E744" s="5"/>
      <c r="F744" s="5"/>
      <c r="G744" s="5"/>
      <c r="H744" s="5"/>
    </row>
    <row r="745" ht="15.75" customHeight="1">
      <c r="A745" s="5"/>
      <c r="B745" s="5"/>
      <c r="C745" s="5"/>
      <c r="D745" s="5"/>
      <c r="E745" s="5"/>
      <c r="F745" s="5"/>
      <c r="G745" s="5"/>
      <c r="H745" s="5"/>
    </row>
    <row r="746" ht="15.75" customHeight="1">
      <c r="A746" s="5"/>
      <c r="B746" s="5"/>
      <c r="C746" s="5"/>
      <c r="D746" s="5"/>
      <c r="E746" s="5"/>
      <c r="F746" s="5"/>
      <c r="G746" s="5"/>
      <c r="H746" s="5"/>
    </row>
    <row r="747" ht="15.75" customHeight="1">
      <c r="A747" s="5"/>
      <c r="B747" s="5"/>
      <c r="C747" s="5"/>
      <c r="D747" s="5"/>
      <c r="E747" s="5"/>
      <c r="F747" s="5"/>
      <c r="G747" s="5"/>
      <c r="H747" s="5"/>
    </row>
    <row r="748" ht="15.75" customHeight="1">
      <c r="A748" s="5"/>
      <c r="B748" s="5"/>
      <c r="C748" s="5"/>
      <c r="D748" s="5"/>
      <c r="E748" s="5"/>
      <c r="F748" s="5"/>
      <c r="G748" s="5"/>
      <c r="H748" s="5"/>
    </row>
    <row r="749" ht="15.75" customHeight="1">
      <c r="A749" s="5"/>
      <c r="B749" s="5"/>
      <c r="C749" s="5"/>
      <c r="D749" s="5"/>
      <c r="E749" s="5"/>
      <c r="F749" s="5"/>
      <c r="G749" s="5"/>
      <c r="H749" s="5"/>
    </row>
    <row r="750" ht="15.75" customHeight="1">
      <c r="A750" s="5"/>
      <c r="B750" s="5"/>
      <c r="C750" s="5"/>
      <c r="D750" s="5"/>
      <c r="E750" s="5"/>
      <c r="F750" s="5"/>
      <c r="G750" s="5"/>
      <c r="H750" s="5"/>
    </row>
    <row r="751" ht="15.75" customHeight="1">
      <c r="A751" s="5"/>
      <c r="B751" s="5"/>
      <c r="C751" s="5"/>
      <c r="D751" s="5"/>
      <c r="E751" s="5"/>
      <c r="F751" s="5"/>
      <c r="G751" s="5"/>
      <c r="H751" s="5"/>
    </row>
    <row r="752" ht="15.75" customHeight="1">
      <c r="A752" s="5"/>
      <c r="B752" s="5"/>
      <c r="C752" s="5"/>
      <c r="D752" s="5"/>
      <c r="E752" s="5"/>
      <c r="F752" s="5"/>
      <c r="G752" s="5"/>
      <c r="H752" s="5"/>
    </row>
    <row r="753" ht="15.75" customHeight="1">
      <c r="A753" s="5"/>
      <c r="B753" s="5"/>
      <c r="C753" s="5"/>
      <c r="D753" s="5"/>
      <c r="E753" s="5"/>
      <c r="F753" s="5"/>
      <c r="G753" s="5"/>
      <c r="H753" s="5"/>
    </row>
    <row r="754" ht="15.75" customHeight="1">
      <c r="A754" s="5"/>
      <c r="B754" s="5"/>
      <c r="C754" s="5"/>
      <c r="D754" s="5"/>
      <c r="E754" s="5"/>
      <c r="F754" s="5"/>
      <c r="G754" s="5"/>
      <c r="H754" s="5"/>
    </row>
    <row r="755" ht="15.75" customHeight="1">
      <c r="A755" s="5"/>
      <c r="B755" s="5"/>
      <c r="C755" s="5"/>
      <c r="D755" s="5"/>
      <c r="E755" s="5"/>
      <c r="F755" s="5"/>
      <c r="G755" s="5"/>
      <c r="H755" s="5"/>
    </row>
    <row r="756" ht="15.75" customHeight="1">
      <c r="A756" s="5"/>
      <c r="B756" s="5"/>
      <c r="C756" s="5"/>
      <c r="D756" s="5"/>
      <c r="E756" s="5"/>
      <c r="F756" s="5"/>
      <c r="G756" s="5"/>
      <c r="H756" s="5"/>
    </row>
    <row r="757" ht="15.75" customHeight="1">
      <c r="A757" s="5"/>
      <c r="B757" s="5"/>
      <c r="C757" s="5"/>
      <c r="D757" s="5"/>
      <c r="E757" s="5"/>
      <c r="F757" s="5"/>
      <c r="G757" s="5"/>
      <c r="H757" s="5"/>
    </row>
    <row r="758" ht="15.75" customHeight="1">
      <c r="A758" s="5"/>
      <c r="B758" s="5"/>
      <c r="C758" s="5"/>
      <c r="D758" s="5"/>
      <c r="E758" s="5"/>
      <c r="F758" s="5"/>
      <c r="G758" s="5"/>
      <c r="H758" s="5"/>
    </row>
    <row r="759" ht="15.75" customHeight="1">
      <c r="A759" s="5"/>
      <c r="B759" s="5"/>
      <c r="C759" s="5"/>
      <c r="D759" s="5"/>
      <c r="E759" s="5"/>
      <c r="F759" s="5"/>
      <c r="G759" s="5"/>
      <c r="H759" s="5"/>
    </row>
    <row r="760" ht="15.75" customHeight="1">
      <c r="A760" s="5"/>
      <c r="B760" s="5"/>
      <c r="C760" s="5"/>
      <c r="D760" s="5"/>
      <c r="E760" s="5"/>
      <c r="F760" s="5"/>
      <c r="G760" s="5"/>
      <c r="H760" s="5"/>
    </row>
    <row r="761" ht="15.75" customHeight="1">
      <c r="A761" s="5"/>
      <c r="B761" s="5"/>
      <c r="C761" s="5"/>
      <c r="D761" s="5"/>
      <c r="E761" s="5"/>
      <c r="F761" s="5"/>
      <c r="G761" s="5"/>
      <c r="H761" s="5"/>
    </row>
    <row r="762" ht="15.75" customHeight="1">
      <c r="A762" s="5"/>
      <c r="B762" s="5"/>
      <c r="C762" s="5"/>
      <c r="D762" s="5"/>
      <c r="E762" s="5"/>
      <c r="F762" s="5"/>
      <c r="G762" s="5"/>
      <c r="H762" s="5"/>
    </row>
    <row r="763" ht="15.75" customHeight="1">
      <c r="A763" s="5"/>
      <c r="B763" s="5"/>
      <c r="C763" s="5"/>
      <c r="D763" s="5"/>
      <c r="E763" s="5"/>
      <c r="F763" s="5"/>
      <c r="G763" s="5"/>
      <c r="H763" s="5"/>
    </row>
    <row r="764" ht="15.75" customHeight="1">
      <c r="A764" s="5"/>
      <c r="B764" s="5"/>
      <c r="C764" s="5"/>
      <c r="D764" s="5"/>
      <c r="E764" s="5"/>
      <c r="F764" s="5"/>
      <c r="G764" s="5"/>
      <c r="H764" s="5"/>
    </row>
    <row r="765" ht="15.75" customHeight="1">
      <c r="A765" s="5"/>
      <c r="B765" s="5"/>
      <c r="C765" s="5"/>
      <c r="D765" s="5"/>
      <c r="E765" s="5"/>
      <c r="F765" s="5"/>
      <c r="G765" s="5"/>
      <c r="H765" s="5"/>
    </row>
    <row r="766" ht="15.75" customHeight="1">
      <c r="A766" s="5"/>
      <c r="B766" s="5"/>
      <c r="C766" s="5"/>
      <c r="D766" s="5"/>
      <c r="E766" s="5"/>
      <c r="F766" s="5"/>
      <c r="G766" s="5"/>
      <c r="H766" s="5"/>
    </row>
    <row r="767" ht="15.75" customHeight="1">
      <c r="A767" s="5"/>
      <c r="B767" s="5"/>
      <c r="C767" s="5"/>
      <c r="D767" s="5"/>
      <c r="E767" s="5"/>
      <c r="F767" s="5"/>
      <c r="G767" s="5"/>
      <c r="H767" s="5"/>
    </row>
    <row r="768" ht="15.75" customHeight="1">
      <c r="A768" s="5"/>
      <c r="B768" s="5"/>
      <c r="C768" s="5"/>
      <c r="D768" s="5"/>
      <c r="E768" s="5"/>
      <c r="F768" s="5"/>
      <c r="G768" s="5"/>
      <c r="H768" s="5"/>
    </row>
    <row r="769" ht="15.75" customHeight="1">
      <c r="A769" s="5"/>
      <c r="B769" s="5"/>
      <c r="C769" s="5"/>
      <c r="D769" s="5"/>
      <c r="E769" s="5"/>
      <c r="F769" s="5"/>
      <c r="G769" s="5"/>
      <c r="H769" s="5"/>
    </row>
    <row r="770" ht="15.75" customHeight="1">
      <c r="A770" s="5"/>
      <c r="B770" s="5"/>
      <c r="C770" s="5"/>
      <c r="D770" s="5"/>
      <c r="E770" s="5"/>
      <c r="F770" s="5"/>
      <c r="G770" s="5"/>
      <c r="H770" s="5"/>
    </row>
    <row r="771" ht="15.75" customHeight="1">
      <c r="A771" s="5"/>
      <c r="B771" s="5"/>
      <c r="C771" s="5"/>
      <c r="D771" s="5"/>
      <c r="E771" s="5"/>
      <c r="F771" s="5"/>
      <c r="G771" s="5"/>
      <c r="H771" s="5"/>
    </row>
    <row r="772" ht="15.75" customHeight="1">
      <c r="A772" s="5"/>
      <c r="B772" s="5"/>
      <c r="C772" s="5"/>
      <c r="D772" s="5"/>
      <c r="E772" s="5"/>
      <c r="F772" s="5"/>
      <c r="G772" s="5"/>
      <c r="H772" s="5"/>
    </row>
    <row r="773" ht="15.75" customHeight="1">
      <c r="A773" s="5"/>
      <c r="B773" s="5"/>
      <c r="C773" s="5"/>
      <c r="D773" s="5"/>
      <c r="E773" s="5"/>
      <c r="F773" s="5"/>
      <c r="G773" s="5"/>
      <c r="H773" s="5"/>
    </row>
    <row r="774" ht="15.75" customHeight="1">
      <c r="A774" s="5"/>
      <c r="B774" s="5"/>
      <c r="C774" s="5"/>
      <c r="D774" s="5"/>
      <c r="E774" s="5"/>
      <c r="F774" s="5"/>
      <c r="G774" s="5"/>
      <c r="H774" s="5"/>
    </row>
    <row r="775" ht="15.75" customHeight="1">
      <c r="A775" s="5"/>
      <c r="B775" s="5"/>
      <c r="C775" s="5"/>
      <c r="D775" s="5"/>
      <c r="E775" s="5"/>
      <c r="F775" s="5"/>
      <c r="G775" s="5"/>
      <c r="H775" s="5"/>
    </row>
    <row r="776" ht="15.75" customHeight="1">
      <c r="A776" s="5"/>
      <c r="B776" s="5"/>
      <c r="C776" s="5"/>
      <c r="D776" s="5"/>
      <c r="E776" s="5"/>
      <c r="F776" s="5"/>
      <c r="G776" s="5"/>
      <c r="H776" s="5"/>
    </row>
    <row r="777" ht="15.75" customHeight="1">
      <c r="A777" s="5"/>
      <c r="B777" s="5"/>
      <c r="C777" s="5"/>
      <c r="D777" s="5"/>
      <c r="E777" s="5"/>
      <c r="F777" s="5"/>
      <c r="G777" s="5"/>
      <c r="H777" s="5"/>
    </row>
    <row r="778" ht="15.75" customHeight="1">
      <c r="A778" s="5"/>
      <c r="B778" s="5"/>
      <c r="C778" s="5"/>
      <c r="D778" s="5"/>
      <c r="E778" s="5"/>
      <c r="F778" s="5"/>
      <c r="G778" s="5"/>
      <c r="H778" s="5"/>
    </row>
    <row r="779" ht="15.75" customHeight="1">
      <c r="A779" s="5"/>
      <c r="B779" s="5"/>
      <c r="C779" s="5"/>
      <c r="D779" s="5"/>
      <c r="E779" s="5"/>
      <c r="F779" s="5"/>
      <c r="G779" s="5"/>
      <c r="H779" s="5"/>
    </row>
    <row r="780" ht="15.75" customHeight="1">
      <c r="A780" s="5"/>
      <c r="B780" s="5"/>
      <c r="C780" s="5"/>
      <c r="D780" s="5"/>
      <c r="E780" s="5"/>
      <c r="F780" s="5"/>
      <c r="G780" s="5"/>
      <c r="H780" s="5"/>
    </row>
    <row r="781" ht="15.75" customHeight="1">
      <c r="A781" s="5"/>
      <c r="B781" s="5"/>
      <c r="C781" s="5"/>
      <c r="D781" s="5"/>
      <c r="E781" s="5"/>
      <c r="F781" s="5"/>
      <c r="G781" s="5"/>
      <c r="H781" s="5"/>
    </row>
    <row r="782" ht="15.75" customHeight="1">
      <c r="A782" s="5"/>
      <c r="B782" s="5"/>
      <c r="C782" s="5"/>
      <c r="D782" s="5"/>
      <c r="E782" s="5"/>
      <c r="F782" s="5"/>
      <c r="G782" s="5"/>
      <c r="H782" s="5"/>
    </row>
    <row r="783" ht="15.75" customHeight="1">
      <c r="A783" s="5"/>
      <c r="B783" s="5"/>
      <c r="C783" s="5"/>
      <c r="D783" s="5"/>
      <c r="E783" s="5"/>
      <c r="F783" s="5"/>
      <c r="G783" s="5"/>
      <c r="H783" s="5"/>
    </row>
    <row r="784" ht="15.75" customHeight="1">
      <c r="A784" s="5"/>
      <c r="B784" s="5"/>
      <c r="C784" s="5"/>
      <c r="D784" s="5"/>
      <c r="E784" s="5"/>
      <c r="F784" s="5"/>
      <c r="G784" s="5"/>
      <c r="H784" s="5"/>
    </row>
    <row r="785" ht="15.75" customHeight="1">
      <c r="A785" s="5"/>
      <c r="B785" s="5"/>
      <c r="C785" s="5"/>
      <c r="D785" s="5"/>
      <c r="E785" s="5"/>
      <c r="F785" s="5"/>
      <c r="G785" s="5"/>
      <c r="H785" s="5"/>
    </row>
    <row r="786" ht="15.75" customHeight="1">
      <c r="A786" s="5"/>
      <c r="B786" s="5"/>
      <c r="C786" s="5"/>
      <c r="D786" s="5"/>
      <c r="E786" s="5"/>
      <c r="F786" s="5"/>
      <c r="G786" s="5"/>
      <c r="H786" s="5"/>
    </row>
    <row r="787" ht="15.75" customHeight="1">
      <c r="A787" s="5"/>
      <c r="B787" s="5"/>
      <c r="C787" s="5"/>
      <c r="D787" s="5"/>
      <c r="E787" s="5"/>
      <c r="F787" s="5"/>
      <c r="G787" s="5"/>
      <c r="H787" s="5"/>
    </row>
    <row r="788" ht="15.75" customHeight="1">
      <c r="A788" s="5"/>
      <c r="B788" s="5"/>
      <c r="C788" s="5"/>
      <c r="D788" s="5"/>
      <c r="E788" s="5"/>
      <c r="F788" s="5"/>
      <c r="G788" s="5"/>
      <c r="H788" s="5"/>
    </row>
    <row r="789" ht="15.75" customHeight="1">
      <c r="A789" s="5"/>
      <c r="B789" s="5"/>
      <c r="C789" s="5"/>
      <c r="D789" s="5"/>
      <c r="E789" s="5"/>
      <c r="F789" s="5"/>
      <c r="G789" s="5"/>
      <c r="H789" s="5"/>
    </row>
    <row r="790" ht="15.75" customHeight="1">
      <c r="A790" s="5"/>
      <c r="B790" s="5"/>
      <c r="C790" s="5"/>
      <c r="D790" s="5"/>
      <c r="E790" s="5"/>
      <c r="F790" s="5"/>
      <c r="G790" s="5"/>
      <c r="H790" s="5"/>
    </row>
    <row r="791" ht="15.75" customHeight="1">
      <c r="A791" s="5"/>
      <c r="B791" s="5"/>
      <c r="C791" s="5"/>
      <c r="D791" s="5"/>
      <c r="E791" s="5"/>
      <c r="F791" s="5"/>
      <c r="G791" s="5"/>
      <c r="H791" s="5"/>
    </row>
    <row r="792" ht="15.75" customHeight="1">
      <c r="A792" s="5"/>
      <c r="B792" s="5"/>
      <c r="C792" s="5"/>
      <c r="D792" s="5"/>
      <c r="E792" s="5"/>
      <c r="F792" s="5"/>
      <c r="G792" s="5"/>
      <c r="H792" s="5"/>
    </row>
    <row r="793" ht="15.75" customHeight="1">
      <c r="A793" s="5"/>
      <c r="B793" s="5"/>
      <c r="C793" s="5"/>
      <c r="D793" s="5"/>
      <c r="E793" s="5"/>
      <c r="F793" s="5"/>
      <c r="G793" s="5"/>
      <c r="H793" s="5"/>
    </row>
    <row r="794" ht="15.75" customHeight="1">
      <c r="A794" s="5"/>
      <c r="B794" s="5"/>
      <c r="C794" s="5"/>
      <c r="D794" s="5"/>
      <c r="E794" s="5"/>
      <c r="F794" s="5"/>
      <c r="G794" s="5"/>
      <c r="H794" s="5"/>
    </row>
    <row r="795" ht="15.75" customHeight="1">
      <c r="A795" s="5"/>
      <c r="B795" s="5"/>
      <c r="C795" s="5"/>
      <c r="D795" s="5"/>
      <c r="E795" s="5"/>
      <c r="F795" s="5"/>
      <c r="G795" s="5"/>
      <c r="H795" s="5"/>
    </row>
    <row r="796" ht="15.75" customHeight="1">
      <c r="A796" s="5"/>
      <c r="B796" s="5"/>
      <c r="C796" s="5"/>
      <c r="D796" s="5"/>
      <c r="E796" s="5"/>
      <c r="F796" s="5"/>
      <c r="G796" s="5"/>
      <c r="H796" s="5"/>
    </row>
    <row r="797" ht="15.75" customHeight="1">
      <c r="A797" s="5"/>
      <c r="B797" s="5"/>
      <c r="C797" s="5"/>
      <c r="D797" s="5"/>
      <c r="E797" s="5"/>
      <c r="F797" s="5"/>
      <c r="G797" s="5"/>
      <c r="H797" s="5"/>
    </row>
    <row r="798" ht="15.75" customHeight="1">
      <c r="A798" s="5"/>
      <c r="B798" s="5"/>
      <c r="C798" s="5"/>
      <c r="D798" s="5"/>
      <c r="E798" s="5"/>
      <c r="F798" s="5"/>
      <c r="G798" s="5"/>
      <c r="H798" s="5"/>
    </row>
    <row r="799" ht="15.75" customHeight="1">
      <c r="A799" s="5"/>
      <c r="B799" s="5"/>
      <c r="C799" s="5"/>
      <c r="D799" s="5"/>
      <c r="E799" s="5"/>
      <c r="F799" s="5"/>
      <c r="G799" s="5"/>
      <c r="H799" s="5"/>
    </row>
    <row r="800" ht="15.75" customHeight="1">
      <c r="A800" s="5"/>
      <c r="B800" s="5"/>
      <c r="C800" s="5"/>
      <c r="D800" s="5"/>
      <c r="E800" s="5"/>
      <c r="F800" s="5"/>
      <c r="G800" s="5"/>
      <c r="H800" s="5"/>
    </row>
    <row r="801" ht="15.75" customHeight="1">
      <c r="A801" s="5"/>
      <c r="B801" s="5"/>
      <c r="C801" s="5"/>
      <c r="D801" s="5"/>
      <c r="E801" s="5"/>
      <c r="F801" s="5"/>
      <c r="G801" s="5"/>
      <c r="H801" s="5"/>
    </row>
    <row r="802" ht="15.75" customHeight="1">
      <c r="A802" s="5"/>
      <c r="B802" s="5"/>
      <c r="C802" s="5"/>
      <c r="D802" s="5"/>
      <c r="E802" s="5"/>
      <c r="F802" s="5"/>
      <c r="G802" s="5"/>
      <c r="H802" s="5"/>
    </row>
    <row r="803" ht="15.75" customHeight="1">
      <c r="A803" s="5"/>
      <c r="B803" s="5"/>
      <c r="C803" s="5"/>
      <c r="D803" s="5"/>
      <c r="E803" s="5"/>
      <c r="F803" s="5"/>
      <c r="G803" s="5"/>
      <c r="H803" s="5"/>
    </row>
    <row r="804" ht="15.75" customHeight="1">
      <c r="A804" s="5"/>
      <c r="B804" s="5"/>
      <c r="C804" s="5"/>
      <c r="D804" s="5"/>
      <c r="E804" s="5"/>
      <c r="F804" s="5"/>
      <c r="G804" s="5"/>
      <c r="H804" s="5"/>
    </row>
    <row r="805" ht="15.75" customHeight="1">
      <c r="A805" s="5"/>
      <c r="B805" s="5"/>
      <c r="C805" s="5"/>
      <c r="D805" s="5"/>
      <c r="E805" s="5"/>
      <c r="F805" s="5"/>
      <c r="G805" s="5"/>
      <c r="H805" s="5"/>
    </row>
    <row r="806" ht="15.75" customHeight="1">
      <c r="A806" s="5"/>
      <c r="B806" s="5"/>
      <c r="C806" s="5"/>
      <c r="D806" s="5"/>
      <c r="E806" s="5"/>
      <c r="F806" s="5"/>
      <c r="G806" s="5"/>
      <c r="H806" s="5"/>
    </row>
    <row r="807" ht="15.75" customHeight="1">
      <c r="A807" s="5"/>
      <c r="B807" s="5"/>
      <c r="C807" s="5"/>
      <c r="D807" s="5"/>
      <c r="E807" s="5"/>
      <c r="F807" s="5"/>
      <c r="G807" s="5"/>
      <c r="H807" s="5"/>
    </row>
    <row r="808" ht="15.75" customHeight="1">
      <c r="A808" s="5"/>
      <c r="B808" s="5"/>
      <c r="C808" s="5"/>
      <c r="D808" s="5"/>
      <c r="E808" s="5"/>
      <c r="F808" s="5"/>
      <c r="G808" s="5"/>
      <c r="H808" s="5"/>
    </row>
    <row r="809" ht="15.75" customHeight="1">
      <c r="A809" s="5"/>
      <c r="B809" s="5"/>
      <c r="C809" s="5"/>
      <c r="D809" s="5"/>
      <c r="E809" s="5"/>
      <c r="F809" s="5"/>
      <c r="G809" s="5"/>
      <c r="H809" s="5"/>
    </row>
    <row r="810" ht="15.75" customHeight="1">
      <c r="A810" s="5"/>
      <c r="B810" s="5"/>
      <c r="C810" s="5"/>
      <c r="D810" s="5"/>
      <c r="E810" s="5"/>
      <c r="F810" s="5"/>
      <c r="G810" s="5"/>
      <c r="H810" s="5"/>
    </row>
    <row r="811" ht="15.75" customHeight="1">
      <c r="A811" s="5"/>
      <c r="B811" s="5"/>
      <c r="C811" s="5"/>
      <c r="D811" s="5"/>
      <c r="E811" s="5"/>
      <c r="F811" s="5"/>
      <c r="G811" s="5"/>
      <c r="H811" s="5"/>
    </row>
    <row r="812" ht="15.75" customHeight="1">
      <c r="A812" s="5"/>
      <c r="B812" s="5"/>
      <c r="C812" s="5"/>
      <c r="D812" s="5"/>
      <c r="E812" s="5"/>
      <c r="F812" s="5"/>
      <c r="G812" s="5"/>
      <c r="H812" s="5"/>
    </row>
    <row r="813" ht="15.75" customHeight="1">
      <c r="A813" s="5"/>
      <c r="B813" s="5"/>
      <c r="C813" s="5"/>
      <c r="D813" s="5"/>
      <c r="E813" s="5"/>
      <c r="F813" s="5"/>
      <c r="G813" s="5"/>
      <c r="H813" s="5"/>
    </row>
    <row r="814" ht="15.75" customHeight="1">
      <c r="A814" s="5"/>
      <c r="B814" s="5"/>
      <c r="C814" s="5"/>
      <c r="D814" s="5"/>
      <c r="E814" s="5"/>
      <c r="F814" s="5"/>
      <c r="G814" s="5"/>
      <c r="H814" s="5"/>
    </row>
    <row r="815" ht="15.75" customHeight="1">
      <c r="A815" s="5"/>
      <c r="B815" s="5"/>
      <c r="C815" s="5"/>
      <c r="D815" s="5"/>
      <c r="E815" s="5"/>
      <c r="F815" s="5"/>
      <c r="G815" s="5"/>
      <c r="H815" s="5"/>
    </row>
    <row r="816" ht="15.75" customHeight="1">
      <c r="A816" s="5"/>
      <c r="B816" s="5"/>
      <c r="C816" s="5"/>
      <c r="D816" s="5"/>
      <c r="E816" s="5"/>
      <c r="F816" s="5"/>
      <c r="G816" s="5"/>
      <c r="H816" s="5"/>
    </row>
    <row r="817" ht="15.75" customHeight="1">
      <c r="A817" s="5"/>
      <c r="B817" s="5"/>
      <c r="C817" s="5"/>
      <c r="D817" s="5"/>
      <c r="E817" s="5"/>
      <c r="F817" s="5"/>
      <c r="G817" s="5"/>
      <c r="H817" s="5"/>
    </row>
    <row r="818" ht="15.75" customHeight="1">
      <c r="A818" s="5"/>
      <c r="B818" s="5"/>
      <c r="C818" s="5"/>
      <c r="D818" s="5"/>
      <c r="E818" s="5"/>
      <c r="F818" s="5"/>
      <c r="G818" s="5"/>
      <c r="H818" s="5"/>
    </row>
    <row r="819" ht="15.75" customHeight="1">
      <c r="A819" s="5"/>
      <c r="B819" s="5"/>
      <c r="C819" s="5"/>
      <c r="D819" s="5"/>
      <c r="E819" s="5"/>
      <c r="F819" s="5"/>
      <c r="G819" s="5"/>
      <c r="H819" s="5"/>
    </row>
    <row r="820" ht="15.75" customHeight="1">
      <c r="A820" s="5"/>
      <c r="B820" s="5"/>
      <c r="C820" s="5"/>
      <c r="D820" s="5"/>
      <c r="E820" s="5"/>
      <c r="F820" s="5"/>
      <c r="G820" s="5"/>
      <c r="H820" s="5"/>
    </row>
    <row r="821" ht="15.75" customHeight="1">
      <c r="A821" s="5"/>
      <c r="B821" s="5"/>
      <c r="C821" s="5"/>
      <c r="D821" s="5"/>
      <c r="E821" s="5"/>
      <c r="F821" s="5"/>
      <c r="G821" s="5"/>
      <c r="H821" s="5"/>
    </row>
    <row r="822" ht="15.75" customHeight="1">
      <c r="A822" s="5"/>
      <c r="B822" s="5"/>
      <c r="C822" s="5"/>
      <c r="D822" s="5"/>
      <c r="E822" s="5"/>
      <c r="F822" s="5"/>
      <c r="G822" s="5"/>
      <c r="H822" s="5"/>
    </row>
    <row r="823" ht="15.75" customHeight="1">
      <c r="A823" s="5"/>
      <c r="B823" s="5"/>
      <c r="C823" s="5"/>
      <c r="D823" s="5"/>
      <c r="E823" s="5"/>
      <c r="F823" s="5"/>
      <c r="G823" s="5"/>
      <c r="H823" s="5"/>
    </row>
    <row r="824" ht="15.75" customHeight="1">
      <c r="A824" s="5"/>
      <c r="B824" s="5"/>
      <c r="C824" s="5"/>
      <c r="D824" s="5"/>
      <c r="E824" s="5"/>
      <c r="F824" s="5"/>
      <c r="G824" s="5"/>
      <c r="H824" s="5"/>
    </row>
    <row r="825" ht="15.75" customHeight="1">
      <c r="A825" s="5"/>
      <c r="B825" s="5"/>
      <c r="C825" s="5"/>
      <c r="D825" s="5"/>
      <c r="E825" s="5"/>
      <c r="F825" s="5"/>
      <c r="G825" s="5"/>
      <c r="H825" s="5"/>
    </row>
    <row r="826" ht="15.75" customHeight="1">
      <c r="A826" s="5"/>
      <c r="B826" s="5"/>
      <c r="C826" s="5"/>
      <c r="D826" s="5"/>
      <c r="E826" s="5"/>
      <c r="F826" s="5"/>
      <c r="G826" s="5"/>
      <c r="H826" s="5"/>
    </row>
    <row r="827" ht="15.75" customHeight="1">
      <c r="A827" s="5"/>
      <c r="B827" s="5"/>
      <c r="C827" s="5"/>
      <c r="D827" s="5"/>
      <c r="E827" s="5"/>
      <c r="F827" s="5"/>
      <c r="G827" s="5"/>
      <c r="H827" s="5"/>
    </row>
    <row r="828" ht="15.75" customHeight="1">
      <c r="A828" s="5"/>
      <c r="B828" s="5"/>
      <c r="C828" s="5"/>
      <c r="D828" s="5"/>
      <c r="E828" s="5"/>
      <c r="F828" s="5"/>
      <c r="G828" s="5"/>
      <c r="H828" s="5"/>
    </row>
    <row r="829" ht="15.75" customHeight="1">
      <c r="A829" s="5"/>
      <c r="B829" s="5"/>
      <c r="C829" s="5"/>
      <c r="D829" s="5"/>
      <c r="E829" s="5"/>
      <c r="F829" s="5"/>
      <c r="G829" s="5"/>
      <c r="H829" s="5"/>
    </row>
    <row r="830" ht="15.75" customHeight="1">
      <c r="A830" s="5"/>
      <c r="B830" s="5"/>
      <c r="C830" s="5"/>
      <c r="D830" s="5"/>
      <c r="E830" s="5"/>
      <c r="F830" s="5"/>
      <c r="G830" s="5"/>
      <c r="H830" s="5"/>
    </row>
    <row r="831" ht="15.75" customHeight="1">
      <c r="A831" s="5"/>
      <c r="B831" s="5"/>
      <c r="C831" s="5"/>
      <c r="D831" s="5"/>
      <c r="E831" s="5"/>
      <c r="F831" s="5"/>
      <c r="G831" s="5"/>
      <c r="H831" s="5"/>
    </row>
    <row r="832" ht="15.75" customHeight="1">
      <c r="A832" s="5"/>
      <c r="B832" s="5"/>
      <c r="C832" s="5"/>
      <c r="D832" s="5"/>
      <c r="E832" s="5"/>
      <c r="F832" s="5"/>
      <c r="G832" s="5"/>
      <c r="H832" s="5"/>
    </row>
    <row r="833" ht="15.75" customHeight="1">
      <c r="A833" s="5"/>
      <c r="B833" s="5"/>
      <c r="C833" s="5"/>
      <c r="D833" s="5"/>
      <c r="E833" s="5"/>
      <c r="F833" s="5"/>
      <c r="G833" s="5"/>
      <c r="H833" s="5"/>
    </row>
    <row r="834" ht="15.75" customHeight="1">
      <c r="A834" s="5"/>
      <c r="B834" s="5"/>
      <c r="C834" s="5"/>
      <c r="D834" s="5"/>
      <c r="E834" s="5"/>
      <c r="F834" s="5"/>
      <c r="G834" s="5"/>
      <c r="H834" s="5"/>
    </row>
    <row r="835" ht="15.75" customHeight="1">
      <c r="A835" s="5"/>
      <c r="B835" s="5"/>
      <c r="C835" s="5"/>
      <c r="D835" s="5"/>
      <c r="E835" s="5"/>
      <c r="F835" s="5"/>
      <c r="G835" s="5"/>
      <c r="H835" s="5"/>
    </row>
    <row r="836" ht="15.75" customHeight="1">
      <c r="A836" s="5"/>
      <c r="B836" s="5"/>
      <c r="C836" s="5"/>
      <c r="D836" s="5"/>
      <c r="E836" s="5"/>
      <c r="F836" s="5"/>
      <c r="G836" s="5"/>
      <c r="H836" s="5"/>
    </row>
    <row r="837" ht="15.75" customHeight="1">
      <c r="A837" s="5"/>
      <c r="B837" s="5"/>
      <c r="C837" s="5"/>
      <c r="D837" s="5"/>
      <c r="E837" s="5"/>
      <c r="F837" s="5"/>
      <c r="G837" s="5"/>
      <c r="H837" s="5"/>
    </row>
    <row r="838" ht="15.75" customHeight="1">
      <c r="A838" s="5"/>
      <c r="B838" s="5"/>
      <c r="C838" s="5"/>
      <c r="D838" s="5"/>
      <c r="E838" s="5"/>
      <c r="F838" s="5"/>
      <c r="G838" s="5"/>
      <c r="H838" s="5"/>
    </row>
    <row r="839" ht="15.75" customHeight="1">
      <c r="A839" s="5"/>
      <c r="B839" s="5"/>
      <c r="C839" s="5"/>
      <c r="D839" s="5"/>
      <c r="E839" s="5"/>
      <c r="F839" s="5"/>
      <c r="G839" s="5"/>
      <c r="H839" s="5"/>
    </row>
    <row r="840" ht="15.75" customHeight="1">
      <c r="A840" s="5"/>
      <c r="B840" s="5"/>
      <c r="C840" s="5"/>
      <c r="D840" s="5"/>
      <c r="E840" s="5"/>
      <c r="F840" s="5"/>
      <c r="G840" s="5"/>
      <c r="H840" s="5"/>
    </row>
    <row r="841" ht="15.75" customHeight="1">
      <c r="A841" s="5"/>
      <c r="B841" s="5"/>
      <c r="C841" s="5"/>
      <c r="D841" s="5"/>
      <c r="E841" s="5"/>
      <c r="F841" s="5"/>
      <c r="G841" s="5"/>
      <c r="H841" s="5"/>
    </row>
    <row r="842" ht="15.75" customHeight="1">
      <c r="A842" s="5"/>
      <c r="B842" s="5"/>
      <c r="C842" s="5"/>
      <c r="D842" s="5"/>
      <c r="E842" s="5"/>
      <c r="F842" s="5"/>
      <c r="G842" s="5"/>
      <c r="H842" s="5"/>
    </row>
    <row r="843" ht="15.75" customHeight="1">
      <c r="A843" s="5"/>
      <c r="B843" s="5"/>
      <c r="C843" s="5"/>
      <c r="D843" s="5"/>
      <c r="E843" s="5"/>
      <c r="F843" s="5"/>
      <c r="G843" s="5"/>
      <c r="H843" s="5"/>
    </row>
    <row r="844" ht="15.75" customHeight="1">
      <c r="A844" s="5"/>
      <c r="B844" s="5"/>
      <c r="C844" s="5"/>
      <c r="D844" s="5"/>
      <c r="E844" s="5"/>
      <c r="F844" s="5"/>
      <c r="G844" s="5"/>
      <c r="H844" s="5"/>
    </row>
    <row r="845" ht="15.75" customHeight="1">
      <c r="A845" s="5"/>
      <c r="B845" s="5"/>
      <c r="C845" s="5"/>
      <c r="D845" s="5"/>
      <c r="E845" s="5"/>
      <c r="F845" s="5"/>
      <c r="G845" s="5"/>
      <c r="H845" s="5"/>
    </row>
    <row r="846" ht="15.75" customHeight="1">
      <c r="A846" s="5"/>
      <c r="B846" s="5"/>
      <c r="C846" s="5"/>
      <c r="D846" s="5"/>
      <c r="E846" s="5"/>
      <c r="F846" s="5"/>
      <c r="G846" s="5"/>
      <c r="H846" s="5"/>
    </row>
    <row r="847" ht="15.75" customHeight="1">
      <c r="A847" s="5"/>
      <c r="B847" s="5"/>
      <c r="C847" s="5"/>
      <c r="D847" s="5"/>
      <c r="E847" s="5"/>
      <c r="F847" s="5"/>
      <c r="G847" s="5"/>
      <c r="H847" s="5"/>
    </row>
    <row r="848" ht="15.75" customHeight="1">
      <c r="A848" s="5"/>
      <c r="B848" s="5"/>
      <c r="C848" s="5"/>
      <c r="D848" s="5"/>
      <c r="E848" s="5"/>
      <c r="F848" s="5"/>
      <c r="G848" s="5"/>
      <c r="H848" s="5"/>
    </row>
    <row r="849" ht="15.75" customHeight="1">
      <c r="A849" s="5"/>
      <c r="B849" s="5"/>
      <c r="C849" s="5"/>
      <c r="D849" s="5"/>
      <c r="E849" s="5"/>
      <c r="F849" s="5"/>
      <c r="G849" s="5"/>
      <c r="H849" s="5"/>
    </row>
    <row r="850" ht="15.75" customHeight="1">
      <c r="A850" s="5"/>
      <c r="B850" s="5"/>
      <c r="C850" s="5"/>
      <c r="D850" s="5"/>
      <c r="E850" s="5"/>
      <c r="F850" s="5"/>
      <c r="G850" s="5"/>
      <c r="H850" s="5"/>
    </row>
    <row r="851" ht="15.75" customHeight="1">
      <c r="A851" s="5"/>
      <c r="B851" s="5"/>
      <c r="C851" s="5"/>
      <c r="D851" s="5"/>
      <c r="E851" s="5"/>
      <c r="F851" s="5"/>
      <c r="G851" s="5"/>
      <c r="H851" s="5"/>
    </row>
    <row r="852" ht="15.75" customHeight="1">
      <c r="A852" s="5"/>
      <c r="B852" s="5"/>
      <c r="C852" s="5"/>
      <c r="D852" s="5"/>
      <c r="E852" s="5"/>
      <c r="F852" s="5"/>
      <c r="G852" s="5"/>
      <c r="H852" s="5"/>
    </row>
    <row r="853" ht="15.75" customHeight="1">
      <c r="A853" s="5"/>
      <c r="B853" s="5"/>
      <c r="C853" s="5"/>
      <c r="D853" s="5"/>
      <c r="E853" s="5"/>
      <c r="F853" s="5"/>
      <c r="G853" s="5"/>
      <c r="H853" s="5"/>
    </row>
    <row r="854" ht="15.75" customHeight="1">
      <c r="A854" s="5"/>
      <c r="B854" s="5"/>
      <c r="C854" s="5"/>
      <c r="D854" s="5"/>
      <c r="E854" s="5"/>
      <c r="F854" s="5"/>
      <c r="G854" s="5"/>
      <c r="H854" s="5"/>
    </row>
    <row r="855" ht="15.75" customHeight="1">
      <c r="A855" s="5"/>
      <c r="B855" s="5"/>
      <c r="C855" s="5"/>
      <c r="D855" s="5"/>
      <c r="E855" s="5"/>
      <c r="F855" s="5"/>
      <c r="G855" s="5"/>
      <c r="H855" s="5"/>
    </row>
    <row r="856" ht="15.75" customHeight="1">
      <c r="A856" s="5"/>
      <c r="B856" s="5"/>
      <c r="C856" s="5"/>
      <c r="D856" s="5"/>
      <c r="E856" s="5"/>
      <c r="F856" s="5"/>
      <c r="G856" s="5"/>
      <c r="H856" s="5"/>
    </row>
    <row r="857" ht="15.75" customHeight="1">
      <c r="A857" s="5"/>
      <c r="B857" s="5"/>
      <c r="C857" s="5"/>
      <c r="D857" s="5"/>
      <c r="E857" s="5"/>
      <c r="F857" s="5"/>
      <c r="G857" s="5"/>
      <c r="H857" s="5"/>
    </row>
    <row r="858" ht="15.75" customHeight="1">
      <c r="A858" s="5"/>
      <c r="B858" s="5"/>
      <c r="C858" s="5"/>
      <c r="D858" s="5"/>
      <c r="E858" s="5"/>
      <c r="F858" s="5"/>
      <c r="G858" s="5"/>
      <c r="H858" s="5"/>
    </row>
    <row r="859" ht="15.75" customHeight="1">
      <c r="A859" s="5"/>
      <c r="B859" s="5"/>
      <c r="C859" s="5"/>
      <c r="D859" s="5"/>
      <c r="E859" s="5"/>
      <c r="F859" s="5"/>
      <c r="G859" s="5"/>
      <c r="H859" s="5"/>
    </row>
    <row r="860" ht="15.75" customHeight="1">
      <c r="A860" s="5"/>
      <c r="B860" s="5"/>
      <c r="C860" s="5"/>
      <c r="D860" s="5"/>
      <c r="E860" s="5"/>
      <c r="F860" s="5"/>
      <c r="G860" s="5"/>
      <c r="H860" s="5"/>
    </row>
    <row r="861" ht="15.75" customHeight="1">
      <c r="A861" s="5"/>
      <c r="B861" s="5"/>
      <c r="C861" s="5"/>
      <c r="D861" s="5"/>
      <c r="E861" s="5"/>
      <c r="F861" s="5"/>
      <c r="G861" s="5"/>
      <c r="H861" s="5"/>
    </row>
    <row r="862" ht="15.75" customHeight="1">
      <c r="A862" s="5"/>
      <c r="B862" s="5"/>
      <c r="C862" s="5"/>
      <c r="D862" s="5"/>
      <c r="E862" s="5"/>
      <c r="F862" s="5"/>
      <c r="G862" s="5"/>
      <c r="H862" s="5"/>
    </row>
    <row r="863" ht="15.75" customHeight="1">
      <c r="A863" s="5"/>
      <c r="B863" s="5"/>
      <c r="C863" s="5"/>
      <c r="D863" s="5"/>
      <c r="E863" s="5"/>
      <c r="F863" s="5"/>
      <c r="G863" s="5"/>
      <c r="H863" s="5"/>
    </row>
    <row r="864" ht="15.75" customHeight="1">
      <c r="A864" s="5"/>
      <c r="B864" s="5"/>
      <c r="C864" s="5"/>
      <c r="D864" s="5"/>
      <c r="E864" s="5"/>
      <c r="F864" s="5"/>
      <c r="G864" s="5"/>
      <c r="H864" s="5"/>
    </row>
    <row r="865" ht="15.75" customHeight="1">
      <c r="A865" s="5"/>
      <c r="B865" s="5"/>
      <c r="C865" s="5"/>
      <c r="D865" s="5"/>
      <c r="E865" s="5"/>
      <c r="F865" s="5"/>
      <c r="G865" s="5"/>
      <c r="H865" s="5"/>
    </row>
    <row r="866" ht="15.75" customHeight="1">
      <c r="A866" s="5"/>
      <c r="B866" s="5"/>
      <c r="C866" s="5"/>
      <c r="D866" s="5"/>
      <c r="E866" s="5"/>
      <c r="F866" s="5"/>
      <c r="G866" s="5"/>
      <c r="H866" s="5"/>
    </row>
    <row r="867" ht="15.75" customHeight="1">
      <c r="A867" s="5"/>
      <c r="B867" s="5"/>
      <c r="C867" s="5"/>
      <c r="D867" s="5"/>
      <c r="E867" s="5"/>
      <c r="F867" s="5"/>
      <c r="G867" s="5"/>
      <c r="H867" s="5"/>
    </row>
    <row r="868" ht="15.75" customHeight="1">
      <c r="A868" s="5"/>
      <c r="B868" s="5"/>
      <c r="C868" s="5"/>
      <c r="D868" s="5"/>
      <c r="E868" s="5"/>
      <c r="F868" s="5"/>
      <c r="G868" s="5"/>
      <c r="H868" s="5"/>
    </row>
    <row r="869" ht="15.75" customHeight="1">
      <c r="A869" s="5"/>
      <c r="B869" s="5"/>
      <c r="C869" s="5"/>
      <c r="D869" s="5"/>
      <c r="E869" s="5"/>
      <c r="F869" s="5"/>
      <c r="G869" s="5"/>
      <c r="H869" s="5"/>
    </row>
    <row r="870" ht="15.75" customHeight="1">
      <c r="A870" s="5"/>
      <c r="B870" s="5"/>
      <c r="C870" s="5"/>
      <c r="D870" s="5"/>
      <c r="E870" s="5"/>
      <c r="F870" s="5"/>
      <c r="G870" s="5"/>
      <c r="H870" s="5"/>
    </row>
    <row r="871" ht="15.75" customHeight="1">
      <c r="A871" s="5"/>
      <c r="B871" s="5"/>
      <c r="C871" s="5"/>
      <c r="D871" s="5"/>
      <c r="E871" s="5"/>
      <c r="F871" s="5"/>
      <c r="G871" s="5"/>
      <c r="H871" s="5"/>
    </row>
    <row r="872" ht="15.75" customHeight="1">
      <c r="A872" s="5"/>
      <c r="B872" s="5"/>
      <c r="C872" s="5"/>
      <c r="D872" s="5"/>
      <c r="E872" s="5"/>
      <c r="F872" s="5"/>
      <c r="G872" s="5"/>
      <c r="H872" s="5"/>
    </row>
    <row r="873" ht="15.75" customHeight="1">
      <c r="A873" s="5"/>
      <c r="B873" s="5"/>
      <c r="C873" s="5"/>
      <c r="D873" s="5"/>
      <c r="E873" s="5"/>
      <c r="F873" s="5"/>
      <c r="G873" s="5"/>
      <c r="H873" s="5"/>
    </row>
    <row r="874" ht="15.75" customHeight="1">
      <c r="A874" s="5"/>
      <c r="B874" s="5"/>
      <c r="C874" s="5"/>
      <c r="D874" s="5"/>
      <c r="E874" s="5"/>
      <c r="F874" s="5"/>
      <c r="G874" s="5"/>
      <c r="H874" s="5"/>
    </row>
    <row r="875" ht="15.75" customHeight="1">
      <c r="A875" s="5"/>
      <c r="B875" s="5"/>
      <c r="C875" s="5"/>
      <c r="D875" s="5"/>
      <c r="E875" s="5"/>
      <c r="F875" s="5"/>
      <c r="G875" s="5"/>
      <c r="H875" s="5"/>
    </row>
    <row r="876" ht="15.75" customHeight="1">
      <c r="A876" s="5"/>
      <c r="B876" s="5"/>
      <c r="C876" s="5"/>
      <c r="D876" s="5"/>
      <c r="E876" s="5"/>
      <c r="F876" s="5"/>
      <c r="G876" s="5"/>
      <c r="H876" s="5"/>
    </row>
    <row r="877" ht="15.75" customHeight="1">
      <c r="A877" s="5"/>
      <c r="B877" s="5"/>
      <c r="C877" s="5"/>
      <c r="D877" s="5"/>
      <c r="E877" s="5"/>
      <c r="F877" s="5"/>
      <c r="G877" s="5"/>
      <c r="H877" s="5"/>
    </row>
    <row r="878" ht="15.75" customHeight="1">
      <c r="A878" s="5"/>
      <c r="B878" s="5"/>
      <c r="C878" s="5"/>
      <c r="D878" s="5"/>
      <c r="E878" s="5"/>
      <c r="F878" s="5"/>
      <c r="G878" s="5"/>
      <c r="H878" s="5"/>
    </row>
    <row r="879" ht="15.75" customHeight="1">
      <c r="A879" s="5"/>
      <c r="B879" s="5"/>
      <c r="C879" s="5"/>
      <c r="D879" s="5"/>
      <c r="E879" s="5"/>
      <c r="F879" s="5"/>
      <c r="G879" s="5"/>
      <c r="H879" s="5"/>
    </row>
    <row r="880" ht="15.75" customHeight="1">
      <c r="A880" s="5"/>
      <c r="B880" s="5"/>
      <c r="C880" s="5"/>
      <c r="D880" s="5"/>
      <c r="E880" s="5"/>
      <c r="F880" s="5"/>
      <c r="G880" s="5"/>
      <c r="H880" s="5"/>
    </row>
    <row r="881" ht="15.75" customHeight="1">
      <c r="A881" s="5"/>
      <c r="B881" s="5"/>
      <c r="C881" s="5"/>
      <c r="D881" s="5"/>
      <c r="E881" s="5"/>
      <c r="F881" s="5"/>
      <c r="G881" s="5"/>
      <c r="H881" s="5"/>
    </row>
    <row r="882" ht="15.75" customHeight="1">
      <c r="A882" s="5"/>
      <c r="B882" s="5"/>
      <c r="C882" s="5"/>
      <c r="D882" s="5"/>
      <c r="E882" s="5"/>
      <c r="F882" s="5"/>
      <c r="G882" s="5"/>
      <c r="H882" s="5"/>
    </row>
    <row r="883" ht="15.75" customHeight="1">
      <c r="A883" s="5"/>
      <c r="B883" s="5"/>
      <c r="C883" s="5"/>
      <c r="D883" s="5"/>
      <c r="E883" s="5"/>
      <c r="F883" s="5"/>
      <c r="G883" s="5"/>
      <c r="H883" s="5"/>
    </row>
    <row r="884" ht="15.75" customHeight="1">
      <c r="A884" s="5"/>
      <c r="B884" s="5"/>
      <c r="C884" s="5"/>
      <c r="D884" s="5"/>
      <c r="E884" s="5"/>
      <c r="F884" s="5"/>
      <c r="G884" s="5"/>
      <c r="H884" s="5"/>
    </row>
    <row r="885" ht="15.75" customHeight="1">
      <c r="A885" s="5"/>
      <c r="B885" s="5"/>
      <c r="C885" s="5"/>
      <c r="D885" s="5"/>
      <c r="E885" s="5"/>
      <c r="F885" s="5"/>
      <c r="G885" s="5"/>
      <c r="H885" s="5"/>
    </row>
    <row r="886" ht="15.75" customHeight="1">
      <c r="A886" s="5"/>
      <c r="B886" s="5"/>
      <c r="C886" s="5"/>
      <c r="D886" s="5"/>
      <c r="E886" s="5"/>
      <c r="F886" s="5"/>
      <c r="G886" s="5"/>
      <c r="H886" s="5"/>
    </row>
    <row r="887" ht="15.75" customHeight="1">
      <c r="A887" s="5"/>
      <c r="B887" s="5"/>
      <c r="C887" s="5"/>
      <c r="D887" s="5"/>
      <c r="E887" s="5"/>
      <c r="F887" s="5"/>
      <c r="G887" s="5"/>
      <c r="H887" s="5"/>
    </row>
    <row r="888" ht="15.75" customHeight="1">
      <c r="A888" s="5"/>
      <c r="B888" s="5"/>
      <c r="C888" s="5"/>
      <c r="D888" s="5"/>
      <c r="E888" s="5"/>
      <c r="F888" s="5"/>
      <c r="G888" s="5"/>
      <c r="H888" s="5"/>
    </row>
    <row r="889" ht="15.75" customHeight="1">
      <c r="A889" s="5"/>
      <c r="B889" s="5"/>
      <c r="C889" s="5"/>
      <c r="D889" s="5"/>
      <c r="E889" s="5"/>
      <c r="F889" s="5"/>
      <c r="G889" s="5"/>
      <c r="H889" s="5"/>
    </row>
    <row r="890" ht="15.75" customHeight="1">
      <c r="A890" s="5"/>
      <c r="B890" s="5"/>
      <c r="C890" s="5"/>
      <c r="D890" s="5"/>
      <c r="E890" s="5"/>
      <c r="F890" s="5"/>
      <c r="G890" s="5"/>
      <c r="H890" s="5"/>
    </row>
    <row r="891" ht="15.75" customHeight="1">
      <c r="A891" s="5"/>
      <c r="B891" s="5"/>
      <c r="C891" s="5"/>
      <c r="D891" s="5"/>
      <c r="E891" s="5"/>
      <c r="F891" s="5"/>
      <c r="G891" s="5"/>
      <c r="H891" s="5"/>
    </row>
    <row r="892" ht="15.75" customHeight="1">
      <c r="A892" s="5"/>
      <c r="B892" s="5"/>
      <c r="C892" s="5"/>
      <c r="D892" s="5"/>
      <c r="E892" s="5"/>
      <c r="F892" s="5"/>
      <c r="G892" s="5"/>
      <c r="H892" s="5"/>
    </row>
    <row r="893" ht="15.75" customHeight="1">
      <c r="A893" s="5"/>
      <c r="B893" s="5"/>
      <c r="C893" s="5"/>
      <c r="D893" s="5"/>
      <c r="E893" s="5"/>
      <c r="F893" s="5"/>
      <c r="G893" s="5"/>
      <c r="H893" s="5"/>
    </row>
    <row r="894" ht="15.75" customHeight="1">
      <c r="A894" s="5"/>
      <c r="B894" s="5"/>
      <c r="C894" s="5"/>
      <c r="D894" s="5"/>
      <c r="E894" s="5"/>
      <c r="F894" s="5"/>
      <c r="G894" s="5"/>
      <c r="H894" s="5"/>
    </row>
    <row r="895" ht="15.75" customHeight="1">
      <c r="A895" s="5"/>
      <c r="B895" s="5"/>
      <c r="C895" s="5"/>
      <c r="D895" s="5"/>
      <c r="E895" s="5"/>
      <c r="F895" s="5"/>
      <c r="G895" s="5"/>
      <c r="H895" s="5"/>
    </row>
    <row r="896" ht="15.75" customHeight="1">
      <c r="A896" s="5"/>
      <c r="B896" s="5"/>
      <c r="C896" s="5"/>
      <c r="D896" s="5"/>
      <c r="E896" s="5"/>
      <c r="F896" s="5"/>
      <c r="G896" s="5"/>
      <c r="H896" s="5"/>
    </row>
    <row r="897" ht="15.75" customHeight="1">
      <c r="A897" s="5"/>
      <c r="B897" s="5"/>
      <c r="C897" s="5"/>
      <c r="D897" s="5"/>
      <c r="E897" s="5"/>
      <c r="F897" s="5"/>
      <c r="G897" s="5"/>
      <c r="H897" s="5"/>
    </row>
    <row r="898" ht="15.75" customHeight="1">
      <c r="A898" s="5"/>
      <c r="B898" s="5"/>
      <c r="C898" s="5"/>
      <c r="D898" s="5"/>
      <c r="E898" s="5"/>
      <c r="F898" s="5"/>
      <c r="G898" s="5"/>
      <c r="H898" s="5"/>
    </row>
    <row r="899" ht="15.75" customHeight="1">
      <c r="A899" s="5"/>
      <c r="B899" s="5"/>
      <c r="C899" s="5"/>
      <c r="D899" s="5"/>
      <c r="E899" s="5"/>
      <c r="F899" s="5"/>
      <c r="G899" s="5"/>
      <c r="H899" s="5"/>
    </row>
    <row r="900" ht="15.75" customHeight="1">
      <c r="A900" s="5"/>
      <c r="B900" s="5"/>
      <c r="C900" s="5"/>
      <c r="D900" s="5"/>
      <c r="E900" s="5"/>
      <c r="F900" s="5"/>
      <c r="G900" s="5"/>
      <c r="H900" s="5"/>
    </row>
    <row r="901" ht="15.75" customHeight="1">
      <c r="A901" s="5"/>
      <c r="B901" s="5"/>
      <c r="C901" s="5"/>
      <c r="D901" s="5"/>
      <c r="E901" s="5"/>
      <c r="F901" s="5"/>
      <c r="G901" s="5"/>
      <c r="H901" s="5"/>
    </row>
    <row r="902" ht="15.75" customHeight="1">
      <c r="A902" s="5"/>
      <c r="B902" s="5"/>
      <c r="C902" s="5"/>
      <c r="D902" s="5"/>
      <c r="E902" s="5"/>
      <c r="F902" s="5"/>
      <c r="G902" s="5"/>
      <c r="H902" s="5"/>
    </row>
    <row r="903" ht="15.75" customHeight="1">
      <c r="A903" s="5"/>
      <c r="B903" s="5"/>
      <c r="C903" s="5"/>
      <c r="D903" s="5"/>
      <c r="E903" s="5"/>
      <c r="F903" s="5"/>
      <c r="G903" s="5"/>
      <c r="H903" s="5"/>
    </row>
    <row r="904" ht="15.75" customHeight="1">
      <c r="A904" s="5"/>
      <c r="B904" s="5"/>
      <c r="C904" s="5"/>
      <c r="D904" s="5"/>
      <c r="E904" s="5"/>
      <c r="F904" s="5"/>
      <c r="G904" s="5"/>
      <c r="H904" s="5"/>
    </row>
    <row r="905" ht="15.75" customHeight="1">
      <c r="A905" s="5"/>
      <c r="B905" s="5"/>
      <c r="C905" s="5"/>
      <c r="D905" s="5"/>
      <c r="E905" s="5"/>
      <c r="F905" s="5"/>
      <c r="G905" s="5"/>
      <c r="H905" s="5"/>
    </row>
    <row r="906" ht="15.75" customHeight="1">
      <c r="A906" s="5"/>
      <c r="B906" s="5"/>
      <c r="C906" s="5"/>
      <c r="D906" s="5"/>
      <c r="E906" s="5"/>
      <c r="F906" s="5"/>
      <c r="G906" s="5"/>
      <c r="H906" s="5"/>
    </row>
    <row r="907" ht="15.75" customHeight="1">
      <c r="A907" s="5"/>
      <c r="B907" s="5"/>
      <c r="C907" s="5"/>
      <c r="D907" s="5"/>
      <c r="E907" s="5"/>
      <c r="F907" s="5"/>
      <c r="G907" s="5"/>
      <c r="H907" s="5"/>
    </row>
    <row r="908" ht="15.75" customHeight="1">
      <c r="A908" s="5"/>
      <c r="B908" s="5"/>
      <c r="C908" s="5"/>
      <c r="D908" s="5"/>
      <c r="E908" s="5"/>
      <c r="F908" s="5"/>
      <c r="G908" s="5"/>
      <c r="H908" s="5"/>
    </row>
    <row r="909" ht="15.75" customHeight="1">
      <c r="A909" s="5"/>
      <c r="B909" s="5"/>
      <c r="C909" s="5"/>
      <c r="D909" s="5"/>
      <c r="E909" s="5"/>
      <c r="F909" s="5"/>
      <c r="G909" s="5"/>
      <c r="H909" s="5"/>
    </row>
    <row r="910" ht="15.75" customHeight="1">
      <c r="A910" s="5"/>
      <c r="B910" s="5"/>
      <c r="C910" s="5"/>
      <c r="D910" s="5"/>
      <c r="E910" s="5"/>
      <c r="F910" s="5"/>
      <c r="G910" s="5"/>
      <c r="H910" s="5"/>
    </row>
    <row r="911" ht="15.75" customHeight="1">
      <c r="A911" s="5"/>
      <c r="B911" s="5"/>
      <c r="C911" s="5"/>
      <c r="D911" s="5"/>
      <c r="E911" s="5"/>
      <c r="F911" s="5"/>
      <c r="G911" s="5"/>
      <c r="H911" s="5"/>
    </row>
    <row r="912" ht="15.75" customHeight="1">
      <c r="A912" s="5"/>
      <c r="B912" s="5"/>
      <c r="C912" s="5"/>
      <c r="D912" s="5"/>
      <c r="E912" s="5"/>
      <c r="F912" s="5"/>
      <c r="G912" s="5"/>
      <c r="H912" s="5"/>
    </row>
    <row r="913" ht="15.75" customHeight="1">
      <c r="A913" s="5"/>
      <c r="B913" s="5"/>
      <c r="C913" s="5"/>
      <c r="D913" s="5"/>
      <c r="E913" s="5"/>
      <c r="F913" s="5"/>
      <c r="G913" s="5"/>
      <c r="H913" s="5"/>
    </row>
    <row r="914" ht="15.75" customHeight="1">
      <c r="A914" s="5"/>
      <c r="B914" s="5"/>
      <c r="C914" s="5"/>
      <c r="D914" s="5"/>
      <c r="E914" s="5"/>
      <c r="F914" s="5"/>
      <c r="G914" s="5"/>
      <c r="H914" s="5"/>
    </row>
    <row r="915" ht="15.75" customHeight="1">
      <c r="A915" s="5"/>
      <c r="B915" s="5"/>
      <c r="C915" s="5"/>
      <c r="D915" s="5"/>
      <c r="E915" s="5"/>
      <c r="F915" s="5"/>
      <c r="G915" s="5"/>
      <c r="H915" s="5"/>
    </row>
    <row r="916" ht="15.75" customHeight="1">
      <c r="A916" s="5"/>
      <c r="B916" s="5"/>
      <c r="C916" s="5"/>
      <c r="D916" s="5"/>
      <c r="E916" s="5"/>
      <c r="F916" s="5"/>
      <c r="G916" s="5"/>
      <c r="H916" s="5"/>
    </row>
    <row r="917" ht="15.75" customHeight="1">
      <c r="A917" s="5"/>
      <c r="B917" s="5"/>
      <c r="C917" s="5"/>
      <c r="D917" s="5"/>
      <c r="E917" s="5"/>
      <c r="F917" s="5"/>
      <c r="G917" s="5"/>
      <c r="H917" s="5"/>
    </row>
    <row r="918" ht="15.75" customHeight="1">
      <c r="A918" s="5"/>
      <c r="B918" s="5"/>
      <c r="C918" s="5"/>
      <c r="D918" s="5"/>
      <c r="E918" s="5"/>
      <c r="F918" s="5"/>
      <c r="G918" s="5"/>
      <c r="H918" s="5"/>
    </row>
    <row r="919" ht="15.75" customHeight="1">
      <c r="A919" s="5"/>
      <c r="B919" s="5"/>
      <c r="C919" s="5"/>
      <c r="D919" s="5"/>
      <c r="E919" s="5"/>
      <c r="F919" s="5"/>
      <c r="G919" s="5"/>
      <c r="H919" s="5"/>
    </row>
    <row r="920" ht="15.75" customHeight="1">
      <c r="A920" s="5"/>
      <c r="B920" s="5"/>
      <c r="C920" s="5"/>
      <c r="D920" s="5"/>
      <c r="E920" s="5"/>
      <c r="F920" s="5"/>
      <c r="G920" s="5"/>
      <c r="H920" s="5"/>
    </row>
    <row r="921" ht="15.75" customHeight="1">
      <c r="A921" s="5"/>
      <c r="B921" s="5"/>
      <c r="C921" s="5"/>
      <c r="D921" s="5"/>
      <c r="E921" s="5"/>
      <c r="F921" s="5"/>
      <c r="G921" s="5"/>
      <c r="H921" s="5"/>
    </row>
    <row r="922" ht="15.75" customHeight="1">
      <c r="A922" s="5"/>
      <c r="B922" s="5"/>
      <c r="C922" s="5"/>
      <c r="D922" s="5"/>
      <c r="E922" s="5"/>
      <c r="F922" s="5"/>
      <c r="G922" s="5"/>
      <c r="H922" s="5"/>
    </row>
    <row r="923" ht="15.75" customHeight="1">
      <c r="A923" s="5"/>
      <c r="B923" s="5"/>
      <c r="C923" s="5"/>
      <c r="D923" s="5"/>
      <c r="E923" s="5"/>
      <c r="F923" s="5"/>
      <c r="G923" s="5"/>
      <c r="H923" s="5"/>
    </row>
    <row r="924" ht="15.75" customHeight="1">
      <c r="A924" s="5"/>
      <c r="B924" s="5"/>
      <c r="C924" s="5"/>
      <c r="D924" s="5"/>
      <c r="E924" s="5"/>
      <c r="F924" s="5"/>
      <c r="G924" s="5"/>
      <c r="H924" s="5"/>
    </row>
    <row r="925" ht="15.75" customHeight="1">
      <c r="A925" s="5"/>
      <c r="B925" s="5"/>
      <c r="C925" s="5"/>
      <c r="D925" s="5"/>
      <c r="E925" s="5"/>
      <c r="F925" s="5"/>
      <c r="G925" s="5"/>
      <c r="H925" s="5"/>
    </row>
    <row r="926" ht="15.75" customHeight="1">
      <c r="A926" s="5"/>
      <c r="B926" s="5"/>
      <c r="C926" s="5"/>
      <c r="D926" s="5"/>
      <c r="E926" s="5"/>
      <c r="F926" s="5"/>
      <c r="G926" s="5"/>
      <c r="H926" s="5"/>
    </row>
    <row r="927" ht="15.75" customHeight="1">
      <c r="A927" s="5"/>
      <c r="B927" s="5"/>
      <c r="C927" s="5"/>
      <c r="D927" s="5"/>
      <c r="E927" s="5"/>
      <c r="F927" s="5"/>
      <c r="G927" s="5"/>
      <c r="H927" s="5"/>
    </row>
    <row r="928" ht="15.75" customHeight="1">
      <c r="A928" s="5"/>
      <c r="B928" s="5"/>
      <c r="C928" s="5"/>
      <c r="D928" s="5"/>
      <c r="E928" s="5"/>
      <c r="F928" s="5"/>
      <c r="G928" s="5"/>
      <c r="H928" s="5"/>
    </row>
    <row r="929" ht="15.75" customHeight="1">
      <c r="A929" s="5"/>
      <c r="B929" s="5"/>
      <c r="C929" s="5"/>
      <c r="D929" s="5"/>
      <c r="E929" s="5"/>
      <c r="F929" s="5"/>
      <c r="G929" s="5"/>
      <c r="H929" s="5"/>
    </row>
    <row r="930" ht="15.75" customHeight="1">
      <c r="A930" s="5"/>
      <c r="B930" s="5"/>
      <c r="C930" s="5"/>
      <c r="D930" s="5"/>
      <c r="E930" s="5"/>
      <c r="F930" s="5"/>
      <c r="G930" s="5"/>
      <c r="H930" s="5"/>
    </row>
    <row r="931" ht="15.75" customHeight="1">
      <c r="A931" s="5"/>
      <c r="B931" s="5"/>
      <c r="C931" s="5"/>
      <c r="D931" s="5"/>
      <c r="E931" s="5"/>
      <c r="F931" s="5"/>
      <c r="G931" s="5"/>
      <c r="H931" s="5"/>
    </row>
    <row r="932" ht="15.75" customHeight="1">
      <c r="A932" s="5"/>
      <c r="B932" s="5"/>
      <c r="C932" s="5"/>
      <c r="D932" s="5"/>
      <c r="E932" s="5"/>
      <c r="F932" s="5"/>
      <c r="G932" s="5"/>
      <c r="H932" s="5"/>
    </row>
    <row r="933" ht="15.75" customHeight="1">
      <c r="A933" s="5"/>
      <c r="B933" s="5"/>
      <c r="C933" s="5"/>
      <c r="D933" s="5"/>
      <c r="E933" s="5"/>
      <c r="F933" s="5"/>
      <c r="G933" s="5"/>
      <c r="H933" s="5"/>
    </row>
    <row r="934" ht="15.75" customHeight="1">
      <c r="A934" s="5"/>
      <c r="B934" s="5"/>
      <c r="C934" s="5"/>
      <c r="D934" s="5"/>
      <c r="E934" s="5"/>
      <c r="F934" s="5"/>
      <c r="G934" s="5"/>
      <c r="H934" s="5"/>
    </row>
    <row r="935" ht="15.75" customHeight="1">
      <c r="A935" s="5"/>
      <c r="B935" s="5"/>
      <c r="C935" s="5"/>
      <c r="D935" s="5"/>
      <c r="E935" s="5"/>
      <c r="F935" s="5"/>
      <c r="G935" s="5"/>
      <c r="H935" s="5"/>
    </row>
    <row r="936" ht="15.75" customHeight="1">
      <c r="A936" s="5"/>
      <c r="B936" s="5"/>
      <c r="C936" s="5"/>
      <c r="D936" s="5"/>
      <c r="E936" s="5"/>
      <c r="F936" s="5"/>
      <c r="G936" s="5"/>
      <c r="H936" s="5"/>
    </row>
    <row r="937" ht="15.75" customHeight="1">
      <c r="A937" s="5"/>
      <c r="B937" s="5"/>
      <c r="C937" s="5"/>
      <c r="D937" s="5"/>
      <c r="E937" s="5"/>
      <c r="F937" s="5"/>
      <c r="G937" s="5"/>
      <c r="H937" s="5"/>
    </row>
    <row r="938" ht="15.75" customHeight="1">
      <c r="A938" s="5"/>
      <c r="B938" s="5"/>
      <c r="C938" s="5"/>
      <c r="D938" s="5"/>
      <c r="E938" s="5"/>
      <c r="F938" s="5"/>
      <c r="G938" s="5"/>
      <c r="H938" s="5"/>
    </row>
    <row r="939" ht="15.75" customHeight="1">
      <c r="A939" s="5"/>
      <c r="B939" s="5"/>
      <c r="C939" s="5"/>
      <c r="D939" s="5"/>
      <c r="E939" s="5"/>
      <c r="F939" s="5"/>
      <c r="G939" s="5"/>
      <c r="H939" s="5"/>
    </row>
    <row r="940" ht="15.75" customHeight="1">
      <c r="A940" s="5"/>
      <c r="B940" s="5"/>
      <c r="C940" s="5"/>
      <c r="D940" s="5"/>
      <c r="E940" s="5"/>
      <c r="F940" s="5"/>
      <c r="G940" s="5"/>
      <c r="H940" s="5"/>
    </row>
    <row r="941" ht="15.75" customHeight="1">
      <c r="A941" s="5"/>
      <c r="B941" s="5"/>
      <c r="C941" s="5"/>
      <c r="D941" s="5"/>
      <c r="E941" s="5"/>
      <c r="F941" s="5"/>
      <c r="G941" s="5"/>
      <c r="H941" s="5"/>
    </row>
    <row r="942" ht="15.75" customHeight="1">
      <c r="A942" s="5"/>
      <c r="B942" s="5"/>
      <c r="C942" s="5"/>
      <c r="D942" s="5"/>
      <c r="E942" s="5"/>
      <c r="F942" s="5"/>
      <c r="G942" s="5"/>
      <c r="H942" s="5"/>
    </row>
    <row r="943" ht="15.75" customHeight="1">
      <c r="A943" s="5"/>
      <c r="B943" s="5"/>
      <c r="C943" s="5"/>
      <c r="D943" s="5"/>
      <c r="E943" s="5"/>
      <c r="F943" s="5"/>
      <c r="G943" s="5"/>
      <c r="H943" s="5"/>
    </row>
    <row r="944" ht="15.75" customHeight="1">
      <c r="A944" s="5"/>
      <c r="B944" s="5"/>
      <c r="C944" s="5"/>
      <c r="D944" s="5"/>
      <c r="E944" s="5"/>
      <c r="F944" s="5"/>
      <c r="G944" s="5"/>
      <c r="H944" s="5"/>
    </row>
    <row r="945" ht="15.75" customHeight="1">
      <c r="A945" s="5"/>
      <c r="B945" s="5"/>
      <c r="C945" s="5"/>
      <c r="D945" s="5"/>
      <c r="E945" s="5"/>
      <c r="F945" s="5"/>
      <c r="G945" s="5"/>
      <c r="H945" s="5"/>
    </row>
    <row r="946" ht="15.75" customHeight="1">
      <c r="A946" s="5"/>
      <c r="B946" s="5"/>
      <c r="C946" s="5"/>
      <c r="D946" s="5"/>
      <c r="E946" s="5"/>
      <c r="F946" s="5"/>
      <c r="G946" s="5"/>
      <c r="H946" s="5"/>
    </row>
    <row r="947" ht="15.75" customHeight="1">
      <c r="A947" s="5"/>
      <c r="B947" s="5"/>
      <c r="C947" s="5"/>
      <c r="D947" s="5"/>
      <c r="E947" s="5"/>
      <c r="F947" s="5"/>
      <c r="G947" s="5"/>
      <c r="H947" s="5"/>
    </row>
    <row r="948" ht="15.75" customHeight="1">
      <c r="A948" s="5"/>
      <c r="B948" s="5"/>
      <c r="C948" s="5"/>
      <c r="D948" s="5"/>
      <c r="E948" s="5"/>
      <c r="F948" s="5"/>
      <c r="G948" s="5"/>
      <c r="H948" s="5"/>
    </row>
    <row r="949" ht="15.75" customHeight="1">
      <c r="A949" s="5"/>
      <c r="B949" s="5"/>
      <c r="C949" s="5"/>
      <c r="D949" s="5"/>
      <c r="E949" s="5"/>
      <c r="F949" s="5"/>
      <c r="G949" s="5"/>
      <c r="H949" s="5"/>
    </row>
    <row r="950" ht="15.75" customHeight="1">
      <c r="A950" s="5"/>
      <c r="B950" s="5"/>
      <c r="C950" s="5"/>
      <c r="D950" s="5"/>
      <c r="E950" s="5"/>
      <c r="F950" s="5"/>
      <c r="G950" s="5"/>
      <c r="H950" s="5"/>
    </row>
    <row r="951" ht="15.75" customHeight="1">
      <c r="A951" s="5"/>
      <c r="B951" s="5"/>
      <c r="C951" s="5"/>
      <c r="D951" s="5"/>
      <c r="E951" s="5"/>
      <c r="F951" s="5"/>
      <c r="G951" s="5"/>
      <c r="H951" s="5"/>
    </row>
    <row r="952" ht="15.75" customHeight="1">
      <c r="A952" s="5"/>
      <c r="B952" s="5"/>
      <c r="C952" s="5"/>
      <c r="D952" s="5"/>
      <c r="E952" s="5"/>
      <c r="F952" s="5"/>
      <c r="G952" s="5"/>
      <c r="H952" s="5"/>
    </row>
    <row r="953" ht="15.75" customHeight="1">
      <c r="A953" s="5"/>
      <c r="B953" s="5"/>
      <c r="C953" s="5"/>
      <c r="D953" s="5"/>
      <c r="E953" s="5"/>
      <c r="F953" s="5"/>
      <c r="G953" s="5"/>
      <c r="H953" s="5"/>
    </row>
    <row r="954" ht="15.75" customHeight="1">
      <c r="A954" s="5"/>
      <c r="B954" s="5"/>
      <c r="C954" s="5"/>
      <c r="D954" s="5"/>
      <c r="E954" s="5"/>
      <c r="F954" s="5"/>
      <c r="G954" s="5"/>
      <c r="H954" s="5"/>
    </row>
    <row r="955" ht="15.75" customHeight="1">
      <c r="A955" s="5"/>
      <c r="B955" s="5"/>
      <c r="C955" s="5"/>
      <c r="D955" s="5"/>
      <c r="E955" s="5"/>
      <c r="F955" s="5"/>
      <c r="G955" s="5"/>
      <c r="H955" s="5"/>
    </row>
    <row r="956" ht="15.75" customHeight="1">
      <c r="A956" s="5"/>
      <c r="B956" s="5"/>
      <c r="C956" s="5"/>
      <c r="D956" s="5"/>
      <c r="E956" s="5"/>
      <c r="F956" s="5"/>
      <c r="G956" s="5"/>
      <c r="H956" s="5"/>
    </row>
    <row r="957" ht="15.75" customHeight="1">
      <c r="A957" s="5"/>
      <c r="B957" s="5"/>
      <c r="C957" s="5"/>
      <c r="D957" s="5"/>
      <c r="E957" s="5"/>
      <c r="F957" s="5"/>
      <c r="G957" s="5"/>
      <c r="H957" s="5"/>
    </row>
    <row r="958" ht="15.75" customHeight="1">
      <c r="A958" s="5"/>
      <c r="B958" s="5"/>
      <c r="C958" s="5"/>
      <c r="D958" s="5"/>
      <c r="E958" s="5"/>
      <c r="F958" s="5"/>
      <c r="G958" s="5"/>
      <c r="H958" s="5"/>
    </row>
    <row r="959" ht="15.75" customHeight="1">
      <c r="A959" s="5"/>
      <c r="B959" s="5"/>
      <c r="C959" s="5"/>
      <c r="D959" s="5"/>
      <c r="E959" s="5"/>
      <c r="F959" s="5"/>
      <c r="G959" s="5"/>
      <c r="H959" s="5"/>
    </row>
    <row r="960" ht="15.75" customHeight="1">
      <c r="A960" s="5"/>
      <c r="B960" s="5"/>
      <c r="C960" s="5"/>
      <c r="D960" s="5"/>
      <c r="E960" s="5"/>
      <c r="F960" s="5"/>
      <c r="G960" s="5"/>
      <c r="H960" s="5"/>
    </row>
    <row r="961" ht="15.75" customHeight="1">
      <c r="A961" s="5"/>
      <c r="B961" s="5"/>
      <c r="C961" s="5"/>
      <c r="D961" s="5"/>
      <c r="E961" s="5"/>
      <c r="F961" s="5"/>
      <c r="G961" s="5"/>
      <c r="H961" s="5"/>
    </row>
    <row r="962" ht="15.75" customHeight="1">
      <c r="A962" s="5"/>
      <c r="B962" s="5"/>
      <c r="C962" s="5"/>
      <c r="D962" s="5"/>
      <c r="E962" s="5"/>
      <c r="F962" s="5"/>
      <c r="G962" s="5"/>
      <c r="H962" s="5"/>
    </row>
    <row r="963" ht="15.75" customHeight="1">
      <c r="A963" s="5"/>
      <c r="B963" s="5"/>
      <c r="C963" s="5"/>
      <c r="D963" s="5"/>
      <c r="E963" s="5"/>
      <c r="F963" s="5"/>
      <c r="G963" s="5"/>
      <c r="H963" s="5"/>
    </row>
    <row r="964" ht="15.75" customHeight="1">
      <c r="A964" s="5"/>
      <c r="B964" s="5"/>
      <c r="C964" s="5"/>
      <c r="D964" s="5"/>
      <c r="E964" s="5"/>
      <c r="F964" s="5"/>
      <c r="G964" s="5"/>
      <c r="H964" s="5"/>
    </row>
    <row r="965" ht="15.75" customHeight="1">
      <c r="A965" s="5"/>
      <c r="B965" s="5"/>
      <c r="C965" s="5"/>
      <c r="D965" s="5"/>
      <c r="E965" s="5"/>
      <c r="F965" s="5"/>
      <c r="G965" s="5"/>
      <c r="H965" s="5"/>
    </row>
    <row r="966" ht="15.75" customHeight="1">
      <c r="A966" s="5"/>
      <c r="B966" s="5"/>
      <c r="C966" s="5"/>
      <c r="D966" s="5"/>
      <c r="E966" s="5"/>
      <c r="F966" s="5"/>
      <c r="G966" s="5"/>
      <c r="H966" s="5"/>
    </row>
    <row r="967" ht="15.75" customHeight="1">
      <c r="A967" s="5"/>
      <c r="B967" s="5"/>
      <c r="C967" s="5"/>
      <c r="D967" s="5"/>
      <c r="E967" s="5"/>
      <c r="F967" s="5"/>
      <c r="G967" s="5"/>
      <c r="H967" s="5"/>
    </row>
    <row r="968" ht="15.75" customHeight="1">
      <c r="A968" s="5"/>
      <c r="B968" s="5"/>
      <c r="C968" s="5"/>
      <c r="D968" s="5"/>
      <c r="E968" s="5"/>
      <c r="F968" s="5"/>
      <c r="G968" s="5"/>
      <c r="H968" s="5"/>
    </row>
    <row r="969" ht="15.75" customHeight="1">
      <c r="A969" s="5"/>
      <c r="B969" s="5"/>
      <c r="C969" s="5"/>
      <c r="D969" s="5"/>
      <c r="E969" s="5"/>
      <c r="F969" s="5"/>
      <c r="G969" s="5"/>
      <c r="H969" s="5"/>
    </row>
    <row r="970" ht="15.75" customHeight="1">
      <c r="A970" s="5"/>
      <c r="B970" s="5"/>
      <c r="C970" s="5"/>
      <c r="D970" s="5"/>
      <c r="E970" s="5"/>
      <c r="F970" s="5"/>
      <c r="G970" s="5"/>
      <c r="H970" s="5"/>
    </row>
    <row r="971" ht="15.75" customHeight="1">
      <c r="A971" s="5"/>
      <c r="B971" s="5"/>
      <c r="C971" s="5"/>
      <c r="D971" s="5"/>
      <c r="E971" s="5"/>
      <c r="F971" s="5"/>
      <c r="G971" s="5"/>
      <c r="H971" s="5"/>
    </row>
    <row r="972" ht="15.75" customHeight="1">
      <c r="A972" s="5"/>
      <c r="B972" s="5"/>
      <c r="C972" s="5"/>
      <c r="D972" s="5"/>
      <c r="E972" s="5"/>
      <c r="F972" s="5"/>
      <c r="G972" s="5"/>
      <c r="H972" s="5"/>
    </row>
    <row r="973" ht="15.75" customHeight="1">
      <c r="A973" s="5"/>
      <c r="B973" s="5"/>
      <c r="C973" s="5"/>
      <c r="D973" s="5"/>
      <c r="E973" s="5"/>
      <c r="F973" s="5"/>
      <c r="G973" s="5"/>
      <c r="H973" s="5"/>
    </row>
    <row r="974" ht="15.75" customHeight="1">
      <c r="A974" s="5"/>
      <c r="B974" s="5"/>
      <c r="C974" s="5"/>
      <c r="D974" s="5"/>
      <c r="E974" s="5"/>
      <c r="F974" s="5"/>
      <c r="G974" s="5"/>
      <c r="H974" s="5"/>
    </row>
    <row r="975" ht="15.75" customHeight="1">
      <c r="A975" s="5"/>
      <c r="B975" s="5"/>
      <c r="C975" s="5"/>
      <c r="D975" s="5"/>
      <c r="E975" s="5"/>
      <c r="F975" s="5"/>
      <c r="G975" s="5"/>
      <c r="H975" s="5"/>
    </row>
    <row r="976" ht="15.75" customHeight="1">
      <c r="A976" s="5"/>
      <c r="B976" s="5"/>
      <c r="C976" s="5"/>
      <c r="D976" s="5"/>
      <c r="E976" s="5"/>
      <c r="F976" s="5"/>
      <c r="G976" s="5"/>
      <c r="H976" s="5"/>
    </row>
    <row r="977" ht="15.75" customHeight="1">
      <c r="A977" s="5"/>
      <c r="B977" s="5"/>
      <c r="C977" s="5"/>
      <c r="D977" s="5"/>
      <c r="E977" s="5"/>
      <c r="F977" s="5"/>
      <c r="G977" s="5"/>
      <c r="H977" s="5"/>
    </row>
    <row r="978" ht="15.75" customHeight="1">
      <c r="A978" s="5"/>
      <c r="B978" s="5"/>
      <c r="C978" s="5"/>
      <c r="D978" s="5"/>
      <c r="E978" s="5"/>
      <c r="F978" s="5"/>
      <c r="G978" s="5"/>
      <c r="H978" s="5"/>
    </row>
    <row r="979" ht="15.75" customHeight="1">
      <c r="A979" s="5"/>
      <c r="B979" s="5"/>
      <c r="C979" s="5"/>
      <c r="D979" s="5"/>
      <c r="E979" s="5"/>
      <c r="F979" s="5"/>
      <c r="G979" s="5"/>
      <c r="H979" s="5"/>
    </row>
    <row r="980" ht="15.75" customHeight="1">
      <c r="A980" s="5"/>
      <c r="B980" s="5"/>
      <c r="C980" s="5"/>
      <c r="D980" s="5"/>
      <c r="E980" s="5"/>
      <c r="F980" s="5"/>
      <c r="G980" s="5"/>
      <c r="H980" s="5"/>
    </row>
    <row r="981" ht="15.75" customHeight="1">
      <c r="A981" s="5"/>
      <c r="B981" s="5"/>
      <c r="C981" s="5"/>
      <c r="D981" s="5"/>
      <c r="E981" s="5"/>
      <c r="F981" s="5"/>
      <c r="G981" s="5"/>
      <c r="H981" s="5"/>
    </row>
    <row r="982" ht="15.75" customHeight="1">
      <c r="A982" s="5"/>
      <c r="B982" s="5"/>
      <c r="C982" s="5"/>
      <c r="D982" s="5"/>
      <c r="E982" s="5"/>
      <c r="F982" s="5"/>
      <c r="G982" s="5"/>
      <c r="H982" s="5"/>
    </row>
    <row r="983" ht="15.75" customHeight="1">
      <c r="A983" s="5"/>
      <c r="B983" s="5"/>
      <c r="C983" s="5"/>
      <c r="D983" s="5"/>
      <c r="E983" s="5"/>
      <c r="F983" s="5"/>
      <c r="G983" s="5"/>
      <c r="H983" s="5"/>
    </row>
    <row r="984" ht="15.75" customHeight="1">
      <c r="A984" s="5"/>
      <c r="B984" s="5"/>
      <c r="C984" s="5"/>
      <c r="D984" s="5"/>
      <c r="E984" s="5"/>
      <c r="F984" s="5"/>
      <c r="G984" s="5"/>
      <c r="H984" s="5"/>
    </row>
    <row r="985" ht="15.75" customHeight="1">
      <c r="A985" s="5"/>
      <c r="B985" s="5"/>
      <c r="C985" s="5"/>
      <c r="D985" s="5"/>
      <c r="E985" s="5"/>
      <c r="F985" s="5"/>
      <c r="G985" s="5"/>
      <c r="H985" s="5"/>
    </row>
    <row r="986" ht="15.75" customHeight="1">
      <c r="A986" s="5"/>
      <c r="B986" s="5"/>
      <c r="C986" s="5"/>
      <c r="D986" s="5"/>
      <c r="E986" s="5"/>
      <c r="F986" s="5"/>
      <c r="G986" s="5"/>
      <c r="H986" s="5"/>
    </row>
    <row r="987" ht="15.75" customHeight="1">
      <c r="A987" s="5"/>
      <c r="B987" s="5"/>
      <c r="C987" s="5"/>
      <c r="D987" s="5"/>
      <c r="E987" s="5"/>
      <c r="F987" s="5"/>
      <c r="G987" s="5"/>
      <c r="H987" s="5"/>
    </row>
    <row r="988" ht="15.75" customHeight="1">
      <c r="A988" s="5"/>
      <c r="B988" s="5"/>
      <c r="C988" s="5"/>
      <c r="D988" s="5"/>
      <c r="E988" s="5"/>
      <c r="F988" s="5"/>
      <c r="G988" s="5"/>
      <c r="H988" s="5"/>
    </row>
    <row r="989" ht="15.75" customHeight="1">
      <c r="A989" s="5"/>
      <c r="B989" s="5"/>
      <c r="C989" s="5"/>
      <c r="D989" s="5"/>
      <c r="E989" s="5"/>
      <c r="F989" s="5"/>
      <c r="G989" s="5"/>
      <c r="H989" s="5"/>
    </row>
    <row r="990" ht="15.75" customHeight="1">
      <c r="A990" s="5"/>
      <c r="B990" s="5"/>
      <c r="C990" s="5"/>
      <c r="D990" s="5"/>
      <c r="E990" s="5"/>
      <c r="F990" s="5"/>
      <c r="G990" s="5"/>
      <c r="H990" s="5"/>
    </row>
    <row r="991" ht="15.75" customHeight="1">
      <c r="A991" s="5"/>
      <c r="B991" s="5"/>
      <c r="C991" s="5"/>
      <c r="D991" s="5"/>
      <c r="E991" s="5"/>
      <c r="F991" s="5"/>
      <c r="G991" s="5"/>
      <c r="H991" s="5"/>
    </row>
    <row r="992" ht="15.75" customHeight="1">
      <c r="A992" s="5"/>
      <c r="B992" s="5"/>
      <c r="C992" s="5"/>
      <c r="D992" s="5"/>
      <c r="E992" s="5"/>
      <c r="F992" s="5"/>
      <c r="G992" s="5"/>
      <c r="H992" s="5"/>
    </row>
    <row r="993" ht="15.75" customHeight="1">
      <c r="A993" s="5"/>
      <c r="B993" s="5"/>
      <c r="C993" s="5"/>
      <c r="D993" s="5"/>
      <c r="E993" s="5"/>
      <c r="F993" s="5"/>
      <c r="G993" s="5"/>
      <c r="H993" s="5"/>
    </row>
    <row r="994" ht="15.75" customHeight="1">
      <c r="A994" s="5"/>
      <c r="B994" s="5"/>
      <c r="C994" s="5"/>
      <c r="D994" s="5"/>
      <c r="E994" s="5"/>
      <c r="F994" s="5"/>
      <c r="G994" s="5"/>
      <c r="H994" s="5"/>
    </row>
    <row r="995" ht="15.75" customHeight="1">
      <c r="A995" s="5"/>
      <c r="B995" s="5"/>
      <c r="C995" s="5"/>
      <c r="D995" s="5"/>
      <c r="E995" s="5"/>
      <c r="F995" s="5"/>
      <c r="G995" s="5"/>
      <c r="H995" s="5"/>
    </row>
    <row r="996" ht="15.75" customHeight="1">
      <c r="A996" s="5"/>
      <c r="B996" s="5"/>
      <c r="C996" s="5"/>
      <c r="D996" s="5"/>
      <c r="E996" s="5"/>
      <c r="F996" s="5"/>
      <c r="G996" s="5"/>
      <c r="H996" s="5"/>
    </row>
    <row r="997" ht="15.75" customHeight="1">
      <c r="A997" s="5"/>
      <c r="B997" s="5"/>
      <c r="C997" s="5"/>
      <c r="D997" s="5"/>
      <c r="E997" s="5"/>
      <c r="F997" s="5"/>
      <c r="G997" s="5"/>
      <c r="H997" s="5"/>
    </row>
    <row r="998" ht="15.75" customHeight="1">
      <c r="A998" s="5"/>
      <c r="B998" s="5"/>
      <c r="C998" s="5"/>
      <c r="D998" s="5"/>
      <c r="E998" s="5"/>
      <c r="F998" s="5"/>
      <c r="G998" s="5"/>
      <c r="H998" s="5"/>
    </row>
    <row r="999" ht="15.75" customHeight="1">
      <c r="A999" s="5"/>
      <c r="B999" s="5"/>
      <c r="C999" s="5"/>
      <c r="D999" s="5"/>
      <c r="E999" s="5"/>
      <c r="F999" s="5"/>
      <c r="G999" s="5"/>
      <c r="H999" s="5"/>
    </row>
    <row r="1000" ht="15.75" customHeight="1">
      <c r="A1000" s="5"/>
      <c r="B1000" s="5"/>
      <c r="C1000" s="5"/>
      <c r="D1000" s="5"/>
      <c r="E1000" s="5"/>
      <c r="F1000" s="5"/>
      <c r="G1000" s="5"/>
      <c r="H1000" s="5"/>
    </row>
  </sheetData>
  <autoFilter ref="$A$1:$G$558"/>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7.71"/>
    <col customWidth="1" min="2" max="2" width="45.0"/>
    <col customWidth="1" min="3" max="3" width="23.0"/>
    <col customWidth="1" min="4" max="4" width="18.43"/>
    <col customWidth="1" min="5" max="5" width="18.29"/>
    <col customWidth="1" min="6" max="6" width="20.43"/>
    <col customWidth="1" min="7" max="7" width="46.57"/>
    <col customWidth="1" min="8" max="8" width="54.0"/>
    <col customWidth="1" min="9" max="26" width="14.43"/>
  </cols>
  <sheetData>
    <row r="1" ht="15.75" customHeight="1">
      <c r="A1" s="121" t="s">
        <v>3</v>
      </c>
      <c r="B1" s="121" t="s">
        <v>341</v>
      </c>
      <c r="C1" s="121" t="s">
        <v>12</v>
      </c>
      <c r="D1" s="121" t="s">
        <v>1647</v>
      </c>
      <c r="E1" s="121" t="s">
        <v>13</v>
      </c>
      <c r="F1" s="121" t="s">
        <v>14</v>
      </c>
      <c r="G1" s="121" t="s">
        <v>16</v>
      </c>
      <c r="H1" s="121" t="s">
        <v>1648</v>
      </c>
      <c r="I1" s="122"/>
      <c r="J1" s="122"/>
      <c r="K1" s="122"/>
      <c r="L1" s="122"/>
      <c r="M1" s="122"/>
      <c r="N1" s="122"/>
      <c r="O1" s="122"/>
      <c r="P1" s="122"/>
      <c r="Q1" s="122"/>
      <c r="R1" s="122"/>
      <c r="S1" s="122"/>
      <c r="T1" s="122"/>
      <c r="U1" s="122"/>
      <c r="V1" s="122"/>
      <c r="W1" s="122"/>
      <c r="X1" s="122"/>
      <c r="Y1" s="122"/>
      <c r="Z1" s="42"/>
    </row>
    <row r="2" ht="15.75" customHeight="1">
      <c r="A2" s="99" t="s">
        <v>1067</v>
      </c>
      <c r="B2" s="96" t="s">
        <v>1652</v>
      </c>
      <c r="C2" s="96" t="s">
        <v>950</v>
      </c>
      <c r="D2" s="96" t="s">
        <v>1597</v>
      </c>
      <c r="E2" s="96" t="s">
        <v>1654</v>
      </c>
      <c r="F2" s="123">
        <v>42706.0</v>
      </c>
      <c r="G2" s="96" t="s">
        <v>1655</v>
      </c>
      <c r="H2" s="124"/>
      <c r="I2" s="42"/>
      <c r="J2" s="42"/>
      <c r="K2" s="42"/>
      <c r="L2" s="42"/>
      <c r="M2" s="42"/>
      <c r="N2" s="42"/>
      <c r="O2" s="42"/>
      <c r="P2" s="42"/>
      <c r="Q2" s="42"/>
      <c r="R2" s="42"/>
      <c r="S2" s="42"/>
      <c r="T2" s="42"/>
      <c r="U2" s="42"/>
      <c r="V2" s="42"/>
      <c r="W2" s="42"/>
      <c r="X2" s="42"/>
      <c r="Y2" s="42"/>
      <c r="Z2" s="42"/>
    </row>
    <row r="3" ht="15.75" customHeight="1">
      <c r="A3" s="99" t="s">
        <v>59</v>
      </c>
      <c r="B3" s="96" t="s">
        <v>1657</v>
      </c>
      <c r="C3" s="96" t="s">
        <v>1383</v>
      </c>
      <c r="D3" s="96" t="s">
        <v>1597</v>
      </c>
      <c r="E3" s="96" t="s">
        <v>1658</v>
      </c>
      <c r="F3" s="125">
        <v>42730.0</v>
      </c>
      <c r="G3" s="96" t="s">
        <v>1662</v>
      </c>
      <c r="H3" s="124"/>
      <c r="I3" s="42"/>
      <c r="J3" s="42"/>
      <c r="K3" s="42"/>
      <c r="L3" s="42"/>
      <c r="M3" s="42"/>
      <c r="N3" s="42"/>
      <c r="O3" s="42"/>
      <c r="P3" s="42"/>
      <c r="Q3" s="42"/>
      <c r="R3" s="42"/>
      <c r="S3" s="42"/>
      <c r="T3" s="42"/>
      <c r="U3" s="42"/>
      <c r="V3" s="42"/>
      <c r="W3" s="42"/>
      <c r="X3" s="42"/>
      <c r="Y3" s="42"/>
      <c r="Z3" s="42"/>
    </row>
    <row r="4" ht="15.75" customHeight="1">
      <c r="A4" s="99" t="s">
        <v>1067</v>
      </c>
      <c r="B4" s="96" t="s">
        <v>1664</v>
      </c>
      <c r="C4" s="96" t="s">
        <v>1665</v>
      </c>
      <c r="D4" s="96" t="s">
        <v>1666</v>
      </c>
      <c r="E4" s="96" t="s">
        <v>1667</v>
      </c>
      <c r="F4" s="126">
        <v>42700.0</v>
      </c>
      <c r="G4" s="96" t="s">
        <v>1668</v>
      </c>
      <c r="H4" s="124"/>
      <c r="I4" s="42"/>
      <c r="J4" s="42"/>
      <c r="K4" s="42"/>
      <c r="L4" s="42"/>
      <c r="M4" s="42"/>
      <c r="N4" s="42"/>
      <c r="O4" s="42"/>
      <c r="P4" s="42"/>
      <c r="Q4" s="42"/>
      <c r="R4" s="42"/>
      <c r="S4" s="42"/>
      <c r="T4" s="42"/>
      <c r="U4" s="42"/>
      <c r="V4" s="42"/>
      <c r="W4" s="42"/>
      <c r="X4" s="42"/>
      <c r="Y4" s="42"/>
      <c r="Z4" s="42"/>
    </row>
    <row r="5" ht="15.75" customHeight="1">
      <c r="A5" s="99" t="s">
        <v>1169</v>
      </c>
      <c r="B5" s="96" t="s">
        <v>1669</v>
      </c>
      <c r="C5" s="96" t="s">
        <v>1665</v>
      </c>
      <c r="D5" s="96" t="s">
        <v>1666</v>
      </c>
      <c r="E5" s="96" t="s">
        <v>1670</v>
      </c>
      <c r="F5" s="126">
        <v>42702.0</v>
      </c>
      <c r="G5" s="96" t="s">
        <v>825</v>
      </c>
      <c r="H5" s="124"/>
      <c r="I5" s="42"/>
      <c r="J5" s="42"/>
      <c r="K5" s="42"/>
      <c r="L5" s="42"/>
      <c r="M5" s="42"/>
      <c r="N5" s="42"/>
      <c r="O5" s="42"/>
      <c r="P5" s="42"/>
      <c r="Q5" s="42"/>
      <c r="R5" s="42"/>
      <c r="S5" s="42"/>
      <c r="T5" s="42"/>
      <c r="U5" s="42"/>
      <c r="V5" s="42"/>
      <c r="W5" s="42"/>
      <c r="X5" s="42"/>
      <c r="Y5" s="42"/>
      <c r="Z5" s="42"/>
    </row>
    <row r="6" ht="15.75" customHeight="1">
      <c r="A6" s="99" t="s">
        <v>26</v>
      </c>
      <c r="B6" s="96" t="s">
        <v>1675</v>
      </c>
      <c r="C6" s="96" t="s">
        <v>1676</v>
      </c>
      <c r="D6" s="96" t="s">
        <v>1597</v>
      </c>
      <c r="E6" s="96" t="s">
        <v>1677</v>
      </c>
      <c r="F6" s="126">
        <v>42702.0</v>
      </c>
      <c r="G6" s="96" t="s">
        <v>1678</v>
      </c>
      <c r="H6" s="124"/>
      <c r="I6" s="42"/>
      <c r="J6" s="42"/>
      <c r="K6" s="42"/>
      <c r="L6" s="42"/>
      <c r="M6" s="42"/>
      <c r="N6" s="42"/>
      <c r="O6" s="42"/>
      <c r="P6" s="42"/>
      <c r="Q6" s="42"/>
      <c r="R6" s="42"/>
      <c r="S6" s="42"/>
      <c r="T6" s="42"/>
      <c r="U6" s="42"/>
      <c r="V6" s="42"/>
      <c r="W6" s="42"/>
      <c r="X6" s="42"/>
      <c r="Y6" s="42"/>
      <c r="Z6" s="42"/>
    </row>
    <row r="7" ht="15.75" customHeight="1">
      <c r="A7" s="99" t="s">
        <v>1067</v>
      </c>
      <c r="B7" s="96" t="s">
        <v>916</v>
      </c>
      <c r="C7" s="96" t="s">
        <v>1665</v>
      </c>
      <c r="D7" s="96" t="s">
        <v>1597</v>
      </c>
      <c r="E7" s="96" t="s">
        <v>1684</v>
      </c>
      <c r="F7" s="126">
        <v>42704.0</v>
      </c>
      <c r="G7" s="96" t="s">
        <v>1686</v>
      </c>
      <c r="H7" s="124"/>
      <c r="I7" s="42"/>
      <c r="J7" s="42"/>
      <c r="K7" s="42"/>
      <c r="L7" s="42"/>
      <c r="M7" s="42"/>
      <c r="N7" s="42"/>
      <c r="O7" s="42"/>
      <c r="P7" s="42"/>
      <c r="Q7" s="42"/>
      <c r="R7" s="42"/>
      <c r="S7" s="42"/>
      <c r="T7" s="42"/>
      <c r="U7" s="42"/>
      <c r="V7" s="42"/>
      <c r="W7" s="42"/>
      <c r="X7" s="42"/>
      <c r="Y7" s="42"/>
      <c r="Z7" s="42"/>
    </row>
    <row r="8" ht="15.75" customHeight="1">
      <c r="A8" s="99" t="s">
        <v>1071</v>
      </c>
      <c r="B8" s="96" t="s">
        <v>1688</v>
      </c>
      <c r="C8" s="96" t="s">
        <v>1689</v>
      </c>
      <c r="D8" s="96" t="s">
        <v>1597</v>
      </c>
      <c r="E8" s="96" t="s">
        <v>1690</v>
      </c>
      <c r="F8" s="126">
        <v>42704.0</v>
      </c>
      <c r="G8" s="96" t="s">
        <v>1691</v>
      </c>
      <c r="H8" s="124"/>
      <c r="I8" s="42"/>
      <c r="J8" s="42"/>
      <c r="K8" s="42"/>
      <c r="L8" s="42"/>
      <c r="M8" s="42"/>
      <c r="N8" s="42"/>
      <c r="O8" s="42"/>
      <c r="P8" s="42"/>
      <c r="Q8" s="42"/>
      <c r="R8" s="42"/>
      <c r="S8" s="42"/>
      <c r="T8" s="42"/>
      <c r="U8" s="42"/>
      <c r="V8" s="42"/>
      <c r="W8" s="42"/>
      <c r="X8" s="42"/>
      <c r="Y8" s="42"/>
      <c r="Z8" s="42"/>
    </row>
    <row r="9" ht="15.75" customHeight="1">
      <c r="A9" s="99" t="s">
        <v>1225</v>
      </c>
      <c r="B9" s="96" t="s">
        <v>1692</v>
      </c>
      <c r="C9" s="96" t="s">
        <v>1665</v>
      </c>
      <c r="D9" s="96" t="s">
        <v>1597</v>
      </c>
      <c r="E9" s="96" t="s">
        <v>1693</v>
      </c>
      <c r="F9" s="123">
        <v>42705.0</v>
      </c>
      <c r="G9" s="96" t="s">
        <v>1694</v>
      </c>
      <c r="H9" s="124"/>
      <c r="I9" s="42"/>
      <c r="J9" s="42"/>
      <c r="K9" s="42"/>
      <c r="L9" s="42"/>
      <c r="M9" s="42"/>
      <c r="N9" s="42"/>
      <c r="O9" s="42"/>
      <c r="P9" s="42"/>
      <c r="Q9" s="42"/>
      <c r="R9" s="42"/>
      <c r="S9" s="42"/>
      <c r="T9" s="42"/>
      <c r="U9" s="42"/>
      <c r="V9" s="42"/>
      <c r="W9" s="42"/>
      <c r="X9" s="42"/>
      <c r="Y9" s="42"/>
      <c r="Z9" s="42"/>
    </row>
    <row r="10" ht="15.75" customHeight="1">
      <c r="A10" s="99" t="s">
        <v>1006</v>
      </c>
      <c r="B10" s="96" t="s">
        <v>1698</v>
      </c>
      <c r="C10" s="96" t="s">
        <v>1665</v>
      </c>
      <c r="D10" s="96" t="s">
        <v>1597</v>
      </c>
      <c r="E10" s="96" t="s">
        <v>1699</v>
      </c>
      <c r="F10" s="126">
        <v>42709.0</v>
      </c>
      <c r="G10" s="96" t="s">
        <v>1700</v>
      </c>
      <c r="H10" s="124"/>
      <c r="I10" s="42"/>
      <c r="J10" s="42"/>
      <c r="K10" s="42"/>
      <c r="L10" s="42"/>
      <c r="M10" s="42"/>
      <c r="N10" s="42"/>
      <c r="O10" s="42"/>
      <c r="P10" s="42"/>
      <c r="Q10" s="42"/>
      <c r="R10" s="42"/>
      <c r="S10" s="42"/>
      <c r="T10" s="42"/>
      <c r="U10" s="42"/>
      <c r="V10" s="42"/>
      <c r="W10" s="42"/>
      <c r="X10" s="42"/>
      <c r="Y10" s="42"/>
      <c r="Z10" s="42"/>
    </row>
    <row r="11" ht="15.75" customHeight="1">
      <c r="A11" s="99" t="s">
        <v>1006</v>
      </c>
      <c r="B11" s="96" t="s">
        <v>1705</v>
      </c>
      <c r="C11" s="96" t="s">
        <v>1665</v>
      </c>
      <c r="D11" s="96" t="s">
        <v>1666</v>
      </c>
      <c r="E11" s="96" t="s">
        <v>1707</v>
      </c>
      <c r="F11" s="126">
        <v>42710.0</v>
      </c>
      <c r="G11" s="96" t="s">
        <v>1709</v>
      </c>
      <c r="H11" s="124"/>
      <c r="I11" s="42"/>
      <c r="J11" s="42"/>
      <c r="K11" s="42"/>
      <c r="L11" s="42"/>
      <c r="M11" s="42"/>
      <c r="N11" s="42"/>
      <c r="O11" s="42"/>
      <c r="P11" s="42"/>
      <c r="Q11" s="42"/>
      <c r="R11" s="42"/>
      <c r="S11" s="42"/>
      <c r="T11" s="42"/>
      <c r="U11" s="42"/>
      <c r="V11" s="42"/>
      <c r="W11" s="42"/>
      <c r="X11" s="42"/>
      <c r="Y11" s="42"/>
      <c r="Z11" s="42"/>
    </row>
    <row r="12" ht="15.75" customHeight="1">
      <c r="A12" s="99" t="s">
        <v>43</v>
      </c>
      <c r="B12" s="96" t="s">
        <v>1714</v>
      </c>
      <c r="C12" s="96" t="s">
        <v>1665</v>
      </c>
      <c r="D12" s="96" t="s">
        <v>1666</v>
      </c>
      <c r="E12" s="96" t="s">
        <v>1716</v>
      </c>
      <c r="F12" s="123">
        <v>42711.0</v>
      </c>
      <c r="G12" s="96" t="s">
        <v>1717</v>
      </c>
      <c r="H12" s="96" t="s">
        <v>1718</v>
      </c>
      <c r="I12" s="42"/>
      <c r="J12" s="42"/>
      <c r="K12" s="42"/>
      <c r="L12" s="42"/>
      <c r="M12" s="42"/>
      <c r="N12" s="42"/>
      <c r="O12" s="42"/>
      <c r="P12" s="42"/>
      <c r="Q12" s="42"/>
      <c r="R12" s="42"/>
      <c r="S12" s="42"/>
      <c r="T12" s="42"/>
      <c r="U12" s="42"/>
      <c r="V12" s="42"/>
      <c r="W12" s="42"/>
      <c r="X12" s="42"/>
      <c r="Y12" s="42"/>
      <c r="Z12" s="42"/>
    </row>
    <row r="13" ht="15.75" customHeight="1">
      <c r="A13" s="99" t="s">
        <v>1006</v>
      </c>
      <c r="B13" s="96" t="s">
        <v>1721</v>
      </c>
      <c r="C13" s="96" t="s">
        <v>1665</v>
      </c>
      <c r="D13" s="96" t="s">
        <v>1666</v>
      </c>
      <c r="E13" s="96" t="s">
        <v>1723</v>
      </c>
      <c r="F13" s="123">
        <v>42712.0</v>
      </c>
      <c r="G13" s="96" t="s">
        <v>1725</v>
      </c>
      <c r="H13" s="124"/>
      <c r="I13" s="42"/>
      <c r="J13" s="42"/>
      <c r="K13" s="42"/>
      <c r="L13" s="42"/>
      <c r="M13" s="42"/>
      <c r="N13" s="42"/>
      <c r="O13" s="42"/>
      <c r="P13" s="42"/>
      <c r="Q13" s="42"/>
      <c r="R13" s="42"/>
      <c r="S13" s="42"/>
      <c r="T13" s="42"/>
      <c r="U13" s="42"/>
      <c r="V13" s="42"/>
      <c r="W13" s="42"/>
      <c r="X13" s="42"/>
      <c r="Y13" s="42"/>
      <c r="Z13" s="42"/>
    </row>
    <row r="14" ht="15.75" customHeight="1">
      <c r="A14" s="99" t="s">
        <v>1006</v>
      </c>
      <c r="B14" s="96" t="s">
        <v>1729</v>
      </c>
      <c r="C14" s="96" t="s">
        <v>1665</v>
      </c>
      <c r="D14" s="96" t="s">
        <v>1666</v>
      </c>
      <c r="E14" s="96" t="s">
        <v>1731</v>
      </c>
      <c r="F14" s="123">
        <v>42712.0</v>
      </c>
      <c r="G14" s="96" t="s">
        <v>1732</v>
      </c>
      <c r="H14" s="128" t="str">
        <f>HYPERLINK("https://www.twitch.tv/arrrgh_raccoons","https://www.twitch.tv/arrrgh_raccoons")</f>
        <v>https://www.twitch.tv/arrrgh_raccoons</v>
      </c>
      <c r="I14" s="42"/>
      <c r="J14" s="42"/>
      <c r="K14" s="42"/>
      <c r="L14" s="42"/>
      <c r="M14" s="42"/>
      <c r="N14" s="42"/>
      <c r="O14" s="42"/>
      <c r="P14" s="42"/>
      <c r="Q14" s="42"/>
      <c r="R14" s="42"/>
      <c r="S14" s="42"/>
      <c r="T14" s="42"/>
      <c r="U14" s="42"/>
      <c r="V14" s="42"/>
      <c r="W14" s="42"/>
      <c r="X14" s="42"/>
      <c r="Y14" s="42"/>
      <c r="Z14" s="42"/>
    </row>
    <row r="15" ht="15.75" customHeight="1">
      <c r="A15" s="99" t="s">
        <v>43</v>
      </c>
      <c r="B15" s="96" t="s">
        <v>1734</v>
      </c>
      <c r="C15" s="96" t="s">
        <v>44</v>
      </c>
      <c r="D15" s="96" t="s">
        <v>1666</v>
      </c>
      <c r="E15" s="130">
        <v>0.8194444444444444</v>
      </c>
      <c r="F15" s="125">
        <v>42723.0</v>
      </c>
      <c r="G15" s="96" t="s">
        <v>1738</v>
      </c>
      <c r="H15" s="124"/>
      <c r="I15" s="42"/>
      <c r="J15" s="42"/>
      <c r="K15" s="42"/>
      <c r="L15" s="42"/>
      <c r="M15" s="42"/>
      <c r="N15" s="42"/>
      <c r="O15" s="42"/>
      <c r="P15" s="42"/>
      <c r="Q15" s="42"/>
      <c r="R15" s="42"/>
      <c r="S15" s="42"/>
      <c r="T15" s="42"/>
      <c r="U15" s="42"/>
      <c r="V15" s="42"/>
      <c r="W15" s="42"/>
      <c r="X15" s="42"/>
      <c r="Y15" s="42"/>
      <c r="Z15" s="42"/>
    </row>
    <row r="16" ht="15.75" customHeight="1">
      <c r="A16" s="99" t="s">
        <v>43</v>
      </c>
      <c r="B16" s="96" t="s">
        <v>259</v>
      </c>
      <c r="C16" s="96" t="s">
        <v>44</v>
      </c>
      <c r="D16" s="96" t="s">
        <v>1666</v>
      </c>
      <c r="E16" s="130">
        <v>0.8618055555555556</v>
      </c>
      <c r="F16" s="125">
        <v>42723.0</v>
      </c>
      <c r="G16" s="96" t="s">
        <v>1739</v>
      </c>
      <c r="H16" s="124"/>
      <c r="I16" s="42"/>
      <c r="J16" s="42"/>
      <c r="K16" s="42"/>
      <c r="L16" s="42"/>
      <c r="M16" s="42"/>
      <c r="N16" s="42"/>
      <c r="O16" s="42"/>
      <c r="P16" s="42"/>
      <c r="Q16" s="42"/>
      <c r="R16" s="42"/>
      <c r="S16" s="42"/>
      <c r="T16" s="42"/>
      <c r="U16" s="42"/>
      <c r="V16" s="42"/>
      <c r="W16" s="42"/>
      <c r="X16" s="42"/>
      <c r="Y16" s="42"/>
      <c r="Z16" s="42"/>
    </row>
    <row r="17" ht="15.75" customHeight="1">
      <c r="A17" s="99" t="s">
        <v>43</v>
      </c>
      <c r="B17" s="96" t="s">
        <v>1742</v>
      </c>
      <c r="C17" s="96" t="s">
        <v>44</v>
      </c>
      <c r="D17" s="96" t="s">
        <v>1666</v>
      </c>
      <c r="E17" s="130">
        <v>0.9166666666666666</v>
      </c>
      <c r="F17" s="125">
        <v>42723.0</v>
      </c>
      <c r="G17" s="96"/>
      <c r="H17" s="124"/>
      <c r="I17" s="42"/>
      <c r="J17" s="42"/>
      <c r="K17" s="42"/>
      <c r="L17" s="42"/>
      <c r="M17" s="42"/>
      <c r="N17" s="42"/>
      <c r="O17" s="42"/>
      <c r="P17" s="42"/>
      <c r="Q17" s="42"/>
      <c r="R17" s="42"/>
      <c r="S17" s="42"/>
      <c r="T17" s="42"/>
      <c r="U17" s="42"/>
      <c r="V17" s="42"/>
      <c r="W17" s="42"/>
      <c r="X17" s="42"/>
      <c r="Y17" s="42"/>
      <c r="Z17" s="42"/>
    </row>
    <row r="18" ht="15.75" customHeight="1">
      <c r="A18" s="99" t="s">
        <v>1006</v>
      </c>
      <c r="B18" s="96" t="s">
        <v>1747</v>
      </c>
      <c r="C18" s="96" t="s">
        <v>44</v>
      </c>
      <c r="D18" s="96" t="s">
        <v>1666</v>
      </c>
      <c r="E18" s="96" t="s">
        <v>1749</v>
      </c>
      <c r="F18" s="125">
        <v>42724.0</v>
      </c>
      <c r="G18" s="96" t="s">
        <v>1750</v>
      </c>
      <c r="H18" s="124"/>
      <c r="I18" s="42"/>
      <c r="J18" s="42"/>
      <c r="K18" s="42"/>
      <c r="L18" s="42"/>
      <c r="M18" s="42"/>
      <c r="N18" s="42"/>
      <c r="O18" s="42"/>
      <c r="P18" s="42"/>
      <c r="Q18" s="42"/>
      <c r="R18" s="42"/>
      <c r="S18" s="42"/>
      <c r="T18" s="42"/>
      <c r="U18" s="42"/>
      <c r="V18" s="42"/>
      <c r="W18" s="42"/>
      <c r="X18" s="42"/>
      <c r="Y18" s="42"/>
      <c r="Z18" s="42"/>
    </row>
    <row r="19" ht="15.75" customHeight="1">
      <c r="A19" s="99" t="s">
        <v>1312</v>
      </c>
      <c r="B19" s="96" t="s">
        <v>1758</v>
      </c>
      <c r="C19" s="96" t="s">
        <v>44</v>
      </c>
      <c r="D19" s="96" t="s">
        <v>1759</v>
      </c>
      <c r="E19" s="96" t="s">
        <v>1760</v>
      </c>
      <c r="F19" s="125">
        <v>42725.0</v>
      </c>
      <c r="G19" s="96" t="s">
        <v>1763</v>
      </c>
      <c r="H19" s="124"/>
      <c r="I19" s="42"/>
      <c r="J19" s="42"/>
      <c r="K19" s="42"/>
      <c r="L19" s="42"/>
      <c r="M19" s="42"/>
      <c r="N19" s="42"/>
      <c r="O19" s="42"/>
      <c r="P19" s="42"/>
      <c r="Q19" s="42"/>
      <c r="R19" s="42"/>
      <c r="S19" s="42"/>
      <c r="T19" s="42"/>
      <c r="U19" s="42"/>
      <c r="V19" s="42"/>
      <c r="W19" s="42"/>
      <c r="X19" s="42"/>
      <c r="Y19" s="42"/>
      <c r="Z19" s="42"/>
    </row>
    <row r="20" ht="15.75" customHeight="1">
      <c r="A20" s="99" t="s">
        <v>59</v>
      </c>
      <c r="B20" s="96" t="s">
        <v>1768</v>
      </c>
      <c r="C20" s="96" t="s">
        <v>60</v>
      </c>
      <c r="D20" s="96" t="s">
        <v>1666</v>
      </c>
      <c r="E20" s="96" t="s">
        <v>1771</v>
      </c>
      <c r="F20" s="96" t="s">
        <v>1772</v>
      </c>
      <c r="G20" s="96" t="s">
        <v>1773</v>
      </c>
      <c r="H20" s="124"/>
      <c r="I20" s="42"/>
      <c r="J20" s="42"/>
      <c r="K20" s="42"/>
      <c r="L20" s="42"/>
      <c r="M20" s="42"/>
      <c r="N20" s="42"/>
      <c r="O20" s="42"/>
      <c r="P20" s="42"/>
      <c r="Q20" s="42"/>
      <c r="R20" s="42"/>
      <c r="S20" s="42"/>
      <c r="T20" s="42"/>
      <c r="U20" s="42"/>
      <c r="V20" s="42"/>
      <c r="W20" s="42"/>
      <c r="X20" s="42"/>
      <c r="Y20" s="42"/>
      <c r="Z20" s="42"/>
    </row>
    <row r="21" ht="15.75" customHeight="1">
      <c r="A21" s="99" t="s">
        <v>1312</v>
      </c>
      <c r="B21" s="96" t="s">
        <v>1779</v>
      </c>
      <c r="C21" s="96" t="s">
        <v>44</v>
      </c>
      <c r="D21" s="96" t="s">
        <v>1781</v>
      </c>
      <c r="E21" s="96" t="s">
        <v>1782</v>
      </c>
      <c r="F21" s="125">
        <v>42730.0</v>
      </c>
      <c r="G21" s="96" t="s">
        <v>1783</v>
      </c>
      <c r="H21" s="124"/>
      <c r="I21" s="42"/>
      <c r="J21" s="42"/>
      <c r="K21" s="42"/>
      <c r="L21" s="42"/>
      <c r="M21" s="42"/>
      <c r="N21" s="42"/>
      <c r="O21" s="42"/>
      <c r="P21" s="42"/>
      <c r="Q21" s="42"/>
      <c r="R21" s="42"/>
      <c r="S21" s="42"/>
      <c r="T21" s="42"/>
      <c r="U21" s="42"/>
      <c r="V21" s="42"/>
      <c r="W21" s="42"/>
      <c r="X21" s="42"/>
      <c r="Y21" s="42"/>
      <c r="Z21" s="42"/>
    </row>
    <row r="22" ht="15.75" customHeight="1">
      <c r="A22" s="99" t="s">
        <v>215</v>
      </c>
      <c r="B22" s="96" t="s">
        <v>1789</v>
      </c>
      <c r="C22" s="96" t="s">
        <v>44</v>
      </c>
      <c r="D22" s="96" t="s">
        <v>1666</v>
      </c>
      <c r="E22" s="96" t="s">
        <v>1790</v>
      </c>
      <c r="F22" s="125">
        <v>42732.0</v>
      </c>
      <c r="G22" s="96" t="s">
        <v>1792</v>
      </c>
      <c r="H22" s="124"/>
      <c r="I22" s="42"/>
      <c r="J22" s="42"/>
      <c r="K22" s="42"/>
      <c r="L22" s="42"/>
      <c r="M22" s="42"/>
      <c r="N22" s="42"/>
      <c r="O22" s="42"/>
      <c r="P22" s="42"/>
      <c r="Q22" s="42"/>
      <c r="R22" s="42"/>
      <c r="S22" s="42"/>
      <c r="T22" s="42"/>
      <c r="U22" s="42"/>
      <c r="V22" s="42"/>
      <c r="W22" s="42"/>
      <c r="X22" s="42"/>
      <c r="Y22" s="42"/>
      <c r="Z22" s="42"/>
    </row>
    <row r="23" ht="15.75" customHeight="1">
      <c r="A23" s="99" t="s">
        <v>1006</v>
      </c>
      <c r="B23" s="96" t="s">
        <v>1797</v>
      </c>
      <c r="C23" s="96" t="s">
        <v>44</v>
      </c>
      <c r="D23" s="96" t="s">
        <v>1666</v>
      </c>
      <c r="E23" s="130">
        <v>0.4986111111111111</v>
      </c>
      <c r="F23" s="125">
        <v>42733.0</v>
      </c>
      <c r="G23" s="96" t="s">
        <v>1800</v>
      </c>
      <c r="H23" s="124"/>
      <c r="I23" s="42"/>
      <c r="J23" s="42"/>
      <c r="K23" s="42"/>
      <c r="L23" s="42"/>
      <c r="M23" s="42"/>
      <c r="N23" s="42"/>
      <c r="O23" s="42"/>
      <c r="P23" s="42"/>
      <c r="Q23" s="42"/>
      <c r="R23" s="42"/>
      <c r="S23" s="42"/>
      <c r="T23" s="42"/>
      <c r="U23" s="42"/>
      <c r="V23" s="42"/>
      <c r="W23" s="42"/>
      <c r="X23" s="42"/>
      <c r="Y23" s="42"/>
      <c r="Z23" s="42"/>
    </row>
    <row r="24" ht="15.75" customHeight="1">
      <c r="A24" s="99" t="s">
        <v>215</v>
      </c>
      <c r="B24" s="96" t="s">
        <v>1803</v>
      </c>
      <c r="C24" s="96" t="s">
        <v>44</v>
      </c>
      <c r="D24" s="96" t="s">
        <v>1666</v>
      </c>
      <c r="E24" s="96" t="s">
        <v>1805</v>
      </c>
      <c r="F24" s="125">
        <v>42733.0</v>
      </c>
      <c r="G24" s="96" t="s">
        <v>1806</v>
      </c>
      <c r="H24" s="124"/>
      <c r="I24" s="42"/>
      <c r="J24" s="42"/>
      <c r="K24" s="42"/>
      <c r="L24" s="42"/>
      <c r="M24" s="42"/>
      <c r="N24" s="42"/>
      <c r="O24" s="42"/>
      <c r="P24" s="42"/>
      <c r="Q24" s="42"/>
      <c r="R24" s="42"/>
      <c r="S24" s="42"/>
      <c r="T24" s="42"/>
      <c r="U24" s="42"/>
      <c r="V24" s="42"/>
      <c r="W24" s="42"/>
      <c r="X24" s="42"/>
      <c r="Y24" s="42"/>
      <c r="Z24" s="42"/>
    </row>
    <row r="25" ht="15.75" customHeight="1">
      <c r="A25" s="99" t="s">
        <v>215</v>
      </c>
      <c r="B25" s="96" t="s">
        <v>1810</v>
      </c>
      <c r="C25" s="96" t="s">
        <v>44</v>
      </c>
      <c r="D25" s="96" t="s">
        <v>1666</v>
      </c>
      <c r="E25" s="96" t="s">
        <v>1812</v>
      </c>
      <c r="F25" s="125">
        <v>42734.0</v>
      </c>
      <c r="G25" s="96" t="s">
        <v>1814</v>
      </c>
      <c r="H25" s="124"/>
      <c r="I25" s="42"/>
      <c r="J25" s="42"/>
      <c r="K25" s="42"/>
      <c r="L25" s="42"/>
      <c r="M25" s="42"/>
      <c r="N25" s="42"/>
      <c r="O25" s="42"/>
      <c r="P25" s="42"/>
      <c r="Q25" s="42"/>
      <c r="R25" s="42"/>
      <c r="S25" s="42"/>
      <c r="T25" s="42"/>
      <c r="U25" s="42"/>
      <c r="V25" s="42"/>
      <c r="W25" s="42"/>
      <c r="X25" s="42"/>
      <c r="Y25" s="42"/>
      <c r="Z25" s="42"/>
    </row>
    <row r="26" ht="15.75" customHeight="1">
      <c r="A26" s="99" t="s">
        <v>215</v>
      </c>
      <c r="B26" s="96" t="s">
        <v>1818</v>
      </c>
      <c r="C26" s="96" t="s">
        <v>44</v>
      </c>
      <c r="D26" s="96" t="s">
        <v>1666</v>
      </c>
      <c r="E26" s="96" t="s">
        <v>1819</v>
      </c>
      <c r="F26" s="125">
        <v>42734.0</v>
      </c>
      <c r="G26" s="96" t="s">
        <v>1820</v>
      </c>
      <c r="H26" s="124"/>
      <c r="I26" s="42"/>
      <c r="J26" s="42"/>
      <c r="K26" s="42"/>
      <c r="L26" s="42"/>
      <c r="M26" s="42"/>
      <c r="N26" s="42"/>
      <c r="O26" s="42"/>
      <c r="P26" s="42"/>
      <c r="Q26" s="42"/>
      <c r="R26" s="42"/>
      <c r="S26" s="42"/>
      <c r="T26" s="42"/>
      <c r="U26" s="42"/>
      <c r="V26" s="42"/>
      <c r="W26" s="42"/>
      <c r="X26" s="42"/>
      <c r="Y26" s="42"/>
      <c r="Z26" s="42"/>
    </row>
    <row r="27" ht="15.75" customHeight="1">
      <c r="A27" s="99" t="s">
        <v>215</v>
      </c>
      <c r="B27" s="96" t="s">
        <v>1821</v>
      </c>
      <c r="C27" s="96" t="s">
        <v>1822</v>
      </c>
      <c r="D27" s="96" t="s">
        <v>1666</v>
      </c>
      <c r="E27" s="132">
        <v>0.009722222222222222</v>
      </c>
      <c r="F27" s="125">
        <v>42731.0</v>
      </c>
      <c r="G27" s="96" t="s">
        <v>1825</v>
      </c>
      <c r="H27" s="124"/>
      <c r="I27" s="42"/>
      <c r="J27" s="42"/>
      <c r="K27" s="42"/>
      <c r="L27" s="42"/>
      <c r="M27" s="42"/>
      <c r="N27" s="42"/>
      <c r="O27" s="42"/>
      <c r="P27" s="42"/>
      <c r="Q27" s="42"/>
      <c r="R27" s="42"/>
      <c r="S27" s="42"/>
      <c r="T27" s="42"/>
      <c r="U27" s="42"/>
      <c r="V27" s="42"/>
      <c r="W27" s="42"/>
      <c r="X27" s="42"/>
      <c r="Y27" s="42"/>
      <c r="Z27" s="42"/>
    </row>
    <row r="28" ht="15.75" customHeight="1">
      <c r="A28" s="99" t="s">
        <v>1153</v>
      </c>
      <c r="B28" s="96" t="s">
        <v>1826</v>
      </c>
      <c r="C28" s="96" t="s">
        <v>1214</v>
      </c>
      <c r="D28" s="96" t="s">
        <v>1666</v>
      </c>
      <c r="E28" s="96" t="s">
        <v>1827</v>
      </c>
      <c r="F28" s="126">
        <v>42689.0</v>
      </c>
      <c r="G28" s="96" t="s">
        <v>1828</v>
      </c>
      <c r="H28" s="124"/>
      <c r="I28" s="42"/>
      <c r="J28" s="42"/>
      <c r="K28" s="42"/>
      <c r="L28" s="42"/>
      <c r="M28" s="42"/>
      <c r="N28" s="42"/>
      <c r="O28" s="42"/>
      <c r="P28" s="42"/>
      <c r="Q28" s="42"/>
      <c r="R28" s="42"/>
      <c r="S28" s="42"/>
      <c r="T28" s="42"/>
      <c r="U28" s="42"/>
      <c r="V28" s="42"/>
      <c r="W28" s="42"/>
      <c r="X28" s="42"/>
      <c r="Y28" s="42"/>
      <c r="Z28" s="42"/>
    </row>
    <row r="29" ht="15.75" customHeight="1">
      <c r="A29" s="99" t="s">
        <v>1153</v>
      </c>
      <c r="B29" s="96" t="s">
        <v>1832</v>
      </c>
      <c r="C29" s="96" t="s">
        <v>1214</v>
      </c>
      <c r="D29" s="96" t="s">
        <v>1666</v>
      </c>
      <c r="E29" s="96" t="s">
        <v>1834</v>
      </c>
      <c r="F29" s="126">
        <v>42690.0</v>
      </c>
      <c r="G29" s="96" t="s">
        <v>1835</v>
      </c>
      <c r="H29" s="124"/>
      <c r="I29" s="42"/>
      <c r="J29" s="42"/>
      <c r="K29" s="42"/>
      <c r="L29" s="42"/>
      <c r="M29" s="42"/>
      <c r="N29" s="42"/>
      <c r="O29" s="42"/>
      <c r="P29" s="42"/>
      <c r="Q29" s="42"/>
      <c r="R29" s="42"/>
      <c r="S29" s="42"/>
      <c r="T29" s="42"/>
      <c r="U29" s="42"/>
      <c r="V29" s="42"/>
      <c r="W29" s="42"/>
      <c r="X29" s="42"/>
      <c r="Y29" s="42"/>
      <c r="Z29" s="42"/>
    </row>
    <row r="30" ht="15.75" customHeight="1">
      <c r="A30" s="99" t="s">
        <v>1153</v>
      </c>
      <c r="B30" s="96" t="s">
        <v>1839</v>
      </c>
      <c r="C30" s="96" t="s">
        <v>1214</v>
      </c>
      <c r="D30" s="96" t="s">
        <v>1666</v>
      </c>
      <c r="E30" s="96" t="s">
        <v>1841</v>
      </c>
      <c r="F30" s="126">
        <v>42692.0</v>
      </c>
      <c r="G30" s="96" t="s">
        <v>1842</v>
      </c>
      <c r="H30" s="124"/>
      <c r="I30" s="42"/>
      <c r="J30" s="42"/>
      <c r="K30" s="42"/>
      <c r="L30" s="42"/>
      <c r="M30" s="42"/>
      <c r="N30" s="42"/>
      <c r="O30" s="42"/>
      <c r="P30" s="42"/>
      <c r="Q30" s="42"/>
      <c r="R30" s="42"/>
      <c r="S30" s="42"/>
      <c r="T30" s="42"/>
      <c r="U30" s="42"/>
      <c r="V30" s="42"/>
      <c r="W30" s="42"/>
      <c r="X30" s="42"/>
      <c r="Y30" s="42"/>
      <c r="Z30" s="42"/>
    </row>
    <row r="31" ht="15.75" customHeight="1">
      <c r="A31" s="99" t="s">
        <v>1071</v>
      </c>
      <c r="B31" s="96" t="s">
        <v>1845</v>
      </c>
      <c r="C31" s="96" t="s">
        <v>1214</v>
      </c>
      <c r="D31" s="96" t="s">
        <v>1666</v>
      </c>
      <c r="E31" s="96" t="s">
        <v>1847</v>
      </c>
      <c r="F31" s="126">
        <v>42693.0</v>
      </c>
      <c r="G31" s="96" t="s">
        <v>1849</v>
      </c>
      <c r="H31" s="124"/>
      <c r="I31" s="42"/>
      <c r="J31" s="42"/>
      <c r="K31" s="42"/>
      <c r="L31" s="42"/>
      <c r="M31" s="42"/>
      <c r="N31" s="42"/>
      <c r="O31" s="42"/>
      <c r="P31" s="42"/>
      <c r="Q31" s="42"/>
      <c r="R31" s="42"/>
      <c r="S31" s="42"/>
      <c r="T31" s="42"/>
      <c r="U31" s="42"/>
      <c r="V31" s="42"/>
      <c r="W31" s="42"/>
      <c r="X31" s="42"/>
      <c r="Y31" s="42"/>
      <c r="Z31" s="42"/>
    </row>
    <row r="32" ht="15.75" customHeight="1">
      <c r="A32" s="99" t="s">
        <v>1071</v>
      </c>
      <c r="B32" s="96" t="s">
        <v>1737</v>
      </c>
      <c r="C32" s="96" t="s">
        <v>1214</v>
      </c>
      <c r="D32" s="96" t="s">
        <v>1666</v>
      </c>
      <c r="E32" s="96" t="s">
        <v>1855</v>
      </c>
      <c r="F32" s="126">
        <v>42693.0</v>
      </c>
      <c r="G32" s="96" t="s">
        <v>825</v>
      </c>
      <c r="H32" s="124"/>
      <c r="I32" s="42"/>
      <c r="J32" s="42"/>
      <c r="K32" s="42"/>
      <c r="L32" s="42"/>
      <c r="M32" s="42"/>
      <c r="N32" s="42"/>
      <c r="O32" s="42"/>
      <c r="P32" s="42"/>
      <c r="Q32" s="42"/>
      <c r="R32" s="42"/>
      <c r="S32" s="42"/>
      <c r="T32" s="42"/>
      <c r="U32" s="42"/>
      <c r="V32" s="42"/>
      <c r="W32" s="42"/>
      <c r="X32" s="42"/>
      <c r="Y32" s="42"/>
      <c r="Z32" s="42"/>
    </row>
    <row r="33" ht="15.75" customHeight="1">
      <c r="A33" s="99" t="s">
        <v>1006</v>
      </c>
      <c r="B33" s="96" t="s">
        <v>1859</v>
      </c>
      <c r="C33" s="96" t="s">
        <v>1214</v>
      </c>
      <c r="D33" s="96" t="s">
        <v>1666</v>
      </c>
      <c r="E33" s="96" t="s">
        <v>1860</v>
      </c>
      <c r="F33" s="126">
        <v>42694.0</v>
      </c>
      <c r="G33" s="96" t="s">
        <v>1861</v>
      </c>
      <c r="H33" s="124"/>
      <c r="I33" s="42"/>
      <c r="J33" s="42"/>
      <c r="K33" s="42"/>
      <c r="L33" s="42"/>
      <c r="M33" s="42"/>
      <c r="N33" s="42"/>
      <c r="O33" s="42"/>
      <c r="P33" s="42"/>
      <c r="Q33" s="42"/>
      <c r="R33" s="42"/>
      <c r="S33" s="42"/>
      <c r="T33" s="42"/>
      <c r="U33" s="42"/>
      <c r="V33" s="42"/>
      <c r="W33" s="42"/>
      <c r="X33" s="42"/>
      <c r="Y33" s="42"/>
      <c r="Z33" s="42"/>
    </row>
    <row r="34" ht="15.75" customHeight="1">
      <c r="A34" s="99" t="s">
        <v>1862</v>
      </c>
      <c r="B34" s="96" t="s">
        <v>1863</v>
      </c>
      <c r="C34" s="96" t="s">
        <v>1214</v>
      </c>
      <c r="D34" s="96" t="s">
        <v>1666</v>
      </c>
      <c r="E34" s="96" t="s">
        <v>1864</v>
      </c>
      <c r="F34" s="126">
        <v>42694.0</v>
      </c>
      <c r="G34" s="96" t="s">
        <v>1865</v>
      </c>
      <c r="H34" s="124"/>
      <c r="I34" s="42"/>
      <c r="J34" s="42"/>
      <c r="K34" s="42"/>
      <c r="L34" s="42"/>
      <c r="M34" s="42"/>
      <c r="N34" s="42"/>
      <c r="O34" s="42"/>
      <c r="P34" s="42"/>
      <c r="Q34" s="42"/>
      <c r="R34" s="42"/>
      <c r="S34" s="42"/>
      <c r="T34" s="42"/>
      <c r="U34" s="42"/>
      <c r="V34" s="42"/>
      <c r="W34" s="42"/>
      <c r="X34" s="42"/>
      <c r="Y34" s="42"/>
      <c r="Z34" s="42"/>
    </row>
    <row r="35" ht="15.75" customHeight="1">
      <c r="A35" s="99" t="s">
        <v>1006</v>
      </c>
      <c r="B35" s="96" t="s">
        <v>1867</v>
      </c>
      <c r="C35" s="96" t="s">
        <v>1214</v>
      </c>
      <c r="D35" s="96" t="s">
        <v>1666</v>
      </c>
      <c r="E35" s="96" t="s">
        <v>1869</v>
      </c>
      <c r="F35" s="126">
        <v>42694.0</v>
      </c>
      <c r="G35" s="96" t="s">
        <v>1871</v>
      </c>
      <c r="H35" s="124"/>
      <c r="I35" s="42"/>
      <c r="J35" s="42"/>
      <c r="K35" s="42"/>
      <c r="L35" s="42"/>
      <c r="M35" s="42"/>
      <c r="N35" s="42"/>
      <c r="O35" s="42"/>
      <c r="P35" s="42"/>
      <c r="Q35" s="42"/>
      <c r="R35" s="42"/>
      <c r="S35" s="42"/>
      <c r="T35" s="42"/>
      <c r="U35" s="42"/>
      <c r="V35" s="42"/>
      <c r="W35" s="42"/>
      <c r="X35" s="42"/>
      <c r="Y35" s="42"/>
      <c r="Z35" s="42"/>
    </row>
    <row r="36" ht="15.75" customHeight="1">
      <c r="A36" s="99" t="s">
        <v>1006</v>
      </c>
      <c r="B36" s="96" t="s">
        <v>1874</v>
      </c>
      <c r="C36" s="96" t="s">
        <v>1214</v>
      </c>
      <c r="D36" s="96" t="s">
        <v>1666</v>
      </c>
      <c r="E36" s="96" t="s">
        <v>1877</v>
      </c>
      <c r="F36" s="126">
        <v>42695.0</v>
      </c>
      <c r="G36" s="96" t="s">
        <v>1880</v>
      </c>
      <c r="H36" s="124"/>
      <c r="I36" s="42"/>
      <c r="J36" s="42"/>
      <c r="K36" s="42"/>
      <c r="L36" s="42"/>
      <c r="M36" s="42"/>
      <c r="N36" s="42"/>
      <c r="O36" s="42"/>
      <c r="P36" s="42"/>
      <c r="Q36" s="42"/>
      <c r="R36" s="42"/>
      <c r="S36" s="42"/>
      <c r="T36" s="42"/>
      <c r="U36" s="42"/>
      <c r="V36" s="42"/>
      <c r="W36" s="42"/>
      <c r="X36" s="42"/>
      <c r="Y36" s="42"/>
      <c r="Z36" s="42"/>
    </row>
    <row r="37" ht="15.75" customHeight="1">
      <c r="A37" s="99" t="s">
        <v>1006</v>
      </c>
      <c r="B37" s="96" t="s">
        <v>1883</v>
      </c>
      <c r="C37" s="96" t="s">
        <v>1214</v>
      </c>
      <c r="D37" s="96" t="s">
        <v>1666</v>
      </c>
      <c r="E37" s="96" t="s">
        <v>1885</v>
      </c>
      <c r="F37" s="126">
        <v>42695.0</v>
      </c>
      <c r="G37" s="96" t="s">
        <v>1887</v>
      </c>
      <c r="H37" s="124"/>
      <c r="I37" s="42"/>
      <c r="J37" s="42"/>
      <c r="K37" s="42"/>
      <c r="L37" s="42"/>
      <c r="M37" s="42"/>
      <c r="N37" s="42"/>
      <c r="O37" s="42"/>
      <c r="P37" s="42"/>
      <c r="Q37" s="42"/>
      <c r="R37" s="42"/>
      <c r="S37" s="42"/>
      <c r="T37" s="42"/>
      <c r="U37" s="42"/>
      <c r="V37" s="42"/>
      <c r="W37" s="42"/>
      <c r="X37" s="42"/>
      <c r="Y37" s="42"/>
      <c r="Z37" s="42"/>
    </row>
    <row r="38" ht="15.75" customHeight="1">
      <c r="A38" s="99" t="s">
        <v>1006</v>
      </c>
      <c r="B38" s="96" t="s">
        <v>1058</v>
      </c>
      <c r="C38" s="96" t="s">
        <v>1214</v>
      </c>
      <c r="D38" s="96" t="s">
        <v>1666</v>
      </c>
      <c r="E38" s="96" t="s">
        <v>1888</v>
      </c>
      <c r="F38" s="126">
        <v>42695.0</v>
      </c>
      <c r="G38" s="96" t="s">
        <v>1889</v>
      </c>
      <c r="H38" s="124"/>
      <c r="I38" s="42"/>
      <c r="J38" s="42"/>
      <c r="K38" s="42"/>
      <c r="L38" s="42"/>
      <c r="M38" s="42"/>
      <c r="N38" s="42"/>
      <c r="O38" s="42"/>
      <c r="P38" s="42"/>
      <c r="Q38" s="42"/>
      <c r="R38" s="42"/>
      <c r="S38" s="42"/>
      <c r="T38" s="42"/>
      <c r="U38" s="42"/>
      <c r="V38" s="42"/>
      <c r="W38" s="42"/>
      <c r="X38" s="42"/>
      <c r="Y38" s="42"/>
      <c r="Z38" s="42"/>
    </row>
    <row r="39" ht="15.75" customHeight="1">
      <c r="A39" s="99" t="s">
        <v>26</v>
      </c>
      <c r="B39" s="96" t="s">
        <v>1890</v>
      </c>
      <c r="C39" s="96" t="s">
        <v>1214</v>
      </c>
      <c r="D39" s="96" t="s">
        <v>1666</v>
      </c>
      <c r="E39" s="96" t="s">
        <v>1891</v>
      </c>
      <c r="F39" s="126">
        <v>42696.0</v>
      </c>
      <c r="G39" s="96" t="s">
        <v>1892</v>
      </c>
      <c r="H39" s="124"/>
      <c r="I39" s="42"/>
      <c r="J39" s="42"/>
      <c r="K39" s="42"/>
      <c r="L39" s="42"/>
      <c r="M39" s="42"/>
      <c r="N39" s="42"/>
      <c r="O39" s="42"/>
      <c r="P39" s="42"/>
      <c r="Q39" s="42"/>
      <c r="R39" s="42"/>
      <c r="S39" s="42"/>
      <c r="T39" s="42"/>
      <c r="U39" s="42"/>
      <c r="V39" s="42"/>
      <c r="W39" s="42"/>
      <c r="X39" s="42"/>
      <c r="Y39" s="42"/>
      <c r="Z39" s="42"/>
    </row>
    <row r="40" ht="15.75" customHeight="1">
      <c r="A40" s="99" t="s">
        <v>26</v>
      </c>
      <c r="B40" s="96" t="s">
        <v>1897</v>
      </c>
      <c r="C40" s="96" t="s">
        <v>1214</v>
      </c>
      <c r="D40" s="96" t="s">
        <v>1666</v>
      </c>
      <c r="E40" s="96" t="s">
        <v>1898</v>
      </c>
      <c r="F40" s="126">
        <v>42696.0</v>
      </c>
      <c r="G40" s="96" t="s">
        <v>1899</v>
      </c>
      <c r="H40" s="124"/>
      <c r="I40" s="42"/>
      <c r="J40" s="42"/>
      <c r="K40" s="42"/>
      <c r="L40" s="42"/>
      <c r="M40" s="42"/>
      <c r="N40" s="42"/>
      <c r="O40" s="42"/>
      <c r="P40" s="42"/>
      <c r="Q40" s="42"/>
      <c r="R40" s="42"/>
      <c r="S40" s="42"/>
      <c r="T40" s="42"/>
      <c r="U40" s="42"/>
      <c r="V40" s="42"/>
      <c r="W40" s="42"/>
      <c r="X40" s="42"/>
      <c r="Y40" s="42"/>
      <c r="Z40" s="42"/>
    </row>
    <row r="41" ht="15.75" customHeight="1">
      <c r="A41" s="99" t="s">
        <v>26</v>
      </c>
      <c r="B41" s="96" t="s">
        <v>1900</v>
      </c>
      <c r="C41" s="96" t="s">
        <v>1214</v>
      </c>
      <c r="D41" s="96" t="s">
        <v>1666</v>
      </c>
      <c r="E41" s="96" t="s">
        <v>1901</v>
      </c>
      <c r="F41" s="126">
        <v>42697.0</v>
      </c>
      <c r="G41" s="96" t="s">
        <v>1902</v>
      </c>
      <c r="H41" s="124"/>
      <c r="I41" s="42"/>
      <c r="J41" s="42"/>
      <c r="K41" s="42"/>
      <c r="L41" s="42"/>
      <c r="M41" s="42"/>
      <c r="N41" s="42"/>
      <c r="O41" s="42"/>
      <c r="P41" s="42"/>
      <c r="Q41" s="42"/>
      <c r="R41" s="42"/>
      <c r="S41" s="42"/>
      <c r="T41" s="42"/>
      <c r="U41" s="42"/>
      <c r="V41" s="42"/>
      <c r="W41" s="42"/>
      <c r="X41" s="42"/>
      <c r="Y41" s="42"/>
      <c r="Z41" s="42"/>
    </row>
    <row r="42" ht="15.75" customHeight="1">
      <c r="A42" s="99" t="s">
        <v>26</v>
      </c>
      <c r="B42" s="96" t="s">
        <v>1905</v>
      </c>
      <c r="C42" s="96" t="s">
        <v>1214</v>
      </c>
      <c r="D42" s="96" t="s">
        <v>1666</v>
      </c>
      <c r="E42" s="96" t="s">
        <v>1906</v>
      </c>
      <c r="F42" s="126">
        <v>42697.0</v>
      </c>
      <c r="G42" s="96" t="s">
        <v>1907</v>
      </c>
      <c r="H42" s="124"/>
      <c r="I42" s="42"/>
      <c r="J42" s="42"/>
      <c r="K42" s="42"/>
      <c r="L42" s="42"/>
      <c r="M42" s="42"/>
      <c r="N42" s="42"/>
      <c r="O42" s="42"/>
      <c r="P42" s="42"/>
      <c r="Q42" s="42"/>
      <c r="R42" s="42"/>
      <c r="S42" s="42"/>
      <c r="T42" s="42"/>
      <c r="U42" s="42"/>
      <c r="V42" s="42"/>
      <c r="W42" s="42"/>
      <c r="X42" s="42"/>
      <c r="Y42" s="42"/>
      <c r="Z42" s="42"/>
    </row>
    <row r="43" ht="15.75" customHeight="1">
      <c r="A43" s="99" t="s">
        <v>1169</v>
      </c>
      <c r="B43" s="96" t="s">
        <v>1908</v>
      </c>
      <c r="C43" s="96" t="s">
        <v>1214</v>
      </c>
      <c r="D43" s="96" t="s">
        <v>1666</v>
      </c>
      <c r="E43" s="96" t="s">
        <v>1909</v>
      </c>
      <c r="F43" s="126">
        <v>42698.0</v>
      </c>
      <c r="G43" s="96" t="s">
        <v>1910</v>
      </c>
      <c r="H43" s="124"/>
      <c r="I43" s="42"/>
      <c r="J43" s="42"/>
      <c r="K43" s="42"/>
      <c r="L43" s="42"/>
      <c r="M43" s="42"/>
      <c r="N43" s="42"/>
      <c r="O43" s="42"/>
      <c r="P43" s="42"/>
      <c r="Q43" s="42"/>
      <c r="R43" s="42"/>
      <c r="S43" s="42"/>
      <c r="T43" s="42"/>
      <c r="U43" s="42"/>
      <c r="V43" s="42"/>
      <c r="W43" s="42"/>
      <c r="X43" s="42"/>
      <c r="Y43" s="42"/>
      <c r="Z43" s="42"/>
    </row>
    <row r="44" ht="15.75" customHeight="1">
      <c r="A44" s="99" t="s">
        <v>26</v>
      </c>
      <c r="B44" s="96" t="s">
        <v>1911</v>
      </c>
      <c r="C44" s="96" t="s">
        <v>1214</v>
      </c>
      <c r="D44" s="96" t="s">
        <v>1666</v>
      </c>
      <c r="E44" s="96" t="s">
        <v>1913</v>
      </c>
      <c r="F44" s="126">
        <v>42698.0</v>
      </c>
      <c r="G44" s="96" t="s">
        <v>1915</v>
      </c>
      <c r="H44" s="124"/>
      <c r="I44" s="42"/>
      <c r="J44" s="42"/>
      <c r="K44" s="42"/>
      <c r="L44" s="42"/>
      <c r="M44" s="42"/>
      <c r="N44" s="42"/>
      <c r="O44" s="42"/>
      <c r="P44" s="42"/>
      <c r="Q44" s="42"/>
      <c r="R44" s="42"/>
      <c r="S44" s="42"/>
      <c r="T44" s="42"/>
      <c r="U44" s="42"/>
      <c r="V44" s="42"/>
      <c r="W44" s="42"/>
      <c r="X44" s="42"/>
      <c r="Y44" s="42"/>
      <c r="Z44" s="42"/>
    </row>
    <row r="45" ht="15.75" customHeight="1">
      <c r="A45" s="99" t="s">
        <v>1916</v>
      </c>
      <c r="B45" s="96" t="s">
        <v>1917</v>
      </c>
      <c r="C45" s="96" t="s">
        <v>1214</v>
      </c>
      <c r="D45" s="96" t="s">
        <v>1666</v>
      </c>
      <c r="E45" s="96" t="s">
        <v>1918</v>
      </c>
      <c r="F45" s="123">
        <v>42698.0</v>
      </c>
      <c r="G45" s="96" t="s">
        <v>825</v>
      </c>
      <c r="H45" s="124"/>
      <c r="I45" s="42"/>
      <c r="J45" s="42"/>
      <c r="K45" s="42"/>
      <c r="L45" s="42"/>
      <c r="M45" s="42"/>
      <c r="N45" s="42"/>
      <c r="O45" s="42"/>
      <c r="P45" s="42"/>
      <c r="Q45" s="42"/>
      <c r="R45" s="42"/>
      <c r="S45" s="42"/>
      <c r="T45" s="42"/>
      <c r="U45" s="42"/>
      <c r="V45" s="42"/>
      <c r="W45" s="42"/>
      <c r="X45" s="42"/>
      <c r="Y45" s="42"/>
      <c r="Z45" s="42"/>
    </row>
    <row r="46" ht="15.75" customHeight="1">
      <c r="A46" s="99" t="s">
        <v>1916</v>
      </c>
      <c r="B46" s="96" t="s">
        <v>1919</v>
      </c>
      <c r="C46" s="96" t="s">
        <v>1214</v>
      </c>
      <c r="D46" s="96" t="s">
        <v>1666</v>
      </c>
      <c r="E46" s="132">
        <v>0.7263888888888889</v>
      </c>
      <c r="F46" s="126">
        <v>42698.0</v>
      </c>
      <c r="G46" s="96" t="s">
        <v>825</v>
      </c>
      <c r="H46" s="124"/>
      <c r="I46" s="42"/>
      <c r="J46" s="42"/>
      <c r="K46" s="42"/>
      <c r="L46" s="42"/>
      <c r="M46" s="42"/>
      <c r="N46" s="42"/>
      <c r="O46" s="42"/>
      <c r="P46" s="42"/>
      <c r="Q46" s="42"/>
      <c r="R46" s="42"/>
      <c r="S46" s="42"/>
      <c r="T46" s="42"/>
      <c r="U46" s="42"/>
      <c r="V46" s="42"/>
      <c r="W46" s="42"/>
      <c r="X46" s="42"/>
      <c r="Y46" s="42"/>
      <c r="Z46" s="42"/>
    </row>
    <row r="47" ht="15.75" customHeight="1">
      <c r="A47" s="99" t="s">
        <v>26</v>
      </c>
      <c r="B47" s="96" t="s">
        <v>1923</v>
      </c>
      <c r="C47" s="96" t="s">
        <v>1214</v>
      </c>
      <c r="D47" s="96" t="s">
        <v>1666</v>
      </c>
      <c r="E47" s="96" t="s">
        <v>1925</v>
      </c>
      <c r="F47" s="126">
        <v>42699.0</v>
      </c>
      <c r="G47" s="96" t="s">
        <v>1926</v>
      </c>
      <c r="H47" s="124"/>
      <c r="I47" s="42"/>
      <c r="J47" s="42"/>
      <c r="K47" s="42"/>
      <c r="L47" s="42"/>
      <c r="M47" s="42"/>
      <c r="N47" s="42"/>
      <c r="O47" s="42"/>
      <c r="P47" s="42"/>
      <c r="Q47" s="42"/>
      <c r="R47" s="42"/>
      <c r="S47" s="42"/>
      <c r="T47" s="42"/>
      <c r="U47" s="42"/>
      <c r="V47" s="42"/>
      <c r="W47" s="42"/>
      <c r="X47" s="42"/>
      <c r="Y47" s="42"/>
      <c r="Z47" s="42"/>
    </row>
    <row r="48" ht="15.75" customHeight="1">
      <c r="A48" s="99" t="s">
        <v>26</v>
      </c>
      <c r="B48" s="96" t="s">
        <v>1931</v>
      </c>
      <c r="C48" s="96" t="s">
        <v>1214</v>
      </c>
      <c r="D48" s="96" t="s">
        <v>1666</v>
      </c>
      <c r="E48" s="96" t="s">
        <v>1933</v>
      </c>
      <c r="F48" s="126">
        <v>42699.0</v>
      </c>
      <c r="G48" s="96" t="s">
        <v>1934</v>
      </c>
      <c r="H48" s="124"/>
      <c r="I48" s="42"/>
      <c r="J48" s="42"/>
      <c r="K48" s="42"/>
      <c r="L48" s="42"/>
      <c r="M48" s="42"/>
      <c r="N48" s="42"/>
      <c r="O48" s="42"/>
      <c r="P48" s="42"/>
      <c r="Q48" s="42"/>
      <c r="R48" s="42"/>
      <c r="S48" s="42"/>
      <c r="T48" s="42"/>
      <c r="U48" s="42"/>
      <c r="V48" s="42"/>
      <c r="W48" s="42"/>
      <c r="X48" s="42"/>
      <c r="Y48" s="42"/>
      <c r="Z48" s="42"/>
    </row>
    <row r="49" ht="15.75" customHeight="1">
      <c r="A49" s="99" t="s">
        <v>1916</v>
      </c>
      <c r="B49" s="96" t="s">
        <v>1938</v>
      </c>
      <c r="C49" s="96" t="s">
        <v>1214</v>
      </c>
      <c r="D49" s="96" t="s">
        <v>1666</v>
      </c>
      <c r="E49" s="96" t="s">
        <v>1940</v>
      </c>
      <c r="F49" s="126">
        <v>42699.0</v>
      </c>
      <c r="G49" s="96" t="s">
        <v>825</v>
      </c>
      <c r="H49" s="124"/>
      <c r="I49" s="42"/>
      <c r="J49" s="42"/>
      <c r="K49" s="42"/>
      <c r="L49" s="42"/>
      <c r="M49" s="42"/>
      <c r="N49" s="42"/>
      <c r="O49" s="42"/>
      <c r="P49" s="42"/>
      <c r="Q49" s="42"/>
      <c r="R49" s="42"/>
      <c r="S49" s="42"/>
      <c r="T49" s="42"/>
      <c r="U49" s="42"/>
      <c r="V49" s="42"/>
      <c r="W49" s="42"/>
      <c r="X49" s="42"/>
      <c r="Y49" s="42"/>
      <c r="Z49" s="42"/>
    </row>
    <row r="50" ht="15.75" customHeight="1">
      <c r="A50" s="99" t="s">
        <v>1916</v>
      </c>
      <c r="B50" s="96" t="s">
        <v>1118</v>
      </c>
      <c r="C50" s="96" t="s">
        <v>1214</v>
      </c>
      <c r="D50" s="96" t="s">
        <v>1666</v>
      </c>
      <c r="E50" s="96" t="s">
        <v>1941</v>
      </c>
      <c r="F50" s="126">
        <v>42699.0</v>
      </c>
      <c r="G50" s="96" t="s">
        <v>825</v>
      </c>
      <c r="H50" s="124"/>
      <c r="I50" s="42"/>
      <c r="J50" s="42"/>
      <c r="K50" s="42"/>
      <c r="L50" s="42"/>
      <c r="M50" s="42"/>
      <c r="N50" s="42"/>
      <c r="O50" s="42"/>
      <c r="P50" s="42"/>
      <c r="Q50" s="42"/>
      <c r="R50" s="42"/>
      <c r="S50" s="42"/>
      <c r="T50" s="42"/>
      <c r="U50" s="42"/>
      <c r="V50" s="42"/>
      <c r="W50" s="42"/>
      <c r="X50" s="42"/>
      <c r="Y50" s="42"/>
      <c r="Z50" s="42"/>
    </row>
    <row r="51" ht="15.75" customHeight="1">
      <c r="A51" s="99" t="s">
        <v>26</v>
      </c>
      <c r="B51" s="96" t="s">
        <v>1942</v>
      </c>
      <c r="C51" s="96" t="s">
        <v>1214</v>
      </c>
      <c r="D51" s="96" t="s">
        <v>1666</v>
      </c>
      <c r="E51" s="96" t="s">
        <v>1943</v>
      </c>
      <c r="F51" s="126">
        <v>42700.0</v>
      </c>
      <c r="G51" s="96" t="s">
        <v>1944</v>
      </c>
      <c r="H51" s="124"/>
      <c r="I51" s="42"/>
      <c r="J51" s="42"/>
      <c r="K51" s="42"/>
      <c r="L51" s="42"/>
      <c r="M51" s="42"/>
      <c r="N51" s="42"/>
      <c r="O51" s="42"/>
      <c r="P51" s="42"/>
      <c r="Q51" s="42"/>
      <c r="R51" s="42"/>
      <c r="S51" s="42"/>
      <c r="T51" s="42"/>
      <c r="U51" s="42"/>
      <c r="V51" s="42"/>
      <c r="W51" s="42"/>
      <c r="X51" s="42"/>
      <c r="Y51" s="42"/>
      <c r="Z51" s="42"/>
    </row>
    <row r="52" ht="15.75" customHeight="1">
      <c r="A52" s="99" t="s">
        <v>26</v>
      </c>
      <c r="B52" s="96" t="s">
        <v>1945</v>
      </c>
      <c r="C52" s="96" t="s">
        <v>1214</v>
      </c>
      <c r="D52" s="96" t="s">
        <v>1666</v>
      </c>
      <c r="E52" s="96" t="s">
        <v>1943</v>
      </c>
      <c r="F52" s="126">
        <v>42700.0</v>
      </c>
      <c r="G52" s="96" t="s">
        <v>1946</v>
      </c>
      <c r="H52" s="124"/>
      <c r="I52" s="42"/>
      <c r="J52" s="42"/>
      <c r="K52" s="42"/>
      <c r="L52" s="42"/>
      <c r="M52" s="42"/>
      <c r="N52" s="42"/>
      <c r="O52" s="42"/>
      <c r="P52" s="42"/>
      <c r="Q52" s="42"/>
      <c r="R52" s="42"/>
      <c r="S52" s="42"/>
      <c r="T52" s="42"/>
      <c r="U52" s="42"/>
      <c r="V52" s="42"/>
      <c r="W52" s="42"/>
      <c r="X52" s="42"/>
      <c r="Y52" s="42"/>
      <c r="Z52" s="42"/>
    </row>
    <row r="53" ht="15.75" customHeight="1">
      <c r="A53" s="99" t="s">
        <v>26</v>
      </c>
      <c r="B53" s="96" t="s">
        <v>1947</v>
      </c>
      <c r="C53" s="96" t="s">
        <v>1214</v>
      </c>
      <c r="D53" s="96" t="s">
        <v>1666</v>
      </c>
      <c r="E53" s="96" t="s">
        <v>1948</v>
      </c>
      <c r="F53" s="126">
        <v>42700.0</v>
      </c>
      <c r="G53" s="96" t="s">
        <v>825</v>
      </c>
      <c r="H53" s="124"/>
      <c r="I53" s="42"/>
      <c r="J53" s="42"/>
      <c r="K53" s="42"/>
      <c r="L53" s="42"/>
      <c r="M53" s="42"/>
      <c r="N53" s="42"/>
      <c r="O53" s="42"/>
      <c r="P53" s="42"/>
      <c r="Q53" s="42"/>
      <c r="R53" s="42"/>
      <c r="S53" s="42"/>
      <c r="T53" s="42"/>
      <c r="U53" s="42"/>
      <c r="V53" s="42"/>
      <c r="W53" s="42"/>
      <c r="X53" s="42"/>
      <c r="Y53" s="42"/>
      <c r="Z53" s="42"/>
    </row>
    <row r="54" ht="15.75" customHeight="1">
      <c r="A54" s="99" t="s">
        <v>1067</v>
      </c>
      <c r="B54" s="96" t="s">
        <v>1952</v>
      </c>
      <c r="C54" s="96" t="s">
        <v>116</v>
      </c>
      <c r="D54" s="96" t="s">
        <v>1597</v>
      </c>
      <c r="E54" s="96" t="s">
        <v>1955</v>
      </c>
      <c r="F54" s="123">
        <v>42706.0</v>
      </c>
      <c r="G54" s="96" t="s">
        <v>1957</v>
      </c>
      <c r="H54" s="124"/>
      <c r="I54" s="42"/>
      <c r="J54" s="42"/>
      <c r="K54" s="42"/>
      <c r="L54" s="42"/>
      <c r="M54" s="42"/>
      <c r="N54" s="42"/>
      <c r="O54" s="42"/>
      <c r="P54" s="42"/>
      <c r="Q54" s="42"/>
      <c r="R54" s="42"/>
      <c r="S54" s="42"/>
      <c r="T54" s="42"/>
      <c r="U54" s="42"/>
      <c r="V54" s="42"/>
      <c r="W54" s="42"/>
      <c r="X54" s="42"/>
      <c r="Y54" s="42"/>
      <c r="Z54" s="42"/>
    </row>
    <row r="55" ht="15.75" customHeight="1">
      <c r="A55" s="99" t="s">
        <v>1081</v>
      </c>
      <c r="B55" s="96" t="s">
        <v>1962</v>
      </c>
      <c r="C55" s="96" t="s">
        <v>116</v>
      </c>
      <c r="D55" s="96" t="s">
        <v>1597</v>
      </c>
      <c r="E55" s="96" t="s">
        <v>1963</v>
      </c>
      <c r="F55" s="126">
        <v>42707.0</v>
      </c>
      <c r="G55" s="96" t="s">
        <v>1965</v>
      </c>
      <c r="H55" s="96" t="s">
        <v>1966</v>
      </c>
      <c r="I55" s="42"/>
      <c r="J55" s="42"/>
      <c r="K55" s="42"/>
      <c r="L55" s="42"/>
      <c r="M55" s="42"/>
      <c r="N55" s="42"/>
      <c r="O55" s="42"/>
      <c r="P55" s="42"/>
      <c r="Q55" s="42"/>
      <c r="R55" s="42"/>
      <c r="S55" s="42"/>
      <c r="T55" s="42"/>
      <c r="U55" s="42"/>
      <c r="V55" s="42"/>
      <c r="W55" s="42"/>
      <c r="X55" s="42"/>
      <c r="Y55" s="42"/>
      <c r="Z55" s="42"/>
    </row>
    <row r="56" ht="15.75" customHeight="1">
      <c r="A56" s="99" t="s">
        <v>1081</v>
      </c>
      <c r="B56" s="96" t="s">
        <v>825</v>
      </c>
      <c r="C56" s="96" t="s">
        <v>116</v>
      </c>
      <c r="D56" s="96" t="s">
        <v>1666</v>
      </c>
      <c r="E56" s="96" t="s">
        <v>1969</v>
      </c>
      <c r="F56" s="126">
        <v>42706.0</v>
      </c>
      <c r="G56" s="96" t="s">
        <v>1970</v>
      </c>
      <c r="H56" s="96" t="s">
        <v>1971</v>
      </c>
      <c r="I56" s="42"/>
      <c r="J56" s="42"/>
      <c r="K56" s="42"/>
      <c r="L56" s="42"/>
      <c r="M56" s="42"/>
      <c r="N56" s="42"/>
      <c r="O56" s="42"/>
      <c r="P56" s="42"/>
      <c r="Q56" s="42"/>
      <c r="R56" s="42"/>
      <c r="S56" s="42"/>
      <c r="T56" s="42"/>
      <c r="U56" s="42"/>
      <c r="V56" s="42"/>
      <c r="W56" s="42"/>
      <c r="X56" s="42"/>
      <c r="Y56" s="42"/>
      <c r="Z56" s="42"/>
    </row>
    <row r="57" ht="15.75" customHeight="1">
      <c r="A57" s="99" t="s">
        <v>26</v>
      </c>
      <c r="B57" s="96" t="s">
        <v>1972</v>
      </c>
      <c r="C57" s="96" t="s">
        <v>116</v>
      </c>
      <c r="D57" s="96" t="s">
        <v>1597</v>
      </c>
      <c r="E57" s="96" t="s">
        <v>1973</v>
      </c>
      <c r="F57" s="126">
        <v>42707.0</v>
      </c>
      <c r="G57" s="96" t="s">
        <v>1974</v>
      </c>
      <c r="H57" s="124"/>
      <c r="I57" s="42"/>
      <c r="J57" s="42"/>
      <c r="K57" s="42"/>
      <c r="L57" s="42"/>
      <c r="M57" s="42"/>
      <c r="N57" s="42"/>
      <c r="O57" s="42"/>
      <c r="P57" s="42"/>
      <c r="Q57" s="42"/>
      <c r="R57" s="42"/>
      <c r="S57" s="42"/>
      <c r="T57" s="42"/>
      <c r="U57" s="42"/>
      <c r="V57" s="42"/>
      <c r="W57" s="42"/>
      <c r="X57" s="42"/>
      <c r="Y57" s="42"/>
      <c r="Z57" s="42"/>
    </row>
    <row r="58" ht="15.75" customHeight="1">
      <c r="A58" s="99" t="s">
        <v>1006</v>
      </c>
      <c r="B58" s="96" t="s">
        <v>1975</v>
      </c>
      <c r="C58" s="96" t="s">
        <v>116</v>
      </c>
      <c r="D58" s="96" t="s">
        <v>1666</v>
      </c>
      <c r="E58" s="96" t="s">
        <v>1977</v>
      </c>
      <c r="F58" s="123">
        <v>42712.0</v>
      </c>
      <c r="G58" s="96" t="s">
        <v>266</v>
      </c>
      <c r="H58" s="124"/>
      <c r="I58" s="42"/>
      <c r="J58" s="42"/>
      <c r="K58" s="42"/>
      <c r="L58" s="42"/>
      <c r="M58" s="42"/>
      <c r="N58" s="42"/>
      <c r="O58" s="42"/>
      <c r="P58" s="42"/>
      <c r="Q58" s="42"/>
      <c r="R58" s="42"/>
      <c r="S58" s="42"/>
      <c r="T58" s="42"/>
      <c r="U58" s="42"/>
      <c r="V58" s="42"/>
      <c r="W58" s="42"/>
      <c r="X58" s="42"/>
      <c r="Y58" s="42"/>
      <c r="Z58" s="42"/>
    </row>
    <row r="59" ht="15.75" customHeight="1">
      <c r="A59" s="99" t="s">
        <v>1006</v>
      </c>
      <c r="B59" s="96" t="s">
        <v>1981</v>
      </c>
      <c r="C59" s="96" t="s">
        <v>116</v>
      </c>
      <c r="D59" s="96" t="s">
        <v>1666</v>
      </c>
      <c r="E59" s="96" t="s">
        <v>1982</v>
      </c>
      <c r="F59" s="123">
        <v>42712.0</v>
      </c>
      <c r="G59" s="96" t="s">
        <v>1983</v>
      </c>
      <c r="H59" s="124"/>
      <c r="I59" s="42"/>
      <c r="J59" s="42"/>
      <c r="K59" s="42"/>
      <c r="L59" s="42"/>
      <c r="M59" s="42"/>
      <c r="N59" s="42"/>
      <c r="O59" s="42"/>
      <c r="P59" s="42"/>
      <c r="Q59" s="42"/>
      <c r="R59" s="42"/>
      <c r="S59" s="42"/>
      <c r="T59" s="42"/>
      <c r="U59" s="42"/>
      <c r="V59" s="42"/>
      <c r="W59" s="42"/>
      <c r="X59" s="42"/>
      <c r="Y59" s="42"/>
      <c r="Z59" s="42"/>
    </row>
    <row r="60" ht="15.75" customHeight="1">
      <c r="A60" s="99" t="s">
        <v>1006</v>
      </c>
      <c r="B60" s="96" t="s">
        <v>1984</v>
      </c>
      <c r="C60" s="96" t="s">
        <v>598</v>
      </c>
      <c r="D60" s="96" t="s">
        <v>1985</v>
      </c>
      <c r="E60" s="96" t="s">
        <v>1986</v>
      </c>
      <c r="F60" s="123">
        <v>42712.0</v>
      </c>
      <c r="G60" s="96" t="s">
        <v>1987</v>
      </c>
      <c r="H60" s="124"/>
      <c r="I60" s="42"/>
      <c r="J60" s="42"/>
      <c r="K60" s="42"/>
      <c r="L60" s="42"/>
      <c r="M60" s="42"/>
      <c r="N60" s="42"/>
      <c r="O60" s="42"/>
      <c r="P60" s="42"/>
      <c r="Q60" s="42"/>
      <c r="R60" s="42"/>
      <c r="S60" s="42"/>
      <c r="T60" s="42"/>
      <c r="U60" s="42"/>
      <c r="V60" s="42"/>
      <c r="W60" s="42"/>
      <c r="X60" s="42"/>
      <c r="Y60" s="42"/>
      <c r="Z60" s="42"/>
    </row>
    <row r="61" ht="15.75" customHeight="1">
      <c r="A61" s="99" t="s">
        <v>1071</v>
      </c>
      <c r="B61" s="96" t="s">
        <v>1988</v>
      </c>
      <c r="C61" s="96" t="s">
        <v>598</v>
      </c>
      <c r="D61" s="96" t="s">
        <v>1597</v>
      </c>
      <c r="E61" s="96" t="s">
        <v>1989</v>
      </c>
      <c r="F61" s="126">
        <v>42712.0</v>
      </c>
      <c r="G61" s="96"/>
      <c r="H61" s="124"/>
      <c r="I61" s="42"/>
      <c r="J61" s="42"/>
      <c r="K61" s="42"/>
      <c r="L61" s="42"/>
      <c r="M61" s="42"/>
      <c r="N61" s="42"/>
      <c r="O61" s="42"/>
      <c r="P61" s="42"/>
      <c r="Q61" s="42"/>
      <c r="R61" s="42"/>
      <c r="S61" s="42"/>
      <c r="T61" s="42"/>
      <c r="U61" s="42"/>
      <c r="V61" s="42"/>
      <c r="W61" s="42"/>
      <c r="X61" s="42"/>
      <c r="Y61" s="42"/>
      <c r="Z61" s="42"/>
    </row>
    <row r="62" ht="15.75" customHeight="1">
      <c r="A62" s="99" t="s">
        <v>1994</v>
      </c>
      <c r="B62" s="96" t="s">
        <v>1995</v>
      </c>
      <c r="C62" s="96" t="s">
        <v>598</v>
      </c>
      <c r="D62" s="96" t="s">
        <v>1597</v>
      </c>
      <c r="E62" s="96" t="s">
        <v>1998</v>
      </c>
      <c r="F62" s="96"/>
      <c r="G62" s="96"/>
      <c r="H62" s="124"/>
      <c r="I62" s="42"/>
      <c r="J62" s="42"/>
      <c r="K62" s="42"/>
      <c r="L62" s="42"/>
      <c r="M62" s="42"/>
      <c r="N62" s="42"/>
      <c r="O62" s="42"/>
      <c r="P62" s="42"/>
      <c r="Q62" s="42"/>
      <c r="R62" s="42"/>
      <c r="S62" s="42"/>
      <c r="T62" s="42"/>
      <c r="U62" s="42"/>
      <c r="V62" s="42"/>
      <c r="W62" s="42"/>
      <c r="X62" s="42"/>
      <c r="Y62" s="42"/>
      <c r="Z62" s="42"/>
    </row>
    <row r="63" ht="15.75" customHeight="1">
      <c r="A63" s="99" t="s">
        <v>1994</v>
      </c>
      <c r="B63" s="96" t="s">
        <v>2000</v>
      </c>
      <c r="C63" s="96" t="s">
        <v>116</v>
      </c>
      <c r="D63" s="96" t="s">
        <v>1597</v>
      </c>
      <c r="E63" s="96" t="s">
        <v>2001</v>
      </c>
      <c r="F63" s="96"/>
      <c r="G63" s="96"/>
      <c r="H63" s="124"/>
      <c r="I63" s="42"/>
      <c r="J63" s="42"/>
      <c r="K63" s="42"/>
      <c r="L63" s="42"/>
      <c r="M63" s="42"/>
      <c r="N63" s="42"/>
      <c r="O63" s="42"/>
      <c r="P63" s="42"/>
      <c r="Q63" s="42"/>
      <c r="R63" s="42"/>
      <c r="S63" s="42"/>
      <c r="T63" s="42"/>
      <c r="U63" s="42"/>
      <c r="V63" s="42"/>
      <c r="W63" s="42"/>
      <c r="X63" s="42"/>
      <c r="Y63" s="42"/>
      <c r="Z63" s="42"/>
    </row>
    <row r="64" ht="15.75" customHeight="1">
      <c r="A64" s="99" t="s">
        <v>1916</v>
      </c>
      <c r="B64" s="96" t="s">
        <v>2006</v>
      </c>
      <c r="C64" s="96" t="s">
        <v>116</v>
      </c>
      <c r="D64" s="96" t="s">
        <v>1666</v>
      </c>
      <c r="E64" s="96" t="s">
        <v>2008</v>
      </c>
      <c r="F64" s="123">
        <v>42715.0</v>
      </c>
      <c r="G64" s="96" t="s">
        <v>413</v>
      </c>
      <c r="H64" s="124"/>
      <c r="I64" s="42"/>
      <c r="J64" s="42"/>
      <c r="K64" s="42"/>
      <c r="L64" s="42"/>
      <c r="M64" s="42"/>
      <c r="N64" s="42"/>
      <c r="O64" s="42"/>
      <c r="P64" s="42"/>
      <c r="Q64" s="42"/>
      <c r="R64" s="42"/>
      <c r="S64" s="42"/>
      <c r="T64" s="42"/>
      <c r="U64" s="42"/>
      <c r="V64" s="42"/>
      <c r="W64" s="42"/>
      <c r="X64" s="42"/>
      <c r="Y64" s="42"/>
      <c r="Z64" s="42"/>
    </row>
    <row r="65" ht="15.75" customHeight="1">
      <c r="A65" s="99" t="s">
        <v>1994</v>
      </c>
      <c r="B65" s="96" t="s">
        <v>2011</v>
      </c>
      <c r="C65" s="96" t="s">
        <v>116</v>
      </c>
      <c r="D65" s="96" t="s">
        <v>1597</v>
      </c>
      <c r="E65" s="96" t="s">
        <v>2012</v>
      </c>
      <c r="F65" s="123">
        <v>42715.0</v>
      </c>
      <c r="G65" s="96"/>
      <c r="H65" s="124"/>
      <c r="I65" s="42"/>
      <c r="J65" s="42"/>
      <c r="K65" s="42"/>
      <c r="L65" s="42"/>
      <c r="M65" s="42"/>
      <c r="N65" s="42"/>
      <c r="O65" s="42"/>
      <c r="P65" s="42"/>
      <c r="Q65" s="42"/>
      <c r="R65" s="42"/>
      <c r="S65" s="42"/>
      <c r="T65" s="42"/>
      <c r="U65" s="42"/>
      <c r="V65" s="42"/>
      <c r="W65" s="42"/>
      <c r="X65" s="42"/>
      <c r="Y65" s="42"/>
      <c r="Z65" s="42"/>
    </row>
    <row r="66" ht="15.75" customHeight="1">
      <c r="A66" s="99" t="s">
        <v>1994</v>
      </c>
      <c r="B66" s="96" t="s">
        <v>2013</v>
      </c>
      <c r="C66" s="96" t="s">
        <v>598</v>
      </c>
      <c r="D66" s="96" t="s">
        <v>1597</v>
      </c>
      <c r="E66" s="96" t="s">
        <v>2014</v>
      </c>
      <c r="F66" s="123">
        <v>42715.0</v>
      </c>
      <c r="G66" s="96"/>
      <c r="H66" s="124"/>
      <c r="I66" s="42"/>
      <c r="J66" s="42"/>
      <c r="K66" s="42"/>
      <c r="L66" s="42"/>
      <c r="M66" s="42"/>
      <c r="N66" s="42"/>
      <c r="O66" s="42"/>
      <c r="P66" s="42"/>
      <c r="Q66" s="42"/>
      <c r="R66" s="42"/>
      <c r="S66" s="42"/>
      <c r="T66" s="42"/>
      <c r="U66" s="42"/>
      <c r="V66" s="42"/>
      <c r="W66" s="42"/>
      <c r="X66" s="42"/>
      <c r="Y66" s="42"/>
      <c r="Z66" s="42"/>
    </row>
    <row r="67" ht="15.75" customHeight="1">
      <c r="A67" s="99" t="s">
        <v>1225</v>
      </c>
      <c r="B67" s="96" t="s">
        <v>2018</v>
      </c>
      <c r="C67" s="96" t="s">
        <v>598</v>
      </c>
      <c r="D67" s="96" t="s">
        <v>1597</v>
      </c>
      <c r="E67" s="96" t="s">
        <v>2020</v>
      </c>
      <c r="F67" s="123">
        <v>42715.0</v>
      </c>
      <c r="G67" s="96" t="s">
        <v>2021</v>
      </c>
      <c r="H67" s="124"/>
      <c r="I67" s="42"/>
      <c r="J67" s="42"/>
      <c r="K67" s="42"/>
      <c r="L67" s="42"/>
      <c r="M67" s="42"/>
      <c r="N67" s="42"/>
      <c r="O67" s="42"/>
      <c r="P67" s="42"/>
      <c r="Q67" s="42"/>
      <c r="R67" s="42"/>
      <c r="S67" s="42"/>
      <c r="T67" s="42"/>
      <c r="U67" s="42"/>
      <c r="V67" s="42"/>
      <c r="W67" s="42"/>
      <c r="X67" s="42"/>
      <c r="Y67" s="42"/>
      <c r="Z67" s="42"/>
    </row>
    <row r="68" ht="15.75" customHeight="1">
      <c r="A68" s="99" t="s">
        <v>1225</v>
      </c>
      <c r="B68" s="96" t="s">
        <v>2022</v>
      </c>
      <c r="C68" s="96" t="s">
        <v>598</v>
      </c>
      <c r="D68" s="96" t="s">
        <v>1597</v>
      </c>
      <c r="E68" s="132"/>
      <c r="F68" s="123">
        <v>42715.0</v>
      </c>
      <c r="G68" s="96"/>
      <c r="H68" s="124"/>
      <c r="I68" s="42"/>
      <c r="J68" s="42"/>
      <c r="K68" s="42"/>
      <c r="L68" s="42"/>
      <c r="M68" s="42"/>
      <c r="N68" s="42"/>
      <c r="O68" s="42"/>
      <c r="P68" s="42"/>
      <c r="Q68" s="42"/>
      <c r="R68" s="42"/>
      <c r="S68" s="42"/>
      <c r="T68" s="42"/>
      <c r="U68" s="42"/>
      <c r="V68" s="42"/>
      <c r="W68" s="42"/>
      <c r="X68" s="42"/>
      <c r="Y68" s="42"/>
      <c r="Z68" s="42"/>
    </row>
    <row r="69" ht="15.75" customHeight="1">
      <c r="A69" s="99" t="s">
        <v>1006</v>
      </c>
      <c r="B69" s="96" t="s">
        <v>2023</v>
      </c>
      <c r="C69" s="96" t="s">
        <v>116</v>
      </c>
      <c r="D69" s="96" t="s">
        <v>1597</v>
      </c>
      <c r="E69" s="96" t="s">
        <v>2025</v>
      </c>
      <c r="F69" s="123">
        <v>42716.0</v>
      </c>
      <c r="G69" s="96" t="s">
        <v>2027</v>
      </c>
      <c r="H69" s="124"/>
      <c r="I69" s="42"/>
      <c r="J69" s="42"/>
      <c r="K69" s="42"/>
      <c r="L69" s="42"/>
      <c r="M69" s="42"/>
      <c r="N69" s="42"/>
      <c r="O69" s="42"/>
      <c r="P69" s="42"/>
      <c r="Q69" s="42"/>
      <c r="R69" s="42"/>
      <c r="S69" s="42"/>
      <c r="T69" s="42"/>
      <c r="U69" s="42"/>
      <c r="V69" s="42"/>
      <c r="W69" s="42"/>
      <c r="X69" s="42"/>
      <c r="Y69" s="42"/>
      <c r="Z69" s="42"/>
    </row>
    <row r="70" ht="15.75" customHeight="1">
      <c r="A70" s="99" t="s">
        <v>1006</v>
      </c>
      <c r="B70" s="96" t="s">
        <v>2028</v>
      </c>
      <c r="C70" s="96" t="s">
        <v>116</v>
      </c>
      <c r="D70" s="96" t="s">
        <v>1666</v>
      </c>
      <c r="E70" s="96" t="s">
        <v>2029</v>
      </c>
      <c r="F70" s="123">
        <v>42716.0</v>
      </c>
      <c r="G70" s="96" t="s">
        <v>2030</v>
      </c>
      <c r="H70" s="124"/>
      <c r="I70" s="42"/>
      <c r="J70" s="42"/>
      <c r="K70" s="42"/>
      <c r="L70" s="42"/>
      <c r="M70" s="42"/>
      <c r="N70" s="42"/>
      <c r="O70" s="42"/>
      <c r="P70" s="42"/>
      <c r="Q70" s="42"/>
      <c r="R70" s="42"/>
      <c r="S70" s="42"/>
      <c r="T70" s="42"/>
      <c r="U70" s="42"/>
      <c r="V70" s="42"/>
      <c r="W70" s="42"/>
      <c r="X70" s="42"/>
      <c r="Y70" s="42"/>
      <c r="Z70" s="42"/>
    </row>
    <row r="71" ht="15.75" customHeight="1">
      <c r="A71" s="99" t="s">
        <v>1081</v>
      </c>
      <c r="B71" s="96" t="s">
        <v>2031</v>
      </c>
      <c r="C71" s="96" t="s">
        <v>116</v>
      </c>
      <c r="D71" s="96" t="s">
        <v>1597</v>
      </c>
      <c r="E71" s="96"/>
      <c r="F71" s="123">
        <v>42717.0</v>
      </c>
      <c r="G71" s="96" t="s">
        <v>2032</v>
      </c>
      <c r="H71" s="124"/>
      <c r="I71" s="42"/>
      <c r="J71" s="42"/>
      <c r="K71" s="42"/>
      <c r="L71" s="42"/>
      <c r="M71" s="42"/>
      <c r="N71" s="42"/>
      <c r="O71" s="42"/>
      <c r="P71" s="42"/>
      <c r="Q71" s="42"/>
      <c r="R71" s="42"/>
      <c r="S71" s="42"/>
      <c r="T71" s="42"/>
      <c r="U71" s="42"/>
      <c r="V71" s="42"/>
      <c r="W71" s="42"/>
      <c r="X71" s="42"/>
      <c r="Y71" s="42"/>
      <c r="Z71" s="42"/>
    </row>
    <row r="72" ht="15.75" customHeight="1">
      <c r="A72" s="99" t="s">
        <v>1081</v>
      </c>
      <c r="B72" s="96" t="s">
        <v>2037</v>
      </c>
      <c r="C72" s="96" t="s">
        <v>116</v>
      </c>
      <c r="D72" s="96" t="s">
        <v>1597</v>
      </c>
      <c r="E72" s="96"/>
      <c r="F72" s="123">
        <v>42717.0</v>
      </c>
      <c r="G72" s="96" t="s">
        <v>2039</v>
      </c>
      <c r="H72" s="124"/>
      <c r="I72" s="42"/>
      <c r="J72" s="42"/>
      <c r="K72" s="42"/>
      <c r="L72" s="42"/>
      <c r="M72" s="42"/>
      <c r="N72" s="42"/>
      <c r="O72" s="42"/>
      <c r="P72" s="42"/>
      <c r="Q72" s="42"/>
      <c r="R72" s="42"/>
      <c r="S72" s="42"/>
      <c r="T72" s="42"/>
      <c r="U72" s="42"/>
      <c r="V72" s="42"/>
      <c r="W72" s="42"/>
      <c r="X72" s="42"/>
      <c r="Y72" s="42"/>
      <c r="Z72" s="42"/>
    </row>
    <row r="73" ht="15.75" customHeight="1">
      <c r="A73" s="99" t="s">
        <v>1081</v>
      </c>
      <c r="B73" s="96" t="s">
        <v>1758</v>
      </c>
      <c r="C73" s="96" t="s">
        <v>598</v>
      </c>
      <c r="D73" s="96" t="s">
        <v>1597</v>
      </c>
      <c r="E73" s="96"/>
      <c r="F73" s="123">
        <v>42717.0</v>
      </c>
      <c r="G73" s="96" t="s">
        <v>2044</v>
      </c>
      <c r="H73" s="124"/>
      <c r="I73" s="42"/>
      <c r="J73" s="42"/>
      <c r="K73" s="42"/>
      <c r="L73" s="42"/>
      <c r="M73" s="42"/>
      <c r="N73" s="42"/>
      <c r="O73" s="42"/>
      <c r="P73" s="42"/>
      <c r="Q73" s="42"/>
      <c r="R73" s="42"/>
      <c r="S73" s="42"/>
      <c r="T73" s="42"/>
      <c r="U73" s="42"/>
      <c r="V73" s="42"/>
      <c r="W73" s="42"/>
      <c r="X73" s="42"/>
      <c r="Y73" s="42"/>
      <c r="Z73" s="42"/>
    </row>
    <row r="74" ht="15.75" customHeight="1">
      <c r="A74" s="99" t="s">
        <v>1225</v>
      </c>
      <c r="B74" s="96" t="s">
        <v>2049</v>
      </c>
      <c r="C74" s="96" t="s">
        <v>116</v>
      </c>
      <c r="D74" s="96" t="s">
        <v>1666</v>
      </c>
      <c r="E74" s="96" t="s">
        <v>2052</v>
      </c>
      <c r="F74" s="123">
        <v>42718.0</v>
      </c>
      <c r="G74" s="96" t="s">
        <v>2053</v>
      </c>
      <c r="H74" s="124"/>
      <c r="I74" s="42"/>
      <c r="J74" s="42"/>
      <c r="K74" s="42"/>
      <c r="L74" s="42"/>
      <c r="M74" s="42"/>
      <c r="N74" s="42"/>
      <c r="O74" s="42"/>
      <c r="P74" s="42"/>
      <c r="Q74" s="42"/>
      <c r="R74" s="42"/>
      <c r="S74" s="42"/>
      <c r="T74" s="42"/>
      <c r="U74" s="42"/>
      <c r="V74" s="42"/>
      <c r="W74" s="42"/>
      <c r="X74" s="42"/>
      <c r="Y74" s="42"/>
      <c r="Z74" s="42"/>
    </row>
    <row r="75" ht="15.75" customHeight="1">
      <c r="A75" s="99" t="s">
        <v>26</v>
      </c>
      <c r="B75" s="96" t="s">
        <v>2056</v>
      </c>
      <c r="C75" s="96" t="s">
        <v>116</v>
      </c>
      <c r="D75" s="96" t="s">
        <v>1666</v>
      </c>
      <c r="E75" s="96" t="s">
        <v>2058</v>
      </c>
      <c r="F75" s="123">
        <v>42718.0</v>
      </c>
      <c r="G75" s="96" t="s">
        <v>2059</v>
      </c>
      <c r="H75" s="124"/>
      <c r="I75" s="42"/>
      <c r="J75" s="42"/>
      <c r="K75" s="42"/>
      <c r="L75" s="42"/>
      <c r="M75" s="42"/>
      <c r="N75" s="42"/>
      <c r="O75" s="42"/>
      <c r="P75" s="42"/>
      <c r="Q75" s="42"/>
      <c r="R75" s="42"/>
      <c r="S75" s="42"/>
      <c r="T75" s="42"/>
      <c r="U75" s="42"/>
      <c r="V75" s="42"/>
      <c r="W75" s="42"/>
      <c r="X75" s="42"/>
      <c r="Y75" s="42"/>
      <c r="Z75" s="42"/>
    </row>
    <row r="76" ht="15.75" customHeight="1">
      <c r="A76" s="99" t="s">
        <v>26</v>
      </c>
      <c r="B76" s="96" t="s">
        <v>2061</v>
      </c>
      <c r="C76" s="96" t="s">
        <v>116</v>
      </c>
      <c r="D76" s="96" t="s">
        <v>2062</v>
      </c>
      <c r="E76" s="96" t="s">
        <v>2063</v>
      </c>
      <c r="F76" s="126">
        <v>42718.0</v>
      </c>
      <c r="G76" s="96" t="s">
        <v>2064</v>
      </c>
      <c r="H76" s="124"/>
      <c r="I76" s="42"/>
      <c r="J76" s="42"/>
      <c r="K76" s="42"/>
      <c r="L76" s="42"/>
      <c r="M76" s="42"/>
      <c r="N76" s="42"/>
      <c r="O76" s="42"/>
      <c r="P76" s="42"/>
      <c r="Q76" s="42"/>
      <c r="R76" s="42"/>
      <c r="S76" s="42"/>
      <c r="T76" s="42"/>
      <c r="U76" s="42"/>
      <c r="V76" s="42"/>
      <c r="W76" s="42"/>
      <c r="X76" s="42"/>
      <c r="Y76" s="42"/>
      <c r="Z76" s="42"/>
    </row>
    <row r="77" ht="15.75" customHeight="1">
      <c r="A77" s="99" t="s">
        <v>43</v>
      </c>
      <c r="B77" s="96" t="s">
        <v>2065</v>
      </c>
      <c r="C77" s="96" t="s">
        <v>116</v>
      </c>
      <c r="D77" s="96" t="s">
        <v>1666</v>
      </c>
      <c r="E77" s="96" t="s">
        <v>2066</v>
      </c>
      <c r="F77" s="125">
        <v>42721.0</v>
      </c>
      <c r="G77" s="96" t="s">
        <v>2067</v>
      </c>
      <c r="H77" s="124"/>
      <c r="I77" s="42"/>
      <c r="J77" s="42"/>
      <c r="K77" s="42"/>
      <c r="L77" s="42"/>
      <c r="M77" s="42"/>
      <c r="N77" s="42"/>
      <c r="O77" s="42"/>
      <c r="P77" s="42"/>
      <c r="Q77" s="42"/>
      <c r="R77" s="42"/>
      <c r="S77" s="42"/>
      <c r="T77" s="42"/>
      <c r="U77" s="42"/>
      <c r="V77" s="42"/>
      <c r="W77" s="42"/>
      <c r="X77" s="42"/>
      <c r="Y77" s="42"/>
      <c r="Z77" s="42"/>
    </row>
    <row r="78" ht="15.75" customHeight="1">
      <c r="A78" s="99" t="s">
        <v>1081</v>
      </c>
      <c r="B78" s="96" t="s">
        <v>2071</v>
      </c>
      <c r="C78" s="96" t="s">
        <v>598</v>
      </c>
      <c r="D78" s="96" t="s">
        <v>1597</v>
      </c>
      <c r="E78" s="130">
        <v>0.5048611111111111</v>
      </c>
      <c r="F78" s="125">
        <v>42722.0</v>
      </c>
      <c r="G78" s="96" t="s">
        <v>2072</v>
      </c>
      <c r="H78" s="124"/>
      <c r="I78" s="42"/>
      <c r="J78" s="42"/>
      <c r="K78" s="42"/>
      <c r="L78" s="42"/>
      <c r="M78" s="42"/>
      <c r="N78" s="42"/>
      <c r="O78" s="42"/>
      <c r="P78" s="42"/>
      <c r="Q78" s="42"/>
      <c r="R78" s="42"/>
      <c r="S78" s="42"/>
      <c r="T78" s="42"/>
      <c r="U78" s="42"/>
      <c r="V78" s="42"/>
      <c r="W78" s="42"/>
      <c r="X78" s="42"/>
      <c r="Y78" s="42"/>
      <c r="Z78" s="42"/>
    </row>
    <row r="79" ht="15.75" customHeight="1">
      <c r="A79" s="99" t="s">
        <v>1081</v>
      </c>
      <c r="B79" s="96" t="s">
        <v>2073</v>
      </c>
      <c r="C79" s="96" t="s">
        <v>116</v>
      </c>
      <c r="D79" s="96" t="s">
        <v>1597</v>
      </c>
      <c r="E79" s="96" t="s">
        <v>2074</v>
      </c>
      <c r="F79" s="125">
        <v>42721.0</v>
      </c>
      <c r="G79" s="96" t="s">
        <v>2075</v>
      </c>
      <c r="H79" s="124"/>
      <c r="I79" s="42"/>
      <c r="J79" s="42"/>
      <c r="K79" s="42"/>
      <c r="L79" s="42"/>
      <c r="M79" s="42"/>
      <c r="N79" s="42"/>
      <c r="O79" s="42"/>
      <c r="P79" s="42"/>
      <c r="Q79" s="42"/>
      <c r="R79" s="42"/>
      <c r="S79" s="42"/>
      <c r="T79" s="42"/>
      <c r="U79" s="42"/>
      <c r="V79" s="42"/>
      <c r="W79" s="42"/>
      <c r="X79" s="42"/>
      <c r="Y79" s="42"/>
      <c r="Z79" s="42"/>
    </row>
    <row r="80" ht="15.75" customHeight="1">
      <c r="A80" s="99" t="s">
        <v>59</v>
      </c>
      <c r="B80" s="96" t="s">
        <v>2077</v>
      </c>
      <c r="C80" s="96" t="s">
        <v>598</v>
      </c>
      <c r="D80" s="96" t="s">
        <v>1781</v>
      </c>
      <c r="E80" s="132">
        <v>0.2375</v>
      </c>
      <c r="F80" s="125">
        <v>42728.0</v>
      </c>
      <c r="G80" s="96" t="s">
        <v>2079</v>
      </c>
      <c r="H80" s="124"/>
      <c r="I80" s="42"/>
      <c r="J80" s="42"/>
      <c r="K80" s="42"/>
      <c r="L80" s="42"/>
      <c r="M80" s="42"/>
      <c r="N80" s="42"/>
      <c r="O80" s="42"/>
      <c r="P80" s="42"/>
      <c r="Q80" s="42"/>
      <c r="R80" s="42"/>
      <c r="S80" s="42"/>
      <c r="T80" s="42"/>
      <c r="U80" s="42"/>
      <c r="V80" s="42"/>
      <c r="W80" s="42"/>
      <c r="X80" s="42"/>
      <c r="Y80" s="42"/>
      <c r="Z80" s="42"/>
    </row>
    <row r="81" ht="15.75" customHeight="1">
      <c r="A81" s="99" t="s">
        <v>74</v>
      </c>
      <c r="B81" s="96" t="s">
        <v>2084</v>
      </c>
      <c r="C81" s="96" t="s">
        <v>116</v>
      </c>
      <c r="D81" s="96" t="s">
        <v>1666</v>
      </c>
      <c r="E81" s="96" t="s">
        <v>2085</v>
      </c>
      <c r="F81" s="125">
        <v>42730.0</v>
      </c>
      <c r="G81" s="96" t="s">
        <v>2087</v>
      </c>
      <c r="H81" s="124"/>
      <c r="I81" s="42"/>
      <c r="J81" s="42"/>
      <c r="K81" s="42"/>
      <c r="L81" s="42"/>
      <c r="M81" s="42"/>
      <c r="N81" s="42"/>
      <c r="O81" s="42"/>
      <c r="P81" s="42"/>
      <c r="Q81" s="42"/>
      <c r="R81" s="42"/>
      <c r="S81" s="42"/>
      <c r="T81" s="42"/>
      <c r="U81" s="42"/>
      <c r="V81" s="42"/>
      <c r="W81" s="42"/>
      <c r="X81" s="42"/>
      <c r="Y81" s="42"/>
      <c r="Z81" s="42"/>
    </row>
    <row r="82" ht="15.75" customHeight="1">
      <c r="A82" s="99" t="s">
        <v>215</v>
      </c>
      <c r="B82" s="96" t="s">
        <v>1366</v>
      </c>
      <c r="C82" s="96" t="s">
        <v>116</v>
      </c>
      <c r="D82" s="96" t="s">
        <v>1666</v>
      </c>
      <c r="E82" s="132">
        <v>0.9520833333333333</v>
      </c>
      <c r="F82" s="125">
        <v>42730.0</v>
      </c>
      <c r="G82" s="96" t="s">
        <v>2088</v>
      </c>
      <c r="H82" s="124"/>
      <c r="I82" s="42"/>
      <c r="J82" s="42"/>
      <c r="K82" s="42"/>
      <c r="L82" s="42"/>
      <c r="M82" s="42"/>
      <c r="N82" s="42"/>
      <c r="O82" s="42"/>
      <c r="P82" s="42"/>
      <c r="Q82" s="42"/>
      <c r="R82" s="42"/>
      <c r="S82" s="42"/>
      <c r="T82" s="42"/>
      <c r="U82" s="42"/>
      <c r="V82" s="42"/>
      <c r="W82" s="42"/>
      <c r="X82" s="42"/>
      <c r="Y82" s="42"/>
      <c r="Z82" s="42"/>
    </row>
    <row r="83" ht="15.75" customHeight="1">
      <c r="A83" s="99" t="s">
        <v>1006</v>
      </c>
      <c r="B83" s="96" t="s">
        <v>2090</v>
      </c>
      <c r="C83" s="96" t="s">
        <v>2092</v>
      </c>
      <c r="D83" s="96" t="s">
        <v>2093</v>
      </c>
      <c r="E83" s="96" t="s">
        <v>2094</v>
      </c>
      <c r="F83" s="136">
        <v>42713.0</v>
      </c>
      <c r="G83" s="96" t="s">
        <v>2102</v>
      </c>
      <c r="H83" s="124"/>
      <c r="I83" s="42"/>
      <c r="J83" s="42"/>
      <c r="K83" s="42"/>
      <c r="L83" s="42"/>
      <c r="M83" s="42"/>
      <c r="N83" s="42"/>
      <c r="O83" s="42"/>
      <c r="P83" s="42"/>
      <c r="Q83" s="42"/>
      <c r="R83" s="42"/>
      <c r="S83" s="42"/>
      <c r="T83" s="42"/>
      <c r="U83" s="42"/>
      <c r="V83" s="42"/>
      <c r="W83" s="42"/>
      <c r="X83" s="42"/>
      <c r="Y83" s="43" t="s">
        <v>1490</v>
      </c>
      <c r="Z83" s="42"/>
    </row>
    <row r="84" ht="15.75" customHeight="1">
      <c r="A84" s="99" t="s">
        <v>115</v>
      </c>
      <c r="B84" s="96" t="s">
        <v>2103</v>
      </c>
      <c r="C84" s="96" t="s">
        <v>27</v>
      </c>
      <c r="D84" s="96" t="s">
        <v>1666</v>
      </c>
      <c r="E84" s="96" t="s">
        <v>2104</v>
      </c>
      <c r="F84" s="126">
        <v>42735.0</v>
      </c>
      <c r="G84" s="96" t="s">
        <v>2106</v>
      </c>
      <c r="H84" s="124"/>
      <c r="I84" s="42"/>
      <c r="J84" s="42"/>
      <c r="K84" s="42"/>
      <c r="L84" s="42"/>
      <c r="M84" s="42"/>
      <c r="N84" s="42"/>
      <c r="O84" s="42"/>
      <c r="P84" s="42"/>
      <c r="Q84" s="42"/>
      <c r="R84" s="42"/>
      <c r="S84" s="42"/>
      <c r="T84" s="42"/>
      <c r="U84" s="42"/>
      <c r="V84" s="42"/>
      <c r="W84" s="42"/>
      <c r="X84" s="42"/>
      <c r="Y84" s="42"/>
      <c r="Z84" s="42"/>
    </row>
    <row r="85" ht="15.75" customHeight="1">
      <c r="A85" s="99" t="s">
        <v>1057</v>
      </c>
      <c r="B85" s="96" t="s">
        <v>2108</v>
      </c>
      <c r="C85" s="96" t="s">
        <v>598</v>
      </c>
      <c r="D85" s="96" t="s">
        <v>2109</v>
      </c>
      <c r="E85" s="96" t="s">
        <v>2110</v>
      </c>
      <c r="F85" s="126">
        <v>42735.0</v>
      </c>
      <c r="G85" s="96" t="s">
        <v>2111</v>
      </c>
      <c r="H85" s="124"/>
      <c r="I85" s="42"/>
      <c r="J85" s="42"/>
      <c r="K85" s="42"/>
      <c r="L85" s="42"/>
      <c r="M85" s="42"/>
      <c r="N85" s="42"/>
      <c r="O85" s="42"/>
      <c r="P85" s="42"/>
      <c r="Q85" s="42"/>
      <c r="R85" s="42"/>
      <c r="S85" s="42"/>
      <c r="T85" s="42"/>
      <c r="U85" s="42"/>
      <c r="V85" s="42"/>
      <c r="W85" s="42"/>
      <c r="X85" s="42"/>
      <c r="Y85" s="42"/>
      <c r="Z85" s="42"/>
    </row>
    <row r="86" ht="15.75" customHeight="1">
      <c r="A86" s="99" t="s">
        <v>115</v>
      </c>
      <c r="B86" s="96" t="s">
        <v>1057</v>
      </c>
      <c r="C86" s="96" t="s">
        <v>27</v>
      </c>
      <c r="D86" s="96" t="s">
        <v>1666</v>
      </c>
      <c r="E86" s="96" t="s">
        <v>2112</v>
      </c>
      <c r="F86" s="123">
        <v>42735.0</v>
      </c>
      <c r="G86" s="96" t="s">
        <v>2113</v>
      </c>
      <c r="H86" s="124"/>
      <c r="I86" s="42"/>
      <c r="J86" s="42"/>
      <c r="K86" s="42"/>
      <c r="L86" s="42"/>
      <c r="M86" s="42"/>
      <c r="N86" s="42"/>
      <c r="O86" s="42"/>
      <c r="P86" s="42"/>
      <c r="Q86" s="42"/>
      <c r="R86" s="42"/>
      <c r="S86" s="42"/>
      <c r="T86" s="42"/>
      <c r="U86" s="42"/>
      <c r="V86" s="42"/>
      <c r="W86" s="42"/>
      <c r="X86" s="42"/>
      <c r="Y86" s="42"/>
      <c r="Z86" s="42"/>
    </row>
    <row r="87" ht="15.75" customHeight="1">
      <c r="A87" s="99" t="s">
        <v>59</v>
      </c>
      <c r="B87" s="96" t="s">
        <v>2115</v>
      </c>
      <c r="C87" s="96" t="s">
        <v>455</v>
      </c>
      <c r="D87" s="96" t="s">
        <v>1597</v>
      </c>
      <c r="E87" s="96" t="s">
        <v>2116</v>
      </c>
      <c r="F87" s="123">
        <v>42735.0</v>
      </c>
      <c r="G87" s="96" t="s">
        <v>2117</v>
      </c>
      <c r="H87" s="124"/>
      <c r="I87" s="42"/>
      <c r="J87" s="42"/>
      <c r="K87" s="42"/>
      <c r="L87" s="42"/>
      <c r="M87" s="42"/>
      <c r="N87" s="42"/>
      <c r="O87" s="42"/>
      <c r="P87" s="42"/>
      <c r="Q87" s="42"/>
      <c r="R87" s="42"/>
      <c r="S87" s="42"/>
      <c r="T87" s="42"/>
      <c r="U87" s="42"/>
      <c r="V87" s="42"/>
      <c r="W87" s="42"/>
      <c r="X87" s="42"/>
      <c r="Y87" s="42"/>
      <c r="Z87" s="42"/>
    </row>
    <row r="88" ht="15.75" customHeight="1">
      <c r="A88" s="99" t="s">
        <v>1057</v>
      </c>
      <c r="B88" s="96" t="s">
        <v>1564</v>
      </c>
      <c r="C88" s="96" t="s">
        <v>455</v>
      </c>
      <c r="D88" s="96" t="s">
        <v>1597</v>
      </c>
      <c r="E88" s="96" t="s">
        <v>2119</v>
      </c>
      <c r="F88" s="126">
        <v>42735.0</v>
      </c>
      <c r="G88" s="96" t="s">
        <v>2120</v>
      </c>
      <c r="H88" s="124"/>
      <c r="I88" s="42"/>
      <c r="J88" s="42"/>
      <c r="K88" s="42"/>
      <c r="L88" s="42"/>
      <c r="M88" s="42"/>
      <c r="N88" s="42"/>
      <c r="O88" s="42"/>
      <c r="P88" s="42"/>
      <c r="Q88" s="42"/>
      <c r="R88" s="42"/>
      <c r="S88" s="42"/>
      <c r="T88" s="42"/>
      <c r="U88" s="42"/>
      <c r="V88" s="42"/>
      <c r="W88" s="42"/>
      <c r="X88" s="42"/>
      <c r="Y88" s="42"/>
      <c r="Z88" s="42"/>
    </row>
    <row r="89" ht="15.75" customHeight="1">
      <c r="A89" s="99" t="s">
        <v>1057</v>
      </c>
      <c r="B89" s="96" t="s">
        <v>2121</v>
      </c>
      <c r="C89" s="96" t="s">
        <v>455</v>
      </c>
      <c r="D89" s="96" t="s">
        <v>1597</v>
      </c>
      <c r="E89" s="96" t="s">
        <v>2122</v>
      </c>
      <c r="F89" s="123">
        <v>42735.0</v>
      </c>
      <c r="G89" s="96" t="s">
        <v>2123</v>
      </c>
      <c r="H89" s="124"/>
      <c r="I89" s="42"/>
      <c r="J89" s="42"/>
      <c r="K89" s="42"/>
      <c r="L89" s="42"/>
      <c r="M89" s="42"/>
      <c r="N89" s="42"/>
      <c r="O89" s="42"/>
      <c r="P89" s="42"/>
      <c r="Q89" s="42"/>
      <c r="R89" s="42"/>
      <c r="S89" s="42"/>
      <c r="T89" s="42"/>
      <c r="U89" s="42"/>
      <c r="V89" s="42"/>
      <c r="W89" s="42"/>
      <c r="X89" s="42"/>
      <c r="Y89" s="42"/>
      <c r="Z89" s="42"/>
    </row>
    <row r="90" ht="15.75" customHeight="1">
      <c r="A90" s="99" t="s">
        <v>215</v>
      </c>
      <c r="B90" s="96" t="s">
        <v>2126</v>
      </c>
      <c r="C90" s="96" t="s">
        <v>27</v>
      </c>
      <c r="D90" s="96" t="s">
        <v>1666</v>
      </c>
      <c r="E90" s="96" t="s">
        <v>2129</v>
      </c>
      <c r="F90" s="123">
        <v>42735.0</v>
      </c>
      <c r="G90" s="96" t="s">
        <v>2132</v>
      </c>
      <c r="H90" s="96" t="s">
        <v>2133</v>
      </c>
      <c r="I90" s="42"/>
      <c r="J90" s="42"/>
      <c r="K90" s="42"/>
      <c r="L90" s="42"/>
      <c r="M90" s="42"/>
      <c r="N90" s="42"/>
      <c r="O90" s="42"/>
      <c r="P90" s="42"/>
      <c r="Q90" s="42"/>
      <c r="R90" s="42"/>
      <c r="S90" s="42"/>
      <c r="T90" s="42"/>
      <c r="U90" s="42"/>
      <c r="V90" s="42"/>
      <c r="W90" s="42"/>
      <c r="X90" s="42"/>
      <c r="Y90" s="42"/>
      <c r="Z90" s="42"/>
    </row>
    <row r="91" ht="15.75" customHeight="1">
      <c r="A91" s="99" t="s">
        <v>115</v>
      </c>
      <c r="B91" s="96" t="s">
        <v>2134</v>
      </c>
      <c r="C91" s="96" t="s">
        <v>27</v>
      </c>
      <c r="D91" s="96" t="s">
        <v>1666</v>
      </c>
      <c r="E91" s="96" t="s">
        <v>2136</v>
      </c>
      <c r="F91" s="125">
        <v>42735.0</v>
      </c>
      <c r="G91" s="96" t="s">
        <v>2137</v>
      </c>
      <c r="H91" s="124"/>
      <c r="I91" s="42"/>
      <c r="J91" s="42"/>
      <c r="K91" s="42"/>
      <c r="L91" s="42"/>
      <c r="M91" s="42"/>
      <c r="N91" s="42"/>
      <c r="O91" s="42"/>
      <c r="P91" s="42"/>
      <c r="Q91" s="42"/>
      <c r="R91" s="42"/>
      <c r="S91" s="42"/>
      <c r="T91" s="42"/>
      <c r="U91" s="42"/>
      <c r="V91" s="42"/>
      <c r="W91" s="42"/>
      <c r="X91" s="42"/>
      <c r="Y91" s="42"/>
      <c r="Z91" s="42"/>
    </row>
    <row r="92" ht="15.75" customHeight="1">
      <c r="A92" s="99" t="s">
        <v>1006</v>
      </c>
      <c r="B92" s="96" t="s">
        <v>2141</v>
      </c>
      <c r="C92" s="96" t="s">
        <v>27</v>
      </c>
      <c r="D92" s="96" t="s">
        <v>1666</v>
      </c>
      <c r="E92" s="132">
        <v>0.46041666666666664</v>
      </c>
      <c r="F92" s="125">
        <v>42736.0</v>
      </c>
      <c r="G92" s="96" t="s">
        <v>2142</v>
      </c>
      <c r="H92" s="124"/>
      <c r="I92" s="42"/>
      <c r="J92" s="42"/>
      <c r="K92" s="42"/>
      <c r="L92" s="42"/>
      <c r="M92" s="42"/>
      <c r="N92" s="42"/>
      <c r="O92" s="42"/>
      <c r="P92" s="42"/>
      <c r="Q92" s="42"/>
      <c r="R92" s="42"/>
      <c r="S92" s="42"/>
      <c r="T92" s="42"/>
      <c r="U92" s="42"/>
      <c r="V92" s="42"/>
      <c r="W92" s="42"/>
      <c r="X92" s="42"/>
      <c r="Y92" s="42"/>
      <c r="Z92" s="42"/>
    </row>
    <row r="93" ht="15.75" customHeight="1">
      <c r="A93" s="99" t="s">
        <v>1006</v>
      </c>
      <c r="B93" s="96" t="s">
        <v>2143</v>
      </c>
      <c r="C93" s="96" t="s">
        <v>27</v>
      </c>
      <c r="D93" s="96" t="s">
        <v>1666</v>
      </c>
      <c r="E93" s="132">
        <v>0.4979166666666667</v>
      </c>
      <c r="F93" s="125">
        <v>42736.0</v>
      </c>
      <c r="G93" s="96" t="s">
        <v>2146</v>
      </c>
      <c r="H93" s="124"/>
      <c r="I93" s="42"/>
      <c r="J93" s="42"/>
      <c r="K93" s="42"/>
      <c r="L93" s="42"/>
      <c r="M93" s="42"/>
      <c r="N93" s="42"/>
      <c r="O93" s="42"/>
      <c r="P93" s="42"/>
      <c r="Q93" s="42"/>
      <c r="R93" s="42"/>
      <c r="S93" s="42"/>
      <c r="T93" s="42"/>
      <c r="U93" s="42"/>
      <c r="V93" s="42"/>
      <c r="W93" s="42"/>
      <c r="X93" s="42"/>
      <c r="Y93" s="42"/>
      <c r="Z93" s="42"/>
    </row>
    <row r="94" ht="15.75" customHeight="1">
      <c r="A94" s="99" t="s">
        <v>1006</v>
      </c>
      <c r="B94" s="96" t="s">
        <v>2150</v>
      </c>
      <c r="C94" s="96" t="s">
        <v>455</v>
      </c>
      <c r="D94" s="96" t="s">
        <v>1666</v>
      </c>
      <c r="E94" s="132">
        <v>0.5083333333333333</v>
      </c>
      <c r="F94" s="125">
        <v>42736.0</v>
      </c>
      <c r="G94" s="128" t="str">
        <f>HYPERLINK("http://twitch.tv/thatguyshay","twitch.tv/thatguyshay")</f>
        <v>twitch.tv/thatguyshay</v>
      </c>
      <c r="H94" s="124"/>
      <c r="I94" s="42"/>
      <c r="J94" s="42"/>
      <c r="K94" s="42"/>
      <c r="L94" s="42"/>
      <c r="M94" s="42"/>
      <c r="N94" s="42"/>
      <c r="O94" s="42"/>
      <c r="P94" s="42"/>
      <c r="Q94" s="42"/>
      <c r="R94" s="42"/>
      <c r="S94" s="42"/>
      <c r="T94" s="42"/>
      <c r="U94" s="42"/>
      <c r="V94" s="42"/>
      <c r="W94" s="42"/>
      <c r="X94" s="42"/>
      <c r="Y94" s="42"/>
      <c r="Z94" s="42"/>
    </row>
    <row r="95" ht="15.75" customHeight="1">
      <c r="A95" s="99" t="s">
        <v>1006</v>
      </c>
      <c r="B95" s="96" t="s">
        <v>2164</v>
      </c>
      <c r="C95" s="96" t="s">
        <v>455</v>
      </c>
      <c r="D95" s="96" t="s">
        <v>1597</v>
      </c>
      <c r="E95" s="132">
        <v>0.5083333333333333</v>
      </c>
      <c r="F95" s="125">
        <v>42736.0</v>
      </c>
      <c r="G95" s="96" t="s">
        <v>2165</v>
      </c>
      <c r="H95" s="124"/>
      <c r="I95" s="42"/>
      <c r="J95" s="42"/>
      <c r="K95" s="42"/>
      <c r="L95" s="42"/>
      <c r="M95" s="42"/>
      <c r="N95" s="42"/>
      <c r="O95" s="42"/>
      <c r="P95" s="42"/>
      <c r="Q95" s="42"/>
      <c r="R95" s="42"/>
      <c r="S95" s="42"/>
      <c r="T95" s="42"/>
      <c r="U95" s="42"/>
      <c r="V95" s="42"/>
      <c r="W95" s="42"/>
      <c r="X95" s="42"/>
      <c r="Y95" s="42"/>
      <c r="Z95" s="42"/>
    </row>
    <row r="96" ht="15.75" customHeight="1">
      <c r="A96" s="99" t="s">
        <v>115</v>
      </c>
      <c r="B96" s="96" t="s">
        <v>2170</v>
      </c>
      <c r="C96" s="96" t="s">
        <v>27</v>
      </c>
      <c r="D96" s="96" t="s">
        <v>1666</v>
      </c>
      <c r="E96" s="96" t="s">
        <v>2173</v>
      </c>
      <c r="F96" s="123">
        <v>42736.0</v>
      </c>
      <c r="G96" s="96" t="s">
        <v>2174</v>
      </c>
      <c r="H96" s="124"/>
      <c r="I96" s="42"/>
      <c r="J96" s="42"/>
      <c r="K96" s="42"/>
      <c r="L96" s="42"/>
      <c r="M96" s="42"/>
      <c r="N96" s="42"/>
      <c r="O96" s="42"/>
      <c r="P96" s="42"/>
      <c r="Q96" s="42"/>
      <c r="R96" s="42"/>
      <c r="S96" s="42"/>
      <c r="T96" s="42"/>
      <c r="U96" s="42"/>
      <c r="V96" s="42"/>
      <c r="W96" s="42"/>
      <c r="X96" s="42"/>
      <c r="Y96" s="42"/>
      <c r="Z96" s="42"/>
    </row>
    <row r="97" ht="15.75" customHeight="1">
      <c r="A97" s="99" t="s">
        <v>115</v>
      </c>
      <c r="B97" s="96" t="s">
        <v>2176</v>
      </c>
      <c r="C97" s="96" t="s">
        <v>27</v>
      </c>
      <c r="D97" s="96" t="s">
        <v>1666</v>
      </c>
      <c r="E97" s="96" t="s">
        <v>2173</v>
      </c>
      <c r="F97" s="125">
        <v>42736.0</v>
      </c>
      <c r="G97" s="96" t="s">
        <v>2174</v>
      </c>
      <c r="H97" s="124"/>
      <c r="I97" s="42"/>
      <c r="J97" s="42"/>
      <c r="K97" s="42"/>
      <c r="L97" s="42"/>
      <c r="M97" s="42"/>
      <c r="N97" s="42"/>
      <c r="O97" s="42"/>
      <c r="P97" s="42"/>
      <c r="Q97" s="42"/>
      <c r="R97" s="42"/>
      <c r="S97" s="42"/>
      <c r="T97" s="42"/>
      <c r="U97" s="42"/>
      <c r="V97" s="42"/>
      <c r="W97" s="42"/>
      <c r="X97" s="42"/>
      <c r="Y97" s="42"/>
      <c r="Z97" s="42"/>
    </row>
    <row r="98" ht="15.75" customHeight="1">
      <c r="A98" s="99" t="s">
        <v>115</v>
      </c>
      <c r="B98" s="96" t="s">
        <v>2179</v>
      </c>
      <c r="C98" s="96" t="s">
        <v>27</v>
      </c>
      <c r="D98" s="96" t="s">
        <v>1666</v>
      </c>
      <c r="E98" s="96" t="s">
        <v>2182</v>
      </c>
      <c r="F98" s="125">
        <v>42736.0</v>
      </c>
      <c r="G98" s="96" t="s">
        <v>2185</v>
      </c>
      <c r="H98" s="124"/>
      <c r="I98" s="42"/>
      <c r="J98" s="42"/>
      <c r="K98" s="42"/>
      <c r="L98" s="42"/>
      <c r="M98" s="42"/>
      <c r="N98" s="42"/>
      <c r="O98" s="42"/>
      <c r="P98" s="42"/>
      <c r="Q98" s="42"/>
      <c r="R98" s="42"/>
      <c r="S98" s="42"/>
      <c r="T98" s="42"/>
      <c r="U98" s="42"/>
      <c r="V98" s="42"/>
      <c r="W98" s="42"/>
      <c r="X98" s="42"/>
      <c r="Y98" s="42"/>
      <c r="Z98" s="42"/>
    </row>
    <row r="99" ht="15.75" customHeight="1">
      <c r="A99" s="99" t="s">
        <v>115</v>
      </c>
      <c r="B99" s="96" t="s">
        <v>1421</v>
      </c>
      <c r="C99" s="96" t="s">
        <v>27</v>
      </c>
      <c r="D99" s="96" t="s">
        <v>1666</v>
      </c>
      <c r="E99" s="96" t="s">
        <v>2192</v>
      </c>
      <c r="F99" s="125">
        <v>42736.0</v>
      </c>
      <c r="G99" s="96" t="s">
        <v>2193</v>
      </c>
      <c r="H99" s="124"/>
      <c r="I99" s="42"/>
      <c r="J99" s="42"/>
      <c r="K99" s="42"/>
      <c r="L99" s="42"/>
      <c r="M99" s="42"/>
      <c r="N99" s="42"/>
      <c r="O99" s="42"/>
      <c r="P99" s="42"/>
      <c r="Q99" s="42"/>
      <c r="R99" s="42"/>
      <c r="S99" s="42"/>
      <c r="T99" s="42"/>
      <c r="U99" s="42"/>
      <c r="V99" s="42"/>
      <c r="W99" s="42"/>
      <c r="X99" s="42"/>
      <c r="Y99" s="42"/>
      <c r="Z99" s="42"/>
    </row>
    <row r="100" ht="15.75" customHeight="1">
      <c r="A100" s="99" t="s">
        <v>115</v>
      </c>
      <c r="B100" s="96" t="s">
        <v>2194</v>
      </c>
      <c r="C100" s="96" t="s">
        <v>27</v>
      </c>
      <c r="D100" s="96" t="s">
        <v>1666</v>
      </c>
      <c r="E100" s="96" t="s">
        <v>2192</v>
      </c>
      <c r="F100" s="143">
        <v>42736.0</v>
      </c>
      <c r="G100" s="96" t="s">
        <v>2193</v>
      </c>
      <c r="H100" s="124"/>
      <c r="I100" s="42"/>
      <c r="J100" s="42"/>
      <c r="K100" s="42"/>
      <c r="L100" s="42"/>
      <c r="M100" s="42"/>
      <c r="N100" s="42"/>
      <c r="O100" s="42"/>
      <c r="P100" s="42"/>
      <c r="Q100" s="42"/>
      <c r="R100" s="42"/>
      <c r="S100" s="42"/>
      <c r="T100" s="42"/>
      <c r="U100" s="42"/>
      <c r="V100" s="42"/>
      <c r="W100" s="42"/>
      <c r="X100" s="42"/>
      <c r="Y100" s="42"/>
      <c r="Z100" s="42"/>
    </row>
    <row r="101" ht="15.75" customHeight="1">
      <c r="A101" s="99" t="s">
        <v>26</v>
      </c>
      <c r="B101" s="96" t="s">
        <v>2211</v>
      </c>
      <c r="C101" s="96" t="s">
        <v>44</v>
      </c>
      <c r="D101" s="96" t="s">
        <v>1597</v>
      </c>
      <c r="E101" s="96" t="s">
        <v>2213</v>
      </c>
      <c r="F101" s="143">
        <v>42736.0</v>
      </c>
      <c r="G101" s="96" t="s">
        <v>2216</v>
      </c>
      <c r="H101" s="124"/>
      <c r="I101" s="42"/>
      <c r="J101" s="42"/>
      <c r="K101" s="42"/>
      <c r="L101" s="42"/>
      <c r="M101" s="42"/>
      <c r="N101" s="42"/>
      <c r="O101" s="42"/>
      <c r="P101" s="42"/>
      <c r="Q101" s="42"/>
      <c r="R101" s="42"/>
      <c r="S101" s="42"/>
      <c r="T101" s="42"/>
      <c r="U101" s="42"/>
      <c r="V101" s="42"/>
      <c r="W101" s="42"/>
      <c r="X101" s="42"/>
      <c r="Y101" s="42"/>
      <c r="Z101" s="42"/>
    </row>
    <row r="102" ht="15.75" customHeight="1">
      <c r="A102" s="99" t="s">
        <v>215</v>
      </c>
      <c r="B102" s="96" t="s">
        <v>2221</v>
      </c>
      <c r="C102" s="96" t="s">
        <v>27</v>
      </c>
      <c r="D102" s="96" t="s">
        <v>1666</v>
      </c>
      <c r="E102" s="96" t="s">
        <v>2223</v>
      </c>
      <c r="F102" s="143">
        <v>42736.0</v>
      </c>
      <c r="G102" s="96" t="s">
        <v>2224</v>
      </c>
      <c r="H102" s="96" t="s">
        <v>2225</v>
      </c>
      <c r="I102" s="42"/>
      <c r="J102" s="42"/>
      <c r="K102" s="42"/>
      <c r="L102" s="42"/>
      <c r="M102" s="42"/>
      <c r="N102" s="42"/>
      <c r="O102" s="42"/>
      <c r="P102" s="42"/>
      <c r="Q102" s="42"/>
      <c r="R102" s="42"/>
      <c r="S102" s="42"/>
      <c r="T102" s="42"/>
      <c r="U102" s="42"/>
      <c r="V102" s="42"/>
      <c r="W102" s="42"/>
      <c r="X102" s="42"/>
      <c r="Y102" s="42"/>
      <c r="Z102" s="42"/>
    </row>
    <row r="103" ht="15.75" customHeight="1">
      <c r="A103" s="99" t="s">
        <v>1057</v>
      </c>
      <c r="B103" s="96" t="s">
        <v>2226</v>
      </c>
      <c r="C103" s="96" t="s">
        <v>60</v>
      </c>
      <c r="D103" s="96" t="s">
        <v>1597</v>
      </c>
      <c r="E103" s="96" t="s">
        <v>2227</v>
      </c>
      <c r="F103" s="126">
        <v>42736.0</v>
      </c>
      <c r="G103" s="96" t="s">
        <v>2174</v>
      </c>
      <c r="H103" s="124"/>
      <c r="I103" s="42"/>
      <c r="J103" s="42"/>
      <c r="K103" s="42"/>
      <c r="L103" s="42"/>
      <c r="M103" s="42"/>
      <c r="N103" s="42"/>
      <c r="O103" s="42"/>
      <c r="P103" s="42"/>
      <c r="Q103" s="42"/>
      <c r="R103" s="42"/>
      <c r="S103" s="42"/>
      <c r="T103" s="42"/>
      <c r="U103" s="42"/>
      <c r="V103" s="42"/>
      <c r="W103" s="42"/>
      <c r="X103" s="42"/>
      <c r="Y103" s="42"/>
      <c r="Z103" s="42"/>
    </row>
    <row r="104" ht="15.75" customHeight="1">
      <c r="A104" s="99" t="s">
        <v>1057</v>
      </c>
      <c r="B104" s="96" t="s">
        <v>2229</v>
      </c>
      <c r="C104" s="96" t="s">
        <v>598</v>
      </c>
      <c r="D104" s="96" t="s">
        <v>1597</v>
      </c>
      <c r="E104" s="96" t="s">
        <v>2232</v>
      </c>
      <c r="F104" s="126">
        <v>42736.0</v>
      </c>
      <c r="G104" s="96" t="s">
        <v>2233</v>
      </c>
      <c r="H104" s="124"/>
      <c r="I104" s="42"/>
      <c r="J104" s="42"/>
      <c r="K104" s="42"/>
      <c r="L104" s="42"/>
      <c r="M104" s="42"/>
      <c r="N104" s="42"/>
      <c r="O104" s="42"/>
      <c r="P104" s="42"/>
      <c r="Q104" s="42"/>
      <c r="R104" s="42"/>
      <c r="S104" s="42"/>
      <c r="T104" s="42"/>
      <c r="U104" s="42"/>
      <c r="V104" s="42"/>
      <c r="W104" s="42"/>
      <c r="X104" s="42"/>
      <c r="Y104" s="42"/>
      <c r="Z104" s="42"/>
    </row>
    <row r="105" ht="15.75" customHeight="1">
      <c r="A105" s="99" t="s">
        <v>1057</v>
      </c>
      <c r="B105" s="96" t="s">
        <v>2236</v>
      </c>
      <c r="C105" s="96" t="s">
        <v>455</v>
      </c>
      <c r="D105" s="96" t="s">
        <v>1597</v>
      </c>
      <c r="E105" s="96" t="s">
        <v>2238</v>
      </c>
      <c r="F105" s="123">
        <v>42736.0</v>
      </c>
      <c r="G105" s="96" t="s">
        <v>2239</v>
      </c>
      <c r="H105" s="124"/>
      <c r="I105" s="42"/>
      <c r="J105" s="42"/>
      <c r="K105" s="42"/>
      <c r="L105" s="42"/>
      <c r="M105" s="42"/>
      <c r="N105" s="42"/>
      <c r="O105" s="42"/>
      <c r="P105" s="42"/>
      <c r="Q105" s="42"/>
      <c r="R105" s="42"/>
      <c r="S105" s="42"/>
      <c r="T105" s="42"/>
      <c r="U105" s="42"/>
      <c r="V105" s="42"/>
      <c r="W105" s="42"/>
      <c r="X105" s="42"/>
      <c r="Y105" s="42"/>
      <c r="Z105" s="42"/>
    </row>
    <row r="106" ht="15.75" customHeight="1">
      <c r="A106" s="99" t="s">
        <v>59</v>
      </c>
      <c r="B106" s="96" t="s">
        <v>2245</v>
      </c>
      <c r="C106" s="96" t="s">
        <v>455</v>
      </c>
      <c r="D106" s="96" t="s">
        <v>1597</v>
      </c>
      <c r="E106" s="96" t="s">
        <v>2246</v>
      </c>
      <c r="F106" s="123">
        <v>42736.0</v>
      </c>
      <c r="G106" s="96" t="s">
        <v>2248</v>
      </c>
      <c r="H106" s="124"/>
      <c r="I106" s="42"/>
      <c r="J106" s="42"/>
      <c r="K106" s="42"/>
      <c r="L106" s="42"/>
      <c r="M106" s="42"/>
      <c r="N106" s="42"/>
      <c r="O106" s="42"/>
      <c r="P106" s="42"/>
      <c r="Q106" s="42"/>
      <c r="R106" s="42"/>
      <c r="S106" s="42"/>
      <c r="T106" s="42"/>
      <c r="U106" s="42"/>
      <c r="V106" s="42"/>
      <c r="W106" s="42"/>
      <c r="X106" s="42"/>
      <c r="Y106" s="42"/>
      <c r="Z106" s="42"/>
    </row>
    <row r="107" ht="15.75" customHeight="1">
      <c r="A107" s="99" t="s">
        <v>1312</v>
      </c>
      <c r="B107" s="96" t="s">
        <v>2251</v>
      </c>
      <c r="C107" s="96" t="s">
        <v>455</v>
      </c>
      <c r="D107" s="96" t="s">
        <v>1597</v>
      </c>
      <c r="E107" s="96" t="s">
        <v>2252</v>
      </c>
      <c r="F107" s="123">
        <v>42737.0</v>
      </c>
      <c r="G107" s="96" t="s">
        <v>2253</v>
      </c>
      <c r="H107" s="124"/>
      <c r="I107" s="42"/>
      <c r="J107" s="42"/>
      <c r="K107" s="42"/>
      <c r="L107" s="42"/>
      <c r="M107" s="42"/>
      <c r="N107" s="42"/>
      <c r="O107" s="42"/>
      <c r="P107" s="42"/>
      <c r="Q107" s="42"/>
      <c r="R107" s="42"/>
      <c r="S107" s="42"/>
      <c r="T107" s="42"/>
      <c r="U107" s="42"/>
      <c r="V107" s="42"/>
      <c r="W107" s="42"/>
      <c r="X107" s="42"/>
      <c r="Y107" s="42"/>
      <c r="Z107" s="42"/>
    </row>
    <row r="108" ht="15.75" customHeight="1">
      <c r="A108" s="99" t="s">
        <v>1057</v>
      </c>
      <c r="B108" s="96" t="s">
        <v>2256</v>
      </c>
      <c r="C108" s="96" t="s">
        <v>455</v>
      </c>
      <c r="D108" s="96" t="s">
        <v>1597</v>
      </c>
      <c r="E108" s="96" t="s">
        <v>2257</v>
      </c>
      <c r="F108" s="123">
        <v>42737.0</v>
      </c>
      <c r="G108" s="96" t="s">
        <v>2259</v>
      </c>
      <c r="H108" s="124"/>
      <c r="I108" s="42"/>
      <c r="J108" s="42"/>
      <c r="K108" s="42"/>
      <c r="L108" s="42"/>
      <c r="M108" s="42"/>
      <c r="N108" s="42"/>
      <c r="O108" s="42"/>
      <c r="P108" s="42"/>
      <c r="Q108" s="42"/>
      <c r="R108" s="42"/>
      <c r="S108" s="42"/>
      <c r="T108" s="42"/>
      <c r="U108" s="42"/>
      <c r="V108" s="42"/>
      <c r="W108" s="42"/>
      <c r="X108" s="42"/>
      <c r="Y108" s="42"/>
      <c r="Z108" s="42"/>
    </row>
    <row r="109" ht="15.75" customHeight="1">
      <c r="A109" s="99" t="s">
        <v>1057</v>
      </c>
      <c r="B109" s="96" t="s">
        <v>2263</v>
      </c>
      <c r="C109" s="96" t="s">
        <v>455</v>
      </c>
      <c r="D109" s="96" t="s">
        <v>1597</v>
      </c>
      <c r="E109" s="96" t="s">
        <v>2266</v>
      </c>
      <c r="F109" s="123">
        <v>42737.0</v>
      </c>
      <c r="G109" s="150" t="s">
        <v>2267</v>
      </c>
      <c r="H109" s="124"/>
      <c r="I109" s="42"/>
      <c r="J109" s="42"/>
      <c r="K109" s="42"/>
      <c r="L109" s="42"/>
      <c r="M109" s="42"/>
      <c r="N109" s="42"/>
      <c r="O109" s="42"/>
      <c r="P109" s="42"/>
      <c r="Q109" s="42"/>
      <c r="R109" s="42"/>
      <c r="S109" s="42"/>
      <c r="T109" s="42"/>
      <c r="U109" s="42"/>
      <c r="V109" s="42"/>
      <c r="W109" s="42"/>
      <c r="X109" s="42"/>
      <c r="Y109" s="42"/>
      <c r="Z109" s="42"/>
    </row>
    <row r="110" ht="15.75" customHeight="1">
      <c r="A110" s="99" t="s">
        <v>1057</v>
      </c>
      <c r="B110" s="96" t="s">
        <v>2280</v>
      </c>
      <c r="C110" s="96" t="s">
        <v>2282</v>
      </c>
      <c r="D110" s="96" t="s">
        <v>1597</v>
      </c>
      <c r="E110" s="96" t="s">
        <v>2284</v>
      </c>
      <c r="F110" s="123">
        <v>42737.0</v>
      </c>
      <c r="G110" s="150" t="s">
        <v>2286</v>
      </c>
      <c r="H110" s="124"/>
      <c r="I110" s="42"/>
      <c r="J110" s="42"/>
      <c r="K110" s="42"/>
      <c r="L110" s="42"/>
      <c r="M110" s="42"/>
      <c r="N110" s="42"/>
      <c r="O110" s="42"/>
      <c r="P110" s="42"/>
      <c r="Q110" s="42"/>
      <c r="R110" s="42"/>
      <c r="S110" s="42"/>
      <c r="T110" s="42"/>
      <c r="U110" s="42"/>
      <c r="V110" s="42"/>
      <c r="W110" s="42"/>
      <c r="X110" s="42"/>
      <c r="Y110" s="42"/>
      <c r="Z110" s="42"/>
    </row>
    <row r="111" ht="15.75" customHeight="1">
      <c r="A111" s="99" t="s">
        <v>1057</v>
      </c>
      <c r="B111" s="96" t="s">
        <v>2288</v>
      </c>
      <c r="C111" s="96" t="s">
        <v>455</v>
      </c>
      <c r="D111" s="96" t="s">
        <v>1597</v>
      </c>
      <c r="E111" s="96" t="s">
        <v>2289</v>
      </c>
      <c r="F111" s="123">
        <v>42737.0</v>
      </c>
      <c r="G111" s="96" t="s">
        <v>2290</v>
      </c>
      <c r="H111" s="124"/>
      <c r="I111" s="42"/>
      <c r="J111" s="42"/>
      <c r="K111" s="42"/>
      <c r="L111" s="42"/>
      <c r="M111" s="42"/>
      <c r="N111" s="42"/>
      <c r="O111" s="42"/>
      <c r="P111" s="42"/>
      <c r="Q111" s="42"/>
      <c r="R111" s="42"/>
      <c r="S111" s="42"/>
      <c r="T111" s="42"/>
      <c r="U111" s="42"/>
      <c r="V111" s="42"/>
      <c r="W111" s="42"/>
      <c r="X111" s="42"/>
      <c r="Y111" s="42"/>
      <c r="Z111" s="42"/>
    </row>
    <row r="112" ht="15.75" customHeight="1">
      <c r="A112" s="99" t="s">
        <v>215</v>
      </c>
      <c r="B112" s="96" t="s">
        <v>2294</v>
      </c>
      <c r="C112" s="96" t="s">
        <v>27</v>
      </c>
      <c r="D112" s="96" t="s">
        <v>2296</v>
      </c>
      <c r="E112" s="96" t="s">
        <v>2298</v>
      </c>
      <c r="F112" s="123">
        <v>42737.0</v>
      </c>
      <c r="G112" s="96" t="s">
        <v>2299</v>
      </c>
      <c r="H112" s="124"/>
      <c r="I112" s="42"/>
      <c r="J112" s="42"/>
      <c r="K112" s="42"/>
      <c r="L112" s="42"/>
      <c r="M112" s="42"/>
      <c r="N112" s="42"/>
      <c r="O112" s="42"/>
      <c r="P112" s="42"/>
      <c r="Q112" s="42"/>
      <c r="R112" s="42"/>
      <c r="S112" s="42"/>
      <c r="T112" s="42"/>
      <c r="U112" s="42"/>
      <c r="V112" s="42"/>
      <c r="W112" s="42"/>
      <c r="X112" s="42"/>
      <c r="Y112" s="42"/>
      <c r="Z112" s="42"/>
    </row>
    <row r="113" ht="15.75" customHeight="1">
      <c r="A113" s="99" t="s">
        <v>26</v>
      </c>
      <c r="B113" s="96" t="s">
        <v>2303</v>
      </c>
      <c r="C113" s="96" t="s">
        <v>27</v>
      </c>
      <c r="D113" s="96" t="s">
        <v>1666</v>
      </c>
      <c r="E113" s="130">
        <v>0.7791666666666667</v>
      </c>
      <c r="F113" s="123">
        <v>42738.0</v>
      </c>
      <c r="G113" s="96" t="s">
        <v>2304</v>
      </c>
      <c r="H113" s="124"/>
      <c r="I113" s="42"/>
      <c r="J113" s="42"/>
      <c r="K113" s="42"/>
      <c r="L113" s="42"/>
      <c r="M113" s="42"/>
      <c r="N113" s="42"/>
      <c r="O113" s="42"/>
      <c r="P113" s="42"/>
      <c r="Q113" s="42"/>
      <c r="R113" s="42"/>
      <c r="S113" s="42"/>
      <c r="T113" s="42"/>
      <c r="U113" s="42"/>
      <c r="V113" s="42"/>
      <c r="W113" s="42"/>
      <c r="X113" s="42"/>
      <c r="Y113" s="42"/>
      <c r="Z113" s="42"/>
    </row>
    <row r="114" ht="15.75" customHeight="1">
      <c r="A114" s="99" t="s">
        <v>26</v>
      </c>
      <c r="B114" s="96" t="s">
        <v>2305</v>
      </c>
      <c r="C114" s="96" t="s">
        <v>27</v>
      </c>
      <c r="D114" s="96" t="s">
        <v>1666</v>
      </c>
      <c r="E114" s="130">
        <v>0.7708333333333334</v>
      </c>
      <c r="F114" s="123">
        <v>42738.0</v>
      </c>
      <c r="G114" s="96" t="s">
        <v>2306</v>
      </c>
      <c r="H114" s="124"/>
      <c r="I114" s="42"/>
      <c r="J114" s="42"/>
      <c r="K114" s="42"/>
      <c r="L114" s="42"/>
      <c r="M114" s="42"/>
      <c r="N114" s="42"/>
      <c r="O114" s="42"/>
      <c r="P114" s="42"/>
      <c r="Q114" s="42"/>
      <c r="R114" s="42"/>
      <c r="S114" s="42"/>
      <c r="T114" s="42"/>
      <c r="U114" s="42"/>
      <c r="V114" s="42"/>
      <c r="W114" s="42"/>
      <c r="X114" s="42"/>
      <c r="Y114" s="42"/>
      <c r="Z114" s="42"/>
    </row>
    <row r="115" ht="15.75" customHeight="1">
      <c r="A115" s="99" t="s">
        <v>439</v>
      </c>
      <c r="B115" s="96" t="s">
        <v>2309</v>
      </c>
      <c r="C115" s="96" t="s">
        <v>27</v>
      </c>
      <c r="D115" s="96" t="s">
        <v>1666</v>
      </c>
      <c r="E115" s="96" t="s">
        <v>2310</v>
      </c>
      <c r="F115" s="123">
        <v>42738.0</v>
      </c>
      <c r="G115" s="96" t="s">
        <v>30</v>
      </c>
      <c r="H115" s="124"/>
      <c r="I115" s="42"/>
      <c r="J115" s="42"/>
      <c r="K115" s="42"/>
      <c r="L115" s="42"/>
      <c r="M115" s="42"/>
      <c r="N115" s="42"/>
      <c r="O115" s="42"/>
      <c r="P115" s="42"/>
      <c r="Q115" s="42"/>
      <c r="R115" s="42"/>
      <c r="S115" s="42"/>
      <c r="T115" s="42"/>
      <c r="U115" s="42"/>
      <c r="V115" s="42"/>
      <c r="W115" s="42"/>
      <c r="X115" s="42"/>
      <c r="Y115" s="42"/>
      <c r="Z115" s="42"/>
    </row>
    <row r="116" ht="15.75" customHeight="1">
      <c r="A116" s="99" t="s">
        <v>1312</v>
      </c>
      <c r="B116" s="96" t="s">
        <v>2321</v>
      </c>
      <c r="C116" s="96" t="s">
        <v>27</v>
      </c>
      <c r="D116" s="96" t="s">
        <v>1666</v>
      </c>
      <c r="E116" s="96" t="s">
        <v>2322</v>
      </c>
      <c r="F116" s="123">
        <v>42739.0</v>
      </c>
      <c r="G116" s="96" t="s">
        <v>2323</v>
      </c>
      <c r="H116" s="124"/>
      <c r="I116" s="42"/>
      <c r="J116" s="42"/>
      <c r="K116" s="42"/>
      <c r="L116" s="42"/>
      <c r="M116" s="42"/>
      <c r="N116" s="42"/>
      <c r="O116" s="42"/>
      <c r="P116" s="42"/>
      <c r="Q116" s="42"/>
      <c r="R116" s="42"/>
      <c r="S116" s="42"/>
      <c r="T116" s="42"/>
      <c r="U116" s="42"/>
      <c r="V116" s="42"/>
      <c r="W116" s="42"/>
      <c r="X116" s="42"/>
      <c r="Y116" s="42"/>
      <c r="Z116" s="42"/>
    </row>
    <row r="117" ht="15.75" customHeight="1">
      <c r="A117" s="99" t="s">
        <v>1312</v>
      </c>
      <c r="B117" s="96" t="s">
        <v>2324</v>
      </c>
      <c r="C117" s="96" t="s">
        <v>27</v>
      </c>
      <c r="D117" s="96" t="s">
        <v>1666</v>
      </c>
      <c r="E117" s="96" t="s">
        <v>2325</v>
      </c>
      <c r="F117" s="123">
        <v>42739.0</v>
      </c>
      <c r="G117" s="96"/>
      <c r="H117" s="124"/>
      <c r="I117" s="42"/>
      <c r="J117" s="42"/>
      <c r="K117" s="42"/>
      <c r="L117" s="42"/>
      <c r="M117" s="42"/>
      <c r="N117" s="42"/>
      <c r="O117" s="42"/>
      <c r="P117" s="42"/>
      <c r="Q117" s="42"/>
      <c r="R117" s="42"/>
      <c r="S117" s="42"/>
      <c r="T117" s="42"/>
      <c r="U117" s="42"/>
      <c r="V117" s="42"/>
      <c r="W117" s="42"/>
      <c r="X117" s="42"/>
      <c r="Y117" s="42"/>
      <c r="Z117" s="42"/>
    </row>
    <row r="118" ht="15.75" customHeight="1">
      <c r="A118" s="99" t="s">
        <v>215</v>
      </c>
      <c r="B118" s="96" t="s">
        <v>2329</v>
      </c>
      <c r="C118" s="96" t="s">
        <v>44</v>
      </c>
      <c r="D118" s="96" t="s">
        <v>2331</v>
      </c>
      <c r="E118" s="96" t="s">
        <v>2333</v>
      </c>
      <c r="F118" s="123">
        <v>42739.0</v>
      </c>
      <c r="G118" s="96" t="s">
        <v>2335</v>
      </c>
      <c r="H118" s="124"/>
      <c r="I118" s="42"/>
      <c r="J118" s="42"/>
      <c r="K118" s="42"/>
      <c r="L118" s="42"/>
      <c r="M118" s="42"/>
      <c r="N118" s="42"/>
      <c r="O118" s="42"/>
      <c r="P118" s="42"/>
      <c r="Q118" s="42"/>
      <c r="R118" s="42"/>
      <c r="S118" s="42"/>
      <c r="T118" s="42"/>
      <c r="U118" s="42"/>
      <c r="V118" s="42"/>
      <c r="W118" s="42"/>
      <c r="X118" s="42"/>
      <c r="Y118" s="42"/>
      <c r="Z118" s="42"/>
    </row>
    <row r="119" ht="15.75" customHeight="1">
      <c r="A119" s="99" t="s">
        <v>1312</v>
      </c>
      <c r="B119" s="96" t="s">
        <v>2339</v>
      </c>
      <c r="C119" s="96" t="s">
        <v>27</v>
      </c>
      <c r="D119" s="96" t="s">
        <v>1666</v>
      </c>
      <c r="E119" s="132">
        <v>0.7243055555555555</v>
      </c>
      <c r="F119" s="123">
        <v>42739.0</v>
      </c>
      <c r="G119" s="96"/>
      <c r="H119" s="124"/>
      <c r="I119" s="42"/>
      <c r="J119" s="42"/>
      <c r="K119" s="42"/>
      <c r="L119" s="42"/>
      <c r="M119" s="42"/>
      <c r="N119" s="42"/>
      <c r="O119" s="42"/>
      <c r="P119" s="42"/>
      <c r="Q119" s="42"/>
      <c r="R119" s="42"/>
      <c r="S119" s="42"/>
      <c r="T119" s="42"/>
      <c r="U119" s="42"/>
      <c r="V119" s="42"/>
      <c r="W119" s="42"/>
      <c r="X119" s="42"/>
      <c r="Y119" s="42"/>
      <c r="Z119" s="42"/>
    </row>
    <row r="120" ht="15.75" customHeight="1">
      <c r="A120" s="99" t="s">
        <v>215</v>
      </c>
      <c r="B120" s="96" t="s">
        <v>142</v>
      </c>
      <c r="C120" s="96" t="s">
        <v>116</v>
      </c>
      <c r="D120" s="96" t="s">
        <v>1666</v>
      </c>
      <c r="E120" s="96" t="s">
        <v>2344</v>
      </c>
      <c r="F120" s="123">
        <v>42739.0</v>
      </c>
      <c r="G120" s="96" t="s">
        <v>2346</v>
      </c>
      <c r="H120" s="124"/>
      <c r="I120" s="42"/>
      <c r="J120" s="42"/>
      <c r="K120" s="42"/>
      <c r="L120" s="42"/>
      <c r="M120" s="42"/>
      <c r="N120" s="42"/>
      <c r="O120" s="42"/>
      <c r="P120" s="42"/>
      <c r="Q120" s="42"/>
      <c r="R120" s="42"/>
      <c r="S120" s="42"/>
      <c r="T120" s="42"/>
      <c r="U120" s="42"/>
      <c r="V120" s="42"/>
      <c r="W120" s="42"/>
      <c r="X120" s="42"/>
      <c r="Y120" s="42"/>
      <c r="Z120" s="42"/>
    </row>
    <row r="121" ht="15.75" customHeight="1">
      <c r="A121" s="99" t="s">
        <v>1057</v>
      </c>
      <c r="B121" s="96" t="s">
        <v>2351</v>
      </c>
      <c r="C121" s="96" t="s">
        <v>455</v>
      </c>
      <c r="D121" s="96" t="s">
        <v>1597</v>
      </c>
      <c r="E121" s="96" t="s">
        <v>2354</v>
      </c>
      <c r="F121" s="123">
        <v>42739.0</v>
      </c>
      <c r="G121" s="96"/>
      <c r="H121" s="124"/>
      <c r="I121" s="42"/>
      <c r="J121" s="42"/>
      <c r="K121" s="42"/>
      <c r="L121" s="42"/>
      <c r="M121" s="42"/>
      <c r="N121" s="42"/>
      <c r="O121" s="42"/>
      <c r="P121" s="42"/>
      <c r="Q121" s="42"/>
      <c r="R121" s="42"/>
      <c r="S121" s="42"/>
      <c r="T121" s="42"/>
      <c r="U121" s="42"/>
      <c r="V121" s="42"/>
      <c r="W121" s="42"/>
      <c r="X121" s="42"/>
      <c r="Y121" s="42"/>
      <c r="Z121" s="42"/>
    </row>
    <row r="122" ht="15.75" customHeight="1">
      <c r="A122" s="99" t="s">
        <v>215</v>
      </c>
      <c r="B122" s="96" t="s">
        <v>2357</v>
      </c>
      <c r="C122" s="96" t="s">
        <v>116</v>
      </c>
      <c r="D122" s="96" t="s">
        <v>1666</v>
      </c>
      <c r="E122" s="96" t="s">
        <v>2359</v>
      </c>
      <c r="F122" s="123">
        <v>42739.0</v>
      </c>
      <c r="G122" s="96" t="s">
        <v>2360</v>
      </c>
      <c r="H122" s="124"/>
      <c r="I122" s="42"/>
      <c r="J122" s="42"/>
      <c r="K122" s="42"/>
      <c r="L122" s="42"/>
      <c r="M122" s="42"/>
      <c r="N122" s="42"/>
      <c r="O122" s="42"/>
      <c r="P122" s="42"/>
      <c r="Q122" s="42"/>
      <c r="R122" s="42"/>
      <c r="S122" s="42"/>
      <c r="T122" s="42"/>
      <c r="U122" s="42"/>
      <c r="V122" s="42"/>
      <c r="W122" s="42"/>
      <c r="X122" s="42"/>
      <c r="Y122" s="42"/>
      <c r="Z122" s="42"/>
    </row>
    <row r="123" ht="15.75" customHeight="1">
      <c r="A123" s="99" t="s">
        <v>1312</v>
      </c>
      <c r="B123" s="96" t="s">
        <v>2367</v>
      </c>
      <c r="C123" s="96" t="s">
        <v>27</v>
      </c>
      <c r="D123" s="96" t="s">
        <v>1666</v>
      </c>
      <c r="E123" s="96" t="s">
        <v>2369</v>
      </c>
      <c r="F123" s="123">
        <v>42740.0</v>
      </c>
      <c r="G123" s="96" t="s">
        <v>2370</v>
      </c>
      <c r="H123" s="124"/>
      <c r="I123" s="42"/>
      <c r="J123" s="42"/>
      <c r="K123" s="42"/>
      <c r="L123" s="42"/>
      <c r="M123" s="42"/>
      <c r="N123" s="42"/>
      <c r="O123" s="42"/>
      <c r="P123" s="42"/>
      <c r="Q123" s="42"/>
      <c r="R123" s="42"/>
      <c r="S123" s="42"/>
      <c r="T123" s="42"/>
      <c r="U123" s="42"/>
      <c r="V123" s="42"/>
      <c r="W123" s="42"/>
      <c r="X123" s="42"/>
      <c r="Y123" s="42"/>
      <c r="Z123" s="42"/>
    </row>
    <row r="124" ht="15.75" customHeight="1">
      <c r="A124" s="99" t="s">
        <v>1312</v>
      </c>
      <c r="B124" s="96" t="s">
        <v>2372</v>
      </c>
      <c r="C124" s="96" t="s">
        <v>116</v>
      </c>
      <c r="D124" s="96" t="s">
        <v>1666</v>
      </c>
      <c r="E124" s="96" t="s">
        <v>2373</v>
      </c>
      <c r="F124" s="154">
        <v>42740.0</v>
      </c>
      <c r="G124" s="96"/>
      <c r="H124" s="124"/>
      <c r="I124" s="42"/>
      <c r="J124" s="42"/>
      <c r="K124" s="42"/>
      <c r="L124" s="42"/>
      <c r="M124" s="42"/>
      <c r="N124" s="42"/>
      <c r="O124" s="42"/>
      <c r="P124" s="42"/>
      <c r="Q124" s="42"/>
      <c r="R124" s="42"/>
      <c r="S124" s="42"/>
      <c r="T124" s="42"/>
      <c r="U124" s="42"/>
      <c r="V124" s="42"/>
      <c r="W124" s="42"/>
      <c r="X124" s="42"/>
      <c r="Y124" s="42"/>
      <c r="Z124" s="42"/>
    </row>
    <row r="125" ht="15.75" customHeight="1">
      <c r="A125" s="99" t="s">
        <v>59</v>
      </c>
      <c r="B125" s="96" t="s">
        <v>2294</v>
      </c>
      <c r="C125" s="96" t="s">
        <v>60</v>
      </c>
      <c r="D125" s="96" t="s">
        <v>1597</v>
      </c>
      <c r="E125" s="96" t="s">
        <v>2388</v>
      </c>
      <c r="F125" s="154">
        <v>42740.0</v>
      </c>
      <c r="G125" s="96" t="s">
        <v>2389</v>
      </c>
      <c r="H125" s="124"/>
      <c r="I125" s="42"/>
      <c r="J125" s="42"/>
      <c r="K125" s="42"/>
      <c r="L125" s="42"/>
      <c r="M125" s="42"/>
      <c r="N125" s="42"/>
      <c r="O125" s="42"/>
      <c r="P125" s="42"/>
      <c r="Q125" s="42"/>
      <c r="R125" s="42"/>
      <c r="S125" s="42"/>
      <c r="T125" s="42"/>
      <c r="U125" s="42"/>
      <c r="V125" s="42"/>
      <c r="W125" s="42"/>
      <c r="X125" s="42"/>
      <c r="Y125" s="42"/>
      <c r="Z125" s="42"/>
    </row>
    <row r="126" ht="15.75" customHeight="1">
      <c r="A126" s="99" t="s">
        <v>59</v>
      </c>
      <c r="B126" s="96" t="s">
        <v>2394</v>
      </c>
      <c r="C126" s="96" t="s">
        <v>60</v>
      </c>
      <c r="D126" s="96" t="s">
        <v>1597</v>
      </c>
      <c r="E126" s="96" t="s">
        <v>2395</v>
      </c>
      <c r="F126" s="154">
        <v>42740.0</v>
      </c>
      <c r="G126" s="96" t="s">
        <v>2396</v>
      </c>
      <c r="H126" s="124"/>
      <c r="I126" s="42"/>
      <c r="J126" s="42"/>
      <c r="K126" s="42"/>
      <c r="L126" s="42"/>
      <c r="M126" s="42"/>
      <c r="N126" s="42"/>
      <c r="O126" s="42"/>
      <c r="P126" s="42"/>
      <c r="Q126" s="42"/>
      <c r="R126" s="42"/>
      <c r="S126" s="42"/>
      <c r="T126" s="42"/>
      <c r="U126" s="42"/>
      <c r="V126" s="42"/>
      <c r="W126" s="42"/>
      <c r="X126" s="42"/>
      <c r="Y126" s="42"/>
      <c r="Z126" s="42"/>
    </row>
    <row r="127" ht="15.75" customHeight="1">
      <c r="A127" s="104" t="s">
        <v>128</v>
      </c>
      <c r="B127" s="96" t="s">
        <v>2397</v>
      </c>
      <c r="C127" s="96" t="s">
        <v>27</v>
      </c>
      <c r="D127" s="96" t="s">
        <v>1666</v>
      </c>
      <c r="E127" s="96" t="s">
        <v>2398</v>
      </c>
      <c r="F127" s="123">
        <v>42741.0</v>
      </c>
      <c r="G127" s="96" t="s">
        <v>2399</v>
      </c>
      <c r="H127" s="96" t="s">
        <v>2400</v>
      </c>
      <c r="I127" s="42"/>
      <c r="J127" s="42"/>
      <c r="K127" s="42"/>
      <c r="L127" s="42"/>
      <c r="M127" s="42"/>
      <c r="N127" s="42"/>
      <c r="O127" s="42"/>
      <c r="P127" s="42"/>
      <c r="Q127" s="42"/>
      <c r="R127" s="42"/>
      <c r="S127" s="42"/>
      <c r="T127" s="42"/>
      <c r="U127" s="42"/>
      <c r="V127" s="42"/>
      <c r="W127" s="42"/>
      <c r="X127" s="42"/>
      <c r="Y127" s="42"/>
      <c r="Z127" s="42"/>
    </row>
    <row r="128" ht="15.75" customHeight="1">
      <c r="A128" s="104" t="s">
        <v>59</v>
      </c>
      <c r="B128" s="96" t="s">
        <v>2404</v>
      </c>
      <c r="C128" s="96" t="s">
        <v>60</v>
      </c>
      <c r="D128" s="96" t="s">
        <v>1597</v>
      </c>
      <c r="E128" s="96" t="s">
        <v>2406</v>
      </c>
      <c r="F128" s="123">
        <v>42741.0</v>
      </c>
      <c r="G128" s="96" t="s">
        <v>2407</v>
      </c>
      <c r="H128" s="124"/>
      <c r="I128" s="42"/>
      <c r="J128" s="42"/>
      <c r="K128" s="42"/>
      <c r="L128" s="42"/>
      <c r="M128" s="42"/>
      <c r="N128" s="42"/>
      <c r="O128" s="42"/>
      <c r="P128" s="42"/>
      <c r="Q128" s="42"/>
      <c r="R128" s="42"/>
      <c r="S128" s="42"/>
      <c r="T128" s="42"/>
      <c r="U128" s="42"/>
      <c r="V128" s="42"/>
      <c r="W128" s="42"/>
      <c r="X128" s="42"/>
      <c r="Y128" s="42"/>
      <c r="Z128" s="42"/>
    </row>
    <row r="129" ht="15.75" customHeight="1">
      <c r="A129" s="104" t="s">
        <v>215</v>
      </c>
      <c r="B129" s="96" t="s">
        <v>2411</v>
      </c>
      <c r="C129" s="96" t="s">
        <v>44</v>
      </c>
      <c r="D129" s="96" t="s">
        <v>1666</v>
      </c>
      <c r="E129" s="96" t="s">
        <v>2413</v>
      </c>
      <c r="F129" s="123">
        <v>42741.0</v>
      </c>
      <c r="G129" s="96" t="s">
        <v>2414</v>
      </c>
      <c r="H129" s="124"/>
      <c r="I129" s="42"/>
      <c r="J129" s="42"/>
      <c r="K129" s="42"/>
      <c r="L129" s="42"/>
      <c r="M129" s="42"/>
      <c r="N129" s="42"/>
      <c r="O129" s="42"/>
      <c r="P129" s="42"/>
      <c r="Q129" s="42"/>
      <c r="R129" s="42"/>
      <c r="S129" s="42"/>
      <c r="T129" s="42"/>
      <c r="U129" s="42"/>
      <c r="V129" s="42"/>
      <c r="W129" s="42"/>
      <c r="X129" s="42"/>
      <c r="Y129" s="42"/>
      <c r="Z129" s="42"/>
    </row>
    <row r="130" ht="15.75" customHeight="1">
      <c r="A130" s="104" t="s">
        <v>115</v>
      </c>
      <c r="B130" s="96" t="s">
        <v>2419</v>
      </c>
      <c r="C130" s="96" t="s">
        <v>116</v>
      </c>
      <c r="D130" s="96" t="s">
        <v>1666</v>
      </c>
      <c r="E130" s="96" t="s">
        <v>2421</v>
      </c>
      <c r="F130" s="123">
        <v>42741.0</v>
      </c>
      <c r="G130" s="96" t="s">
        <v>2422</v>
      </c>
      <c r="H130" s="124"/>
      <c r="I130" s="42"/>
      <c r="J130" s="42"/>
      <c r="K130" s="42"/>
      <c r="L130" s="42"/>
      <c r="M130" s="42"/>
      <c r="N130" s="42"/>
      <c r="O130" s="42"/>
      <c r="P130" s="42"/>
      <c r="Q130" s="42"/>
      <c r="R130" s="42"/>
      <c r="S130" s="42"/>
      <c r="T130" s="42"/>
      <c r="U130" s="42"/>
      <c r="V130" s="42"/>
      <c r="W130" s="42"/>
      <c r="X130" s="42"/>
      <c r="Y130" s="42"/>
      <c r="Z130" s="42"/>
    </row>
    <row r="131" ht="15.75" customHeight="1">
      <c r="A131" s="104" t="s">
        <v>59</v>
      </c>
      <c r="B131" s="96" t="s">
        <v>2423</v>
      </c>
      <c r="C131" s="96" t="s">
        <v>60</v>
      </c>
      <c r="D131" s="96" t="s">
        <v>1597</v>
      </c>
      <c r="E131" s="96" t="s">
        <v>2425</v>
      </c>
      <c r="F131" s="123">
        <v>42741.0</v>
      </c>
      <c r="G131" s="96" t="s">
        <v>2426</v>
      </c>
      <c r="H131" s="124"/>
      <c r="I131" s="42"/>
      <c r="J131" s="42"/>
      <c r="K131" s="42"/>
      <c r="L131" s="42"/>
      <c r="M131" s="42"/>
      <c r="N131" s="42"/>
      <c r="O131" s="42"/>
      <c r="P131" s="42"/>
      <c r="Q131" s="42"/>
      <c r="R131" s="42"/>
      <c r="S131" s="42"/>
      <c r="T131" s="42"/>
      <c r="U131" s="42"/>
      <c r="V131" s="42"/>
      <c r="W131" s="42"/>
      <c r="X131" s="42"/>
      <c r="Y131" s="42"/>
      <c r="Z131" s="42"/>
    </row>
    <row r="132" ht="15.75" customHeight="1">
      <c r="A132" s="104" t="s">
        <v>215</v>
      </c>
      <c r="B132" s="96" t="s">
        <v>2428</v>
      </c>
      <c r="C132" s="96" t="s">
        <v>27</v>
      </c>
      <c r="D132" s="96" t="s">
        <v>1666</v>
      </c>
      <c r="E132" s="96" t="s">
        <v>2431</v>
      </c>
      <c r="F132" s="154">
        <v>42741.0</v>
      </c>
      <c r="G132" s="96" t="s">
        <v>2432</v>
      </c>
      <c r="H132" s="124"/>
      <c r="I132" s="42"/>
      <c r="J132" s="42"/>
      <c r="K132" s="42"/>
      <c r="L132" s="42"/>
      <c r="M132" s="42"/>
      <c r="N132" s="42"/>
      <c r="O132" s="42"/>
      <c r="P132" s="42"/>
      <c r="Q132" s="42"/>
      <c r="R132" s="42"/>
      <c r="S132" s="42"/>
      <c r="T132" s="42"/>
      <c r="U132" s="42"/>
      <c r="V132" s="42"/>
      <c r="W132" s="42"/>
      <c r="X132" s="42"/>
      <c r="Y132" s="42"/>
      <c r="Z132" s="42"/>
    </row>
    <row r="133" ht="15.75" customHeight="1">
      <c r="A133" s="104" t="s">
        <v>1006</v>
      </c>
      <c r="B133" s="96" t="s">
        <v>2439</v>
      </c>
      <c r="C133" s="96" t="s">
        <v>27</v>
      </c>
      <c r="D133" s="96" t="s">
        <v>1666</v>
      </c>
      <c r="E133" s="130">
        <v>0.3125</v>
      </c>
      <c r="F133" s="154">
        <v>42742.0</v>
      </c>
      <c r="G133" s="96" t="s">
        <v>2442</v>
      </c>
      <c r="H133" s="124"/>
      <c r="I133" s="42"/>
      <c r="J133" s="42"/>
      <c r="K133" s="42"/>
      <c r="L133" s="42"/>
      <c r="M133" s="42"/>
      <c r="N133" s="42"/>
      <c r="O133" s="42"/>
      <c r="P133" s="42"/>
      <c r="Q133" s="42"/>
      <c r="R133" s="42"/>
      <c r="S133" s="42"/>
      <c r="T133" s="42"/>
      <c r="U133" s="42"/>
      <c r="V133" s="42"/>
      <c r="W133" s="42"/>
      <c r="X133" s="42"/>
      <c r="Y133" s="42"/>
      <c r="Z133" s="42"/>
    </row>
    <row r="134" ht="15.75" customHeight="1">
      <c r="A134" s="104" t="s">
        <v>1006</v>
      </c>
      <c r="B134" s="96" t="s">
        <v>2444</v>
      </c>
      <c r="C134" s="96" t="s">
        <v>27</v>
      </c>
      <c r="D134" s="96" t="s">
        <v>1666</v>
      </c>
      <c r="E134" s="130">
        <v>0.39791666666666664</v>
      </c>
      <c r="F134" s="154">
        <v>42742.0</v>
      </c>
      <c r="G134" s="96" t="s">
        <v>2445</v>
      </c>
      <c r="H134" s="124"/>
      <c r="I134" s="42"/>
      <c r="J134" s="42"/>
      <c r="K134" s="42"/>
      <c r="L134" s="42"/>
      <c r="M134" s="42"/>
      <c r="N134" s="42"/>
      <c r="O134" s="42"/>
      <c r="P134" s="42"/>
      <c r="Q134" s="42"/>
      <c r="R134" s="42"/>
      <c r="S134" s="42"/>
      <c r="T134" s="42"/>
      <c r="U134" s="42"/>
      <c r="V134" s="42"/>
      <c r="W134" s="42"/>
      <c r="X134" s="42"/>
      <c r="Y134" s="42"/>
      <c r="Z134" s="42"/>
    </row>
    <row r="135" ht="15.75" customHeight="1">
      <c r="A135" s="104" t="s">
        <v>115</v>
      </c>
      <c r="B135" s="96" t="s">
        <v>2446</v>
      </c>
      <c r="C135" s="96" t="s">
        <v>44</v>
      </c>
      <c r="D135" s="96" t="s">
        <v>1666</v>
      </c>
      <c r="E135" s="96" t="s">
        <v>2447</v>
      </c>
      <c r="F135" s="123">
        <v>42742.0</v>
      </c>
      <c r="G135" s="96" t="s">
        <v>2449</v>
      </c>
      <c r="H135" s="124"/>
      <c r="I135" s="42"/>
      <c r="J135" s="42"/>
      <c r="K135" s="42"/>
      <c r="L135" s="42"/>
      <c r="M135" s="42"/>
      <c r="N135" s="42"/>
      <c r="O135" s="42"/>
      <c r="P135" s="42"/>
      <c r="Q135" s="42"/>
      <c r="R135" s="42"/>
      <c r="S135" s="42"/>
      <c r="T135" s="42"/>
      <c r="U135" s="42"/>
      <c r="V135" s="42"/>
      <c r="W135" s="42"/>
      <c r="X135" s="42"/>
      <c r="Y135" s="42"/>
      <c r="Z135" s="42"/>
    </row>
    <row r="136" ht="15.75" customHeight="1">
      <c r="A136" s="104" t="s">
        <v>128</v>
      </c>
      <c r="B136" s="96" t="s">
        <v>2453</v>
      </c>
      <c r="C136" s="96" t="s">
        <v>27</v>
      </c>
      <c r="D136" s="96" t="s">
        <v>1666</v>
      </c>
      <c r="E136" s="96" t="s">
        <v>2455</v>
      </c>
      <c r="F136" s="123">
        <v>42742.0</v>
      </c>
      <c r="G136" s="96" t="s">
        <v>2457</v>
      </c>
      <c r="H136" s="124"/>
      <c r="I136" s="42"/>
      <c r="J136" s="42"/>
      <c r="K136" s="42"/>
      <c r="L136" s="42"/>
      <c r="M136" s="42"/>
      <c r="N136" s="42"/>
      <c r="O136" s="42"/>
      <c r="P136" s="42"/>
      <c r="Q136" s="42"/>
      <c r="R136" s="42"/>
      <c r="S136" s="42"/>
      <c r="T136" s="42"/>
      <c r="U136" s="42"/>
      <c r="V136" s="42"/>
      <c r="W136" s="42"/>
      <c r="X136" s="42"/>
      <c r="Y136" s="42"/>
      <c r="Z136" s="42"/>
    </row>
    <row r="137" ht="15.75" customHeight="1">
      <c r="A137" s="104" t="s">
        <v>1006</v>
      </c>
      <c r="B137" s="96" t="s">
        <v>2458</v>
      </c>
      <c r="C137" s="96" t="s">
        <v>44</v>
      </c>
      <c r="D137" s="96" t="s">
        <v>1759</v>
      </c>
      <c r="E137" s="130">
        <v>0.4166666666666667</v>
      </c>
      <c r="F137" s="123">
        <v>42743.0</v>
      </c>
      <c r="G137" s="96"/>
      <c r="H137" s="124"/>
      <c r="I137" s="42"/>
      <c r="J137" s="42"/>
      <c r="K137" s="42"/>
      <c r="L137" s="42"/>
      <c r="M137" s="42"/>
      <c r="N137" s="42"/>
      <c r="O137" s="42"/>
      <c r="P137" s="42"/>
      <c r="Q137" s="42"/>
      <c r="R137" s="42"/>
      <c r="S137" s="42"/>
      <c r="T137" s="42"/>
      <c r="U137" s="42"/>
      <c r="V137" s="42"/>
      <c r="W137" s="42"/>
      <c r="X137" s="42"/>
      <c r="Y137" s="42"/>
      <c r="Z137" s="42"/>
    </row>
    <row r="138" ht="15.75" customHeight="1">
      <c r="A138" s="104" t="s">
        <v>1006</v>
      </c>
      <c r="B138" s="96" t="s">
        <v>2460</v>
      </c>
      <c r="C138" s="96" t="s">
        <v>27</v>
      </c>
      <c r="D138" s="96" t="s">
        <v>1666</v>
      </c>
      <c r="E138" s="130">
        <v>0.4951388888888889</v>
      </c>
      <c r="F138" s="123">
        <v>42743.0</v>
      </c>
      <c r="G138" s="96" t="s">
        <v>2462</v>
      </c>
      <c r="H138" s="124"/>
      <c r="I138" s="42"/>
      <c r="J138" s="42"/>
      <c r="K138" s="42"/>
      <c r="L138" s="42"/>
      <c r="M138" s="42"/>
      <c r="N138" s="42"/>
      <c r="O138" s="42"/>
      <c r="P138" s="42"/>
      <c r="Q138" s="42"/>
      <c r="R138" s="42"/>
      <c r="S138" s="42"/>
      <c r="T138" s="42"/>
      <c r="U138" s="42"/>
      <c r="V138" s="42"/>
      <c r="W138" s="42"/>
      <c r="X138" s="42"/>
      <c r="Y138" s="42"/>
      <c r="Z138" s="42"/>
    </row>
    <row r="139" ht="15.75" customHeight="1">
      <c r="A139" s="104" t="s">
        <v>115</v>
      </c>
      <c r="B139" s="96" t="s">
        <v>2465</v>
      </c>
      <c r="C139" s="96" t="s">
        <v>27</v>
      </c>
      <c r="D139" s="96" t="s">
        <v>1759</v>
      </c>
      <c r="E139" s="96" t="s">
        <v>2468</v>
      </c>
      <c r="F139" s="126">
        <v>42743.0</v>
      </c>
      <c r="G139" s="96" t="s">
        <v>2470</v>
      </c>
      <c r="H139" s="124"/>
      <c r="I139" s="42"/>
      <c r="J139" s="42"/>
      <c r="K139" s="42"/>
      <c r="L139" s="42"/>
      <c r="M139" s="42"/>
      <c r="N139" s="42"/>
      <c r="O139" s="42"/>
      <c r="P139" s="42"/>
      <c r="Q139" s="42"/>
      <c r="R139" s="42"/>
      <c r="S139" s="42"/>
      <c r="T139" s="42"/>
      <c r="U139" s="42"/>
      <c r="V139" s="42"/>
      <c r="W139" s="42"/>
      <c r="X139" s="42"/>
      <c r="Y139" s="42"/>
      <c r="Z139" s="42"/>
    </row>
    <row r="140" ht="15.75" customHeight="1">
      <c r="A140" s="104" t="s">
        <v>115</v>
      </c>
      <c r="B140" s="96" t="s">
        <v>2472</v>
      </c>
      <c r="C140" s="96" t="s">
        <v>27</v>
      </c>
      <c r="D140" s="96" t="s">
        <v>1759</v>
      </c>
      <c r="E140" s="96" t="s">
        <v>2468</v>
      </c>
      <c r="F140" s="126">
        <v>42743.0</v>
      </c>
      <c r="G140" s="96" t="s">
        <v>2475</v>
      </c>
      <c r="H140" s="124"/>
      <c r="I140" s="42"/>
      <c r="J140" s="42"/>
      <c r="K140" s="42"/>
      <c r="L140" s="42"/>
      <c r="M140" s="42"/>
      <c r="N140" s="42"/>
      <c r="O140" s="42"/>
      <c r="P140" s="42"/>
      <c r="Q140" s="42"/>
      <c r="R140" s="42"/>
      <c r="S140" s="42"/>
      <c r="T140" s="42"/>
      <c r="U140" s="42"/>
      <c r="V140" s="42"/>
      <c r="W140" s="42"/>
      <c r="X140" s="42"/>
      <c r="Y140" s="42"/>
      <c r="Z140" s="42"/>
    </row>
    <row r="141" ht="15.75" customHeight="1">
      <c r="A141" s="104" t="s">
        <v>115</v>
      </c>
      <c r="B141" s="96" t="s">
        <v>1917</v>
      </c>
      <c r="C141" s="96" t="s">
        <v>27</v>
      </c>
      <c r="D141" s="96" t="s">
        <v>1759</v>
      </c>
      <c r="E141" s="96" t="s">
        <v>2477</v>
      </c>
      <c r="F141" s="126">
        <v>42743.0</v>
      </c>
      <c r="G141" s="96"/>
      <c r="H141" s="124"/>
      <c r="I141" s="42"/>
      <c r="J141" s="42"/>
      <c r="K141" s="42"/>
      <c r="L141" s="42"/>
      <c r="M141" s="42"/>
      <c r="N141" s="42"/>
      <c r="O141" s="42"/>
      <c r="P141" s="42"/>
      <c r="Q141" s="42"/>
      <c r="R141" s="42"/>
      <c r="S141" s="42"/>
      <c r="T141" s="42"/>
      <c r="U141" s="42"/>
      <c r="V141" s="42"/>
      <c r="W141" s="42"/>
      <c r="X141" s="42"/>
      <c r="Y141" s="42"/>
      <c r="Z141" s="42"/>
    </row>
    <row r="142" ht="15.75" customHeight="1">
      <c r="A142" s="104" t="s">
        <v>1006</v>
      </c>
      <c r="B142" s="96" t="s">
        <v>2479</v>
      </c>
      <c r="C142" s="96" t="s">
        <v>44</v>
      </c>
      <c r="D142" s="96" t="s">
        <v>1666</v>
      </c>
      <c r="E142" s="130">
        <v>0.5763888888888888</v>
      </c>
      <c r="F142" s="126">
        <v>42743.0</v>
      </c>
      <c r="G142" s="96" t="s">
        <v>2480</v>
      </c>
      <c r="H142" s="124"/>
      <c r="I142" s="42"/>
      <c r="J142" s="42"/>
      <c r="K142" s="42"/>
      <c r="L142" s="42"/>
      <c r="M142" s="42"/>
      <c r="N142" s="42"/>
      <c r="O142" s="42"/>
      <c r="P142" s="42"/>
      <c r="Q142" s="42"/>
      <c r="R142" s="42"/>
      <c r="S142" s="42"/>
      <c r="T142" s="42"/>
      <c r="U142" s="42"/>
      <c r="V142" s="42"/>
      <c r="W142" s="42"/>
      <c r="X142" s="42"/>
      <c r="Y142" s="42"/>
      <c r="Z142" s="42"/>
    </row>
    <row r="143" ht="15.75" customHeight="1">
      <c r="A143" s="104" t="s">
        <v>1006</v>
      </c>
      <c r="B143" s="96" t="s">
        <v>1452</v>
      </c>
      <c r="C143" s="96" t="s">
        <v>27</v>
      </c>
      <c r="D143" s="96" t="s">
        <v>1666</v>
      </c>
      <c r="E143" s="130">
        <v>0.7097222222222223</v>
      </c>
      <c r="F143" s="126">
        <v>42743.0</v>
      </c>
      <c r="G143" s="96" t="s">
        <v>2483</v>
      </c>
      <c r="H143" s="124"/>
      <c r="I143" s="42"/>
      <c r="J143" s="42"/>
      <c r="K143" s="42"/>
      <c r="L143" s="42"/>
      <c r="M143" s="42"/>
      <c r="N143" s="42"/>
      <c r="O143" s="42"/>
      <c r="P143" s="42"/>
      <c r="Q143" s="42"/>
      <c r="R143" s="42"/>
      <c r="S143" s="42"/>
      <c r="T143" s="42"/>
      <c r="U143" s="42"/>
      <c r="V143" s="42"/>
      <c r="W143" s="42"/>
      <c r="X143" s="42"/>
      <c r="Y143" s="42"/>
      <c r="Z143" s="42"/>
    </row>
    <row r="144" ht="15.75" customHeight="1">
      <c r="A144" s="104" t="s">
        <v>215</v>
      </c>
      <c r="B144" s="96" t="s">
        <v>2486</v>
      </c>
      <c r="C144" s="96" t="s">
        <v>27</v>
      </c>
      <c r="D144" s="96" t="s">
        <v>1666</v>
      </c>
      <c r="E144" s="96" t="s">
        <v>2488</v>
      </c>
      <c r="F144" s="126">
        <v>42743.0</v>
      </c>
      <c r="G144" s="96" t="s">
        <v>2491</v>
      </c>
      <c r="H144" s="124"/>
      <c r="I144" s="42"/>
      <c r="J144" s="42"/>
      <c r="K144" s="42"/>
      <c r="L144" s="42"/>
      <c r="M144" s="42"/>
      <c r="N144" s="42"/>
      <c r="O144" s="42"/>
      <c r="P144" s="42"/>
      <c r="Q144" s="42"/>
      <c r="R144" s="42"/>
      <c r="S144" s="42"/>
      <c r="T144" s="42"/>
      <c r="U144" s="42"/>
      <c r="V144" s="42"/>
      <c r="W144" s="42"/>
      <c r="X144" s="42"/>
      <c r="Y144" s="42"/>
      <c r="Z144" s="42"/>
    </row>
    <row r="145" ht="15.75" customHeight="1">
      <c r="A145" s="104" t="s">
        <v>65</v>
      </c>
      <c r="B145" s="96" t="s">
        <v>2494</v>
      </c>
      <c r="C145" s="96" t="s">
        <v>44</v>
      </c>
      <c r="D145" s="96" t="s">
        <v>1666</v>
      </c>
      <c r="E145" s="130">
        <v>0.2798611111111111</v>
      </c>
      <c r="F145" s="126">
        <v>42744.0</v>
      </c>
      <c r="G145" s="96" t="s">
        <v>2495</v>
      </c>
      <c r="H145" s="124"/>
      <c r="I145" s="42"/>
      <c r="J145" s="42"/>
      <c r="K145" s="42"/>
      <c r="L145" s="42"/>
      <c r="M145" s="42"/>
      <c r="N145" s="42"/>
      <c r="O145" s="42"/>
      <c r="P145" s="42"/>
      <c r="Q145" s="42"/>
      <c r="R145" s="42"/>
      <c r="S145" s="42"/>
      <c r="T145" s="42"/>
      <c r="U145" s="42"/>
      <c r="V145" s="42"/>
      <c r="W145" s="42"/>
      <c r="X145" s="42"/>
      <c r="Y145" s="42"/>
      <c r="Z145" s="42"/>
    </row>
    <row r="146" ht="15.75" customHeight="1">
      <c r="A146" s="104" t="s">
        <v>74</v>
      </c>
      <c r="B146" s="96" t="s">
        <v>2498</v>
      </c>
      <c r="C146" s="96" t="s">
        <v>27</v>
      </c>
      <c r="D146" s="96" t="s">
        <v>1666</v>
      </c>
      <c r="E146" s="96" t="s">
        <v>2502</v>
      </c>
      <c r="F146" s="126">
        <v>42744.0</v>
      </c>
      <c r="G146" s="96" t="s">
        <v>2504</v>
      </c>
      <c r="H146" s="124"/>
      <c r="I146" s="42"/>
      <c r="J146" s="42"/>
      <c r="K146" s="42"/>
      <c r="L146" s="42"/>
      <c r="M146" s="42"/>
      <c r="N146" s="42"/>
      <c r="O146" s="42"/>
      <c r="P146" s="42"/>
      <c r="Q146" s="42"/>
      <c r="R146" s="42"/>
      <c r="S146" s="42"/>
      <c r="T146" s="42"/>
      <c r="U146" s="42"/>
      <c r="V146" s="42"/>
      <c r="W146" s="42"/>
      <c r="X146" s="42"/>
      <c r="Y146" s="42"/>
      <c r="Z146" s="42"/>
    </row>
    <row r="147" ht="15.75" customHeight="1">
      <c r="A147" s="104" t="s">
        <v>74</v>
      </c>
      <c r="B147" s="96" t="s">
        <v>2508</v>
      </c>
      <c r="C147" s="96" t="s">
        <v>2509</v>
      </c>
      <c r="D147" s="96" t="s">
        <v>2510</v>
      </c>
      <c r="E147" s="96" t="s">
        <v>2502</v>
      </c>
      <c r="F147" s="126">
        <v>42744.0</v>
      </c>
      <c r="G147" s="96" t="s">
        <v>2504</v>
      </c>
      <c r="H147" s="96" t="s">
        <v>2512</v>
      </c>
      <c r="I147" s="42"/>
      <c r="J147" s="42"/>
      <c r="K147" s="42"/>
      <c r="L147" s="42"/>
      <c r="M147" s="42"/>
      <c r="N147" s="42"/>
      <c r="O147" s="42"/>
      <c r="P147" s="42"/>
      <c r="Q147" s="42"/>
      <c r="R147" s="42"/>
      <c r="S147" s="42"/>
      <c r="T147" s="42"/>
      <c r="U147" s="42"/>
      <c r="V147" s="42"/>
      <c r="W147" s="42"/>
      <c r="X147" s="42"/>
      <c r="Y147" s="42"/>
      <c r="Z147" s="42"/>
    </row>
    <row r="148" ht="15.75" customHeight="1">
      <c r="A148" s="104" t="s">
        <v>59</v>
      </c>
      <c r="B148" s="96" t="s">
        <v>2515</v>
      </c>
      <c r="C148" s="96" t="s">
        <v>60</v>
      </c>
      <c r="D148" s="96" t="s">
        <v>1666</v>
      </c>
      <c r="E148" s="96" t="s">
        <v>2516</v>
      </c>
      <c r="F148" s="126">
        <v>42744.0</v>
      </c>
      <c r="G148" s="96" t="s">
        <v>2517</v>
      </c>
      <c r="H148" s="124"/>
      <c r="I148" s="42"/>
      <c r="J148" s="42"/>
      <c r="K148" s="42"/>
      <c r="L148" s="42"/>
      <c r="M148" s="42"/>
      <c r="N148" s="42"/>
      <c r="O148" s="42"/>
      <c r="P148" s="42"/>
      <c r="Q148" s="42"/>
      <c r="R148" s="42"/>
      <c r="S148" s="42"/>
      <c r="T148" s="42"/>
      <c r="U148" s="42"/>
      <c r="V148" s="42"/>
      <c r="W148" s="42"/>
      <c r="X148" s="42"/>
      <c r="Y148" s="42"/>
      <c r="Z148" s="42"/>
    </row>
    <row r="149" ht="15.75" customHeight="1">
      <c r="A149" s="104" t="s">
        <v>65</v>
      </c>
      <c r="B149" s="96" t="s">
        <v>2521</v>
      </c>
      <c r="C149" s="96" t="s">
        <v>27</v>
      </c>
      <c r="D149" s="96" t="s">
        <v>1666</v>
      </c>
      <c r="E149" s="130">
        <v>0.9166666666666666</v>
      </c>
      <c r="F149" s="126">
        <v>42744.0</v>
      </c>
      <c r="G149" s="96" t="s">
        <v>2523</v>
      </c>
      <c r="H149" s="124"/>
      <c r="I149" s="42"/>
      <c r="J149" s="42"/>
      <c r="K149" s="42"/>
      <c r="L149" s="42"/>
      <c r="M149" s="42"/>
      <c r="N149" s="42"/>
      <c r="O149" s="42"/>
      <c r="P149" s="42"/>
      <c r="Q149" s="42"/>
      <c r="R149" s="42"/>
      <c r="S149" s="42"/>
      <c r="T149" s="42"/>
      <c r="U149" s="42"/>
      <c r="V149" s="42"/>
      <c r="W149" s="42"/>
      <c r="X149" s="42"/>
      <c r="Y149" s="42"/>
      <c r="Z149" s="42"/>
    </row>
    <row r="150" ht="15.75" customHeight="1">
      <c r="A150" s="104" t="s">
        <v>215</v>
      </c>
      <c r="B150" s="96" t="s">
        <v>1528</v>
      </c>
      <c r="C150" s="96" t="s">
        <v>27</v>
      </c>
      <c r="D150" s="96" t="s">
        <v>1666</v>
      </c>
      <c r="E150" s="96" t="s">
        <v>2530</v>
      </c>
      <c r="F150" s="126">
        <v>42744.0</v>
      </c>
      <c r="G150" s="96" t="s">
        <v>2531</v>
      </c>
      <c r="H150" s="124"/>
      <c r="I150" s="42"/>
      <c r="J150" s="42"/>
      <c r="K150" s="42"/>
      <c r="L150" s="42"/>
      <c r="M150" s="42"/>
      <c r="N150" s="42"/>
      <c r="O150" s="42"/>
      <c r="P150" s="42"/>
      <c r="Q150" s="42"/>
      <c r="R150" s="42"/>
      <c r="S150" s="42"/>
      <c r="T150" s="42"/>
      <c r="U150" s="42"/>
      <c r="V150" s="42"/>
      <c r="W150" s="42"/>
      <c r="X150" s="42"/>
      <c r="Y150" s="42"/>
      <c r="Z150" s="42"/>
    </row>
    <row r="151" ht="15.75" customHeight="1">
      <c r="A151" s="104" t="s">
        <v>74</v>
      </c>
      <c r="B151" s="96" t="s">
        <v>2535</v>
      </c>
      <c r="C151" s="96" t="s">
        <v>44</v>
      </c>
      <c r="D151" s="96" t="s">
        <v>1597</v>
      </c>
      <c r="E151" s="96" t="s">
        <v>2536</v>
      </c>
      <c r="F151" s="126">
        <v>42744.0</v>
      </c>
      <c r="G151" s="96" t="s">
        <v>2539</v>
      </c>
      <c r="H151" s="124"/>
      <c r="I151" s="42"/>
      <c r="J151" s="42"/>
      <c r="K151" s="42"/>
      <c r="L151" s="42"/>
      <c r="M151" s="42"/>
      <c r="N151" s="42"/>
      <c r="O151" s="42"/>
      <c r="P151" s="42"/>
      <c r="Q151" s="42"/>
      <c r="R151" s="42"/>
      <c r="S151" s="42"/>
      <c r="T151" s="42"/>
      <c r="U151" s="42"/>
      <c r="V151" s="42"/>
      <c r="W151" s="42"/>
      <c r="X151" s="42"/>
      <c r="Y151" s="42"/>
      <c r="Z151" s="42"/>
    </row>
    <row r="152" ht="15.75" customHeight="1">
      <c r="A152" s="104" t="s">
        <v>65</v>
      </c>
      <c r="B152" s="96" t="s">
        <v>2221</v>
      </c>
      <c r="C152" s="96" t="s">
        <v>27</v>
      </c>
      <c r="D152" s="96" t="s">
        <v>2542</v>
      </c>
      <c r="E152" s="130">
        <v>0.7152777777777778</v>
      </c>
      <c r="F152" s="126">
        <v>42745.0</v>
      </c>
      <c r="G152" s="96" t="s">
        <v>2224</v>
      </c>
      <c r="H152" s="96" t="s">
        <v>2545</v>
      </c>
      <c r="I152" s="42"/>
      <c r="J152" s="42"/>
      <c r="K152" s="42"/>
      <c r="L152" s="42"/>
      <c r="M152" s="42"/>
      <c r="N152" s="42"/>
      <c r="O152" s="42"/>
      <c r="P152" s="42"/>
      <c r="Q152" s="42"/>
      <c r="R152" s="42"/>
      <c r="S152" s="42"/>
      <c r="T152" s="42"/>
      <c r="U152" s="42"/>
      <c r="V152" s="42"/>
      <c r="W152" s="42"/>
      <c r="X152" s="42"/>
      <c r="Y152" s="42"/>
      <c r="Z152" s="42"/>
    </row>
    <row r="153" ht="15.75" customHeight="1">
      <c r="A153" s="104" t="s">
        <v>74</v>
      </c>
      <c r="B153" s="96" t="s">
        <v>2548</v>
      </c>
      <c r="C153" s="96"/>
      <c r="D153" s="96" t="s">
        <v>2550</v>
      </c>
      <c r="E153" s="96" t="s">
        <v>2551</v>
      </c>
      <c r="F153" s="126">
        <v>42745.0</v>
      </c>
      <c r="G153" s="96"/>
      <c r="H153" s="124"/>
      <c r="I153" s="42"/>
      <c r="J153" s="42"/>
      <c r="K153" s="42"/>
      <c r="L153" s="42"/>
      <c r="M153" s="42"/>
      <c r="N153" s="42"/>
      <c r="O153" s="42"/>
      <c r="P153" s="42"/>
      <c r="Q153" s="42"/>
      <c r="R153" s="42"/>
      <c r="S153" s="42"/>
      <c r="T153" s="42"/>
      <c r="U153" s="42"/>
      <c r="V153" s="42"/>
      <c r="W153" s="42"/>
      <c r="X153" s="42"/>
      <c r="Y153" s="42"/>
      <c r="Z153" s="42"/>
    </row>
    <row r="154" ht="15.75" customHeight="1">
      <c r="A154" s="104" t="s">
        <v>65</v>
      </c>
      <c r="B154" s="96" t="s">
        <v>2555</v>
      </c>
      <c r="C154" s="96" t="s">
        <v>27</v>
      </c>
      <c r="D154" s="96" t="s">
        <v>2556</v>
      </c>
      <c r="E154" s="132">
        <v>0.5090277777777777</v>
      </c>
      <c r="F154" s="123">
        <v>42745.0</v>
      </c>
      <c r="G154" s="96" t="s">
        <v>2558</v>
      </c>
      <c r="H154" s="124"/>
      <c r="I154" s="42"/>
      <c r="J154" s="42"/>
      <c r="K154" s="42"/>
      <c r="L154" s="42"/>
      <c r="M154" s="42"/>
      <c r="N154" s="42"/>
      <c r="O154" s="42"/>
      <c r="P154" s="42"/>
      <c r="Q154" s="42"/>
      <c r="R154" s="42"/>
      <c r="S154" s="42"/>
      <c r="T154" s="42"/>
      <c r="U154" s="42"/>
      <c r="V154" s="42"/>
      <c r="W154" s="42"/>
      <c r="X154" s="42"/>
      <c r="Y154" s="42"/>
      <c r="Z154" s="42"/>
    </row>
    <row r="155" ht="15.75" customHeight="1">
      <c r="A155" s="104" t="s">
        <v>65</v>
      </c>
      <c r="B155" s="96" t="s">
        <v>2521</v>
      </c>
      <c r="C155" s="96" t="s">
        <v>27</v>
      </c>
      <c r="D155" s="96" t="s">
        <v>2556</v>
      </c>
      <c r="E155" s="132">
        <v>0.5090277777777777</v>
      </c>
      <c r="F155" s="123">
        <v>42745.0</v>
      </c>
      <c r="G155" s="96" t="s">
        <v>2523</v>
      </c>
      <c r="H155" s="124"/>
      <c r="I155" s="42"/>
      <c r="J155" s="42"/>
      <c r="K155" s="42"/>
      <c r="L155" s="42"/>
      <c r="M155" s="42"/>
      <c r="N155" s="42"/>
      <c r="O155" s="42"/>
      <c r="P155" s="42"/>
      <c r="Q155" s="42"/>
      <c r="R155" s="42"/>
      <c r="S155" s="42"/>
      <c r="T155" s="42"/>
      <c r="U155" s="42"/>
      <c r="V155" s="42"/>
      <c r="W155" s="42"/>
      <c r="X155" s="42"/>
      <c r="Y155" s="42"/>
      <c r="Z155" s="42"/>
    </row>
    <row r="156" ht="15.75" customHeight="1">
      <c r="A156" s="104" t="s">
        <v>65</v>
      </c>
      <c r="B156" s="96" t="s">
        <v>2572</v>
      </c>
      <c r="C156" s="96" t="s">
        <v>44</v>
      </c>
      <c r="D156" s="96" t="s">
        <v>1666</v>
      </c>
      <c r="E156" s="132">
        <v>0.5166666666666667</v>
      </c>
      <c r="F156" s="123">
        <v>42745.0</v>
      </c>
      <c r="G156" s="96"/>
      <c r="H156" s="124"/>
      <c r="I156" s="42"/>
      <c r="J156" s="42"/>
      <c r="K156" s="42"/>
      <c r="L156" s="42"/>
      <c r="M156" s="42"/>
      <c r="N156" s="42"/>
      <c r="O156" s="42"/>
      <c r="P156" s="42"/>
      <c r="Q156" s="42"/>
      <c r="R156" s="42"/>
      <c r="S156" s="42"/>
      <c r="T156" s="42"/>
      <c r="U156" s="42"/>
      <c r="V156" s="42"/>
      <c r="W156" s="42"/>
      <c r="X156" s="42"/>
      <c r="Y156" s="42"/>
      <c r="Z156" s="42"/>
    </row>
    <row r="157" ht="15.75" customHeight="1">
      <c r="A157" s="104" t="s">
        <v>128</v>
      </c>
      <c r="B157" s="96" t="s">
        <v>2575</v>
      </c>
      <c r="C157" s="96" t="s">
        <v>116</v>
      </c>
      <c r="D157" s="96" t="s">
        <v>1666</v>
      </c>
      <c r="E157" s="96" t="s">
        <v>2576</v>
      </c>
      <c r="F157" s="123">
        <v>42746.0</v>
      </c>
      <c r="G157" s="96" t="s">
        <v>2577</v>
      </c>
      <c r="H157" s="96" t="s">
        <v>2578</v>
      </c>
      <c r="I157" s="42"/>
      <c r="J157" s="42"/>
      <c r="K157" s="42"/>
      <c r="L157" s="42"/>
      <c r="M157" s="42"/>
      <c r="N157" s="42"/>
      <c r="O157" s="42"/>
      <c r="P157" s="42"/>
      <c r="Q157" s="42"/>
      <c r="R157" s="42"/>
      <c r="S157" s="42"/>
      <c r="T157" s="42"/>
      <c r="U157" s="42"/>
      <c r="V157" s="42"/>
      <c r="W157" s="42"/>
      <c r="X157" s="42"/>
      <c r="Y157" s="42"/>
      <c r="Z157" s="42"/>
    </row>
    <row r="158" ht="15.75" customHeight="1">
      <c r="A158" s="104" t="s">
        <v>215</v>
      </c>
      <c r="B158" s="96" t="s">
        <v>2582</v>
      </c>
      <c r="C158" s="96" t="s">
        <v>27</v>
      </c>
      <c r="D158" s="96" t="s">
        <v>1666</v>
      </c>
      <c r="E158" s="96" t="s">
        <v>2583</v>
      </c>
      <c r="F158" s="123">
        <v>42746.0</v>
      </c>
      <c r="G158" s="96" t="s">
        <v>2585</v>
      </c>
      <c r="H158" s="124"/>
      <c r="I158" s="42"/>
      <c r="J158" s="42"/>
      <c r="K158" s="42"/>
      <c r="L158" s="42"/>
      <c r="M158" s="42"/>
      <c r="N158" s="42"/>
      <c r="O158" s="42"/>
      <c r="P158" s="42"/>
      <c r="Q158" s="42"/>
      <c r="R158" s="42"/>
      <c r="S158" s="42"/>
      <c r="T158" s="42"/>
      <c r="U158" s="42"/>
      <c r="V158" s="42"/>
      <c r="W158" s="42"/>
      <c r="X158" s="42"/>
      <c r="Y158" s="42"/>
      <c r="Z158" s="42"/>
    </row>
    <row r="159" ht="15.75" customHeight="1">
      <c r="A159" s="104" t="s">
        <v>86</v>
      </c>
      <c r="B159" s="96" t="s">
        <v>2590</v>
      </c>
      <c r="C159" s="96" t="s">
        <v>27</v>
      </c>
      <c r="D159" s="96" t="s">
        <v>1666</v>
      </c>
      <c r="E159" s="96" t="s">
        <v>2592</v>
      </c>
      <c r="F159" s="123">
        <v>42746.0</v>
      </c>
      <c r="G159" s="96" t="s">
        <v>2593</v>
      </c>
      <c r="H159" s="124"/>
      <c r="I159" s="42"/>
      <c r="J159" s="42"/>
      <c r="K159" s="42"/>
      <c r="L159" s="42"/>
      <c r="M159" s="42"/>
      <c r="N159" s="42"/>
      <c r="O159" s="42"/>
      <c r="P159" s="42"/>
      <c r="Q159" s="42"/>
      <c r="R159" s="42"/>
      <c r="S159" s="42"/>
      <c r="T159" s="42"/>
      <c r="U159" s="42"/>
      <c r="V159" s="42"/>
      <c r="W159" s="42"/>
      <c r="X159" s="42"/>
      <c r="Y159" s="42"/>
      <c r="Z159" s="42"/>
    </row>
    <row r="160" ht="15.75" customHeight="1">
      <c r="A160" s="104" t="s">
        <v>65</v>
      </c>
      <c r="B160" s="96" t="s">
        <v>2595</v>
      </c>
      <c r="C160" s="96" t="s">
        <v>44</v>
      </c>
      <c r="D160" s="96" t="s">
        <v>1666</v>
      </c>
      <c r="E160" s="96" t="s">
        <v>2596</v>
      </c>
      <c r="F160" s="123">
        <v>42746.0</v>
      </c>
      <c r="G160" s="96" t="s">
        <v>2598</v>
      </c>
      <c r="H160" s="124"/>
      <c r="I160" s="42"/>
      <c r="J160" s="42"/>
      <c r="K160" s="42"/>
      <c r="L160" s="42"/>
      <c r="M160" s="42"/>
      <c r="N160" s="42"/>
      <c r="O160" s="42"/>
      <c r="P160" s="42"/>
      <c r="Q160" s="42"/>
      <c r="R160" s="42"/>
      <c r="S160" s="42"/>
      <c r="T160" s="42"/>
      <c r="U160" s="42"/>
      <c r="V160" s="42"/>
      <c r="W160" s="42"/>
      <c r="X160" s="42"/>
      <c r="Y160" s="42"/>
      <c r="Z160" s="42"/>
    </row>
    <row r="161" ht="15.75" customHeight="1">
      <c r="A161" s="104" t="s">
        <v>43</v>
      </c>
      <c r="B161" s="96" t="s">
        <v>2604</v>
      </c>
      <c r="C161" s="96" t="s">
        <v>27</v>
      </c>
      <c r="D161" s="96" t="s">
        <v>1666</v>
      </c>
      <c r="E161" s="130">
        <v>0.8541666666666666</v>
      </c>
      <c r="F161" s="123">
        <v>42743.0</v>
      </c>
      <c r="G161" s="96" t="s">
        <v>2608</v>
      </c>
      <c r="H161" s="124"/>
      <c r="I161" s="42"/>
      <c r="J161" s="42"/>
      <c r="K161" s="42"/>
      <c r="L161" s="42"/>
      <c r="M161" s="42"/>
      <c r="N161" s="42"/>
      <c r="O161" s="42"/>
      <c r="P161" s="42"/>
      <c r="Q161" s="42"/>
      <c r="R161" s="42"/>
      <c r="S161" s="42"/>
      <c r="T161" s="42"/>
      <c r="U161" s="42"/>
      <c r="V161" s="42"/>
      <c r="W161" s="42"/>
      <c r="X161" s="42"/>
      <c r="Y161" s="42"/>
      <c r="Z161" s="42"/>
    </row>
    <row r="162" ht="15.75" customHeight="1">
      <c r="A162" s="104" t="s">
        <v>86</v>
      </c>
      <c r="B162" s="96" t="s">
        <v>1480</v>
      </c>
      <c r="C162" s="96" t="s">
        <v>27</v>
      </c>
      <c r="D162" s="96" t="s">
        <v>1666</v>
      </c>
      <c r="E162" s="96" t="s">
        <v>2619</v>
      </c>
      <c r="F162" s="123">
        <v>42747.0</v>
      </c>
      <c r="G162" s="96" t="s">
        <v>2621</v>
      </c>
      <c r="H162" s="96" t="s">
        <v>2622</v>
      </c>
      <c r="I162" s="42"/>
      <c r="J162" s="42"/>
      <c r="K162" s="42"/>
      <c r="L162" s="42"/>
      <c r="M162" s="42"/>
      <c r="N162" s="42"/>
      <c r="O162" s="42"/>
      <c r="P162" s="42"/>
      <c r="Q162" s="42"/>
      <c r="R162" s="42"/>
      <c r="S162" s="42"/>
      <c r="T162" s="42"/>
      <c r="U162" s="42"/>
      <c r="V162" s="42"/>
      <c r="W162" s="42"/>
      <c r="X162" s="42"/>
      <c r="Y162" s="42"/>
      <c r="Z162" s="42"/>
    </row>
    <row r="163" ht="15.75" customHeight="1">
      <c r="A163" s="104" t="s">
        <v>43</v>
      </c>
      <c r="B163" s="96" t="s">
        <v>2627</v>
      </c>
      <c r="C163" s="96" t="s">
        <v>27</v>
      </c>
      <c r="D163" s="96" t="s">
        <v>1666</v>
      </c>
      <c r="E163" s="96" t="s">
        <v>2629</v>
      </c>
      <c r="F163" s="123">
        <v>42747.0</v>
      </c>
      <c r="G163" s="96" t="s">
        <v>2630</v>
      </c>
      <c r="H163" s="124"/>
      <c r="I163" s="42"/>
      <c r="J163" s="42"/>
      <c r="K163" s="42"/>
      <c r="L163" s="42"/>
      <c r="M163" s="42"/>
      <c r="N163" s="42"/>
      <c r="O163" s="42"/>
      <c r="P163" s="42"/>
      <c r="Q163" s="42"/>
      <c r="R163" s="42"/>
      <c r="S163" s="42"/>
      <c r="T163" s="42"/>
      <c r="U163" s="42"/>
      <c r="V163" s="42"/>
      <c r="W163" s="42"/>
      <c r="X163" s="42"/>
      <c r="Y163" s="42"/>
      <c r="Z163" s="42"/>
    </row>
    <row r="164" ht="15.75" customHeight="1">
      <c r="A164" s="104" t="s">
        <v>86</v>
      </c>
      <c r="B164" s="96" t="s">
        <v>2632</v>
      </c>
      <c r="C164" s="96" t="s">
        <v>27</v>
      </c>
      <c r="D164" s="96" t="s">
        <v>1666</v>
      </c>
      <c r="E164" s="96" t="s">
        <v>2634</v>
      </c>
      <c r="F164" s="123">
        <v>42747.0</v>
      </c>
      <c r="G164" s="96" t="s">
        <v>2635</v>
      </c>
      <c r="H164" s="96" t="s">
        <v>2636</v>
      </c>
      <c r="I164" s="42"/>
      <c r="J164" s="42"/>
      <c r="K164" s="42"/>
      <c r="L164" s="42"/>
      <c r="M164" s="42"/>
      <c r="N164" s="42"/>
      <c r="O164" s="42"/>
      <c r="P164" s="42"/>
      <c r="Q164" s="42"/>
      <c r="R164" s="42"/>
      <c r="S164" s="42"/>
      <c r="T164" s="42"/>
      <c r="U164" s="42"/>
      <c r="V164" s="42"/>
      <c r="W164" s="42"/>
      <c r="X164" s="42"/>
      <c r="Y164" s="42"/>
      <c r="Z164" s="42"/>
    </row>
    <row r="165" ht="15.75" customHeight="1">
      <c r="A165" s="104" t="s">
        <v>1057</v>
      </c>
      <c r="B165" s="96" t="s">
        <v>2638</v>
      </c>
      <c r="C165" s="96" t="s">
        <v>2282</v>
      </c>
      <c r="D165" s="96" t="s">
        <v>1666</v>
      </c>
      <c r="E165" s="96" t="s">
        <v>2640</v>
      </c>
      <c r="F165" s="123">
        <v>42748.0</v>
      </c>
      <c r="G165" s="96" t="s">
        <v>2643</v>
      </c>
      <c r="H165" s="96"/>
      <c r="I165" s="42"/>
      <c r="J165" s="42"/>
      <c r="K165" s="42"/>
      <c r="L165" s="42"/>
      <c r="M165" s="42"/>
      <c r="N165" s="42"/>
      <c r="O165" s="42"/>
      <c r="P165" s="42"/>
      <c r="Q165" s="42"/>
      <c r="R165" s="42"/>
      <c r="S165" s="42"/>
      <c r="T165" s="42"/>
      <c r="U165" s="42"/>
      <c r="V165" s="42"/>
      <c r="W165" s="42"/>
      <c r="X165" s="42"/>
      <c r="Y165" s="42"/>
      <c r="Z165" s="42"/>
    </row>
    <row r="166" ht="15.75" customHeight="1">
      <c r="A166" s="104" t="s">
        <v>1006</v>
      </c>
      <c r="B166" s="96" t="s">
        <v>2650</v>
      </c>
      <c r="C166" s="96" t="s">
        <v>44</v>
      </c>
      <c r="D166" s="96" t="s">
        <v>1666</v>
      </c>
      <c r="E166" s="130">
        <v>0.8569444444444444</v>
      </c>
      <c r="F166" s="123">
        <v>42748.0</v>
      </c>
      <c r="G166" s="96" t="s">
        <v>2653</v>
      </c>
      <c r="H166" s="96"/>
      <c r="I166" s="42"/>
      <c r="J166" s="42"/>
      <c r="K166" s="42"/>
      <c r="L166" s="42"/>
      <c r="M166" s="42"/>
      <c r="N166" s="42"/>
      <c r="O166" s="42"/>
      <c r="P166" s="42"/>
      <c r="Q166" s="42"/>
      <c r="R166" s="42"/>
      <c r="S166" s="42"/>
      <c r="T166" s="42"/>
      <c r="U166" s="42"/>
      <c r="V166" s="42"/>
      <c r="W166" s="42"/>
      <c r="X166" s="42"/>
      <c r="Y166" s="42"/>
      <c r="Z166" s="42"/>
    </row>
    <row r="167" ht="15.75" customHeight="1">
      <c r="A167" s="104" t="s">
        <v>1006</v>
      </c>
      <c r="B167" s="96" t="s">
        <v>2658</v>
      </c>
      <c r="C167" s="96" t="s">
        <v>27</v>
      </c>
      <c r="D167" s="96" t="s">
        <v>1666</v>
      </c>
      <c r="E167" s="130">
        <v>0.8659722222222223</v>
      </c>
      <c r="F167" s="123">
        <v>42748.0</v>
      </c>
      <c r="G167" s="96" t="s">
        <v>2660</v>
      </c>
      <c r="H167" s="96"/>
      <c r="I167" s="42"/>
      <c r="J167" s="42"/>
      <c r="K167" s="42"/>
      <c r="L167" s="42"/>
      <c r="M167" s="42"/>
      <c r="N167" s="42"/>
      <c r="O167" s="42"/>
      <c r="P167" s="42"/>
      <c r="Q167" s="42"/>
      <c r="R167" s="42"/>
      <c r="S167" s="42"/>
      <c r="T167" s="42"/>
      <c r="U167" s="42"/>
      <c r="V167" s="42"/>
      <c r="W167" s="42"/>
      <c r="X167" s="42"/>
      <c r="Y167" s="42"/>
      <c r="Z167" s="42"/>
    </row>
    <row r="168" ht="15.75" customHeight="1">
      <c r="A168" s="104" t="s">
        <v>43</v>
      </c>
      <c r="B168" s="96" t="s">
        <v>1058</v>
      </c>
      <c r="C168" s="96" t="s">
        <v>27</v>
      </c>
      <c r="D168" s="96" t="s">
        <v>1666</v>
      </c>
      <c r="E168" s="132">
        <v>0.43819444444444444</v>
      </c>
      <c r="F168" s="123">
        <v>42748.0</v>
      </c>
      <c r="G168" s="96"/>
      <c r="H168" s="96"/>
      <c r="I168" s="42"/>
      <c r="J168" s="42"/>
      <c r="K168" s="42"/>
      <c r="L168" s="42"/>
      <c r="M168" s="42"/>
      <c r="N168" s="42"/>
      <c r="O168" s="42"/>
      <c r="P168" s="42"/>
      <c r="Q168" s="42"/>
      <c r="R168" s="42"/>
      <c r="S168" s="42"/>
      <c r="T168" s="42"/>
      <c r="U168" s="42"/>
      <c r="V168" s="42"/>
      <c r="W168" s="42"/>
      <c r="X168" s="42"/>
      <c r="Y168" s="42"/>
      <c r="Z168" s="42"/>
    </row>
    <row r="169" ht="15.75" customHeight="1">
      <c r="A169" s="104" t="s">
        <v>43</v>
      </c>
      <c r="B169" s="96" t="s">
        <v>119</v>
      </c>
      <c r="C169" s="96" t="s">
        <v>116</v>
      </c>
      <c r="D169" s="96" t="s">
        <v>1666</v>
      </c>
      <c r="E169" s="96" t="s">
        <v>2668</v>
      </c>
      <c r="F169" s="123">
        <v>42749.0</v>
      </c>
      <c r="G169" s="96" t="s">
        <v>2670</v>
      </c>
      <c r="H169" s="96"/>
      <c r="I169" s="42"/>
      <c r="J169" s="42"/>
      <c r="K169" s="42"/>
      <c r="L169" s="42"/>
      <c r="M169" s="42"/>
      <c r="N169" s="42"/>
      <c r="O169" s="42"/>
      <c r="P169" s="42"/>
      <c r="Q169" s="42"/>
      <c r="R169" s="42"/>
      <c r="S169" s="42"/>
      <c r="T169" s="42"/>
      <c r="U169" s="42"/>
      <c r="V169" s="42"/>
      <c r="W169" s="42"/>
      <c r="X169" s="42"/>
      <c r="Y169" s="42"/>
      <c r="Z169" s="42"/>
    </row>
    <row r="170" ht="15.75" customHeight="1">
      <c r="A170" s="104" t="s">
        <v>74</v>
      </c>
      <c r="B170" s="96" t="s">
        <v>171</v>
      </c>
      <c r="C170" s="96" t="s">
        <v>27</v>
      </c>
      <c r="D170" s="96" t="s">
        <v>1666</v>
      </c>
      <c r="E170" s="96" t="s">
        <v>2675</v>
      </c>
      <c r="F170" s="123">
        <v>42749.0</v>
      </c>
      <c r="G170" s="96" t="s">
        <v>2676</v>
      </c>
      <c r="H170" s="96"/>
      <c r="I170" s="42"/>
      <c r="J170" s="42"/>
      <c r="K170" s="42"/>
      <c r="L170" s="42"/>
      <c r="M170" s="42"/>
      <c r="N170" s="42"/>
      <c r="O170" s="42"/>
      <c r="P170" s="42"/>
      <c r="Q170" s="42"/>
      <c r="R170" s="42"/>
      <c r="S170" s="42"/>
      <c r="T170" s="42"/>
      <c r="U170" s="42"/>
      <c r="V170" s="42"/>
      <c r="W170" s="42"/>
      <c r="X170" s="42"/>
      <c r="Y170" s="42"/>
      <c r="Z170" s="42"/>
    </row>
    <row r="171" ht="15.75" customHeight="1">
      <c r="A171" s="104" t="s">
        <v>74</v>
      </c>
      <c r="B171" s="96" t="s">
        <v>2680</v>
      </c>
      <c r="C171" s="96" t="s">
        <v>27</v>
      </c>
      <c r="D171" s="96" t="s">
        <v>1666</v>
      </c>
      <c r="E171" s="96" t="s">
        <v>2682</v>
      </c>
      <c r="F171" s="126">
        <v>42749.0</v>
      </c>
      <c r="G171" s="96"/>
      <c r="H171" s="96"/>
      <c r="I171" s="42"/>
      <c r="J171" s="42"/>
      <c r="K171" s="42"/>
      <c r="L171" s="42"/>
      <c r="M171" s="42"/>
      <c r="N171" s="42"/>
      <c r="O171" s="42"/>
      <c r="P171" s="42"/>
      <c r="Q171" s="42"/>
      <c r="R171" s="42"/>
      <c r="S171" s="42"/>
      <c r="T171" s="42"/>
      <c r="U171" s="42"/>
      <c r="V171" s="42"/>
      <c r="W171" s="42"/>
      <c r="X171" s="42"/>
      <c r="Y171" s="42"/>
      <c r="Z171" s="42"/>
    </row>
    <row r="172" ht="15.75" customHeight="1">
      <c r="A172" s="104" t="s">
        <v>65</v>
      </c>
      <c r="B172" s="96" t="s">
        <v>2684</v>
      </c>
      <c r="C172" s="96" t="s">
        <v>44</v>
      </c>
      <c r="D172" s="96" t="s">
        <v>1666</v>
      </c>
      <c r="E172" s="132">
        <v>0.48819444444444443</v>
      </c>
      <c r="F172" s="123">
        <v>42749.0</v>
      </c>
      <c r="G172" s="96"/>
      <c r="H172" s="96"/>
      <c r="I172" s="42"/>
      <c r="J172" s="42"/>
      <c r="K172" s="42"/>
      <c r="L172" s="42"/>
      <c r="M172" s="42"/>
      <c r="N172" s="42"/>
      <c r="O172" s="42"/>
      <c r="P172" s="42"/>
      <c r="Q172" s="42"/>
      <c r="R172" s="42"/>
      <c r="S172" s="42"/>
      <c r="T172" s="42"/>
      <c r="U172" s="42"/>
      <c r="V172" s="42"/>
      <c r="W172" s="42"/>
      <c r="X172" s="42"/>
      <c r="Y172" s="42"/>
      <c r="Z172" s="42"/>
    </row>
    <row r="173" ht="15.75" customHeight="1">
      <c r="A173" s="104" t="s">
        <v>1006</v>
      </c>
      <c r="B173" s="96" t="s">
        <v>2687</v>
      </c>
      <c r="C173" s="96" t="s">
        <v>27</v>
      </c>
      <c r="D173" s="96" t="s">
        <v>1666</v>
      </c>
      <c r="E173" s="130">
        <v>0.5277777777777778</v>
      </c>
      <c r="F173" s="123">
        <v>42750.0</v>
      </c>
      <c r="G173" s="96" t="s">
        <v>2688</v>
      </c>
      <c r="H173" s="96"/>
      <c r="I173" s="42"/>
      <c r="J173" s="42"/>
      <c r="K173" s="42"/>
      <c r="L173" s="42"/>
      <c r="M173" s="42"/>
      <c r="N173" s="42"/>
      <c r="O173" s="42"/>
      <c r="P173" s="42"/>
      <c r="Q173" s="42"/>
      <c r="R173" s="42"/>
      <c r="S173" s="42"/>
      <c r="T173" s="42"/>
      <c r="U173" s="42"/>
      <c r="V173" s="42"/>
      <c r="W173" s="42"/>
      <c r="X173" s="42"/>
      <c r="Y173" s="42"/>
      <c r="Z173" s="42"/>
    </row>
    <row r="174" ht="15.75" customHeight="1">
      <c r="A174" s="104" t="s">
        <v>175</v>
      </c>
      <c r="B174" s="96" t="s">
        <v>2689</v>
      </c>
      <c r="C174" s="96" t="s">
        <v>116</v>
      </c>
      <c r="D174" s="96" t="s">
        <v>1666</v>
      </c>
      <c r="E174" s="96" t="s">
        <v>2690</v>
      </c>
      <c r="F174" s="123">
        <v>42750.0</v>
      </c>
      <c r="G174" s="96" t="s">
        <v>2691</v>
      </c>
      <c r="H174" s="96"/>
      <c r="I174" s="42"/>
      <c r="J174" s="42"/>
      <c r="K174" s="42"/>
      <c r="L174" s="42"/>
      <c r="M174" s="42"/>
      <c r="N174" s="42"/>
      <c r="O174" s="42"/>
      <c r="P174" s="42"/>
      <c r="Q174" s="42"/>
      <c r="R174" s="42"/>
      <c r="S174" s="42"/>
      <c r="T174" s="42"/>
      <c r="U174" s="42"/>
      <c r="V174" s="42"/>
      <c r="W174" s="42"/>
      <c r="X174" s="42"/>
      <c r="Y174" s="42"/>
      <c r="Z174" s="42"/>
    </row>
    <row r="175" ht="15.75" customHeight="1">
      <c r="A175" s="104" t="s">
        <v>26</v>
      </c>
      <c r="B175" s="96" t="s">
        <v>2692</v>
      </c>
      <c r="C175" s="96" t="s">
        <v>27</v>
      </c>
      <c r="D175" s="96" t="s">
        <v>1666</v>
      </c>
      <c r="E175" s="96" t="s">
        <v>2693</v>
      </c>
      <c r="F175" s="123">
        <v>42750.0</v>
      </c>
      <c r="G175" s="96"/>
      <c r="H175" s="96"/>
      <c r="I175" s="42"/>
      <c r="J175" s="42"/>
      <c r="K175" s="42"/>
      <c r="L175" s="42"/>
      <c r="M175" s="42"/>
      <c r="N175" s="42"/>
      <c r="O175" s="42"/>
      <c r="P175" s="42"/>
      <c r="Q175" s="42"/>
      <c r="R175" s="42"/>
      <c r="S175" s="42"/>
      <c r="T175" s="42"/>
      <c r="U175" s="42"/>
      <c r="V175" s="42"/>
      <c r="W175" s="42"/>
      <c r="X175" s="42"/>
      <c r="Y175" s="42"/>
      <c r="Z175" s="42"/>
    </row>
    <row r="176" ht="15.75" customHeight="1">
      <c r="A176" s="104" t="s">
        <v>175</v>
      </c>
      <c r="B176" s="96" t="s">
        <v>2205</v>
      </c>
      <c r="C176" s="96" t="s">
        <v>27</v>
      </c>
      <c r="D176" s="96" t="s">
        <v>1666</v>
      </c>
      <c r="E176" s="96" t="s">
        <v>2699</v>
      </c>
      <c r="F176" s="123">
        <v>42750.0</v>
      </c>
      <c r="G176" s="96"/>
      <c r="H176" s="96"/>
      <c r="I176" s="42"/>
      <c r="J176" s="42"/>
      <c r="K176" s="42"/>
      <c r="L176" s="42"/>
      <c r="M176" s="42"/>
      <c r="N176" s="42"/>
      <c r="O176" s="42"/>
      <c r="P176" s="42"/>
      <c r="Q176" s="42"/>
      <c r="R176" s="42"/>
      <c r="S176" s="42"/>
      <c r="T176" s="42"/>
      <c r="U176" s="42"/>
      <c r="V176" s="42"/>
      <c r="W176" s="42"/>
      <c r="X176" s="42"/>
      <c r="Y176" s="42"/>
      <c r="Z176" s="42"/>
    </row>
    <row r="177" ht="15.75" customHeight="1">
      <c r="A177" s="104" t="s">
        <v>74</v>
      </c>
      <c r="B177" s="96" t="s">
        <v>2706</v>
      </c>
      <c r="C177" s="96" t="s">
        <v>44</v>
      </c>
      <c r="D177" s="96" t="s">
        <v>1666</v>
      </c>
      <c r="E177" s="96" t="s">
        <v>2708</v>
      </c>
      <c r="F177" s="123">
        <v>42750.0</v>
      </c>
      <c r="G177" s="96"/>
      <c r="H177" s="96"/>
      <c r="I177" s="42"/>
      <c r="J177" s="42"/>
      <c r="K177" s="42"/>
      <c r="L177" s="42"/>
      <c r="M177" s="42"/>
      <c r="N177" s="42"/>
      <c r="O177" s="42"/>
      <c r="P177" s="42"/>
      <c r="Q177" s="42"/>
      <c r="R177" s="42"/>
      <c r="S177" s="42"/>
      <c r="T177" s="42"/>
      <c r="U177" s="42"/>
      <c r="V177" s="42"/>
      <c r="W177" s="42"/>
      <c r="X177" s="42"/>
      <c r="Y177" s="42"/>
      <c r="Z177" s="42"/>
    </row>
    <row r="178" ht="15.75" customHeight="1">
      <c r="A178" s="104" t="s">
        <v>1057</v>
      </c>
      <c r="B178" s="96" t="s">
        <v>119</v>
      </c>
      <c r="C178" s="96" t="s">
        <v>598</v>
      </c>
      <c r="D178" s="96" t="s">
        <v>2714</v>
      </c>
      <c r="E178" s="96" t="s">
        <v>2715</v>
      </c>
      <c r="F178" s="123">
        <v>42750.0</v>
      </c>
      <c r="G178" s="96" t="s">
        <v>2670</v>
      </c>
      <c r="H178" s="96"/>
      <c r="I178" s="42"/>
      <c r="J178" s="42"/>
      <c r="K178" s="42"/>
      <c r="L178" s="42"/>
      <c r="M178" s="42"/>
      <c r="N178" s="42"/>
      <c r="O178" s="42"/>
      <c r="P178" s="42"/>
      <c r="Q178" s="42"/>
      <c r="R178" s="42"/>
      <c r="S178" s="42"/>
      <c r="T178" s="42"/>
      <c r="U178" s="42"/>
      <c r="V178" s="42"/>
      <c r="W178" s="42"/>
      <c r="X178" s="42"/>
      <c r="Y178" s="42"/>
      <c r="Z178" s="42"/>
    </row>
    <row r="179" ht="15.75" customHeight="1">
      <c r="A179" s="104" t="s">
        <v>115</v>
      </c>
      <c r="B179" s="96" t="s">
        <v>2716</v>
      </c>
      <c r="C179" s="96" t="s">
        <v>27</v>
      </c>
      <c r="D179" s="96" t="s">
        <v>1666</v>
      </c>
      <c r="E179" s="96" t="s">
        <v>2719</v>
      </c>
      <c r="F179" s="123">
        <v>42750.0</v>
      </c>
      <c r="G179" s="96"/>
      <c r="H179" s="96"/>
      <c r="I179" s="42"/>
      <c r="J179" s="42"/>
      <c r="K179" s="42"/>
      <c r="L179" s="42"/>
      <c r="M179" s="42"/>
      <c r="N179" s="42"/>
      <c r="O179" s="42"/>
      <c r="P179" s="42"/>
      <c r="Q179" s="42"/>
      <c r="R179" s="42"/>
      <c r="S179" s="42"/>
      <c r="T179" s="42"/>
      <c r="U179" s="42"/>
      <c r="V179" s="42"/>
      <c r="W179" s="42"/>
      <c r="X179" s="42"/>
      <c r="Y179" s="42"/>
      <c r="Z179" s="42"/>
    </row>
    <row r="180" ht="15.75" customHeight="1">
      <c r="A180" s="104" t="s">
        <v>175</v>
      </c>
      <c r="B180" s="96" t="s">
        <v>2723</v>
      </c>
      <c r="C180" s="96" t="s">
        <v>27</v>
      </c>
      <c r="D180" s="96" t="s">
        <v>1666</v>
      </c>
      <c r="E180" s="96" t="s">
        <v>2725</v>
      </c>
      <c r="F180" s="123">
        <v>42750.0</v>
      </c>
      <c r="G180" s="96" t="s">
        <v>77</v>
      </c>
      <c r="H180" s="96"/>
      <c r="I180" s="42"/>
      <c r="J180" s="42"/>
      <c r="K180" s="42"/>
      <c r="L180" s="42"/>
      <c r="M180" s="42"/>
      <c r="N180" s="42"/>
      <c r="O180" s="42"/>
      <c r="P180" s="42"/>
      <c r="Q180" s="42"/>
      <c r="R180" s="42"/>
      <c r="S180" s="42"/>
      <c r="T180" s="42"/>
      <c r="U180" s="42"/>
      <c r="V180" s="42"/>
      <c r="W180" s="42"/>
      <c r="X180" s="42"/>
      <c r="Y180" s="42"/>
      <c r="Z180" s="42"/>
    </row>
    <row r="181" ht="15.75" customHeight="1">
      <c r="A181" s="104" t="s">
        <v>175</v>
      </c>
      <c r="B181" s="96" t="s">
        <v>2732</v>
      </c>
      <c r="C181" s="96" t="s">
        <v>27</v>
      </c>
      <c r="D181" s="96" t="s">
        <v>1666</v>
      </c>
      <c r="E181" s="130">
        <v>0.5145833333333333</v>
      </c>
      <c r="F181" s="123">
        <v>42751.0</v>
      </c>
      <c r="G181" s="96" t="s">
        <v>2735</v>
      </c>
      <c r="H181" s="96" t="s">
        <v>2736</v>
      </c>
      <c r="I181" s="42"/>
      <c r="J181" s="42"/>
      <c r="K181" s="42"/>
      <c r="L181" s="42"/>
      <c r="M181" s="42"/>
      <c r="N181" s="42"/>
      <c r="O181" s="42"/>
      <c r="P181" s="42"/>
      <c r="Q181" s="42"/>
      <c r="R181" s="42"/>
      <c r="S181" s="42"/>
      <c r="T181" s="42"/>
      <c r="U181" s="42"/>
      <c r="V181" s="42"/>
      <c r="W181" s="42"/>
      <c r="X181" s="42"/>
      <c r="Y181" s="42"/>
      <c r="Z181" s="42"/>
    </row>
    <row r="182" ht="15.75" customHeight="1">
      <c r="A182" s="104" t="s">
        <v>175</v>
      </c>
      <c r="B182" s="96" t="s">
        <v>2742</v>
      </c>
      <c r="C182" s="96" t="s">
        <v>27</v>
      </c>
      <c r="D182" s="96" t="s">
        <v>1666</v>
      </c>
      <c r="E182" s="130">
        <v>0.5236111111111111</v>
      </c>
      <c r="F182" s="123">
        <v>42751.0</v>
      </c>
      <c r="G182" s="96" t="s">
        <v>2745</v>
      </c>
      <c r="H182" s="96"/>
      <c r="I182" s="42"/>
      <c r="J182" s="42"/>
      <c r="K182" s="42"/>
      <c r="L182" s="42"/>
      <c r="M182" s="42"/>
      <c r="N182" s="42"/>
      <c r="O182" s="42"/>
      <c r="P182" s="42"/>
      <c r="Q182" s="42"/>
      <c r="R182" s="42"/>
      <c r="S182" s="42"/>
      <c r="T182" s="42"/>
      <c r="U182" s="42"/>
      <c r="V182" s="42"/>
      <c r="W182" s="42"/>
      <c r="X182" s="42"/>
      <c r="Y182" s="42"/>
      <c r="Z182" s="42"/>
    </row>
    <row r="183" ht="15.75" customHeight="1">
      <c r="A183" s="104" t="s">
        <v>175</v>
      </c>
      <c r="B183" s="96" t="s">
        <v>2054</v>
      </c>
      <c r="C183" s="96" t="s">
        <v>116</v>
      </c>
      <c r="D183" s="96" t="s">
        <v>1666</v>
      </c>
      <c r="E183" s="96" t="s">
        <v>2753</v>
      </c>
      <c r="F183" s="123">
        <v>42751.0</v>
      </c>
      <c r="G183" s="96" t="s">
        <v>2755</v>
      </c>
      <c r="H183" s="96"/>
      <c r="I183" s="42"/>
      <c r="J183" s="42"/>
      <c r="K183" s="42"/>
      <c r="L183" s="42"/>
      <c r="M183" s="42"/>
      <c r="N183" s="42"/>
      <c r="O183" s="42"/>
      <c r="P183" s="42"/>
      <c r="Q183" s="42"/>
      <c r="R183" s="42"/>
      <c r="S183" s="42"/>
      <c r="T183" s="42"/>
      <c r="U183" s="42"/>
      <c r="V183" s="42"/>
      <c r="W183" s="42"/>
      <c r="X183" s="42"/>
      <c r="Y183" s="42"/>
      <c r="Z183" s="42"/>
    </row>
    <row r="184" ht="15.75" customHeight="1">
      <c r="A184" s="104" t="s">
        <v>45</v>
      </c>
      <c r="B184" s="96"/>
      <c r="C184" s="96"/>
      <c r="D184" s="96"/>
      <c r="E184" s="96"/>
      <c r="F184" s="123"/>
      <c r="G184" s="96"/>
      <c r="H184" s="96"/>
      <c r="I184" s="42"/>
      <c r="J184" s="42"/>
      <c r="K184" s="42"/>
      <c r="L184" s="42"/>
      <c r="M184" s="42"/>
      <c r="N184" s="42"/>
      <c r="O184" s="42"/>
      <c r="P184" s="42"/>
      <c r="Q184" s="42"/>
      <c r="R184" s="42"/>
      <c r="S184" s="42"/>
      <c r="T184" s="42"/>
      <c r="U184" s="42"/>
      <c r="V184" s="42"/>
      <c r="W184" s="42"/>
      <c r="X184" s="42"/>
      <c r="Y184" s="42"/>
      <c r="Z184" s="42"/>
    </row>
    <row r="185" ht="15.75" customHeight="1">
      <c r="A185" s="104" t="s">
        <v>35</v>
      </c>
      <c r="B185" s="96" t="s">
        <v>2758</v>
      </c>
      <c r="C185" s="96" t="s">
        <v>27</v>
      </c>
      <c r="D185" s="96" t="s">
        <v>1666</v>
      </c>
      <c r="E185" s="96" t="s">
        <v>2759</v>
      </c>
      <c r="F185" s="96" t="s">
        <v>2760</v>
      </c>
      <c r="G185" s="96" t="s">
        <v>2761</v>
      </c>
      <c r="H185" s="96" t="s">
        <v>2762</v>
      </c>
      <c r="I185" s="42"/>
      <c r="J185" s="42"/>
      <c r="K185" s="42"/>
      <c r="L185" s="42"/>
      <c r="M185" s="42"/>
      <c r="N185" s="42"/>
      <c r="O185" s="42"/>
      <c r="P185" s="42"/>
      <c r="Q185" s="42"/>
      <c r="R185" s="42"/>
      <c r="S185" s="42"/>
      <c r="T185" s="42"/>
      <c r="U185" s="42"/>
      <c r="V185" s="42"/>
      <c r="W185" s="42"/>
      <c r="X185" s="42"/>
      <c r="Y185" s="42"/>
      <c r="Z185" s="42"/>
    </row>
    <row r="186" ht="15.75" customHeight="1">
      <c r="A186" s="104" t="s">
        <v>45</v>
      </c>
      <c r="B186" s="96" t="s">
        <v>1538</v>
      </c>
      <c r="C186" s="96" t="s">
        <v>27</v>
      </c>
      <c r="D186" s="96" t="s">
        <v>1666</v>
      </c>
      <c r="E186" s="96" t="s">
        <v>2764</v>
      </c>
      <c r="F186" s="126">
        <v>43118.0</v>
      </c>
      <c r="G186" s="96" t="s">
        <v>2767</v>
      </c>
      <c r="H186" s="96"/>
      <c r="I186" s="42"/>
      <c r="J186" s="42"/>
      <c r="K186" s="42"/>
      <c r="L186" s="42"/>
      <c r="M186" s="42"/>
      <c r="N186" s="42"/>
      <c r="O186" s="42"/>
      <c r="P186" s="42"/>
      <c r="Q186" s="42"/>
      <c r="R186" s="42"/>
      <c r="S186" s="42"/>
      <c r="T186" s="42"/>
      <c r="U186" s="42"/>
      <c r="V186" s="42"/>
      <c r="W186" s="42"/>
      <c r="X186" s="42"/>
      <c r="Y186" s="42"/>
      <c r="Z186" s="42"/>
    </row>
    <row r="187" ht="15.75" customHeight="1">
      <c r="A187" s="104" t="s">
        <v>43</v>
      </c>
      <c r="B187" s="96" t="s">
        <v>2770</v>
      </c>
      <c r="C187" s="96" t="s">
        <v>27</v>
      </c>
      <c r="D187" s="96" t="s">
        <v>1666</v>
      </c>
      <c r="E187" s="96" t="s">
        <v>2771</v>
      </c>
      <c r="F187" s="126">
        <v>42753.0</v>
      </c>
      <c r="G187" s="96"/>
      <c r="H187" s="96"/>
      <c r="I187" s="42"/>
      <c r="J187" s="42"/>
      <c r="K187" s="42"/>
      <c r="L187" s="42"/>
      <c r="M187" s="42"/>
      <c r="N187" s="42"/>
      <c r="O187" s="42"/>
      <c r="P187" s="42"/>
      <c r="Q187" s="42"/>
      <c r="R187" s="42"/>
      <c r="S187" s="42"/>
      <c r="T187" s="42"/>
      <c r="U187" s="42"/>
      <c r="V187" s="42"/>
      <c r="W187" s="42"/>
      <c r="X187" s="42"/>
      <c r="Y187" s="42"/>
      <c r="Z187" s="42"/>
    </row>
    <row r="188" ht="15.75" customHeight="1">
      <c r="A188" s="104" t="s">
        <v>35</v>
      </c>
      <c r="B188" s="96" t="s">
        <v>2774</v>
      </c>
      <c r="C188" s="96" t="s">
        <v>27</v>
      </c>
      <c r="D188" s="96" t="s">
        <v>1666</v>
      </c>
      <c r="E188" s="96" t="s">
        <v>2775</v>
      </c>
      <c r="F188" s="96" t="s">
        <v>2760</v>
      </c>
      <c r="G188" s="96" t="s">
        <v>2776</v>
      </c>
      <c r="H188" s="96"/>
      <c r="I188" s="42"/>
      <c r="J188" s="42"/>
      <c r="K188" s="42"/>
      <c r="L188" s="42"/>
      <c r="M188" s="42"/>
      <c r="N188" s="42"/>
      <c r="O188" s="42"/>
      <c r="P188" s="42"/>
      <c r="Q188" s="42"/>
      <c r="R188" s="42"/>
      <c r="S188" s="42"/>
      <c r="T188" s="42"/>
      <c r="U188" s="42"/>
      <c r="V188" s="42"/>
      <c r="W188" s="42"/>
      <c r="X188" s="42"/>
      <c r="Y188" s="42"/>
      <c r="Z188" s="42"/>
    </row>
    <row r="189" ht="15.75" customHeight="1">
      <c r="A189" s="104" t="s">
        <v>35</v>
      </c>
      <c r="B189" s="96" t="s">
        <v>2778</v>
      </c>
      <c r="C189" s="96" t="s">
        <v>44</v>
      </c>
      <c r="D189" s="96" t="s">
        <v>1666</v>
      </c>
      <c r="E189" s="132">
        <v>0.7923611111111111</v>
      </c>
      <c r="F189" s="96" t="s">
        <v>2760</v>
      </c>
      <c r="G189" s="96" t="s">
        <v>2781</v>
      </c>
      <c r="H189" s="96"/>
      <c r="I189" s="42"/>
      <c r="J189" s="42"/>
      <c r="K189" s="42"/>
      <c r="L189" s="42"/>
      <c r="M189" s="42"/>
      <c r="N189" s="42"/>
      <c r="O189" s="42"/>
      <c r="P189" s="42"/>
      <c r="Q189" s="42"/>
      <c r="R189" s="42"/>
      <c r="S189" s="42"/>
      <c r="T189" s="42"/>
      <c r="U189" s="42"/>
      <c r="V189" s="42"/>
      <c r="W189" s="42"/>
      <c r="X189" s="42"/>
      <c r="Y189" s="42"/>
      <c r="Z189" s="42"/>
    </row>
    <row r="190" ht="15.75" customHeight="1">
      <c r="A190" s="104" t="s">
        <v>35</v>
      </c>
      <c r="B190" s="96" t="s">
        <v>2787</v>
      </c>
      <c r="C190" s="96" t="s">
        <v>27</v>
      </c>
      <c r="D190" s="96" t="s">
        <v>1666</v>
      </c>
      <c r="E190" s="132">
        <v>0.04097222222222222</v>
      </c>
      <c r="F190" s="96" t="s">
        <v>2760</v>
      </c>
      <c r="G190" s="96" t="s">
        <v>2788</v>
      </c>
      <c r="H190" s="96" t="s">
        <v>2789</v>
      </c>
      <c r="I190" s="42"/>
      <c r="J190" s="42"/>
      <c r="K190" s="42"/>
      <c r="L190" s="42"/>
      <c r="M190" s="42"/>
      <c r="N190" s="42"/>
      <c r="O190" s="42"/>
      <c r="P190" s="42"/>
      <c r="Q190" s="42"/>
      <c r="R190" s="42"/>
      <c r="S190" s="42"/>
      <c r="T190" s="42"/>
      <c r="U190" s="42"/>
      <c r="V190" s="42"/>
      <c r="W190" s="42"/>
      <c r="X190" s="42"/>
      <c r="Y190" s="42"/>
      <c r="Z190" s="42"/>
    </row>
    <row r="191" ht="15.75" customHeight="1">
      <c r="A191" s="104" t="s">
        <v>35</v>
      </c>
      <c r="B191" s="96" t="s">
        <v>2796</v>
      </c>
      <c r="C191" s="96" t="s">
        <v>27</v>
      </c>
      <c r="D191" s="96" t="s">
        <v>1666</v>
      </c>
      <c r="E191" s="132">
        <v>0.06319444444444444</v>
      </c>
      <c r="F191" s="96" t="s">
        <v>2760</v>
      </c>
      <c r="G191" s="96" t="s">
        <v>2799</v>
      </c>
      <c r="H191" s="96" t="s">
        <v>2801</v>
      </c>
      <c r="I191" s="42"/>
      <c r="J191" s="42"/>
      <c r="K191" s="42"/>
      <c r="L191" s="42"/>
      <c r="M191" s="42"/>
      <c r="N191" s="42"/>
      <c r="O191" s="42"/>
      <c r="P191" s="42"/>
      <c r="Q191" s="42"/>
      <c r="R191" s="42"/>
      <c r="S191" s="42"/>
      <c r="T191" s="42"/>
      <c r="U191" s="42"/>
      <c r="V191" s="42"/>
      <c r="W191" s="42"/>
      <c r="X191" s="42"/>
      <c r="Y191" s="42"/>
      <c r="Z191" s="42"/>
    </row>
    <row r="192" ht="15.75" customHeight="1">
      <c r="A192" s="104" t="s">
        <v>45</v>
      </c>
      <c r="B192" s="96" t="s">
        <v>2806</v>
      </c>
      <c r="C192" s="96" t="s">
        <v>27</v>
      </c>
      <c r="D192" s="96" t="s">
        <v>1666</v>
      </c>
      <c r="E192" s="96" t="s">
        <v>2808</v>
      </c>
      <c r="F192" s="125">
        <v>42754.0</v>
      </c>
      <c r="G192" s="96" t="s">
        <v>2810</v>
      </c>
      <c r="H192" s="96"/>
      <c r="I192" s="42"/>
      <c r="J192" s="42"/>
      <c r="K192" s="42"/>
      <c r="L192" s="42"/>
      <c r="M192" s="42"/>
      <c r="N192" s="42"/>
      <c r="O192" s="42"/>
      <c r="P192" s="42"/>
      <c r="Q192" s="42"/>
      <c r="R192" s="42"/>
      <c r="S192" s="42"/>
      <c r="T192" s="42"/>
      <c r="U192" s="42"/>
      <c r="V192" s="42"/>
      <c r="W192" s="42"/>
      <c r="X192" s="42"/>
      <c r="Y192" s="42"/>
      <c r="Z192" s="42"/>
    </row>
    <row r="193" ht="15.75" customHeight="1">
      <c r="A193" s="104" t="s">
        <v>45</v>
      </c>
      <c r="B193" s="96" t="s">
        <v>2816</v>
      </c>
      <c r="C193" s="96" t="s">
        <v>27</v>
      </c>
      <c r="D193" s="96" t="s">
        <v>1666</v>
      </c>
      <c r="E193" s="96" t="s">
        <v>2819</v>
      </c>
      <c r="F193" s="125">
        <v>42754.0</v>
      </c>
      <c r="G193" s="96" t="s">
        <v>2821</v>
      </c>
      <c r="H193" s="96"/>
      <c r="I193" s="42"/>
      <c r="J193" s="42"/>
      <c r="K193" s="42"/>
      <c r="L193" s="42"/>
      <c r="M193" s="42"/>
      <c r="N193" s="42"/>
      <c r="O193" s="42"/>
      <c r="P193" s="42"/>
      <c r="Q193" s="42"/>
      <c r="R193" s="42"/>
      <c r="S193" s="42"/>
      <c r="T193" s="42"/>
      <c r="U193" s="42"/>
      <c r="V193" s="42"/>
      <c r="W193" s="42"/>
      <c r="X193" s="42"/>
      <c r="Y193" s="42"/>
      <c r="Z193" s="42"/>
    </row>
    <row r="194" ht="15.75" customHeight="1">
      <c r="A194" s="104" t="s">
        <v>115</v>
      </c>
      <c r="B194" s="96" t="s">
        <v>1679</v>
      </c>
      <c r="C194" s="96" t="s">
        <v>27</v>
      </c>
      <c r="D194" s="96" t="s">
        <v>1666</v>
      </c>
      <c r="E194" s="96" t="s">
        <v>2827</v>
      </c>
      <c r="F194" s="125">
        <v>42754.0</v>
      </c>
      <c r="G194" s="96" t="s">
        <v>2829</v>
      </c>
      <c r="H194" s="124"/>
      <c r="I194" s="42"/>
      <c r="J194" s="42"/>
      <c r="K194" s="42"/>
      <c r="L194" s="42"/>
      <c r="M194" s="42"/>
      <c r="N194" s="42"/>
      <c r="O194" s="42"/>
      <c r="P194" s="42"/>
      <c r="Q194" s="42"/>
      <c r="R194" s="42"/>
      <c r="S194" s="42"/>
      <c r="T194" s="42"/>
      <c r="U194" s="42"/>
      <c r="V194" s="42"/>
      <c r="W194" s="42"/>
      <c r="X194" s="42"/>
      <c r="Y194" s="42"/>
      <c r="Z194" s="42"/>
    </row>
    <row r="195" ht="15.75" customHeight="1">
      <c r="A195" s="104" t="s">
        <v>175</v>
      </c>
      <c r="B195" s="96" t="s">
        <v>2843</v>
      </c>
      <c r="C195" s="96" t="s">
        <v>27</v>
      </c>
      <c r="D195" s="96" t="s">
        <v>1666</v>
      </c>
      <c r="E195" s="96" t="s">
        <v>2844</v>
      </c>
      <c r="F195" s="125">
        <v>42754.0</v>
      </c>
      <c r="G195" s="96" t="s">
        <v>2846</v>
      </c>
      <c r="H195" s="124"/>
      <c r="I195" s="42"/>
      <c r="J195" s="42"/>
      <c r="K195" s="42"/>
      <c r="L195" s="42"/>
      <c r="M195" s="42"/>
      <c r="N195" s="42"/>
      <c r="O195" s="42"/>
      <c r="P195" s="42"/>
      <c r="Q195" s="42"/>
      <c r="R195" s="42"/>
      <c r="S195" s="42"/>
      <c r="T195" s="42"/>
      <c r="U195" s="42"/>
      <c r="V195" s="42"/>
      <c r="W195" s="42"/>
      <c r="X195" s="42"/>
      <c r="Y195" s="42"/>
      <c r="Z195" s="42"/>
    </row>
    <row r="196" ht="15.75" customHeight="1">
      <c r="A196" s="104" t="s">
        <v>43</v>
      </c>
      <c r="B196" s="96" t="s">
        <v>2849</v>
      </c>
      <c r="C196" s="96" t="s">
        <v>27</v>
      </c>
      <c r="D196" s="96" t="s">
        <v>1597</v>
      </c>
      <c r="E196" s="130">
        <v>0.6090277777777777</v>
      </c>
      <c r="F196" s="125">
        <v>42755.0</v>
      </c>
      <c r="G196" s="96" t="s">
        <v>2851</v>
      </c>
      <c r="H196" s="124"/>
      <c r="I196" s="42"/>
      <c r="J196" s="42"/>
      <c r="K196" s="42"/>
      <c r="L196" s="42"/>
      <c r="M196" s="42"/>
      <c r="N196" s="42"/>
      <c r="O196" s="42"/>
      <c r="P196" s="42"/>
      <c r="Q196" s="42"/>
      <c r="R196" s="42"/>
      <c r="S196" s="42"/>
      <c r="T196" s="42"/>
      <c r="U196" s="42"/>
      <c r="V196" s="42"/>
      <c r="W196" s="42"/>
      <c r="X196" s="42"/>
      <c r="Y196" s="42"/>
      <c r="Z196" s="42"/>
    </row>
    <row r="197" ht="15.75" customHeight="1">
      <c r="A197" s="104" t="s">
        <v>175</v>
      </c>
      <c r="B197" s="96" t="s">
        <v>2854</v>
      </c>
      <c r="C197" s="96" t="s">
        <v>27</v>
      </c>
      <c r="D197" s="96" t="s">
        <v>1666</v>
      </c>
      <c r="E197" s="96" t="s">
        <v>2856</v>
      </c>
      <c r="F197" s="125">
        <v>42756.0</v>
      </c>
      <c r="G197" s="96" t="s">
        <v>2858</v>
      </c>
      <c r="H197" s="124"/>
      <c r="I197" s="42"/>
      <c r="J197" s="42"/>
      <c r="K197" s="42"/>
      <c r="L197" s="42"/>
      <c r="M197" s="42"/>
      <c r="N197" s="42"/>
      <c r="O197" s="42"/>
      <c r="P197" s="42"/>
      <c r="Q197" s="42"/>
      <c r="R197" s="42"/>
      <c r="S197" s="42"/>
      <c r="T197" s="42"/>
      <c r="U197" s="42"/>
      <c r="V197" s="42"/>
      <c r="W197" s="42"/>
      <c r="X197" s="42"/>
      <c r="Y197" s="42"/>
      <c r="Z197" s="42"/>
    </row>
    <row r="198" ht="15.75" customHeight="1">
      <c r="A198" s="104" t="s">
        <v>35</v>
      </c>
      <c r="B198" s="96" t="s">
        <v>2862</v>
      </c>
      <c r="C198" s="96" t="s">
        <v>27</v>
      </c>
      <c r="D198" s="96" t="s">
        <v>1666</v>
      </c>
      <c r="E198" s="96" t="s">
        <v>2864</v>
      </c>
      <c r="F198" s="125">
        <v>42757.0</v>
      </c>
      <c r="G198" s="96" t="s">
        <v>2866</v>
      </c>
      <c r="H198" s="124"/>
      <c r="I198" s="42"/>
      <c r="J198" s="42"/>
      <c r="K198" s="42"/>
      <c r="L198" s="42"/>
      <c r="M198" s="42"/>
      <c r="N198" s="42"/>
      <c r="O198" s="42"/>
      <c r="P198" s="42"/>
      <c r="Q198" s="42"/>
      <c r="R198" s="42"/>
      <c r="S198" s="42"/>
      <c r="T198" s="42"/>
      <c r="U198" s="42"/>
      <c r="V198" s="42"/>
      <c r="W198" s="42"/>
      <c r="X198" s="42"/>
      <c r="Y198" s="42"/>
      <c r="Z198" s="42"/>
    </row>
    <row r="199" ht="15.75" customHeight="1">
      <c r="A199" s="104" t="s">
        <v>215</v>
      </c>
      <c r="B199" s="96" t="s">
        <v>2871</v>
      </c>
      <c r="C199" s="96" t="s">
        <v>27</v>
      </c>
      <c r="D199" s="96" t="s">
        <v>1666</v>
      </c>
      <c r="E199" s="96" t="s">
        <v>2873</v>
      </c>
      <c r="F199" s="125">
        <v>42756.0</v>
      </c>
      <c r="G199" s="96" t="s">
        <v>2875</v>
      </c>
      <c r="H199" s="124"/>
      <c r="I199" s="42"/>
      <c r="J199" s="42"/>
      <c r="K199" s="42"/>
      <c r="L199" s="42"/>
      <c r="M199" s="42"/>
      <c r="N199" s="42"/>
      <c r="O199" s="42"/>
      <c r="P199" s="42"/>
      <c r="Q199" s="42"/>
      <c r="R199" s="42"/>
      <c r="S199" s="42"/>
      <c r="T199" s="42"/>
      <c r="U199" s="42"/>
      <c r="V199" s="42"/>
      <c r="W199" s="42"/>
      <c r="X199" s="42"/>
      <c r="Y199" s="42"/>
      <c r="Z199" s="42"/>
    </row>
    <row r="200" ht="15.75" customHeight="1">
      <c r="A200" s="104" t="s">
        <v>175</v>
      </c>
      <c r="B200" s="96" t="s">
        <v>2878</v>
      </c>
      <c r="C200" s="96" t="s">
        <v>27</v>
      </c>
      <c r="D200" s="96" t="s">
        <v>1666</v>
      </c>
      <c r="E200" s="96" t="s">
        <v>2879</v>
      </c>
      <c r="F200" s="125">
        <v>42757.0</v>
      </c>
      <c r="G200" s="96" t="s">
        <v>2880</v>
      </c>
      <c r="H200" s="96" t="s">
        <v>2882</v>
      </c>
      <c r="I200" s="42"/>
      <c r="J200" s="42"/>
      <c r="K200" s="42"/>
      <c r="L200" s="42"/>
      <c r="M200" s="42"/>
      <c r="N200" s="42"/>
      <c r="O200" s="42"/>
      <c r="P200" s="42"/>
      <c r="Q200" s="42"/>
      <c r="R200" s="42"/>
      <c r="S200" s="42"/>
      <c r="T200" s="42"/>
      <c r="U200" s="42"/>
      <c r="V200" s="42"/>
      <c r="W200" s="42"/>
      <c r="X200" s="42"/>
      <c r="Y200" s="42"/>
      <c r="Z200" s="42"/>
    </row>
    <row r="201" ht="15.75" customHeight="1">
      <c r="A201" s="104" t="s">
        <v>35</v>
      </c>
      <c r="B201" s="96" t="s">
        <v>2884</v>
      </c>
      <c r="C201" s="96" t="s">
        <v>27</v>
      </c>
      <c r="D201" s="96" t="s">
        <v>1666</v>
      </c>
      <c r="E201" s="130">
        <v>0.7888888888888889</v>
      </c>
      <c r="F201" s="125">
        <v>42757.0</v>
      </c>
      <c r="G201" s="96" t="s">
        <v>2885</v>
      </c>
      <c r="H201" s="124"/>
      <c r="I201" s="42"/>
      <c r="J201" s="42"/>
      <c r="K201" s="42"/>
      <c r="L201" s="42"/>
      <c r="M201" s="42"/>
      <c r="N201" s="42"/>
      <c r="O201" s="42"/>
      <c r="P201" s="42"/>
      <c r="Q201" s="42"/>
      <c r="R201" s="42"/>
      <c r="S201" s="42"/>
      <c r="T201" s="42"/>
      <c r="U201" s="42"/>
      <c r="V201" s="42"/>
      <c r="W201" s="42"/>
      <c r="X201" s="42"/>
      <c r="Y201" s="42"/>
      <c r="Z201" s="42"/>
    </row>
    <row r="202" ht="15.75" customHeight="1">
      <c r="A202" s="104" t="s">
        <v>128</v>
      </c>
      <c r="B202" s="96" t="s">
        <v>2890</v>
      </c>
      <c r="C202" s="96" t="s">
        <v>27</v>
      </c>
      <c r="D202" s="96" t="s">
        <v>1666</v>
      </c>
      <c r="E202" s="96" t="s">
        <v>2307</v>
      </c>
      <c r="F202" s="125">
        <v>42757.0</v>
      </c>
      <c r="G202" s="96" t="s">
        <v>2893</v>
      </c>
      <c r="H202" s="124" t="s">
        <v>2894</v>
      </c>
      <c r="I202" s="42"/>
      <c r="J202" s="42"/>
      <c r="K202" s="42"/>
      <c r="L202" s="42"/>
      <c r="M202" s="42"/>
      <c r="N202" s="42"/>
      <c r="O202" s="42"/>
      <c r="P202" s="42"/>
      <c r="Q202" s="42"/>
      <c r="R202" s="42"/>
      <c r="S202" s="42"/>
      <c r="T202" s="42"/>
      <c r="U202" s="42"/>
      <c r="V202" s="42"/>
      <c r="W202" s="42"/>
      <c r="X202" s="42"/>
      <c r="Y202" s="42"/>
      <c r="Z202" s="42"/>
    </row>
    <row r="203" ht="15.75" customHeight="1">
      <c r="A203" s="104" t="s">
        <v>43</v>
      </c>
      <c r="B203" s="96" t="s">
        <v>2898</v>
      </c>
      <c r="C203" s="96" t="s">
        <v>27</v>
      </c>
      <c r="D203" s="96" t="s">
        <v>1666</v>
      </c>
      <c r="E203" s="130">
        <v>0.9180555555555555</v>
      </c>
      <c r="F203" s="125">
        <v>42757.0</v>
      </c>
      <c r="G203" s="96" t="s">
        <v>2900</v>
      </c>
      <c r="H203" s="124"/>
      <c r="I203" s="42"/>
      <c r="J203" s="42"/>
      <c r="K203" s="42"/>
      <c r="L203" s="42"/>
      <c r="M203" s="42"/>
      <c r="N203" s="42"/>
      <c r="O203" s="42"/>
      <c r="P203" s="42"/>
      <c r="Q203" s="42"/>
      <c r="R203" s="42"/>
      <c r="S203" s="42"/>
      <c r="T203" s="42"/>
      <c r="U203" s="42"/>
      <c r="V203" s="42"/>
      <c r="W203" s="42"/>
      <c r="X203" s="42"/>
      <c r="Y203" s="42"/>
      <c r="Z203" s="42"/>
    </row>
    <row r="204" ht="15.75" customHeight="1">
      <c r="A204" s="104" t="s">
        <v>45</v>
      </c>
      <c r="B204" s="96" t="s">
        <v>2905</v>
      </c>
      <c r="C204" s="96" t="s">
        <v>44</v>
      </c>
      <c r="D204" s="96" t="s">
        <v>1666</v>
      </c>
      <c r="E204" s="96" t="s">
        <v>2908</v>
      </c>
      <c r="F204" s="123">
        <v>42758.0</v>
      </c>
      <c r="G204" s="96" t="s">
        <v>2910</v>
      </c>
      <c r="H204" s="124"/>
      <c r="I204" s="42"/>
      <c r="J204" s="42"/>
      <c r="K204" s="42"/>
      <c r="L204" s="42"/>
      <c r="M204" s="42"/>
      <c r="N204" s="42"/>
      <c r="O204" s="42"/>
      <c r="P204" s="42"/>
      <c r="Q204" s="42"/>
      <c r="R204" s="42"/>
      <c r="S204" s="42"/>
      <c r="T204" s="42"/>
      <c r="U204" s="42"/>
      <c r="V204" s="42"/>
      <c r="W204" s="42"/>
      <c r="X204" s="42"/>
      <c r="Y204" s="42"/>
      <c r="Z204" s="42"/>
    </row>
    <row r="205" ht="15.75" customHeight="1">
      <c r="A205" s="104" t="s">
        <v>45</v>
      </c>
      <c r="B205" s="96" t="s">
        <v>1619</v>
      </c>
      <c r="C205" s="96" t="s">
        <v>27</v>
      </c>
      <c r="D205" s="96" t="s">
        <v>1666</v>
      </c>
      <c r="E205" s="96" t="s">
        <v>2917</v>
      </c>
      <c r="F205" s="123">
        <v>42758.0</v>
      </c>
      <c r="G205" s="96" t="s">
        <v>2919</v>
      </c>
      <c r="H205" s="124"/>
      <c r="I205" s="42"/>
      <c r="J205" s="42"/>
      <c r="K205" s="42"/>
      <c r="L205" s="42"/>
      <c r="M205" s="42"/>
      <c r="N205" s="42"/>
      <c r="O205" s="42"/>
      <c r="P205" s="42"/>
      <c r="Q205" s="42"/>
      <c r="R205" s="42"/>
      <c r="S205" s="42"/>
      <c r="T205" s="42"/>
      <c r="U205" s="42"/>
      <c r="V205" s="42"/>
      <c r="W205" s="42"/>
      <c r="X205" s="42"/>
      <c r="Y205" s="42"/>
      <c r="Z205" s="42"/>
    </row>
    <row r="206" ht="15.75" customHeight="1">
      <c r="A206" s="104" t="s">
        <v>35</v>
      </c>
      <c r="B206" s="96" t="s">
        <v>2925</v>
      </c>
      <c r="C206" s="96" t="s">
        <v>27</v>
      </c>
      <c r="D206" s="96" t="s">
        <v>1666</v>
      </c>
      <c r="E206" s="96" t="s">
        <v>2928</v>
      </c>
      <c r="F206" s="125">
        <v>42759.0</v>
      </c>
      <c r="G206" s="96" t="s">
        <v>2930</v>
      </c>
      <c r="H206" s="124"/>
      <c r="I206" s="42"/>
      <c r="J206" s="42"/>
      <c r="K206" s="42"/>
      <c r="L206" s="42"/>
      <c r="M206" s="42"/>
      <c r="N206" s="42"/>
      <c r="O206" s="42"/>
      <c r="P206" s="42"/>
      <c r="Q206" s="42"/>
      <c r="R206" s="42"/>
      <c r="S206" s="42"/>
      <c r="T206" s="42"/>
      <c r="U206" s="42"/>
      <c r="V206" s="42"/>
      <c r="W206" s="42"/>
      <c r="X206" s="42"/>
      <c r="Y206" s="42"/>
      <c r="Z206" s="42"/>
    </row>
    <row r="207" ht="15.75" customHeight="1">
      <c r="A207" s="104" t="s">
        <v>59</v>
      </c>
      <c r="B207" s="96" t="s">
        <v>2932</v>
      </c>
      <c r="C207" s="96" t="s">
        <v>598</v>
      </c>
      <c r="D207" s="96" t="s">
        <v>1597</v>
      </c>
      <c r="E207" s="96" t="s">
        <v>2935</v>
      </c>
      <c r="F207" s="125">
        <v>42759.0</v>
      </c>
      <c r="G207" s="96" t="s">
        <v>2937</v>
      </c>
      <c r="H207" s="124"/>
      <c r="I207" s="42"/>
      <c r="J207" s="42"/>
      <c r="K207" s="42"/>
      <c r="L207" s="42"/>
      <c r="M207" s="42"/>
      <c r="N207" s="42"/>
      <c r="O207" s="42"/>
      <c r="P207" s="42"/>
      <c r="Q207" s="42"/>
      <c r="R207" s="42"/>
      <c r="S207" s="42"/>
      <c r="T207" s="42"/>
      <c r="U207" s="42"/>
      <c r="V207" s="42"/>
      <c r="W207" s="42"/>
      <c r="X207" s="42"/>
      <c r="Y207" s="42"/>
      <c r="Z207" s="42"/>
    </row>
    <row r="208" ht="15.75" customHeight="1">
      <c r="A208" s="104" t="s">
        <v>215</v>
      </c>
      <c r="B208" s="96" t="s">
        <v>2940</v>
      </c>
      <c r="C208" s="96" t="s">
        <v>116</v>
      </c>
      <c r="D208" s="96" t="s">
        <v>1666</v>
      </c>
      <c r="E208" s="96" t="s">
        <v>2942</v>
      </c>
      <c r="F208" s="125">
        <v>42759.0</v>
      </c>
      <c r="G208" s="96"/>
      <c r="H208" s="124"/>
      <c r="I208" s="42"/>
      <c r="J208" s="42"/>
      <c r="K208" s="42"/>
      <c r="L208" s="42"/>
      <c r="M208" s="42"/>
      <c r="N208" s="42"/>
      <c r="O208" s="42"/>
      <c r="P208" s="42"/>
      <c r="Q208" s="42"/>
      <c r="R208" s="42"/>
      <c r="S208" s="42"/>
      <c r="T208" s="42"/>
      <c r="U208" s="42"/>
      <c r="V208" s="42"/>
      <c r="W208" s="42"/>
      <c r="X208" s="42"/>
      <c r="Y208" s="42"/>
      <c r="Z208" s="42"/>
    </row>
    <row r="209" ht="15.75" customHeight="1">
      <c r="A209" s="104" t="s">
        <v>86</v>
      </c>
      <c r="B209" s="96" t="s">
        <v>2948</v>
      </c>
      <c r="C209" s="96" t="s">
        <v>27</v>
      </c>
      <c r="D209" s="96" t="s">
        <v>1666</v>
      </c>
      <c r="E209" s="96" t="s">
        <v>2950</v>
      </c>
      <c r="F209" s="125">
        <v>42761.0</v>
      </c>
      <c r="G209" s="96" t="s">
        <v>2952</v>
      </c>
      <c r="H209" s="124"/>
      <c r="I209" s="42"/>
      <c r="J209" s="42"/>
      <c r="K209" s="42"/>
      <c r="L209" s="42"/>
      <c r="M209" s="42"/>
      <c r="N209" s="42"/>
      <c r="O209" s="42"/>
      <c r="P209" s="42"/>
      <c r="Q209" s="42"/>
      <c r="R209" s="42"/>
      <c r="S209" s="42"/>
      <c r="T209" s="42"/>
      <c r="U209" s="42"/>
      <c r="V209" s="42"/>
      <c r="W209" s="42"/>
      <c r="X209" s="42"/>
      <c r="Y209" s="42"/>
      <c r="Z209" s="42"/>
    </row>
    <row r="210" ht="15.75" customHeight="1">
      <c r="A210" s="104" t="s">
        <v>65</v>
      </c>
      <c r="B210" s="96" t="s">
        <v>2957</v>
      </c>
      <c r="C210" s="96" t="s">
        <v>116</v>
      </c>
      <c r="D210" s="96" t="s">
        <v>1666</v>
      </c>
      <c r="E210" s="96" t="s">
        <v>2961</v>
      </c>
      <c r="F210" s="125">
        <v>42761.0</v>
      </c>
      <c r="G210" s="96" t="s">
        <v>2963</v>
      </c>
      <c r="H210" s="124"/>
      <c r="I210" s="42"/>
      <c r="J210" s="42"/>
      <c r="K210" s="42"/>
      <c r="L210" s="42"/>
      <c r="M210" s="42"/>
      <c r="N210" s="42"/>
      <c r="O210" s="42"/>
      <c r="P210" s="42"/>
      <c r="Q210" s="42"/>
      <c r="R210" s="42"/>
      <c r="S210" s="42"/>
      <c r="T210" s="42"/>
      <c r="U210" s="42"/>
      <c r="V210" s="42"/>
      <c r="W210" s="42"/>
      <c r="X210" s="42"/>
      <c r="Y210" s="42"/>
      <c r="Z210" s="42"/>
    </row>
    <row r="211" ht="15.75" customHeight="1">
      <c r="A211" s="104" t="s">
        <v>115</v>
      </c>
      <c r="B211" s="96" t="s">
        <v>224</v>
      </c>
      <c r="C211" s="96" t="s">
        <v>44</v>
      </c>
      <c r="D211" s="96" t="s">
        <v>1666</v>
      </c>
      <c r="E211" s="96" t="s">
        <v>2970</v>
      </c>
      <c r="F211" s="125">
        <v>42762.0</v>
      </c>
      <c r="G211" s="96" t="s">
        <v>2973</v>
      </c>
      <c r="H211" s="124"/>
      <c r="I211" s="42"/>
      <c r="J211" s="42"/>
      <c r="K211" s="42"/>
      <c r="L211" s="42"/>
      <c r="M211" s="42"/>
      <c r="N211" s="42"/>
      <c r="O211" s="42"/>
      <c r="P211" s="42"/>
      <c r="Q211" s="42"/>
      <c r="R211" s="42"/>
      <c r="S211" s="42"/>
      <c r="T211" s="42"/>
      <c r="U211" s="42"/>
      <c r="V211" s="42"/>
      <c r="W211" s="42"/>
      <c r="X211" s="42"/>
      <c r="Y211" s="42"/>
      <c r="Z211" s="42"/>
    </row>
    <row r="212" ht="15.75" customHeight="1">
      <c r="A212" s="104" t="s">
        <v>175</v>
      </c>
      <c r="B212" s="96" t="s">
        <v>2974</v>
      </c>
      <c r="C212" s="96" t="s">
        <v>27</v>
      </c>
      <c r="D212" s="96" t="s">
        <v>2975</v>
      </c>
      <c r="E212" s="96" t="s">
        <v>2976</v>
      </c>
      <c r="F212" s="125">
        <v>42763.0</v>
      </c>
      <c r="G212" s="96" t="s">
        <v>2978</v>
      </c>
      <c r="H212" s="124"/>
      <c r="I212" s="42"/>
      <c r="J212" s="42"/>
      <c r="K212" s="42"/>
      <c r="L212" s="42"/>
      <c r="M212" s="42"/>
      <c r="N212" s="42"/>
      <c r="O212" s="42"/>
      <c r="P212" s="42"/>
      <c r="Q212" s="42"/>
      <c r="R212" s="42"/>
      <c r="S212" s="42"/>
      <c r="T212" s="42"/>
      <c r="U212" s="42"/>
      <c r="V212" s="42"/>
      <c r="W212" s="42"/>
      <c r="X212" s="42"/>
      <c r="Y212" s="42"/>
      <c r="Z212" s="42"/>
    </row>
    <row r="213" ht="15.75" customHeight="1">
      <c r="A213" s="104" t="s">
        <v>45</v>
      </c>
      <c r="B213" s="96" t="s">
        <v>2986</v>
      </c>
      <c r="C213" s="96" t="s">
        <v>27</v>
      </c>
      <c r="D213" s="96" t="s">
        <v>1666</v>
      </c>
      <c r="E213" s="96" t="s">
        <v>2987</v>
      </c>
      <c r="F213" s="123">
        <v>42763.0</v>
      </c>
      <c r="G213" s="96"/>
      <c r="H213" s="124"/>
      <c r="I213" s="42"/>
      <c r="J213" s="42"/>
      <c r="K213" s="42"/>
      <c r="L213" s="42"/>
      <c r="M213" s="42"/>
      <c r="N213" s="42"/>
      <c r="O213" s="42"/>
      <c r="P213" s="42"/>
      <c r="Q213" s="42"/>
      <c r="R213" s="42"/>
      <c r="S213" s="42"/>
      <c r="T213" s="42"/>
      <c r="U213" s="42"/>
      <c r="V213" s="42"/>
      <c r="W213" s="42"/>
      <c r="X213" s="42"/>
      <c r="Y213" s="42"/>
      <c r="Z213" s="42"/>
    </row>
    <row r="214" ht="15.75" customHeight="1">
      <c r="A214" s="104" t="s">
        <v>65</v>
      </c>
      <c r="B214" s="96" t="s">
        <v>2995</v>
      </c>
      <c r="C214" s="96" t="s">
        <v>44</v>
      </c>
      <c r="D214" s="96" t="s">
        <v>2998</v>
      </c>
      <c r="E214" s="130">
        <v>0.9291666666666667</v>
      </c>
      <c r="F214" s="125">
        <v>42763.0</v>
      </c>
      <c r="G214" s="96" t="s">
        <v>3002</v>
      </c>
      <c r="H214" s="124"/>
      <c r="I214" s="42"/>
      <c r="J214" s="42"/>
      <c r="K214" s="42"/>
      <c r="L214" s="42"/>
      <c r="M214" s="42"/>
      <c r="N214" s="42"/>
      <c r="O214" s="42"/>
      <c r="P214" s="42"/>
      <c r="Q214" s="42"/>
      <c r="R214" s="42"/>
      <c r="S214" s="42"/>
      <c r="T214" s="42"/>
      <c r="U214" s="42"/>
      <c r="V214" s="42"/>
      <c r="W214" s="42"/>
      <c r="X214" s="42"/>
      <c r="Y214" s="42"/>
      <c r="Z214" s="42"/>
    </row>
    <row r="215" ht="15.75" customHeight="1">
      <c r="A215" s="104" t="s">
        <v>35</v>
      </c>
      <c r="B215" s="96" t="s">
        <v>3007</v>
      </c>
      <c r="C215" s="96" t="s">
        <v>27</v>
      </c>
      <c r="D215" s="96" t="s">
        <v>1666</v>
      </c>
      <c r="E215" s="132">
        <v>0.7854166666666667</v>
      </c>
      <c r="F215" s="96" t="s">
        <v>3009</v>
      </c>
      <c r="G215" s="96" t="s">
        <v>3010</v>
      </c>
      <c r="H215" s="124"/>
      <c r="I215" s="42"/>
      <c r="J215" s="42"/>
      <c r="K215" s="42"/>
      <c r="L215" s="42"/>
      <c r="M215" s="42"/>
      <c r="N215" s="42"/>
      <c r="O215" s="42"/>
      <c r="P215" s="42"/>
      <c r="Q215" s="42"/>
      <c r="R215" s="42"/>
      <c r="S215" s="42"/>
      <c r="T215" s="42"/>
      <c r="U215" s="42"/>
      <c r="V215" s="42"/>
      <c r="W215" s="42"/>
      <c r="X215" s="42"/>
      <c r="Y215" s="42"/>
      <c r="Z215" s="42"/>
    </row>
    <row r="216" ht="15.75" customHeight="1">
      <c r="A216" s="104" t="s">
        <v>1702</v>
      </c>
      <c r="B216" s="96" t="s">
        <v>3011</v>
      </c>
      <c r="C216" s="96" t="s">
        <v>44</v>
      </c>
      <c r="D216" s="96" t="s">
        <v>1666</v>
      </c>
      <c r="E216" s="96" t="s">
        <v>3012</v>
      </c>
      <c r="F216" s="123">
        <v>42764.0</v>
      </c>
      <c r="G216" s="96" t="s">
        <v>3013</v>
      </c>
      <c r="H216" s="124" t="s">
        <v>3014</v>
      </c>
      <c r="I216" s="42"/>
      <c r="J216" s="42"/>
      <c r="K216" s="42"/>
      <c r="L216" s="42"/>
      <c r="M216" s="42"/>
      <c r="N216" s="42"/>
      <c r="O216" s="42"/>
      <c r="P216" s="42"/>
      <c r="Q216" s="42"/>
      <c r="R216" s="42"/>
      <c r="S216" s="42"/>
      <c r="T216" s="42"/>
      <c r="U216" s="42"/>
      <c r="V216" s="42"/>
      <c r="W216" s="42"/>
      <c r="X216" s="42"/>
      <c r="Y216" s="42"/>
      <c r="Z216" s="42"/>
    </row>
    <row r="217" ht="15.75" customHeight="1">
      <c r="A217" s="104" t="s">
        <v>3015</v>
      </c>
      <c r="B217" s="96" t="s">
        <v>1720</v>
      </c>
      <c r="C217" s="96" t="s">
        <v>27</v>
      </c>
      <c r="D217" s="96" t="s">
        <v>2975</v>
      </c>
      <c r="E217" s="96" t="s">
        <v>3016</v>
      </c>
      <c r="F217" s="123">
        <v>42764.0</v>
      </c>
      <c r="G217" s="96" t="s">
        <v>2866</v>
      </c>
      <c r="H217" s="124" t="s">
        <v>3017</v>
      </c>
      <c r="I217" s="42"/>
      <c r="J217" s="42"/>
      <c r="K217" s="42"/>
      <c r="L217" s="42"/>
      <c r="M217" s="42"/>
      <c r="N217" s="42"/>
      <c r="O217" s="42"/>
      <c r="P217" s="42"/>
      <c r="Q217" s="42"/>
      <c r="R217" s="42"/>
      <c r="S217" s="42"/>
      <c r="T217" s="42"/>
      <c r="U217" s="42"/>
      <c r="V217" s="42"/>
      <c r="W217" s="42"/>
      <c r="X217" s="42"/>
      <c r="Y217" s="42"/>
      <c r="Z217" s="42"/>
    </row>
    <row r="218" ht="15.75" customHeight="1">
      <c r="A218" s="104" t="s">
        <v>1702</v>
      </c>
      <c r="B218" s="96" t="s">
        <v>3019</v>
      </c>
      <c r="C218" s="96" t="s">
        <v>27</v>
      </c>
      <c r="D218" s="96" t="s">
        <v>1666</v>
      </c>
      <c r="E218" s="96" t="s">
        <v>3022</v>
      </c>
      <c r="F218" s="123">
        <v>42764.0</v>
      </c>
      <c r="G218" s="96" t="s">
        <v>3023</v>
      </c>
      <c r="H218" s="124"/>
      <c r="I218" s="42"/>
      <c r="J218" s="42"/>
      <c r="K218" s="42"/>
      <c r="L218" s="42"/>
      <c r="M218" s="42"/>
      <c r="N218" s="42"/>
      <c r="O218" s="42"/>
      <c r="P218" s="42"/>
      <c r="Q218" s="42"/>
      <c r="R218" s="42"/>
      <c r="S218" s="42"/>
      <c r="T218" s="42"/>
      <c r="U218" s="42"/>
      <c r="V218" s="42"/>
      <c r="W218" s="42"/>
      <c r="X218" s="42"/>
      <c r="Y218" s="42"/>
      <c r="Z218" s="42"/>
    </row>
    <row r="219" ht="15.75" customHeight="1">
      <c r="A219" s="104" t="s">
        <v>35</v>
      </c>
      <c r="B219" s="96" t="s">
        <v>3028</v>
      </c>
      <c r="C219" s="96" t="s">
        <v>27</v>
      </c>
      <c r="D219" s="96" t="s">
        <v>1666</v>
      </c>
      <c r="E219" s="132">
        <v>0.8527777777777777</v>
      </c>
      <c r="F219" s="96" t="s">
        <v>3031</v>
      </c>
      <c r="G219" s="96" t="s">
        <v>3032</v>
      </c>
      <c r="H219" s="124" t="s">
        <v>3033</v>
      </c>
      <c r="I219" s="42"/>
      <c r="J219" s="42"/>
      <c r="K219" s="42"/>
      <c r="L219" s="42"/>
      <c r="M219" s="42"/>
      <c r="N219" s="42"/>
      <c r="O219" s="42"/>
      <c r="P219" s="42"/>
      <c r="Q219" s="42"/>
      <c r="R219" s="42"/>
      <c r="S219" s="42"/>
      <c r="T219" s="42"/>
      <c r="U219" s="42"/>
      <c r="V219" s="42"/>
      <c r="W219" s="42"/>
      <c r="X219" s="42"/>
      <c r="Y219" s="42"/>
      <c r="Z219" s="42"/>
    </row>
    <row r="220" ht="15.75" customHeight="1">
      <c r="A220" s="104" t="s">
        <v>35</v>
      </c>
      <c r="B220" s="96" t="s">
        <v>1356</v>
      </c>
      <c r="C220" s="96" t="s">
        <v>27</v>
      </c>
      <c r="D220" s="96" t="s">
        <v>1666</v>
      </c>
      <c r="E220" s="132">
        <v>0.9326388888888889</v>
      </c>
      <c r="F220" s="96" t="s">
        <v>3031</v>
      </c>
      <c r="G220" s="96" t="s">
        <v>3034</v>
      </c>
      <c r="H220" s="124"/>
      <c r="I220" s="42"/>
      <c r="J220" s="42"/>
      <c r="K220" s="42"/>
      <c r="L220" s="42"/>
      <c r="M220" s="42"/>
      <c r="N220" s="42"/>
      <c r="O220" s="42"/>
      <c r="P220" s="42"/>
      <c r="Q220" s="42"/>
      <c r="R220" s="42"/>
      <c r="S220" s="42"/>
      <c r="T220" s="42"/>
      <c r="U220" s="42"/>
      <c r="V220" s="42"/>
      <c r="W220" s="42"/>
      <c r="X220" s="42"/>
      <c r="Y220" s="42"/>
      <c r="Z220" s="42"/>
    </row>
    <row r="221" ht="15.75" customHeight="1">
      <c r="A221" s="104" t="s">
        <v>35</v>
      </c>
      <c r="B221" s="96" t="s">
        <v>2033</v>
      </c>
      <c r="C221" s="96" t="s">
        <v>27</v>
      </c>
      <c r="D221" s="96" t="s">
        <v>1666</v>
      </c>
      <c r="E221" s="96" t="s">
        <v>3035</v>
      </c>
      <c r="F221" s="96" t="s">
        <v>3031</v>
      </c>
      <c r="G221" s="96" t="s">
        <v>299</v>
      </c>
      <c r="H221" s="124"/>
      <c r="I221" s="42"/>
      <c r="J221" s="42"/>
      <c r="K221" s="42"/>
      <c r="L221" s="42"/>
      <c r="M221" s="42"/>
      <c r="N221" s="42"/>
      <c r="O221" s="42"/>
      <c r="P221" s="42"/>
      <c r="Q221" s="42"/>
      <c r="R221" s="42"/>
      <c r="S221" s="42"/>
      <c r="T221" s="42"/>
      <c r="U221" s="42"/>
      <c r="V221" s="42"/>
      <c r="W221" s="42"/>
      <c r="X221" s="42"/>
      <c r="Y221" s="42"/>
      <c r="Z221" s="42"/>
    </row>
    <row r="222" ht="15.75" customHeight="1">
      <c r="A222" s="104" t="s">
        <v>270</v>
      </c>
      <c r="B222" s="96" t="s">
        <v>2205</v>
      </c>
      <c r="C222" s="96" t="s">
        <v>27</v>
      </c>
      <c r="D222" s="96" t="s">
        <v>1666</v>
      </c>
      <c r="E222" s="132">
        <v>0.06180555555555556</v>
      </c>
      <c r="F222" s="96" t="s">
        <v>3037</v>
      </c>
      <c r="G222" s="96" t="s">
        <v>3038</v>
      </c>
      <c r="H222" s="124"/>
      <c r="I222" s="42"/>
      <c r="J222" s="42"/>
      <c r="K222" s="42"/>
      <c r="L222" s="42"/>
      <c r="M222" s="42"/>
      <c r="N222" s="42"/>
      <c r="O222" s="42"/>
      <c r="P222" s="42"/>
      <c r="Q222" s="42"/>
      <c r="R222" s="42"/>
      <c r="S222" s="42"/>
      <c r="T222" s="42"/>
      <c r="U222" s="42"/>
      <c r="V222" s="42"/>
      <c r="W222" s="42"/>
      <c r="X222" s="42"/>
      <c r="Y222" s="42"/>
      <c r="Z222" s="42"/>
    </row>
    <row r="223" ht="15.75" customHeight="1">
      <c r="A223" s="104" t="s">
        <v>270</v>
      </c>
      <c r="B223" s="96" t="s">
        <v>3025</v>
      </c>
      <c r="C223" s="96" t="s">
        <v>27</v>
      </c>
      <c r="D223" s="96" t="s">
        <v>1666</v>
      </c>
      <c r="E223" s="132">
        <v>0.5861111111111111</v>
      </c>
      <c r="F223" s="96" t="s">
        <v>3040</v>
      </c>
      <c r="G223" s="96" t="s">
        <v>3042</v>
      </c>
      <c r="H223" s="124" t="s">
        <v>3045</v>
      </c>
      <c r="I223" s="42"/>
      <c r="J223" s="42"/>
      <c r="K223" s="42"/>
      <c r="L223" s="42"/>
      <c r="M223" s="42"/>
      <c r="N223" s="42"/>
      <c r="O223" s="42"/>
      <c r="P223" s="42"/>
      <c r="Q223" s="42"/>
      <c r="R223" s="42"/>
      <c r="S223" s="42"/>
      <c r="T223" s="42"/>
      <c r="U223" s="42"/>
      <c r="V223" s="42"/>
      <c r="W223" s="42"/>
      <c r="X223" s="42"/>
      <c r="Y223" s="42"/>
      <c r="Z223" s="42"/>
    </row>
    <row r="224" ht="15.75" customHeight="1">
      <c r="A224" s="104" t="s">
        <v>115</v>
      </c>
      <c r="B224" s="96" t="s">
        <v>3046</v>
      </c>
      <c r="C224" s="96" t="s">
        <v>27</v>
      </c>
      <c r="D224" s="96" t="s">
        <v>1666</v>
      </c>
      <c r="E224" s="96" t="s">
        <v>3047</v>
      </c>
      <c r="F224" s="123">
        <v>42766.0</v>
      </c>
      <c r="G224" s="96" t="s">
        <v>3048</v>
      </c>
      <c r="H224" s="124"/>
      <c r="I224" s="42"/>
      <c r="J224" s="42"/>
      <c r="K224" s="42"/>
      <c r="L224" s="42"/>
      <c r="M224" s="42"/>
      <c r="N224" s="42"/>
      <c r="O224" s="42"/>
      <c r="P224" s="42"/>
      <c r="Q224" s="42"/>
      <c r="R224" s="42"/>
      <c r="S224" s="42"/>
      <c r="T224" s="42"/>
      <c r="U224" s="42"/>
      <c r="V224" s="42"/>
      <c r="W224" s="42"/>
      <c r="X224" s="42"/>
      <c r="Y224" s="42"/>
      <c r="Z224" s="42"/>
    </row>
    <row r="225" ht="15.75" customHeight="1">
      <c r="A225" s="104" t="s">
        <v>270</v>
      </c>
      <c r="B225" s="96" t="s">
        <v>3050</v>
      </c>
      <c r="C225" s="96" t="s">
        <v>27</v>
      </c>
      <c r="D225" s="96" t="s">
        <v>1666</v>
      </c>
      <c r="E225" s="96" t="s">
        <v>3052</v>
      </c>
      <c r="F225" s="96" t="s">
        <v>3037</v>
      </c>
      <c r="G225" s="96" t="s">
        <v>3053</v>
      </c>
      <c r="H225" s="124"/>
      <c r="I225" s="42"/>
      <c r="J225" s="42"/>
      <c r="K225" s="42"/>
      <c r="L225" s="42"/>
      <c r="M225" s="42"/>
      <c r="N225" s="42"/>
      <c r="O225" s="42"/>
      <c r="P225" s="42"/>
      <c r="Q225" s="42"/>
      <c r="R225" s="42"/>
      <c r="S225" s="42"/>
      <c r="T225" s="42"/>
      <c r="U225" s="42"/>
      <c r="V225" s="42"/>
      <c r="W225" s="42"/>
      <c r="X225" s="42"/>
      <c r="Y225" s="42"/>
      <c r="Z225" s="42"/>
    </row>
    <row r="226" ht="15.75" customHeight="1">
      <c r="A226" s="104" t="s">
        <v>45</v>
      </c>
      <c r="B226" s="96" t="s">
        <v>3056</v>
      </c>
      <c r="C226" s="96" t="s">
        <v>27</v>
      </c>
      <c r="D226" s="96" t="s">
        <v>1666</v>
      </c>
      <c r="E226" s="96" t="s">
        <v>3057</v>
      </c>
      <c r="F226" s="123">
        <v>42767.0</v>
      </c>
      <c r="G226" s="96" t="s">
        <v>3058</v>
      </c>
      <c r="H226" s="124"/>
      <c r="I226" s="42"/>
      <c r="J226" s="42"/>
      <c r="K226" s="42"/>
      <c r="L226" s="42"/>
      <c r="M226" s="42"/>
      <c r="N226" s="42"/>
      <c r="O226" s="42"/>
      <c r="P226" s="42"/>
      <c r="Q226" s="42"/>
      <c r="R226" s="42"/>
      <c r="S226" s="42"/>
      <c r="T226" s="42"/>
      <c r="U226" s="42"/>
      <c r="V226" s="42"/>
      <c r="W226" s="42"/>
      <c r="X226" s="42"/>
      <c r="Y226" s="42"/>
      <c r="Z226" s="42"/>
    </row>
    <row r="227" ht="15.75" customHeight="1">
      <c r="A227" s="104" t="s">
        <v>270</v>
      </c>
      <c r="B227" s="96" t="s">
        <v>3059</v>
      </c>
      <c r="C227" s="96" t="s">
        <v>27</v>
      </c>
      <c r="D227" s="96" t="s">
        <v>1666</v>
      </c>
      <c r="E227" s="96" t="s">
        <v>3061</v>
      </c>
      <c r="F227" s="123">
        <v>42767.0</v>
      </c>
      <c r="G227" s="96" t="s">
        <v>3063</v>
      </c>
      <c r="H227" s="124"/>
      <c r="I227" s="42"/>
      <c r="J227" s="42"/>
      <c r="K227" s="42"/>
      <c r="L227" s="42"/>
      <c r="M227" s="42"/>
      <c r="N227" s="42"/>
      <c r="O227" s="42"/>
      <c r="P227" s="42"/>
      <c r="Q227" s="42"/>
      <c r="R227" s="42"/>
      <c r="S227" s="42"/>
      <c r="T227" s="42"/>
      <c r="U227" s="42"/>
      <c r="V227" s="42"/>
      <c r="W227" s="42"/>
      <c r="X227" s="42"/>
      <c r="Y227" s="42"/>
      <c r="Z227" s="42"/>
    </row>
    <row r="228" ht="15.75" customHeight="1">
      <c r="A228" s="104" t="s">
        <v>270</v>
      </c>
      <c r="B228" s="96" t="s">
        <v>3072</v>
      </c>
      <c r="C228" s="96" t="s">
        <v>44</v>
      </c>
      <c r="D228" s="96" t="s">
        <v>1666</v>
      </c>
      <c r="E228" s="132">
        <v>0.9513888888888888</v>
      </c>
      <c r="F228" s="123">
        <v>42767.0</v>
      </c>
      <c r="G228" s="96"/>
      <c r="H228" s="124"/>
      <c r="I228" s="42"/>
      <c r="J228" s="42"/>
      <c r="K228" s="42"/>
      <c r="L228" s="42"/>
      <c r="M228" s="42"/>
      <c r="N228" s="42"/>
      <c r="O228" s="42"/>
      <c r="P228" s="42"/>
      <c r="Q228" s="42"/>
      <c r="R228" s="42"/>
      <c r="S228" s="42"/>
      <c r="T228" s="42"/>
      <c r="U228" s="42"/>
      <c r="V228" s="42"/>
      <c r="W228" s="42"/>
      <c r="X228" s="42"/>
      <c r="Y228" s="42"/>
      <c r="Z228" s="42"/>
    </row>
    <row r="229" ht="15.75" customHeight="1">
      <c r="A229" s="104" t="s">
        <v>1312</v>
      </c>
      <c r="B229" s="96" t="s">
        <v>3080</v>
      </c>
      <c r="C229" s="96" t="s">
        <v>27</v>
      </c>
      <c r="D229" s="96" t="s">
        <v>1666</v>
      </c>
      <c r="E229" s="96" t="s">
        <v>3083</v>
      </c>
      <c r="F229" s="123">
        <v>42767.0</v>
      </c>
      <c r="G229" s="96" t="s">
        <v>3087</v>
      </c>
      <c r="H229" s="124"/>
      <c r="I229" s="42"/>
      <c r="J229" s="42"/>
      <c r="K229" s="42"/>
      <c r="L229" s="42"/>
      <c r="M229" s="42"/>
      <c r="N229" s="42"/>
      <c r="O229" s="42"/>
      <c r="P229" s="42"/>
      <c r="Q229" s="42"/>
      <c r="R229" s="42"/>
      <c r="S229" s="42"/>
      <c r="T229" s="42"/>
      <c r="U229" s="42"/>
      <c r="V229" s="42"/>
      <c r="W229" s="42"/>
      <c r="X229" s="42"/>
      <c r="Y229" s="42"/>
      <c r="Z229" s="42"/>
    </row>
    <row r="230" ht="15.75" customHeight="1">
      <c r="A230" s="104" t="s">
        <v>43</v>
      </c>
      <c r="B230" s="96" t="s">
        <v>3094</v>
      </c>
      <c r="C230" s="96" t="s">
        <v>116</v>
      </c>
      <c r="D230" s="96" t="s">
        <v>1666</v>
      </c>
      <c r="E230" s="130">
        <v>0.5020833333333333</v>
      </c>
      <c r="F230" s="123">
        <v>42768.0</v>
      </c>
      <c r="G230" s="96" t="s">
        <v>3097</v>
      </c>
      <c r="H230" s="124"/>
      <c r="I230" s="42"/>
      <c r="J230" s="42"/>
      <c r="K230" s="42"/>
      <c r="L230" s="42"/>
      <c r="M230" s="42"/>
      <c r="N230" s="42"/>
      <c r="O230" s="42"/>
      <c r="P230" s="42"/>
      <c r="Q230" s="42"/>
      <c r="R230" s="42"/>
      <c r="S230" s="42"/>
      <c r="T230" s="42"/>
      <c r="U230" s="42"/>
      <c r="V230" s="42"/>
      <c r="W230" s="42"/>
      <c r="X230" s="42"/>
      <c r="Y230" s="42"/>
      <c r="Z230" s="42"/>
    </row>
    <row r="231" ht="15.75" customHeight="1">
      <c r="A231" s="104" t="s">
        <v>270</v>
      </c>
      <c r="B231" s="96" t="s">
        <v>3098</v>
      </c>
      <c r="C231" s="96" t="s">
        <v>27</v>
      </c>
      <c r="D231" s="96" t="s">
        <v>1666</v>
      </c>
      <c r="E231" s="96" t="s">
        <v>3099</v>
      </c>
      <c r="F231" s="123">
        <v>42768.0</v>
      </c>
      <c r="G231" s="96" t="s">
        <v>3100</v>
      </c>
      <c r="H231" s="124"/>
      <c r="I231" s="42"/>
      <c r="J231" s="42"/>
      <c r="K231" s="42"/>
      <c r="L231" s="42"/>
      <c r="M231" s="42"/>
      <c r="N231" s="42"/>
      <c r="O231" s="42"/>
      <c r="P231" s="42"/>
      <c r="Q231" s="42"/>
      <c r="R231" s="42"/>
      <c r="S231" s="42"/>
      <c r="T231" s="42"/>
      <c r="U231" s="42"/>
      <c r="V231" s="42"/>
      <c r="W231" s="42"/>
      <c r="X231" s="42"/>
      <c r="Y231" s="42"/>
      <c r="Z231" s="42"/>
    </row>
    <row r="232" ht="15.75" customHeight="1">
      <c r="A232" s="104" t="s">
        <v>1312</v>
      </c>
      <c r="B232" s="96" t="s">
        <v>3101</v>
      </c>
      <c r="C232" s="96"/>
      <c r="D232" s="96" t="s">
        <v>2998</v>
      </c>
      <c r="E232" s="96" t="s">
        <v>3102</v>
      </c>
      <c r="F232" s="123">
        <v>42768.0</v>
      </c>
      <c r="G232" s="96"/>
      <c r="H232" s="124"/>
      <c r="I232" s="42"/>
      <c r="J232" s="42"/>
      <c r="K232" s="42"/>
      <c r="L232" s="42"/>
      <c r="M232" s="42"/>
      <c r="N232" s="42"/>
      <c r="O232" s="42"/>
      <c r="P232" s="42"/>
      <c r="Q232" s="42"/>
      <c r="R232" s="42"/>
      <c r="S232" s="42"/>
      <c r="T232" s="42"/>
      <c r="U232" s="42"/>
      <c r="V232" s="42"/>
      <c r="W232" s="42"/>
      <c r="X232" s="42"/>
      <c r="Y232" s="42"/>
      <c r="Z232" s="42"/>
    </row>
    <row r="233" ht="15.75" customHeight="1">
      <c r="A233" s="104" t="s">
        <v>175</v>
      </c>
      <c r="B233" s="96" t="s">
        <v>3107</v>
      </c>
      <c r="C233" s="96" t="s">
        <v>116</v>
      </c>
      <c r="D233" s="96" t="s">
        <v>1666</v>
      </c>
      <c r="E233" s="96" t="s">
        <v>3109</v>
      </c>
      <c r="F233" s="123">
        <v>42768.0</v>
      </c>
      <c r="G233" s="96"/>
      <c r="H233" s="124"/>
      <c r="I233" s="42"/>
      <c r="J233" s="42"/>
      <c r="K233" s="42"/>
      <c r="L233" s="42"/>
      <c r="M233" s="42"/>
      <c r="N233" s="42"/>
      <c r="O233" s="42"/>
      <c r="P233" s="42"/>
      <c r="Q233" s="42"/>
      <c r="R233" s="42"/>
      <c r="S233" s="42"/>
      <c r="T233" s="42"/>
      <c r="U233" s="42"/>
      <c r="V233" s="42"/>
      <c r="W233" s="42"/>
      <c r="X233" s="42"/>
      <c r="Y233" s="42"/>
      <c r="Z233" s="42"/>
    </row>
    <row r="234" ht="15.75" customHeight="1">
      <c r="A234" s="104" t="s">
        <v>280</v>
      </c>
      <c r="B234" s="96" t="s">
        <v>3114</v>
      </c>
      <c r="C234" s="96" t="s">
        <v>44</v>
      </c>
      <c r="D234" s="96" t="s">
        <v>1666</v>
      </c>
      <c r="E234" s="132">
        <v>0.6333333333333333</v>
      </c>
      <c r="F234" s="154">
        <v>42796.0</v>
      </c>
      <c r="G234" s="96" t="s">
        <v>3116</v>
      </c>
      <c r="H234" s="124"/>
      <c r="I234" s="42"/>
      <c r="J234" s="42"/>
      <c r="K234" s="42"/>
      <c r="L234" s="42"/>
      <c r="M234" s="42"/>
      <c r="N234" s="42"/>
      <c r="O234" s="42"/>
      <c r="P234" s="42"/>
      <c r="Q234" s="42"/>
      <c r="R234" s="42"/>
      <c r="S234" s="42"/>
      <c r="T234" s="42"/>
      <c r="U234" s="42"/>
      <c r="V234" s="42"/>
      <c r="W234" s="42"/>
      <c r="X234" s="42"/>
      <c r="Y234" s="42"/>
      <c r="Z234" s="42"/>
    </row>
    <row r="235" ht="15.75" customHeight="1">
      <c r="A235" s="104" t="s">
        <v>491</v>
      </c>
      <c r="B235" s="96" t="s">
        <v>3118</v>
      </c>
      <c r="C235" s="96" t="s">
        <v>27</v>
      </c>
      <c r="D235" s="96" t="s">
        <v>1666</v>
      </c>
      <c r="E235" s="132">
        <v>0.6916666666666667</v>
      </c>
      <c r="F235" s="154">
        <v>42796.0</v>
      </c>
      <c r="G235" s="96" t="s">
        <v>3119</v>
      </c>
      <c r="H235" s="124"/>
      <c r="I235" s="42"/>
      <c r="J235" s="42"/>
      <c r="K235" s="42"/>
      <c r="L235" s="42"/>
      <c r="M235" s="42"/>
      <c r="N235" s="42"/>
      <c r="O235" s="42"/>
      <c r="P235" s="42"/>
      <c r="Q235" s="42"/>
      <c r="R235" s="42"/>
      <c r="S235" s="42"/>
      <c r="T235" s="42"/>
      <c r="U235" s="42"/>
      <c r="V235" s="42"/>
      <c r="W235" s="42"/>
      <c r="X235" s="42"/>
      <c r="Y235" s="42"/>
      <c r="Z235" s="42"/>
    </row>
    <row r="236" ht="15.75" customHeight="1">
      <c r="A236" s="104" t="s">
        <v>59</v>
      </c>
      <c r="B236" s="96" t="s">
        <v>3125</v>
      </c>
      <c r="C236" s="96" t="s">
        <v>598</v>
      </c>
      <c r="D236" s="96" t="s">
        <v>1666</v>
      </c>
      <c r="E236" s="96" t="s">
        <v>3126</v>
      </c>
      <c r="F236" s="125">
        <v>42769.0</v>
      </c>
      <c r="G236" s="96" t="s">
        <v>3127</v>
      </c>
      <c r="H236" s="124"/>
      <c r="I236" s="42"/>
      <c r="J236" s="42"/>
      <c r="K236" s="42"/>
      <c r="L236" s="42"/>
      <c r="M236" s="42"/>
      <c r="N236" s="42"/>
      <c r="O236" s="42"/>
      <c r="P236" s="42"/>
      <c r="Q236" s="42"/>
      <c r="R236" s="42"/>
      <c r="S236" s="42"/>
      <c r="T236" s="42"/>
      <c r="U236" s="42"/>
      <c r="V236" s="42"/>
      <c r="W236" s="42"/>
      <c r="X236" s="42"/>
      <c r="Y236" s="42"/>
      <c r="Z236" s="42"/>
    </row>
    <row r="237" ht="15.75" customHeight="1">
      <c r="A237" s="104" t="s">
        <v>115</v>
      </c>
      <c r="B237" s="96" t="s">
        <v>3129</v>
      </c>
      <c r="C237" s="96" t="s">
        <v>27</v>
      </c>
      <c r="D237" s="96" t="s">
        <v>1666</v>
      </c>
      <c r="E237" s="96" t="s">
        <v>3130</v>
      </c>
      <c r="F237" s="123">
        <v>42770.0</v>
      </c>
      <c r="G237" s="96" t="s">
        <v>3131</v>
      </c>
      <c r="H237" s="124"/>
      <c r="I237" s="42"/>
      <c r="J237" s="42"/>
      <c r="K237" s="42"/>
      <c r="L237" s="42"/>
      <c r="M237" s="42"/>
      <c r="N237" s="42"/>
      <c r="O237" s="42"/>
      <c r="P237" s="42"/>
      <c r="Q237" s="42"/>
      <c r="R237" s="42"/>
      <c r="S237" s="42"/>
      <c r="T237" s="42"/>
      <c r="U237" s="42"/>
      <c r="V237" s="42"/>
      <c r="W237" s="42"/>
      <c r="X237" s="42"/>
      <c r="Y237" s="42"/>
      <c r="Z237" s="42"/>
    </row>
    <row r="238" ht="15.75" customHeight="1">
      <c r="A238" s="104" t="s">
        <v>270</v>
      </c>
      <c r="B238" s="96" t="s">
        <v>3134</v>
      </c>
      <c r="C238" s="96" t="s">
        <v>27</v>
      </c>
      <c r="D238" s="96" t="s">
        <v>1666</v>
      </c>
      <c r="E238" s="96" t="s">
        <v>3135</v>
      </c>
      <c r="F238" s="154">
        <v>42857.0</v>
      </c>
      <c r="G238" s="96" t="s">
        <v>3136</v>
      </c>
      <c r="H238" s="124"/>
      <c r="I238" s="42"/>
      <c r="J238" s="42"/>
      <c r="K238" s="42"/>
      <c r="L238" s="42"/>
      <c r="M238" s="42"/>
      <c r="N238" s="42"/>
      <c r="O238" s="42"/>
      <c r="P238" s="42"/>
      <c r="Q238" s="42"/>
      <c r="R238" s="42"/>
      <c r="S238" s="42"/>
      <c r="T238" s="42"/>
      <c r="U238" s="42"/>
      <c r="V238" s="42"/>
      <c r="W238" s="42"/>
      <c r="X238" s="42"/>
      <c r="Y238" s="42"/>
      <c r="Z238" s="42"/>
    </row>
    <row r="239" ht="15.75" customHeight="1">
      <c r="A239" s="104" t="s">
        <v>270</v>
      </c>
      <c r="B239" s="96" t="s">
        <v>3140</v>
      </c>
      <c r="C239" s="96" t="s">
        <v>44</v>
      </c>
      <c r="D239" s="96" t="s">
        <v>1666</v>
      </c>
      <c r="E239" s="96" t="s">
        <v>3141</v>
      </c>
      <c r="F239" s="154">
        <v>42857.0</v>
      </c>
      <c r="G239" s="96" t="s">
        <v>3142</v>
      </c>
      <c r="H239" s="124"/>
      <c r="I239" s="42"/>
      <c r="J239" s="42"/>
      <c r="K239" s="42"/>
      <c r="L239" s="42"/>
      <c r="M239" s="42"/>
      <c r="N239" s="42"/>
      <c r="O239" s="42"/>
      <c r="P239" s="42"/>
      <c r="Q239" s="42"/>
      <c r="R239" s="42"/>
      <c r="S239" s="42"/>
      <c r="T239" s="42"/>
      <c r="U239" s="42"/>
      <c r="V239" s="42"/>
      <c r="W239" s="42"/>
      <c r="X239" s="42"/>
      <c r="Y239" s="42"/>
      <c r="Z239" s="42"/>
    </row>
    <row r="240" ht="15.75" customHeight="1">
      <c r="A240" s="104" t="s">
        <v>215</v>
      </c>
      <c r="B240" s="96" t="s">
        <v>1866</v>
      </c>
      <c r="C240" s="96" t="s">
        <v>27</v>
      </c>
      <c r="D240" s="96" t="s">
        <v>1666</v>
      </c>
      <c r="E240" s="96" t="s">
        <v>3148</v>
      </c>
      <c r="F240" s="123">
        <v>42860.0</v>
      </c>
      <c r="G240" s="96" t="s">
        <v>3149</v>
      </c>
      <c r="H240" s="124"/>
      <c r="I240" s="42"/>
      <c r="J240" s="42"/>
      <c r="K240" s="42"/>
      <c r="L240" s="42"/>
      <c r="M240" s="42"/>
      <c r="N240" s="42"/>
      <c r="O240" s="42"/>
      <c r="P240" s="42"/>
      <c r="Q240" s="42"/>
      <c r="R240" s="42"/>
      <c r="S240" s="42"/>
      <c r="T240" s="42"/>
      <c r="U240" s="42"/>
      <c r="V240" s="42"/>
      <c r="W240" s="42"/>
      <c r="X240" s="42"/>
      <c r="Y240" s="42"/>
      <c r="Z240" s="42"/>
    </row>
    <row r="241" ht="15.75" customHeight="1">
      <c r="A241" s="104" t="s">
        <v>215</v>
      </c>
      <c r="B241" s="96" t="s">
        <v>3150</v>
      </c>
      <c r="C241" s="96" t="s">
        <v>27</v>
      </c>
      <c r="D241" s="96" t="s">
        <v>1666</v>
      </c>
      <c r="E241" s="96" t="s">
        <v>3151</v>
      </c>
      <c r="F241" s="123">
        <v>42860.0</v>
      </c>
      <c r="G241" s="96" t="s">
        <v>3152</v>
      </c>
      <c r="H241" s="124"/>
      <c r="I241" s="42"/>
      <c r="J241" s="42"/>
      <c r="K241" s="42"/>
      <c r="L241" s="42"/>
      <c r="M241" s="42"/>
      <c r="N241" s="42"/>
      <c r="O241" s="42"/>
      <c r="P241" s="42"/>
      <c r="Q241" s="42"/>
      <c r="R241" s="42"/>
      <c r="S241" s="42"/>
      <c r="T241" s="42"/>
      <c r="U241" s="42"/>
      <c r="V241" s="42"/>
      <c r="W241" s="42"/>
      <c r="X241" s="42"/>
      <c r="Y241" s="42"/>
      <c r="Z241" s="42"/>
    </row>
    <row r="242" ht="15.75" customHeight="1">
      <c r="A242" s="104" t="s">
        <v>215</v>
      </c>
      <c r="B242" s="96" t="s">
        <v>3157</v>
      </c>
      <c r="C242" s="96" t="s">
        <v>44</v>
      </c>
      <c r="D242" s="96" t="s">
        <v>1666</v>
      </c>
      <c r="E242" s="96" t="s">
        <v>3158</v>
      </c>
      <c r="F242" s="123">
        <v>42860.0</v>
      </c>
      <c r="G242" s="96" t="s">
        <v>3160</v>
      </c>
      <c r="H242" s="124"/>
      <c r="I242" s="42"/>
      <c r="J242" s="42"/>
      <c r="K242" s="42"/>
      <c r="L242" s="42"/>
      <c r="M242" s="42"/>
      <c r="N242" s="42"/>
      <c r="O242" s="42"/>
      <c r="P242" s="42"/>
      <c r="Q242" s="42"/>
      <c r="R242" s="42"/>
      <c r="S242" s="42"/>
      <c r="T242" s="42"/>
      <c r="U242" s="42"/>
      <c r="V242" s="42"/>
      <c r="W242" s="42"/>
      <c r="X242" s="42"/>
      <c r="Y242" s="42"/>
      <c r="Z242" s="42"/>
    </row>
    <row r="243" ht="15.75" customHeight="1">
      <c r="A243" s="104" t="s">
        <v>215</v>
      </c>
      <c r="B243" s="96" t="s">
        <v>3164</v>
      </c>
      <c r="C243" s="96" t="s">
        <v>27</v>
      </c>
      <c r="D243" s="96" t="s">
        <v>1666</v>
      </c>
      <c r="E243" s="96" t="s">
        <v>3168</v>
      </c>
      <c r="F243" s="123">
        <v>42860.0</v>
      </c>
      <c r="G243" s="96" t="s">
        <v>3169</v>
      </c>
      <c r="H243" s="124"/>
      <c r="I243" s="42"/>
      <c r="J243" s="42"/>
      <c r="K243" s="42"/>
      <c r="L243" s="42"/>
      <c r="M243" s="42"/>
      <c r="N243" s="42"/>
      <c r="O243" s="42"/>
      <c r="P243" s="42"/>
      <c r="Q243" s="42"/>
      <c r="R243" s="42"/>
      <c r="S243" s="42"/>
      <c r="T243" s="42"/>
      <c r="U243" s="42"/>
      <c r="V243" s="42"/>
      <c r="W243" s="42"/>
      <c r="X243" s="42"/>
      <c r="Y243" s="42"/>
      <c r="Z243" s="42"/>
    </row>
    <row r="244" ht="15.75" customHeight="1">
      <c r="A244" s="104" t="s">
        <v>59</v>
      </c>
      <c r="B244" s="96" t="s">
        <v>3177</v>
      </c>
      <c r="C244" s="96" t="s">
        <v>598</v>
      </c>
      <c r="D244" s="96" t="s">
        <v>1666</v>
      </c>
      <c r="E244" s="96" t="s">
        <v>3183</v>
      </c>
      <c r="F244" s="125">
        <v>42771.0</v>
      </c>
      <c r="G244" s="96"/>
      <c r="H244" s="124"/>
      <c r="I244" s="42"/>
      <c r="J244" s="42"/>
      <c r="K244" s="42"/>
      <c r="L244" s="42"/>
      <c r="M244" s="42"/>
      <c r="N244" s="42"/>
      <c r="O244" s="42"/>
      <c r="P244" s="42"/>
      <c r="Q244" s="42"/>
      <c r="R244" s="42"/>
      <c r="S244" s="42"/>
      <c r="T244" s="42"/>
      <c r="U244" s="42"/>
      <c r="V244" s="42"/>
      <c r="W244" s="42"/>
      <c r="X244" s="42"/>
      <c r="Y244" s="42"/>
      <c r="Z244" s="42"/>
    </row>
    <row r="245" ht="15.75" customHeight="1">
      <c r="A245" s="104" t="s">
        <v>43</v>
      </c>
      <c r="B245" s="96" t="s">
        <v>3189</v>
      </c>
      <c r="C245" s="96" t="s">
        <v>598</v>
      </c>
      <c r="D245" s="96" t="s">
        <v>1597</v>
      </c>
      <c r="E245" s="130">
        <v>0.02361111111111111</v>
      </c>
      <c r="F245" s="125">
        <v>42772.0</v>
      </c>
      <c r="G245" s="96" t="s">
        <v>3190</v>
      </c>
      <c r="H245" s="124"/>
      <c r="I245" s="42"/>
      <c r="J245" s="42"/>
      <c r="K245" s="42"/>
      <c r="L245" s="42"/>
      <c r="M245" s="42"/>
      <c r="N245" s="42"/>
      <c r="O245" s="42"/>
      <c r="P245" s="42"/>
      <c r="Q245" s="42"/>
      <c r="R245" s="42"/>
      <c r="S245" s="42"/>
      <c r="T245" s="42"/>
      <c r="U245" s="42"/>
      <c r="V245" s="42"/>
      <c r="W245" s="42"/>
      <c r="X245" s="42"/>
      <c r="Y245" s="42"/>
      <c r="Z245" s="42"/>
    </row>
    <row r="246" ht="15.75" customHeight="1">
      <c r="A246" s="104" t="s">
        <v>43</v>
      </c>
      <c r="B246" s="96" t="s">
        <v>3193</v>
      </c>
      <c r="C246" s="96" t="s">
        <v>598</v>
      </c>
      <c r="D246" s="96" t="s">
        <v>1597</v>
      </c>
      <c r="E246" s="130">
        <v>0.025</v>
      </c>
      <c r="F246" s="125">
        <v>42772.0</v>
      </c>
      <c r="G246" s="96"/>
      <c r="H246" s="124"/>
      <c r="I246" s="42"/>
      <c r="J246" s="42"/>
      <c r="K246" s="42"/>
      <c r="L246" s="42"/>
      <c r="M246" s="42"/>
      <c r="N246" s="42"/>
      <c r="O246" s="42"/>
      <c r="P246" s="42"/>
      <c r="Q246" s="42"/>
      <c r="R246" s="42"/>
      <c r="S246" s="42"/>
      <c r="T246" s="42"/>
      <c r="U246" s="42"/>
      <c r="V246" s="42"/>
      <c r="W246" s="42"/>
      <c r="X246" s="42"/>
      <c r="Y246" s="42"/>
      <c r="Z246" s="42"/>
    </row>
    <row r="247" ht="15.75" customHeight="1">
      <c r="A247" s="104" t="s">
        <v>86</v>
      </c>
      <c r="B247" s="96" t="s">
        <v>3201</v>
      </c>
      <c r="C247" s="96" t="s">
        <v>44</v>
      </c>
      <c r="D247" s="96" t="s">
        <v>1597</v>
      </c>
      <c r="E247" s="130">
        <v>0.41805555555555557</v>
      </c>
      <c r="F247" s="125">
        <v>42773.0</v>
      </c>
      <c r="G247" s="96"/>
      <c r="H247" s="124"/>
      <c r="I247" s="42"/>
      <c r="J247" s="42"/>
      <c r="K247" s="42"/>
      <c r="L247" s="42"/>
      <c r="M247" s="42"/>
      <c r="N247" s="42"/>
      <c r="O247" s="42"/>
      <c r="P247" s="42"/>
      <c r="Q247" s="42"/>
      <c r="R247" s="42"/>
      <c r="S247" s="42"/>
      <c r="T247" s="42"/>
      <c r="U247" s="42"/>
      <c r="V247" s="42"/>
      <c r="W247" s="42"/>
      <c r="X247" s="42"/>
      <c r="Y247" s="42"/>
      <c r="Z247" s="42"/>
    </row>
    <row r="248" ht="15.75" customHeight="1">
      <c r="A248" s="104" t="s">
        <v>270</v>
      </c>
      <c r="B248" s="96" t="s">
        <v>3205</v>
      </c>
      <c r="C248" s="96" t="s">
        <v>27</v>
      </c>
      <c r="D248" s="96" t="s">
        <v>1597</v>
      </c>
      <c r="E248" s="96" t="s">
        <v>3207</v>
      </c>
      <c r="F248" s="125">
        <v>42773.0</v>
      </c>
      <c r="G248" s="96" t="s">
        <v>3209</v>
      </c>
      <c r="H248" s="124"/>
      <c r="I248" s="42"/>
      <c r="J248" s="42"/>
      <c r="K248" s="42"/>
      <c r="L248" s="42"/>
      <c r="M248" s="42"/>
      <c r="N248" s="42"/>
      <c r="O248" s="42"/>
      <c r="P248" s="42"/>
      <c r="Q248" s="42"/>
      <c r="R248" s="42"/>
      <c r="S248" s="42"/>
      <c r="T248" s="42"/>
      <c r="U248" s="42"/>
      <c r="V248" s="42"/>
      <c r="W248" s="42"/>
      <c r="X248" s="42"/>
      <c r="Y248" s="42"/>
      <c r="Z248" s="42"/>
    </row>
    <row r="249" ht="15.75" customHeight="1">
      <c r="A249" s="104" t="s">
        <v>270</v>
      </c>
      <c r="B249" s="96" t="s">
        <v>1089</v>
      </c>
      <c r="C249" s="96" t="s">
        <v>116</v>
      </c>
      <c r="D249" s="96" t="s">
        <v>1597</v>
      </c>
      <c r="E249" s="130">
        <v>0.04236111111111111</v>
      </c>
      <c r="F249" s="154">
        <v>42949.0</v>
      </c>
      <c r="G249" s="96"/>
      <c r="H249" s="124"/>
      <c r="I249" s="42"/>
      <c r="J249" s="42"/>
      <c r="K249" s="42"/>
      <c r="L249" s="42"/>
      <c r="M249" s="42"/>
      <c r="N249" s="42"/>
      <c r="O249" s="42"/>
      <c r="P249" s="42"/>
      <c r="Q249" s="42"/>
      <c r="R249" s="42"/>
      <c r="S249" s="42"/>
      <c r="T249" s="42"/>
      <c r="U249" s="42"/>
      <c r="V249" s="42"/>
      <c r="W249" s="42"/>
      <c r="X249" s="42"/>
      <c r="Y249" s="42"/>
      <c r="Z249" s="42"/>
    </row>
    <row r="250" ht="15.75" customHeight="1">
      <c r="A250" s="104" t="s">
        <v>45</v>
      </c>
      <c r="B250" s="96" t="s">
        <v>3226</v>
      </c>
      <c r="C250" s="96" t="s">
        <v>44</v>
      </c>
      <c r="D250" s="96" t="s">
        <v>1666</v>
      </c>
      <c r="E250" s="96" t="s">
        <v>3228</v>
      </c>
      <c r="F250" s="123">
        <v>42774.0</v>
      </c>
      <c r="G250" s="96" t="s">
        <v>3229</v>
      </c>
      <c r="H250" s="124"/>
      <c r="I250" s="42"/>
      <c r="J250" s="42"/>
      <c r="K250" s="42"/>
      <c r="L250" s="42"/>
      <c r="M250" s="42"/>
      <c r="N250" s="42"/>
      <c r="O250" s="42"/>
      <c r="P250" s="42"/>
      <c r="Q250" s="42"/>
      <c r="R250" s="42"/>
      <c r="S250" s="42"/>
      <c r="T250" s="42"/>
      <c r="U250" s="42"/>
      <c r="V250" s="42"/>
      <c r="W250" s="42"/>
      <c r="X250" s="42"/>
      <c r="Y250" s="42"/>
      <c r="Z250" s="42"/>
    </row>
    <row r="251" ht="15.75" customHeight="1">
      <c r="A251" s="104" t="s">
        <v>115</v>
      </c>
      <c r="B251" s="96" t="s">
        <v>3234</v>
      </c>
      <c r="C251" s="96" t="s">
        <v>27</v>
      </c>
      <c r="D251" s="96" t="s">
        <v>1666</v>
      </c>
      <c r="E251" s="96" t="s">
        <v>252</v>
      </c>
      <c r="F251" s="123">
        <v>42774.0</v>
      </c>
      <c r="G251" s="96" t="s">
        <v>3238</v>
      </c>
      <c r="H251" s="124"/>
      <c r="I251" s="42"/>
      <c r="J251" s="42"/>
      <c r="K251" s="42"/>
      <c r="L251" s="42"/>
      <c r="M251" s="42"/>
      <c r="N251" s="42"/>
      <c r="O251" s="42"/>
      <c r="P251" s="42"/>
      <c r="Q251" s="42"/>
      <c r="R251" s="42"/>
      <c r="S251" s="42"/>
      <c r="T251" s="42"/>
      <c r="U251" s="42"/>
      <c r="V251" s="42"/>
      <c r="W251" s="42"/>
      <c r="X251" s="42"/>
      <c r="Y251" s="42"/>
      <c r="Z251" s="42"/>
    </row>
    <row r="252" ht="15.75" customHeight="1">
      <c r="A252" s="104" t="s">
        <v>45</v>
      </c>
      <c r="B252" s="96" t="s">
        <v>3247</v>
      </c>
      <c r="C252" s="96" t="s">
        <v>27</v>
      </c>
      <c r="D252" s="96" t="s">
        <v>1666</v>
      </c>
      <c r="E252" s="96" t="s">
        <v>3250</v>
      </c>
      <c r="F252" s="123">
        <v>42774.0</v>
      </c>
      <c r="G252" s="96" t="s">
        <v>3253</v>
      </c>
      <c r="H252" s="124"/>
      <c r="I252" s="42"/>
      <c r="J252" s="42"/>
      <c r="K252" s="42"/>
      <c r="L252" s="42"/>
      <c r="M252" s="42"/>
      <c r="N252" s="42"/>
      <c r="O252" s="42"/>
      <c r="P252" s="42"/>
      <c r="Q252" s="42"/>
      <c r="R252" s="42"/>
      <c r="S252" s="42"/>
      <c r="T252" s="42"/>
      <c r="U252" s="42"/>
      <c r="V252" s="42"/>
      <c r="W252" s="42"/>
      <c r="X252" s="42"/>
      <c r="Y252" s="42"/>
      <c r="Z252" s="42"/>
    </row>
    <row r="253" ht="15.75" customHeight="1">
      <c r="A253" s="104" t="s">
        <v>270</v>
      </c>
      <c r="B253" s="96" t="s">
        <v>3256</v>
      </c>
      <c r="C253" s="96" t="s">
        <v>44</v>
      </c>
      <c r="D253" s="96" t="s">
        <v>1666</v>
      </c>
      <c r="E253" s="96" t="s">
        <v>3257</v>
      </c>
      <c r="F253" s="123">
        <v>42775.0</v>
      </c>
      <c r="G253" s="96" t="s">
        <v>3258</v>
      </c>
      <c r="H253" s="124"/>
      <c r="I253" s="42"/>
      <c r="J253" s="42"/>
      <c r="K253" s="42"/>
      <c r="L253" s="42"/>
      <c r="M253" s="42"/>
      <c r="N253" s="42"/>
      <c r="O253" s="42"/>
      <c r="P253" s="42"/>
      <c r="Q253" s="42"/>
      <c r="R253" s="42"/>
      <c r="S253" s="42"/>
      <c r="T253" s="42"/>
      <c r="U253" s="42"/>
      <c r="V253" s="42"/>
      <c r="W253" s="42"/>
      <c r="X253" s="42"/>
      <c r="Y253" s="42"/>
      <c r="Z253" s="42"/>
    </row>
    <row r="254" ht="15.75" customHeight="1">
      <c r="A254" s="104" t="s">
        <v>1006</v>
      </c>
      <c r="B254" s="96" t="s">
        <v>3259</v>
      </c>
      <c r="C254" s="96" t="s">
        <v>44</v>
      </c>
      <c r="D254" s="96" t="s">
        <v>1666</v>
      </c>
      <c r="E254" s="130">
        <v>0.7166666666666667</v>
      </c>
      <c r="F254" s="125">
        <v>42775.0</v>
      </c>
      <c r="G254" s="96" t="s">
        <v>3260</v>
      </c>
      <c r="H254" s="124" t="s">
        <v>3261</v>
      </c>
      <c r="I254" s="42"/>
      <c r="J254" s="42"/>
      <c r="K254" s="42"/>
      <c r="L254" s="42"/>
      <c r="M254" s="42"/>
      <c r="N254" s="42"/>
      <c r="O254" s="42"/>
      <c r="P254" s="42"/>
      <c r="Q254" s="42"/>
      <c r="R254" s="42"/>
      <c r="S254" s="42"/>
      <c r="T254" s="42"/>
      <c r="U254" s="42"/>
      <c r="V254" s="42"/>
      <c r="W254" s="42"/>
      <c r="X254" s="42"/>
      <c r="Y254" s="42"/>
      <c r="Z254" s="42"/>
    </row>
    <row r="255" ht="15.75" customHeight="1">
      <c r="A255" s="104" t="s">
        <v>3262</v>
      </c>
      <c r="B255" s="96" t="s">
        <v>3263</v>
      </c>
      <c r="C255" s="96" t="s">
        <v>60</v>
      </c>
      <c r="D255" s="96" t="s">
        <v>1666</v>
      </c>
      <c r="E255" s="96" t="s">
        <v>3265</v>
      </c>
      <c r="F255" s="125">
        <v>42775.0</v>
      </c>
      <c r="G255" s="96"/>
      <c r="H255" s="124"/>
      <c r="I255" s="42"/>
      <c r="J255" s="42"/>
      <c r="K255" s="42"/>
      <c r="L255" s="42"/>
      <c r="M255" s="42"/>
      <c r="N255" s="42"/>
      <c r="O255" s="42"/>
      <c r="P255" s="42"/>
      <c r="Q255" s="42"/>
      <c r="R255" s="42"/>
      <c r="S255" s="42"/>
      <c r="T255" s="42"/>
      <c r="U255" s="42"/>
      <c r="V255" s="42"/>
      <c r="W255" s="42"/>
      <c r="X255" s="42"/>
      <c r="Y255" s="42"/>
      <c r="Z255" s="42"/>
    </row>
    <row r="256" ht="15.75" customHeight="1">
      <c r="A256" s="104" t="s">
        <v>1006</v>
      </c>
      <c r="B256" s="96" t="s">
        <v>3273</v>
      </c>
      <c r="C256" s="96" t="s">
        <v>79</v>
      </c>
      <c r="D256" s="96" t="s">
        <v>1666</v>
      </c>
      <c r="E256" s="96"/>
      <c r="F256" s="125">
        <v>42775.0</v>
      </c>
      <c r="G256" s="96"/>
      <c r="H256" s="124"/>
      <c r="I256" s="42"/>
      <c r="J256" s="42"/>
      <c r="K256" s="42"/>
      <c r="L256" s="42"/>
      <c r="M256" s="42"/>
      <c r="N256" s="42"/>
      <c r="O256" s="42"/>
      <c r="P256" s="42"/>
      <c r="Q256" s="42"/>
      <c r="R256" s="42"/>
      <c r="S256" s="42"/>
      <c r="T256" s="42"/>
      <c r="U256" s="42"/>
      <c r="V256" s="42"/>
      <c r="W256" s="42"/>
      <c r="X256" s="42"/>
      <c r="Y256" s="42"/>
      <c r="Z256" s="42"/>
    </row>
    <row r="257" ht="15.75" customHeight="1">
      <c r="A257" s="104" t="s">
        <v>43</v>
      </c>
      <c r="B257" s="96" t="s">
        <v>3280</v>
      </c>
      <c r="C257" s="96" t="s">
        <v>27</v>
      </c>
      <c r="D257" s="96" t="s">
        <v>1666</v>
      </c>
      <c r="E257" s="130">
        <v>0.7083333333333334</v>
      </c>
      <c r="F257" s="125">
        <v>42775.0</v>
      </c>
      <c r="G257" s="96"/>
      <c r="H257" s="124"/>
      <c r="I257" s="42"/>
      <c r="J257" s="42"/>
      <c r="K257" s="42"/>
      <c r="L257" s="42"/>
      <c r="M257" s="42"/>
      <c r="N257" s="42"/>
      <c r="O257" s="42"/>
      <c r="P257" s="42"/>
      <c r="Q257" s="42"/>
      <c r="R257" s="42"/>
      <c r="S257" s="42"/>
      <c r="T257" s="42"/>
      <c r="U257" s="42"/>
      <c r="V257" s="42"/>
      <c r="W257" s="42"/>
      <c r="X257" s="42"/>
      <c r="Y257" s="42"/>
      <c r="Z257" s="42"/>
    </row>
    <row r="258" ht="15.75" customHeight="1">
      <c r="A258" s="104" t="s">
        <v>3291</v>
      </c>
      <c r="B258" s="176" t="s">
        <v>3293</v>
      </c>
      <c r="C258" s="96" t="s">
        <v>27</v>
      </c>
      <c r="D258" s="96" t="s">
        <v>1666</v>
      </c>
      <c r="E258" s="96" t="s">
        <v>3310</v>
      </c>
      <c r="F258" s="125">
        <v>42776.0</v>
      </c>
      <c r="G258" s="96" t="s">
        <v>3315</v>
      </c>
      <c r="H258" s="124"/>
      <c r="I258" s="42"/>
      <c r="J258" s="42"/>
      <c r="K258" s="42"/>
      <c r="L258" s="42"/>
      <c r="M258" s="42"/>
      <c r="N258" s="42"/>
      <c r="O258" s="42"/>
      <c r="P258" s="42"/>
      <c r="Q258" s="42"/>
      <c r="R258" s="42"/>
      <c r="S258" s="42"/>
      <c r="T258" s="42"/>
      <c r="U258" s="42"/>
      <c r="V258" s="42"/>
      <c r="W258" s="42"/>
      <c r="X258" s="42"/>
      <c r="Y258" s="42"/>
      <c r="Z258" s="42"/>
    </row>
    <row r="259" ht="15.75" customHeight="1">
      <c r="A259" s="104" t="s">
        <v>270</v>
      </c>
      <c r="B259" s="96" t="s">
        <v>3318</v>
      </c>
      <c r="C259" s="96" t="s">
        <v>27</v>
      </c>
      <c r="D259" s="96" t="s">
        <v>1666</v>
      </c>
      <c r="E259" s="96" t="s">
        <v>3320</v>
      </c>
      <c r="F259" s="125">
        <v>42776.0</v>
      </c>
      <c r="G259" s="96" t="s">
        <v>3322</v>
      </c>
      <c r="H259" s="124"/>
      <c r="I259" s="42"/>
      <c r="J259" s="42"/>
      <c r="K259" s="42"/>
      <c r="L259" s="42"/>
      <c r="M259" s="42"/>
      <c r="N259" s="42"/>
      <c r="O259" s="42"/>
      <c r="P259" s="42"/>
      <c r="Q259" s="42"/>
      <c r="R259" s="42"/>
      <c r="S259" s="42"/>
      <c r="T259" s="42"/>
      <c r="U259" s="42"/>
      <c r="V259" s="42"/>
      <c r="W259" s="42"/>
      <c r="X259" s="42"/>
      <c r="Y259" s="42"/>
      <c r="Z259" s="42"/>
    </row>
    <row r="260" ht="15.75" customHeight="1">
      <c r="A260" s="104" t="s">
        <v>270</v>
      </c>
      <c r="B260" s="96" t="s">
        <v>3326</v>
      </c>
      <c r="C260" s="96" t="s">
        <v>27</v>
      </c>
      <c r="D260" s="96" t="s">
        <v>3327</v>
      </c>
      <c r="E260" s="132">
        <v>0.8006944444444445</v>
      </c>
      <c r="F260" s="125">
        <v>42776.0</v>
      </c>
      <c r="G260" s="96" t="s">
        <v>3328</v>
      </c>
      <c r="H260" s="124"/>
      <c r="I260" s="42"/>
      <c r="J260" s="42"/>
      <c r="K260" s="42"/>
      <c r="L260" s="42"/>
      <c r="M260" s="42"/>
      <c r="N260" s="42"/>
      <c r="O260" s="42"/>
      <c r="P260" s="42"/>
      <c r="Q260" s="42"/>
      <c r="R260" s="42"/>
      <c r="S260" s="42"/>
      <c r="T260" s="42"/>
      <c r="U260" s="42"/>
      <c r="V260" s="42"/>
      <c r="W260" s="42"/>
      <c r="X260" s="42"/>
      <c r="Y260" s="42"/>
      <c r="Z260" s="42"/>
    </row>
    <row r="261" ht="15.75" customHeight="1">
      <c r="A261" s="104" t="s">
        <v>86</v>
      </c>
      <c r="B261" s="96" t="s">
        <v>137</v>
      </c>
      <c r="C261" s="96" t="s">
        <v>116</v>
      </c>
      <c r="D261" s="96" t="s">
        <v>3334</v>
      </c>
      <c r="E261" s="96" t="s">
        <v>3336</v>
      </c>
      <c r="F261" s="125">
        <v>42776.0</v>
      </c>
      <c r="G261" s="96" t="s">
        <v>3338</v>
      </c>
      <c r="H261" s="124" t="s">
        <v>3339</v>
      </c>
      <c r="I261" s="42"/>
      <c r="J261" s="42"/>
      <c r="K261" s="42"/>
      <c r="L261" s="42"/>
      <c r="M261" s="42"/>
      <c r="N261" s="42"/>
      <c r="O261" s="42"/>
      <c r="P261" s="42"/>
      <c r="Q261" s="42"/>
      <c r="R261" s="42"/>
      <c r="S261" s="42"/>
      <c r="T261" s="42"/>
      <c r="U261" s="42"/>
      <c r="V261" s="42"/>
      <c r="W261" s="42"/>
      <c r="X261" s="42"/>
      <c r="Y261" s="42"/>
      <c r="Z261" s="42"/>
    </row>
    <row r="262" ht="15.75" customHeight="1">
      <c r="A262" s="104" t="s">
        <v>270</v>
      </c>
      <c r="B262" s="96" t="s">
        <v>3344</v>
      </c>
      <c r="C262" s="96" t="s">
        <v>27</v>
      </c>
      <c r="D262" s="96" t="s">
        <v>1666</v>
      </c>
      <c r="E262" s="132">
        <v>0.5902777777777778</v>
      </c>
      <c r="F262" s="125">
        <v>43041.0</v>
      </c>
      <c r="G262" s="96" t="s">
        <v>3345</v>
      </c>
      <c r="H262" s="124"/>
      <c r="I262" s="42"/>
      <c r="J262" s="42"/>
      <c r="K262" s="42"/>
      <c r="L262" s="42"/>
      <c r="M262" s="42"/>
      <c r="N262" s="42"/>
      <c r="O262" s="42"/>
      <c r="P262" s="42"/>
      <c r="Q262" s="42"/>
      <c r="R262" s="42"/>
      <c r="S262" s="42"/>
      <c r="T262" s="42"/>
      <c r="U262" s="42"/>
      <c r="V262" s="42"/>
      <c r="W262" s="42"/>
      <c r="X262" s="42"/>
      <c r="Y262" s="42"/>
      <c r="Z262" s="42"/>
    </row>
    <row r="263" ht="15.75" customHeight="1">
      <c r="A263" s="104" t="s">
        <v>373</v>
      </c>
      <c r="B263" s="96" t="s">
        <v>581</v>
      </c>
      <c r="C263" s="96" t="s">
        <v>79</v>
      </c>
      <c r="D263" s="96" t="s">
        <v>1666</v>
      </c>
      <c r="E263" s="96" t="s">
        <v>461</v>
      </c>
      <c r="F263" s="125">
        <v>42777.0</v>
      </c>
      <c r="G263" s="96" t="s">
        <v>3352</v>
      </c>
      <c r="H263" s="124"/>
      <c r="I263" s="42"/>
      <c r="J263" s="42"/>
      <c r="K263" s="42"/>
      <c r="L263" s="42"/>
      <c r="M263" s="42"/>
      <c r="N263" s="42"/>
      <c r="O263" s="42"/>
      <c r="P263" s="42"/>
      <c r="Q263" s="42"/>
      <c r="R263" s="42"/>
      <c r="S263" s="42"/>
      <c r="T263" s="42"/>
      <c r="U263" s="42"/>
      <c r="V263" s="42"/>
      <c r="W263" s="42"/>
      <c r="X263" s="42"/>
      <c r="Y263" s="42"/>
      <c r="Z263" s="42"/>
    </row>
    <row r="264" ht="15.75" customHeight="1">
      <c r="A264" s="104" t="s">
        <v>3262</v>
      </c>
      <c r="B264" s="96" t="s">
        <v>3356</v>
      </c>
      <c r="C264" s="96" t="s">
        <v>455</v>
      </c>
      <c r="D264" s="96" t="s">
        <v>1597</v>
      </c>
      <c r="E264" s="96" t="s">
        <v>3359</v>
      </c>
      <c r="F264" s="125">
        <v>42777.0</v>
      </c>
      <c r="G264" s="96" t="s">
        <v>3361</v>
      </c>
      <c r="H264" s="124" t="s">
        <v>3362</v>
      </c>
      <c r="I264" s="42"/>
      <c r="J264" s="42"/>
      <c r="K264" s="42"/>
      <c r="L264" s="42"/>
      <c r="M264" s="42"/>
      <c r="N264" s="42"/>
      <c r="O264" s="42"/>
      <c r="P264" s="42"/>
      <c r="Q264" s="42"/>
      <c r="R264" s="42"/>
      <c r="S264" s="42"/>
      <c r="T264" s="42"/>
      <c r="U264" s="42"/>
      <c r="V264" s="42"/>
      <c r="W264" s="42"/>
      <c r="X264" s="42"/>
      <c r="Y264" s="42"/>
      <c r="Z264" s="42"/>
    </row>
    <row r="265" ht="15.75" customHeight="1">
      <c r="A265" s="104" t="s">
        <v>26</v>
      </c>
      <c r="B265" s="96" t="s">
        <v>3365</v>
      </c>
      <c r="C265" s="96" t="s">
        <v>455</v>
      </c>
      <c r="D265" s="96" t="s">
        <v>1597</v>
      </c>
      <c r="E265" s="130">
        <v>0.0</v>
      </c>
      <c r="F265" s="125">
        <v>42778.0</v>
      </c>
      <c r="G265" s="96" t="s">
        <v>3366</v>
      </c>
      <c r="H265" s="124"/>
      <c r="I265" s="42"/>
      <c r="J265" s="42"/>
      <c r="K265" s="42"/>
      <c r="L265" s="42"/>
      <c r="M265" s="42"/>
      <c r="N265" s="42"/>
      <c r="O265" s="42"/>
      <c r="P265" s="42"/>
      <c r="Q265" s="42"/>
      <c r="R265" s="42"/>
      <c r="S265" s="42"/>
      <c r="T265" s="42"/>
      <c r="U265" s="42"/>
      <c r="V265" s="42"/>
      <c r="W265" s="42"/>
      <c r="X265" s="42"/>
      <c r="Y265" s="42"/>
      <c r="Z265" s="42"/>
    </row>
    <row r="266" ht="15.75" customHeight="1">
      <c r="A266" s="104" t="s">
        <v>215</v>
      </c>
      <c r="B266" s="96" t="s">
        <v>3369</v>
      </c>
      <c r="C266" s="96" t="s">
        <v>116</v>
      </c>
      <c r="D266" s="96" t="s">
        <v>1666</v>
      </c>
      <c r="E266" s="96" t="s">
        <v>3370</v>
      </c>
      <c r="F266" s="125">
        <v>42778.0</v>
      </c>
      <c r="G266" s="96" t="s">
        <v>3369</v>
      </c>
      <c r="H266" s="124"/>
      <c r="I266" s="42"/>
      <c r="J266" s="42"/>
      <c r="K266" s="42"/>
      <c r="L266" s="42"/>
      <c r="M266" s="42"/>
      <c r="N266" s="42"/>
      <c r="O266" s="42"/>
      <c r="P266" s="42"/>
      <c r="Q266" s="42"/>
      <c r="R266" s="42"/>
      <c r="S266" s="42"/>
      <c r="T266" s="42"/>
      <c r="U266" s="42"/>
      <c r="V266" s="42"/>
      <c r="W266" s="42"/>
      <c r="X266" s="42"/>
      <c r="Y266" s="42"/>
      <c r="Z266" s="42"/>
    </row>
    <row r="267" ht="15.75" customHeight="1">
      <c r="A267" s="104" t="s">
        <v>215</v>
      </c>
      <c r="B267" s="96" t="s">
        <v>3371</v>
      </c>
      <c r="C267" s="96" t="s">
        <v>116</v>
      </c>
      <c r="D267" s="96" t="s">
        <v>1666</v>
      </c>
      <c r="E267" s="96" t="s">
        <v>3372</v>
      </c>
      <c r="F267" s="125">
        <v>42778.0</v>
      </c>
      <c r="G267" s="96" t="s">
        <v>3373</v>
      </c>
      <c r="H267" s="124"/>
      <c r="I267" s="42"/>
      <c r="J267" s="42"/>
      <c r="K267" s="42"/>
      <c r="L267" s="42"/>
      <c r="M267" s="42"/>
      <c r="N267" s="42"/>
      <c r="O267" s="42"/>
      <c r="P267" s="42"/>
      <c r="Q267" s="42"/>
      <c r="R267" s="42"/>
      <c r="S267" s="42"/>
      <c r="T267" s="42"/>
      <c r="U267" s="42"/>
      <c r="V267" s="42"/>
      <c r="W267" s="42"/>
      <c r="X267" s="42"/>
      <c r="Y267" s="42"/>
      <c r="Z267" s="42"/>
    </row>
    <row r="268" ht="15.75" customHeight="1">
      <c r="A268" s="104" t="s">
        <v>215</v>
      </c>
      <c r="B268" s="96" t="s">
        <v>3378</v>
      </c>
      <c r="C268" s="96" t="s">
        <v>27</v>
      </c>
      <c r="D268" s="96" t="s">
        <v>1666</v>
      </c>
      <c r="E268" s="96" t="s">
        <v>3379</v>
      </c>
      <c r="F268" s="125">
        <v>42778.0</v>
      </c>
      <c r="G268" s="96" t="s">
        <v>3380</v>
      </c>
      <c r="H268" s="124"/>
      <c r="I268" s="42"/>
      <c r="J268" s="42"/>
      <c r="K268" s="42"/>
      <c r="L268" s="42"/>
      <c r="M268" s="42"/>
      <c r="N268" s="42"/>
      <c r="O268" s="42"/>
      <c r="P268" s="42"/>
      <c r="Q268" s="42"/>
      <c r="R268" s="42"/>
      <c r="S268" s="42"/>
      <c r="T268" s="42"/>
      <c r="U268" s="42"/>
      <c r="V268" s="42"/>
      <c r="W268" s="42"/>
      <c r="X268" s="42"/>
      <c r="Y268" s="42"/>
      <c r="Z268" s="42"/>
    </row>
    <row r="269" ht="15.75" customHeight="1">
      <c r="A269" s="104" t="s">
        <v>86</v>
      </c>
      <c r="B269" s="96" t="s">
        <v>3381</v>
      </c>
      <c r="C269" s="96" t="s">
        <v>27</v>
      </c>
      <c r="D269" s="96" t="s">
        <v>1666</v>
      </c>
      <c r="E269" s="96" t="s">
        <v>3382</v>
      </c>
      <c r="F269" s="125">
        <v>42778.0</v>
      </c>
      <c r="G269" s="96" t="s">
        <v>3383</v>
      </c>
      <c r="H269" s="124"/>
      <c r="I269" s="42"/>
      <c r="J269" s="42"/>
      <c r="K269" s="42"/>
      <c r="L269" s="42"/>
      <c r="M269" s="42"/>
      <c r="N269" s="42"/>
      <c r="O269" s="42"/>
      <c r="P269" s="42"/>
      <c r="Q269" s="42"/>
      <c r="R269" s="42"/>
      <c r="S269" s="42"/>
      <c r="T269" s="42"/>
      <c r="U269" s="42"/>
      <c r="V269" s="42"/>
      <c r="W269" s="42"/>
      <c r="X269" s="42"/>
      <c r="Y269" s="42"/>
      <c r="Z269" s="42"/>
    </row>
    <row r="270" ht="15.75" customHeight="1">
      <c r="A270" s="104" t="s">
        <v>65</v>
      </c>
      <c r="B270" s="96" t="s">
        <v>3385</v>
      </c>
      <c r="C270" s="96" t="s">
        <v>44</v>
      </c>
      <c r="D270" s="96" t="s">
        <v>1666</v>
      </c>
      <c r="E270" s="130">
        <v>0.5493055555555556</v>
      </c>
      <c r="F270" s="125">
        <v>42778.0</v>
      </c>
      <c r="G270" s="96" t="s">
        <v>3389</v>
      </c>
      <c r="H270" s="124"/>
      <c r="I270" s="42"/>
      <c r="J270" s="42"/>
      <c r="K270" s="42"/>
      <c r="L270" s="42"/>
      <c r="M270" s="42"/>
      <c r="N270" s="42"/>
      <c r="O270" s="42"/>
      <c r="P270" s="42"/>
      <c r="Q270" s="42"/>
      <c r="R270" s="42"/>
      <c r="S270" s="42"/>
      <c r="T270" s="42"/>
      <c r="U270" s="42"/>
      <c r="V270" s="42"/>
      <c r="W270" s="42"/>
      <c r="X270" s="42"/>
      <c r="Y270" s="42"/>
      <c r="Z270" s="42"/>
    </row>
    <row r="271" ht="15.75" customHeight="1">
      <c r="A271" s="104" t="s">
        <v>59</v>
      </c>
      <c r="B271" s="96" t="s">
        <v>3397</v>
      </c>
      <c r="C271" s="96" t="s">
        <v>60</v>
      </c>
      <c r="D271" s="96" t="s">
        <v>1666</v>
      </c>
      <c r="E271" s="96" t="s">
        <v>3399</v>
      </c>
      <c r="F271" s="125">
        <v>42778.0</v>
      </c>
      <c r="G271" s="96" t="s">
        <v>3403</v>
      </c>
      <c r="H271" s="124"/>
      <c r="I271" s="42"/>
      <c r="J271" s="42"/>
      <c r="K271" s="42"/>
      <c r="L271" s="42"/>
      <c r="M271" s="42"/>
      <c r="N271" s="42"/>
      <c r="O271" s="42"/>
      <c r="P271" s="42"/>
      <c r="Q271" s="42"/>
      <c r="R271" s="42"/>
      <c r="S271" s="42"/>
      <c r="T271" s="42"/>
      <c r="U271" s="42"/>
      <c r="V271" s="42"/>
      <c r="W271" s="42"/>
      <c r="X271" s="42"/>
      <c r="Y271" s="42"/>
      <c r="Z271" s="42"/>
    </row>
    <row r="272" ht="15.75" customHeight="1">
      <c r="A272" s="104" t="s">
        <v>59</v>
      </c>
      <c r="B272" s="96" t="s">
        <v>3413</v>
      </c>
      <c r="C272" s="96" t="s">
        <v>598</v>
      </c>
      <c r="D272" s="96" t="s">
        <v>1666</v>
      </c>
      <c r="E272" s="96" t="s">
        <v>3417</v>
      </c>
      <c r="F272" s="125">
        <v>42778.0</v>
      </c>
      <c r="G272" s="96" t="s">
        <v>3420</v>
      </c>
      <c r="H272" s="124"/>
      <c r="I272" s="42"/>
      <c r="J272" s="42"/>
      <c r="K272" s="42"/>
      <c r="L272" s="42"/>
      <c r="M272" s="42"/>
      <c r="N272" s="42"/>
      <c r="O272" s="42"/>
      <c r="P272" s="42"/>
      <c r="Q272" s="42"/>
      <c r="R272" s="42"/>
      <c r="S272" s="42"/>
      <c r="T272" s="42"/>
      <c r="U272" s="42"/>
      <c r="V272" s="42"/>
      <c r="W272" s="42"/>
      <c r="X272" s="42"/>
      <c r="Y272" s="42"/>
      <c r="Z272" s="42"/>
    </row>
    <row r="273" ht="15.75" customHeight="1">
      <c r="A273" s="104" t="s">
        <v>215</v>
      </c>
      <c r="B273" s="96" t="s">
        <v>3429</v>
      </c>
      <c r="C273" s="96" t="s">
        <v>27</v>
      </c>
      <c r="D273" s="96" t="s">
        <v>2975</v>
      </c>
      <c r="E273" s="96" t="s">
        <v>3430</v>
      </c>
      <c r="F273" s="125">
        <v>42778.0</v>
      </c>
      <c r="G273" s="96" t="s">
        <v>3253</v>
      </c>
      <c r="H273" s="124" t="s">
        <v>3433</v>
      </c>
      <c r="I273" s="42"/>
      <c r="J273" s="42"/>
      <c r="K273" s="42"/>
      <c r="L273" s="42"/>
      <c r="M273" s="42"/>
      <c r="N273" s="42"/>
      <c r="O273" s="42"/>
      <c r="P273" s="42"/>
      <c r="Q273" s="42"/>
      <c r="R273" s="42"/>
      <c r="S273" s="42"/>
      <c r="T273" s="42"/>
      <c r="U273" s="42"/>
      <c r="V273" s="42"/>
      <c r="W273" s="42"/>
      <c r="X273" s="42"/>
      <c r="Y273" s="42"/>
      <c r="Z273" s="42"/>
    </row>
    <row r="274" ht="15.75" customHeight="1">
      <c r="A274" s="104" t="s">
        <v>45</v>
      </c>
      <c r="B274" s="96" t="s">
        <v>1392</v>
      </c>
      <c r="C274" s="96" t="s">
        <v>116</v>
      </c>
      <c r="D274" s="96" t="s">
        <v>1666</v>
      </c>
      <c r="E274" s="96" t="s">
        <v>3436</v>
      </c>
      <c r="F274" s="123">
        <v>42778.0</v>
      </c>
      <c r="G274" s="96" t="s">
        <v>3437</v>
      </c>
      <c r="H274" s="124"/>
      <c r="I274" s="42"/>
      <c r="J274" s="42"/>
      <c r="K274" s="42"/>
      <c r="L274" s="42"/>
      <c r="M274" s="42"/>
      <c r="N274" s="42"/>
      <c r="O274" s="42"/>
      <c r="P274" s="42"/>
      <c r="Q274" s="42"/>
      <c r="R274" s="42"/>
      <c r="S274" s="42"/>
      <c r="T274" s="42"/>
      <c r="U274" s="42"/>
      <c r="V274" s="42"/>
      <c r="W274" s="42"/>
      <c r="X274" s="42"/>
      <c r="Y274" s="42"/>
      <c r="Z274" s="42"/>
    </row>
    <row r="275" ht="15.75" customHeight="1">
      <c r="A275" s="104" t="s">
        <v>43</v>
      </c>
      <c r="B275" s="96" t="s">
        <v>3443</v>
      </c>
      <c r="C275" s="96" t="s">
        <v>27</v>
      </c>
      <c r="D275" s="96" t="s">
        <v>1666</v>
      </c>
      <c r="E275" s="96" t="s">
        <v>3448</v>
      </c>
      <c r="F275" s="136">
        <v>42779.0</v>
      </c>
      <c r="G275" s="96" t="s">
        <v>3450</v>
      </c>
      <c r="H275" s="124"/>
      <c r="I275" s="42"/>
      <c r="J275" s="42"/>
      <c r="K275" s="42"/>
      <c r="L275" s="42"/>
      <c r="M275" s="42"/>
      <c r="N275" s="42"/>
      <c r="O275" s="42"/>
      <c r="P275" s="42"/>
      <c r="Q275" s="42"/>
      <c r="R275" s="42"/>
      <c r="S275" s="42"/>
      <c r="T275" s="42"/>
      <c r="U275" s="42"/>
      <c r="V275" s="42"/>
      <c r="W275" s="42"/>
      <c r="X275" s="42"/>
      <c r="Y275" s="42"/>
      <c r="Z275" s="42"/>
    </row>
    <row r="276" ht="15.75" customHeight="1">
      <c r="A276" s="104" t="s">
        <v>270</v>
      </c>
      <c r="B276" s="96" t="s">
        <v>3455</v>
      </c>
      <c r="C276" s="96" t="s">
        <v>27</v>
      </c>
      <c r="D276" s="96" t="s">
        <v>1666</v>
      </c>
      <c r="E276" s="132">
        <v>0.8125</v>
      </c>
      <c r="F276" s="96" t="s">
        <v>3460</v>
      </c>
      <c r="G276" s="96" t="s">
        <v>3462</v>
      </c>
      <c r="H276" s="124"/>
      <c r="I276" s="42"/>
      <c r="J276" s="42"/>
      <c r="K276" s="42"/>
      <c r="L276" s="42"/>
      <c r="M276" s="42"/>
      <c r="N276" s="42"/>
      <c r="O276" s="42"/>
      <c r="P276" s="42"/>
      <c r="Q276" s="42"/>
      <c r="R276" s="42"/>
      <c r="S276" s="42"/>
      <c r="T276" s="42"/>
      <c r="U276" s="42"/>
      <c r="V276" s="42"/>
      <c r="W276" s="42"/>
      <c r="X276" s="42"/>
      <c r="Y276" s="42"/>
      <c r="Z276" s="42"/>
    </row>
    <row r="277" ht="15.75" customHeight="1">
      <c r="A277" s="104" t="s">
        <v>45</v>
      </c>
      <c r="B277" s="96" t="s">
        <v>3468</v>
      </c>
      <c r="C277" s="96" t="s">
        <v>44</v>
      </c>
      <c r="D277" s="96" t="s">
        <v>1666</v>
      </c>
      <c r="E277" s="96" t="s">
        <v>3473</v>
      </c>
      <c r="F277" s="123">
        <v>42780.0</v>
      </c>
      <c r="G277" s="96" t="s">
        <v>3475</v>
      </c>
      <c r="H277" s="124"/>
      <c r="I277" s="42"/>
      <c r="J277" s="42"/>
      <c r="K277" s="42"/>
      <c r="L277" s="42"/>
      <c r="M277" s="42"/>
      <c r="N277" s="42"/>
      <c r="O277" s="42"/>
      <c r="P277" s="42"/>
      <c r="Q277" s="42"/>
      <c r="R277" s="42"/>
      <c r="S277" s="42"/>
      <c r="T277" s="42"/>
      <c r="U277" s="42"/>
      <c r="V277" s="42"/>
      <c r="W277" s="42"/>
      <c r="X277" s="42"/>
      <c r="Y277" s="42"/>
      <c r="Z277" s="42"/>
    </row>
    <row r="278" ht="15.75" customHeight="1">
      <c r="A278" s="104" t="s">
        <v>59</v>
      </c>
      <c r="B278" s="96" t="s">
        <v>3479</v>
      </c>
      <c r="C278" s="96" t="s">
        <v>455</v>
      </c>
      <c r="D278" s="96" t="s">
        <v>1597</v>
      </c>
      <c r="E278" s="96" t="s">
        <v>3483</v>
      </c>
      <c r="F278" s="125">
        <v>42780.0</v>
      </c>
      <c r="G278" s="96" t="s">
        <v>3486</v>
      </c>
      <c r="H278" s="124"/>
      <c r="I278" s="42"/>
      <c r="J278" s="42"/>
      <c r="K278" s="42"/>
      <c r="L278" s="42"/>
      <c r="M278" s="42"/>
      <c r="N278" s="42"/>
      <c r="O278" s="42"/>
      <c r="P278" s="42"/>
      <c r="Q278" s="42"/>
      <c r="R278" s="42"/>
      <c r="S278" s="42"/>
      <c r="T278" s="42"/>
      <c r="U278" s="42"/>
      <c r="V278" s="42"/>
      <c r="W278" s="42"/>
      <c r="X278" s="42"/>
      <c r="Y278" s="42"/>
      <c r="Z278" s="42"/>
    </row>
    <row r="279" ht="15.75" customHeight="1">
      <c r="A279" s="104" t="s">
        <v>59</v>
      </c>
      <c r="B279" s="96" t="s">
        <v>3492</v>
      </c>
      <c r="C279" s="96" t="s">
        <v>598</v>
      </c>
      <c r="D279" s="96" t="s">
        <v>1597</v>
      </c>
      <c r="E279" s="96" t="s">
        <v>3496</v>
      </c>
      <c r="F279" s="125">
        <v>42780.0</v>
      </c>
      <c r="G279" s="96" t="s">
        <v>3498</v>
      </c>
      <c r="H279" s="124"/>
      <c r="I279" s="42"/>
      <c r="J279" s="42"/>
      <c r="K279" s="42"/>
      <c r="L279" s="42"/>
      <c r="M279" s="42"/>
      <c r="N279" s="42"/>
      <c r="O279" s="42"/>
      <c r="P279" s="42"/>
      <c r="Q279" s="42"/>
      <c r="R279" s="42"/>
      <c r="S279" s="42"/>
      <c r="T279" s="42"/>
      <c r="U279" s="42"/>
      <c r="V279" s="42"/>
      <c r="W279" s="42"/>
      <c r="X279" s="42"/>
      <c r="Y279" s="42"/>
      <c r="Z279" s="42"/>
    </row>
    <row r="280" ht="15.75" customHeight="1">
      <c r="A280" s="104" t="s">
        <v>215</v>
      </c>
      <c r="B280" s="96" t="s">
        <v>3502</v>
      </c>
      <c r="C280" s="96" t="s">
        <v>27</v>
      </c>
      <c r="D280" s="96" t="s">
        <v>3503</v>
      </c>
      <c r="E280" s="96" t="s">
        <v>3504</v>
      </c>
      <c r="F280" s="125">
        <v>42780.0</v>
      </c>
      <c r="G280" s="96" t="s">
        <v>3507</v>
      </c>
      <c r="H280" s="124" t="s">
        <v>3433</v>
      </c>
      <c r="I280" s="42"/>
      <c r="J280" s="42"/>
      <c r="K280" s="42"/>
      <c r="L280" s="42"/>
      <c r="M280" s="42"/>
      <c r="N280" s="42"/>
      <c r="O280" s="42"/>
      <c r="P280" s="42"/>
      <c r="Q280" s="42"/>
      <c r="R280" s="42"/>
      <c r="S280" s="42"/>
      <c r="T280" s="42"/>
      <c r="U280" s="42"/>
      <c r="V280" s="42"/>
      <c r="W280" s="42"/>
      <c r="X280" s="42"/>
      <c r="Y280" s="42"/>
      <c r="Z280" s="42"/>
    </row>
    <row r="281" ht="15.75" customHeight="1">
      <c r="A281" s="104" t="s">
        <v>43</v>
      </c>
      <c r="B281" s="96" t="s">
        <v>3514</v>
      </c>
      <c r="C281" s="96" t="s">
        <v>27</v>
      </c>
      <c r="D281" s="96" t="s">
        <v>1666</v>
      </c>
      <c r="E281" s="96" t="s">
        <v>3517</v>
      </c>
      <c r="F281" s="96" t="s">
        <v>3518</v>
      </c>
      <c r="G281" s="96" t="s">
        <v>3520</v>
      </c>
      <c r="H281" s="124"/>
      <c r="I281" s="42"/>
      <c r="J281" s="42"/>
      <c r="K281" s="42"/>
      <c r="L281" s="42"/>
      <c r="M281" s="42"/>
      <c r="N281" s="42"/>
      <c r="O281" s="42"/>
      <c r="P281" s="42"/>
      <c r="Q281" s="42"/>
      <c r="R281" s="42"/>
      <c r="S281" s="42"/>
      <c r="T281" s="42"/>
      <c r="U281" s="42"/>
      <c r="V281" s="42"/>
      <c r="W281" s="42"/>
      <c r="X281" s="42"/>
      <c r="Y281" s="42"/>
      <c r="Z281" s="42"/>
    </row>
    <row r="282" ht="15.75" customHeight="1">
      <c r="A282" s="104" t="s">
        <v>115</v>
      </c>
      <c r="B282" s="96" t="s">
        <v>1893</v>
      </c>
      <c r="C282" s="96" t="s">
        <v>27</v>
      </c>
      <c r="D282" s="96" t="s">
        <v>1666</v>
      </c>
      <c r="E282" s="96" t="s">
        <v>3531</v>
      </c>
      <c r="F282" s="125">
        <v>42781.0</v>
      </c>
      <c r="G282" s="96" t="s">
        <v>3532</v>
      </c>
      <c r="H282" s="124"/>
      <c r="I282" s="42"/>
      <c r="J282" s="42"/>
      <c r="K282" s="42"/>
      <c r="L282" s="42"/>
      <c r="M282" s="42"/>
      <c r="N282" s="42"/>
      <c r="O282" s="42"/>
      <c r="P282" s="42"/>
      <c r="Q282" s="42"/>
      <c r="R282" s="42"/>
      <c r="S282" s="42"/>
      <c r="T282" s="42"/>
      <c r="U282" s="42"/>
      <c r="V282" s="42"/>
      <c r="W282" s="42"/>
      <c r="X282" s="42"/>
      <c r="Y282" s="42"/>
      <c r="Z282" s="42"/>
    </row>
    <row r="283" ht="15.75" customHeight="1">
      <c r="A283" s="104" t="s">
        <v>50</v>
      </c>
      <c r="B283" s="96" t="s">
        <v>3542</v>
      </c>
      <c r="C283" s="96" t="s">
        <v>44</v>
      </c>
      <c r="D283" s="96" t="s">
        <v>1666</v>
      </c>
      <c r="E283" s="96" t="s">
        <v>3544</v>
      </c>
      <c r="F283" s="126">
        <v>42781.0</v>
      </c>
      <c r="G283" s="96" t="s">
        <v>3547</v>
      </c>
      <c r="H283" s="124"/>
      <c r="I283" s="42"/>
      <c r="J283" s="42"/>
      <c r="K283" s="42"/>
      <c r="L283" s="42"/>
      <c r="M283" s="42"/>
      <c r="N283" s="42"/>
      <c r="O283" s="42"/>
      <c r="P283" s="42"/>
      <c r="Q283" s="42"/>
      <c r="R283" s="42"/>
      <c r="S283" s="42"/>
      <c r="T283" s="42"/>
      <c r="U283" s="42"/>
      <c r="V283" s="42"/>
      <c r="W283" s="42"/>
      <c r="X283" s="42"/>
      <c r="Y283" s="42"/>
      <c r="Z283" s="42"/>
    </row>
    <row r="284" ht="15.75" customHeight="1">
      <c r="A284" s="104" t="s">
        <v>373</v>
      </c>
      <c r="B284" s="96" t="s">
        <v>2096</v>
      </c>
      <c r="C284" s="96" t="s">
        <v>79</v>
      </c>
      <c r="D284" s="96" t="s">
        <v>1666</v>
      </c>
      <c r="E284" s="132">
        <v>0.3923611111111111</v>
      </c>
      <c r="F284" s="126">
        <v>36937.0</v>
      </c>
      <c r="G284" s="96" t="s">
        <v>3555</v>
      </c>
      <c r="H284" s="124"/>
      <c r="I284" s="42"/>
      <c r="J284" s="42"/>
      <c r="K284" s="42"/>
      <c r="L284" s="42"/>
      <c r="M284" s="42"/>
      <c r="N284" s="42"/>
      <c r="O284" s="42"/>
      <c r="P284" s="42"/>
      <c r="Q284" s="42"/>
      <c r="R284" s="42"/>
      <c r="S284" s="42"/>
      <c r="T284" s="42"/>
      <c r="U284" s="42"/>
      <c r="V284" s="42"/>
      <c r="W284" s="42"/>
      <c r="X284" s="42"/>
      <c r="Y284" s="42"/>
      <c r="Z284" s="42"/>
    </row>
    <row r="285" ht="15.75" customHeight="1">
      <c r="A285" s="104" t="s">
        <v>86</v>
      </c>
      <c r="B285" s="96" t="s">
        <v>3562</v>
      </c>
      <c r="C285" s="96" t="s">
        <v>27</v>
      </c>
      <c r="D285" s="96" t="s">
        <v>1666</v>
      </c>
      <c r="E285" s="96" t="s">
        <v>3564</v>
      </c>
      <c r="F285" s="125">
        <v>42782.0</v>
      </c>
      <c r="G285" s="96" t="s">
        <v>3566</v>
      </c>
      <c r="H285" s="124"/>
      <c r="I285" s="42"/>
      <c r="J285" s="42"/>
      <c r="K285" s="42"/>
      <c r="L285" s="42"/>
      <c r="M285" s="42"/>
      <c r="N285" s="42"/>
      <c r="O285" s="42"/>
      <c r="P285" s="42"/>
      <c r="Q285" s="42"/>
      <c r="R285" s="42"/>
      <c r="S285" s="42"/>
      <c r="T285" s="42"/>
      <c r="U285" s="42"/>
      <c r="V285" s="42"/>
      <c r="W285" s="42"/>
      <c r="X285" s="42"/>
      <c r="Y285" s="42"/>
      <c r="Z285" s="42"/>
    </row>
    <row r="286" ht="15.75" customHeight="1">
      <c r="A286" s="104" t="s">
        <v>270</v>
      </c>
      <c r="B286" s="96" t="s">
        <v>3569</v>
      </c>
      <c r="C286" s="96" t="s">
        <v>116</v>
      </c>
      <c r="D286" s="96" t="s">
        <v>1666</v>
      </c>
      <c r="E286" s="96" t="s">
        <v>3571</v>
      </c>
      <c r="F286" s="125">
        <v>42782.0</v>
      </c>
      <c r="G286" s="96" t="s">
        <v>3573</v>
      </c>
      <c r="H286" s="124"/>
      <c r="I286" s="42"/>
      <c r="J286" s="42"/>
      <c r="K286" s="42"/>
      <c r="L286" s="42"/>
      <c r="M286" s="42"/>
      <c r="N286" s="42"/>
      <c r="O286" s="42"/>
      <c r="P286" s="42"/>
      <c r="Q286" s="42"/>
      <c r="R286" s="42"/>
      <c r="S286" s="42"/>
      <c r="T286" s="42"/>
      <c r="U286" s="42"/>
      <c r="V286" s="42"/>
      <c r="W286" s="42"/>
      <c r="X286" s="42"/>
      <c r="Y286" s="42"/>
      <c r="Z286" s="42"/>
    </row>
    <row r="287" ht="15.75" customHeight="1">
      <c r="A287" s="104" t="s">
        <v>270</v>
      </c>
      <c r="B287" s="96" t="s">
        <v>3575</v>
      </c>
      <c r="C287" s="96" t="s">
        <v>27</v>
      </c>
      <c r="D287" s="96" t="s">
        <v>1666</v>
      </c>
      <c r="E287" s="96" t="s">
        <v>3577</v>
      </c>
      <c r="F287" s="125">
        <v>42782.0</v>
      </c>
      <c r="G287" s="96" t="s">
        <v>3579</v>
      </c>
      <c r="H287" s="124"/>
      <c r="I287" s="42"/>
      <c r="J287" s="42"/>
      <c r="K287" s="42"/>
      <c r="L287" s="42"/>
      <c r="M287" s="42"/>
      <c r="N287" s="42"/>
      <c r="O287" s="42"/>
      <c r="P287" s="42"/>
      <c r="Q287" s="42"/>
      <c r="R287" s="42"/>
      <c r="S287" s="42"/>
      <c r="T287" s="42"/>
      <c r="U287" s="42"/>
      <c r="V287" s="42"/>
      <c r="W287" s="42"/>
      <c r="X287" s="42"/>
      <c r="Y287" s="42"/>
      <c r="Z287" s="42"/>
    </row>
    <row r="288" ht="15.75" customHeight="1">
      <c r="A288" s="104" t="s">
        <v>373</v>
      </c>
      <c r="B288" s="96" t="s">
        <v>3580</v>
      </c>
      <c r="C288" s="96" t="s">
        <v>2282</v>
      </c>
      <c r="D288" s="96" t="s">
        <v>1666</v>
      </c>
      <c r="E288" s="96" t="s">
        <v>3581</v>
      </c>
      <c r="F288" s="125">
        <v>42782.0</v>
      </c>
      <c r="G288" s="96" t="s">
        <v>3582</v>
      </c>
      <c r="H288" s="124"/>
      <c r="I288" s="42"/>
      <c r="J288" s="42"/>
      <c r="K288" s="42"/>
      <c r="L288" s="42"/>
      <c r="M288" s="42"/>
      <c r="N288" s="42"/>
      <c r="O288" s="42"/>
      <c r="P288" s="42"/>
      <c r="Q288" s="42"/>
      <c r="R288" s="42"/>
      <c r="S288" s="42"/>
      <c r="T288" s="42"/>
      <c r="U288" s="42"/>
      <c r="V288" s="42"/>
      <c r="W288" s="42"/>
      <c r="X288" s="42"/>
      <c r="Y288" s="42"/>
      <c r="Z288" s="42"/>
    </row>
    <row r="289" ht="15.75" customHeight="1">
      <c r="A289" s="104" t="s">
        <v>373</v>
      </c>
      <c r="B289" s="96" t="s">
        <v>3583</v>
      </c>
      <c r="C289" s="96" t="s">
        <v>79</v>
      </c>
      <c r="D289" s="96" t="s">
        <v>1666</v>
      </c>
      <c r="E289" s="132">
        <v>0.1840277777777778</v>
      </c>
      <c r="F289" s="125">
        <v>42782.0</v>
      </c>
      <c r="G289" s="96" t="s">
        <v>3584</v>
      </c>
      <c r="H289" s="124"/>
      <c r="I289" s="42"/>
      <c r="J289" s="42"/>
      <c r="K289" s="42"/>
      <c r="L289" s="42"/>
      <c r="M289" s="42"/>
      <c r="N289" s="42"/>
      <c r="O289" s="42"/>
      <c r="P289" s="42"/>
      <c r="Q289" s="42"/>
      <c r="R289" s="42"/>
      <c r="S289" s="42"/>
      <c r="T289" s="42"/>
      <c r="U289" s="42"/>
      <c r="V289" s="42"/>
      <c r="W289" s="42"/>
      <c r="X289" s="42"/>
      <c r="Y289" s="42"/>
      <c r="Z289" s="42"/>
    </row>
    <row r="290" ht="15.75" customHeight="1">
      <c r="A290" s="104" t="s">
        <v>50</v>
      </c>
      <c r="B290" s="96" t="s">
        <v>3588</v>
      </c>
      <c r="C290" s="96" t="s">
        <v>79</v>
      </c>
      <c r="D290" s="96" t="s">
        <v>1666</v>
      </c>
      <c r="E290" s="96" t="s">
        <v>3590</v>
      </c>
      <c r="F290" s="126">
        <v>42782.0</v>
      </c>
      <c r="G290" s="96" t="s">
        <v>3591</v>
      </c>
      <c r="H290" s="124"/>
      <c r="I290" s="42"/>
      <c r="J290" s="42"/>
      <c r="K290" s="42"/>
      <c r="L290" s="42"/>
      <c r="M290" s="42"/>
      <c r="N290" s="42"/>
      <c r="O290" s="42"/>
      <c r="P290" s="42"/>
      <c r="Q290" s="42"/>
      <c r="R290" s="42"/>
      <c r="S290" s="42"/>
      <c r="T290" s="42"/>
      <c r="U290" s="42"/>
      <c r="V290" s="42"/>
      <c r="W290" s="42"/>
      <c r="X290" s="42"/>
      <c r="Y290" s="42"/>
      <c r="Z290" s="42"/>
    </row>
    <row r="291" ht="15.75" customHeight="1">
      <c r="A291" s="104" t="s">
        <v>50</v>
      </c>
      <c r="B291" s="96" t="s">
        <v>3594</v>
      </c>
      <c r="C291" s="96" t="s">
        <v>44</v>
      </c>
      <c r="D291" s="96" t="s">
        <v>1666</v>
      </c>
      <c r="E291" s="96" t="s">
        <v>3596</v>
      </c>
      <c r="F291" s="126">
        <v>42783.0</v>
      </c>
      <c r="G291" s="96" t="s">
        <v>3599</v>
      </c>
      <c r="H291" s="124" t="s">
        <v>3600</v>
      </c>
      <c r="I291" s="42"/>
      <c r="J291" s="42"/>
      <c r="K291" s="42"/>
      <c r="L291" s="42"/>
      <c r="M291" s="42"/>
      <c r="N291" s="42"/>
      <c r="O291" s="42"/>
      <c r="P291" s="42"/>
      <c r="Q291" s="42"/>
      <c r="R291" s="42"/>
      <c r="S291" s="42"/>
      <c r="T291" s="42"/>
      <c r="U291" s="42"/>
      <c r="V291" s="42"/>
      <c r="W291" s="42"/>
      <c r="X291" s="42"/>
      <c r="Y291" s="42"/>
      <c r="Z291" s="42"/>
    </row>
    <row r="292" ht="15.75" customHeight="1">
      <c r="A292" s="104" t="s">
        <v>50</v>
      </c>
      <c r="B292" s="96" t="s">
        <v>3602</v>
      </c>
      <c r="C292" s="96" t="s">
        <v>116</v>
      </c>
      <c r="D292" s="96" t="s">
        <v>1666</v>
      </c>
      <c r="E292" s="132">
        <v>0.05694444444444444</v>
      </c>
      <c r="F292" s="126">
        <v>42783.0</v>
      </c>
      <c r="G292" s="96" t="s">
        <v>3605</v>
      </c>
      <c r="H292" s="124"/>
      <c r="I292" s="42"/>
      <c r="J292" s="42"/>
      <c r="K292" s="42"/>
      <c r="L292" s="42"/>
      <c r="M292" s="42"/>
      <c r="N292" s="42"/>
      <c r="O292" s="42"/>
      <c r="P292" s="42"/>
      <c r="Q292" s="42"/>
      <c r="R292" s="42"/>
      <c r="S292" s="42"/>
      <c r="T292" s="42"/>
      <c r="U292" s="42"/>
      <c r="V292" s="42"/>
      <c r="W292" s="42"/>
      <c r="X292" s="42"/>
      <c r="Y292" s="42"/>
      <c r="Z292" s="42"/>
    </row>
    <row r="293" ht="15.75" customHeight="1">
      <c r="A293" s="104" t="s">
        <v>59</v>
      </c>
      <c r="B293" s="96" t="s">
        <v>158</v>
      </c>
      <c r="C293" s="96" t="s">
        <v>2824</v>
      </c>
      <c r="D293" s="96" t="s">
        <v>1666</v>
      </c>
      <c r="E293" s="96" t="s">
        <v>3607</v>
      </c>
      <c r="F293" s="125">
        <v>42783.0</v>
      </c>
      <c r="G293" s="96" t="s">
        <v>3609</v>
      </c>
      <c r="H293" s="124"/>
      <c r="I293" s="42"/>
      <c r="J293" s="42"/>
      <c r="K293" s="42"/>
      <c r="L293" s="42"/>
      <c r="M293" s="42"/>
      <c r="N293" s="42"/>
      <c r="O293" s="42"/>
      <c r="P293" s="42"/>
      <c r="Q293" s="42"/>
      <c r="R293" s="42"/>
      <c r="S293" s="42"/>
      <c r="T293" s="42"/>
      <c r="U293" s="42"/>
      <c r="V293" s="42"/>
      <c r="W293" s="42"/>
      <c r="X293" s="42"/>
      <c r="Y293" s="42"/>
      <c r="Z293" s="42"/>
    </row>
    <row r="294" ht="15.75" customHeight="1">
      <c r="A294" s="104" t="s">
        <v>59</v>
      </c>
      <c r="B294" s="96" t="s">
        <v>3612</v>
      </c>
      <c r="C294" s="96" t="s">
        <v>2824</v>
      </c>
      <c r="D294" s="96" t="s">
        <v>1666</v>
      </c>
      <c r="E294" s="96" t="s">
        <v>3613</v>
      </c>
      <c r="F294" s="125">
        <v>42783.0</v>
      </c>
      <c r="G294" s="96" t="s">
        <v>3614</v>
      </c>
      <c r="H294" s="124"/>
      <c r="I294" s="42"/>
      <c r="J294" s="42"/>
      <c r="K294" s="42"/>
      <c r="L294" s="42"/>
      <c r="M294" s="42"/>
      <c r="N294" s="42"/>
      <c r="O294" s="42"/>
      <c r="P294" s="42"/>
      <c r="Q294" s="42"/>
      <c r="R294" s="42"/>
      <c r="S294" s="42"/>
      <c r="T294" s="42"/>
      <c r="U294" s="42"/>
      <c r="V294" s="42"/>
      <c r="W294" s="42"/>
      <c r="X294" s="42"/>
      <c r="Y294" s="42"/>
      <c r="Z294" s="42"/>
    </row>
    <row r="295" ht="15.75" customHeight="1">
      <c r="A295" s="104" t="s">
        <v>373</v>
      </c>
      <c r="B295" s="96" t="s">
        <v>373</v>
      </c>
      <c r="C295" s="96" t="s">
        <v>339</v>
      </c>
      <c r="D295" s="96" t="s">
        <v>1666</v>
      </c>
      <c r="E295" s="130">
        <v>0.058333333333333334</v>
      </c>
      <c r="F295" s="125">
        <v>42784.0</v>
      </c>
      <c r="G295" s="96" t="s">
        <v>3620</v>
      </c>
      <c r="H295" s="124"/>
      <c r="I295" s="180"/>
      <c r="J295" s="180"/>
      <c r="K295" s="180"/>
      <c r="L295" s="180"/>
      <c r="M295" s="180"/>
      <c r="N295" s="180"/>
      <c r="O295" s="180"/>
      <c r="P295" s="180"/>
      <c r="Q295" s="180"/>
      <c r="R295" s="180"/>
      <c r="S295" s="180"/>
      <c r="T295" s="180"/>
      <c r="U295" s="180"/>
      <c r="V295" s="180"/>
      <c r="W295" s="180"/>
      <c r="X295" s="180"/>
      <c r="Y295" s="180"/>
      <c r="Z295" s="180"/>
    </row>
    <row r="296" ht="15.75" customHeight="1">
      <c r="A296" s="104" t="s">
        <v>43</v>
      </c>
      <c r="B296" s="96" t="s">
        <v>882</v>
      </c>
      <c r="C296" s="96" t="s">
        <v>44</v>
      </c>
      <c r="D296" s="96" t="s">
        <v>1666</v>
      </c>
      <c r="E296" s="130">
        <v>0.05347222222222222</v>
      </c>
      <c r="F296" s="126">
        <v>42784.0</v>
      </c>
      <c r="G296" s="96" t="s">
        <v>3547</v>
      </c>
      <c r="H296" s="124" t="s">
        <v>3644</v>
      </c>
      <c r="I296" s="42" t="s">
        <v>3646</v>
      </c>
      <c r="J296" s="42"/>
      <c r="K296" s="42"/>
      <c r="L296" s="42"/>
      <c r="M296" s="42"/>
      <c r="N296" s="42"/>
      <c r="O296" s="42"/>
      <c r="P296" s="42"/>
      <c r="Q296" s="42"/>
      <c r="R296" s="42"/>
      <c r="S296" s="42"/>
      <c r="T296" s="42"/>
      <c r="U296" s="42"/>
      <c r="V296" s="42"/>
      <c r="W296" s="42"/>
      <c r="X296" s="42"/>
      <c r="Y296" s="42"/>
      <c r="Z296" s="42"/>
    </row>
    <row r="297" ht="15.75" customHeight="1">
      <c r="A297" s="104" t="s">
        <v>50</v>
      </c>
      <c r="B297" s="96" t="s">
        <v>3649</v>
      </c>
      <c r="C297" s="96" t="s">
        <v>339</v>
      </c>
      <c r="D297" s="96" t="s">
        <v>1666</v>
      </c>
      <c r="E297" s="96" t="s">
        <v>3650</v>
      </c>
      <c r="F297" s="126">
        <v>42784.0</v>
      </c>
      <c r="G297" s="96" t="s">
        <v>3651</v>
      </c>
      <c r="H297" s="124"/>
      <c r="I297" s="42"/>
      <c r="J297" s="42"/>
      <c r="K297" s="42"/>
      <c r="L297" s="42"/>
      <c r="M297" s="42"/>
      <c r="N297" s="42"/>
      <c r="O297" s="42"/>
      <c r="P297" s="42"/>
      <c r="Q297" s="42"/>
      <c r="R297" s="42"/>
      <c r="S297" s="42"/>
      <c r="T297" s="42"/>
      <c r="U297" s="42"/>
      <c r="V297" s="42"/>
      <c r="W297" s="42"/>
      <c r="X297" s="42"/>
      <c r="Y297" s="42"/>
      <c r="Z297" s="42"/>
    </row>
    <row r="298" ht="15.75" customHeight="1">
      <c r="A298" s="104" t="s">
        <v>50</v>
      </c>
      <c r="B298" s="96" t="s">
        <v>142</v>
      </c>
      <c r="C298" s="96" t="s">
        <v>339</v>
      </c>
      <c r="D298" s="96" t="s">
        <v>1666</v>
      </c>
      <c r="E298" s="96" t="s">
        <v>3654</v>
      </c>
      <c r="F298" s="126">
        <v>42784.0</v>
      </c>
      <c r="G298" s="96" t="s">
        <v>3655</v>
      </c>
      <c r="H298" s="124"/>
      <c r="I298" s="42"/>
      <c r="J298" s="42"/>
      <c r="K298" s="42"/>
      <c r="L298" s="42"/>
      <c r="M298" s="42"/>
      <c r="N298" s="42"/>
      <c r="O298" s="42"/>
      <c r="P298" s="42"/>
      <c r="Q298" s="42"/>
      <c r="R298" s="42"/>
      <c r="S298" s="42"/>
      <c r="T298" s="42"/>
      <c r="U298" s="42"/>
      <c r="V298" s="42"/>
      <c r="W298" s="42"/>
      <c r="X298" s="42"/>
      <c r="Y298" s="42"/>
      <c r="Z298" s="42"/>
    </row>
    <row r="299" ht="15.75" customHeight="1">
      <c r="A299" s="104" t="s">
        <v>50</v>
      </c>
      <c r="B299" s="96" t="s">
        <v>3657</v>
      </c>
      <c r="C299" s="96" t="s">
        <v>27</v>
      </c>
      <c r="D299" s="96" t="s">
        <v>1666</v>
      </c>
      <c r="E299" s="96" t="s">
        <v>3658</v>
      </c>
      <c r="F299" s="126">
        <v>42784.0</v>
      </c>
      <c r="G299" s="96" t="s">
        <v>3659</v>
      </c>
      <c r="H299" s="124"/>
      <c r="I299" s="42"/>
      <c r="J299" s="42"/>
      <c r="K299" s="42"/>
      <c r="L299" s="42"/>
      <c r="M299" s="42"/>
      <c r="N299" s="42"/>
      <c r="O299" s="42"/>
      <c r="P299" s="42"/>
      <c r="Q299" s="42"/>
      <c r="R299" s="42"/>
      <c r="S299" s="42"/>
      <c r="T299" s="42"/>
      <c r="U299" s="42"/>
      <c r="V299" s="42"/>
      <c r="W299" s="42"/>
      <c r="X299" s="42"/>
      <c r="Y299" s="42"/>
      <c r="Z299" s="42"/>
    </row>
    <row r="300" ht="15.75" customHeight="1">
      <c r="A300" s="104" t="s">
        <v>86</v>
      </c>
      <c r="B300" s="96" t="s">
        <v>3663</v>
      </c>
      <c r="C300" s="96" t="s">
        <v>339</v>
      </c>
      <c r="D300" s="96" t="s">
        <v>1666</v>
      </c>
      <c r="E300" s="96" t="s">
        <v>3665</v>
      </c>
      <c r="F300" s="126">
        <v>42784.0</v>
      </c>
      <c r="G300" s="96" t="s">
        <v>3667</v>
      </c>
      <c r="H300" s="124"/>
      <c r="I300" s="42"/>
      <c r="J300" s="42"/>
      <c r="K300" s="42"/>
      <c r="L300" s="42"/>
      <c r="M300" s="42"/>
      <c r="N300" s="42"/>
      <c r="O300" s="42"/>
      <c r="P300" s="42"/>
      <c r="Q300" s="42"/>
      <c r="R300" s="42"/>
      <c r="S300" s="42"/>
      <c r="T300" s="42"/>
      <c r="U300" s="42"/>
      <c r="V300" s="42"/>
      <c r="W300" s="42"/>
      <c r="X300" s="42"/>
      <c r="Y300" s="42"/>
      <c r="Z300" s="42"/>
    </row>
    <row r="301" ht="15.75" customHeight="1">
      <c r="A301" s="104"/>
      <c r="B301" s="96" t="s">
        <v>1875</v>
      </c>
      <c r="C301" s="96" t="s">
        <v>339</v>
      </c>
      <c r="D301" s="96" t="s">
        <v>1666</v>
      </c>
      <c r="E301" s="96" t="s">
        <v>3672</v>
      </c>
      <c r="F301" s="126">
        <v>42784.0</v>
      </c>
      <c r="G301" s="96" t="s">
        <v>3675</v>
      </c>
      <c r="H301" s="124" t="s">
        <v>3676</v>
      </c>
      <c r="I301" s="42"/>
      <c r="J301" s="42"/>
      <c r="K301" s="42"/>
      <c r="L301" s="42"/>
      <c r="M301" s="42"/>
      <c r="N301" s="42"/>
      <c r="O301" s="42"/>
      <c r="P301" s="42"/>
      <c r="Q301" s="42"/>
      <c r="R301" s="42"/>
      <c r="S301" s="42"/>
      <c r="T301" s="42"/>
      <c r="U301" s="42"/>
      <c r="V301" s="42"/>
      <c r="W301" s="42"/>
      <c r="X301" s="42"/>
      <c r="Y301" s="42"/>
      <c r="Z301" s="42"/>
    </row>
    <row r="302" ht="15.75" customHeight="1">
      <c r="A302" s="104" t="s">
        <v>50</v>
      </c>
      <c r="B302" s="96" t="s">
        <v>3682</v>
      </c>
      <c r="C302" s="96" t="s">
        <v>339</v>
      </c>
      <c r="D302" s="96" t="s">
        <v>1666</v>
      </c>
      <c r="E302" s="96" t="s">
        <v>3685</v>
      </c>
      <c r="F302" s="126">
        <v>42784.0</v>
      </c>
      <c r="G302" s="96" t="s">
        <v>3688</v>
      </c>
      <c r="H302" s="124"/>
      <c r="I302" s="42"/>
      <c r="J302" s="42"/>
      <c r="K302" s="42"/>
      <c r="L302" s="42"/>
      <c r="M302" s="42"/>
      <c r="N302" s="42"/>
      <c r="O302" s="42"/>
      <c r="P302" s="42"/>
      <c r="Q302" s="42"/>
      <c r="R302" s="42"/>
      <c r="S302" s="42"/>
      <c r="T302" s="42"/>
      <c r="U302" s="42"/>
      <c r="V302" s="42"/>
      <c r="W302" s="42"/>
      <c r="X302" s="42"/>
      <c r="Y302" s="42"/>
      <c r="Z302" s="42"/>
    </row>
    <row r="303" ht="15.75" customHeight="1">
      <c r="A303" s="104" t="s">
        <v>50</v>
      </c>
      <c r="B303" s="96" t="s">
        <v>2268</v>
      </c>
      <c r="C303" s="96" t="s">
        <v>116</v>
      </c>
      <c r="D303" s="96" t="s">
        <v>1666</v>
      </c>
      <c r="E303" s="96" t="s">
        <v>1500</v>
      </c>
      <c r="F303" s="126">
        <v>42784.0</v>
      </c>
      <c r="G303" s="96" t="s">
        <v>3695</v>
      </c>
      <c r="H303" s="124"/>
      <c r="I303" s="42"/>
      <c r="J303" s="42"/>
      <c r="K303" s="42"/>
      <c r="L303" s="42"/>
      <c r="M303" s="42"/>
      <c r="N303" s="42"/>
      <c r="O303" s="42"/>
      <c r="P303" s="42"/>
      <c r="Q303" s="42"/>
      <c r="R303" s="42"/>
      <c r="S303" s="42"/>
      <c r="T303" s="42"/>
      <c r="U303" s="42"/>
      <c r="V303" s="42"/>
      <c r="W303" s="42"/>
      <c r="X303" s="42"/>
      <c r="Y303" s="42"/>
      <c r="Z303" s="42"/>
    </row>
    <row r="304" ht="15.75" customHeight="1">
      <c r="A304" s="104" t="s">
        <v>373</v>
      </c>
      <c r="B304" s="96" t="s">
        <v>3259</v>
      </c>
      <c r="C304" s="96" t="s">
        <v>339</v>
      </c>
      <c r="D304" s="96" t="s">
        <v>1666</v>
      </c>
      <c r="E304" s="132">
        <v>0.11319444444444444</v>
      </c>
      <c r="F304" s="125">
        <v>42784.0</v>
      </c>
      <c r="G304" s="96" t="s">
        <v>3705</v>
      </c>
      <c r="H304" s="124"/>
      <c r="I304" s="42"/>
      <c r="J304" s="42"/>
      <c r="K304" s="42"/>
      <c r="L304" s="42"/>
      <c r="M304" s="42"/>
      <c r="N304" s="42"/>
      <c r="O304" s="42"/>
      <c r="P304" s="42"/>
      <c r="Q304" s="42"/>
      <c r="R304" s="42"/>
      <c r="S304" s="42"/>
      <c r="T304" s="42"/>
      <c r="U304" s="42"/>
      <c r="V304" s="42"/>
      <c r="W304" s="42"/>
      <c r="X304" s="42"/>
      <c r="Y304" s="42"/>
      <c r="Z304" s="42"/>
    </row>
    <row r="305" ht="15.75" customHeight="1">
      <c r="A305" s="104" t="s">
        <v>86</v>
      </c>
      <c r="B305" s="96" t="s">
        <v>3708</v>
      </c>
      <c r="C305" s="96" t="s">
        <v>27</v>
      </c>
      <c r="D305" s="96" t="s">
        <v>1666</v>
      </c>
      <c r="E305" s="132">
        <v>0.13680555555555557</v>
      </c>
      <c r="F305" s="125">
        <v>42784.0</v>
      </c>
      <c r="G305" s="96" t="s">
        <v>3715</v>
      </c>
      <c r="H305" s="124"/>
      <c r="I305" s="42"/>
      <c r="J305" s="42"/>
      <c r="K305" s="42"/>
      <c r="L305" s="42"/>
      <c r="M305" s="42"/>
      <c r="N305" s="42"/>
      <c r="O305" s="42"/>
      <c r="P305" s="42"/>
      <c r="Q305" s="42"/>
      <c r="R305" s="42"/>
      <c r="S305" s="42"/>
      <c r="T305" s="42"/>
      <c r="U305" s="42"/>
      <c r="V305" s="42"/>
      <c r="W305" s="42"/>
      <c r="X305" s="42"/>
      <c r="Y305" s="42"/>
      <c r="Z305" s="42"/>
    </row>
    <row r="306" ht="15.75" customHeight="1">
      <c r="A306" s="104" t="s">
        <v>86</v>
      </c>
      <c r="B306" s="96" t="s">
        <v>3719</v>
      </c>
      <c r="C306" s="96" t="s">
        <v>27</v>
      </c>
      <c r="D306" s="96" t="s">
        <v>1666</v>
      </c>
      <c r="E306" s="132">
        <v>0.13680555555555557</v>
      </c>
      <c r="F306" s="125">
        <v>42784.0</v>
      </c>
      <c r="G306" s="96" t="s">
        <v>3722</v>
      </c>
      <c r="H306" s="124"/>
      <c r="I306" s="42"/>
      <c r="J306" s="42"/>
      <c r="K306" s="42"/>
      <c r="L306" s="42"/>
      <c r="M306" s="42"/>
      <c r="N306" s="42"/>
      <c r="O306" s="42"/>
      <c r="P306" s="42"/>
      <c r="Q306" s="42"/>
      <c r="R306" s="42"/>
      <c r="S306" s="42"/>
      <c r="T306" s="42"/>
      <c r="U306" s="42"/>
      <c r="V306" s="42"/>
      <c r="W306" s="42"/>
      <c r="X306" s="42"/>
      <c r="Y306" s="42"/>
      <c r="Z306" s="42"/>
    </row>
    <row r="307" ht="15.75" customHeight="1">
      <c r="A307" s="104" t="s">
        <v>498</v>
      </c>
      <c r="B307" s="96" t="s">
        <v>3729</v>
      </c>
      <c r="C307" s="96" t="s">
        <v>905</v>
      </c>
      <c r="D307" s="96" t="s">
        <v>1666</v>
      </c>
      <c r="E307" s="96" t="s">
        <v>3732</v>
      </c>
      <c r="F307" s="123">
        <v>42784.0</v>
      </c>
      <c r="G307" s="96" t="s">
        <v>3735</v>
      </c>
      <c r="H307" s="124" t="s">
        <v>3737</v>
      </c>
      <c r="I307" s="42"/>
      <c r="J307" s="42"/>
      <c r="K307" s="42"/>
      <c r="L307" s="42"/>
      <c r="M307" s="42"/>
      <c r="N307" s="42"/>
      <c r="O307" s="42"/>
      <c r="P307" s="42"/>
      <c r="Q307" s="42"/>
      <c r="R307" s="42"/>
      <c r="S307" s="42"/>
      <c r="T307" s="42"/>
      <c r="U307" s="42"/>
      <c r="V307" s="42"/>
      <c r="W307" s="42"/>
      <c r="X307" s="42"/>
      <c r="Y307" s="42"/>
      <c r="Z307" s="42"/>
    </row>
    <row r="308" ht="15.75" customHeight="1">
      <c r="A308" s="104" t="s">
        <v>115</v>
      </c>
      <c r="B308" s="96" t="s">
        <v>3743</v>
      </c>
      <c r="C308" s="96" t="s">
        <v>27</v>
      </c>
      <c r="D308" s="96" t="s">
        <v>1666</v>
      </c>
      <c r="E308" s="96" t="s">
        <v>3745</v>
      </c>
      <c r="F308" s="123">
        <v>42784.0</v>
      </c>
      <c r="G308" s="96" t="s">
        <v>3746</v>
      </c>
      <c r="H308" s="124"/>
      <c r="I308" s="42"/>
      <c r="J308" s="42"/>
      <c r="K308" s="42"/>
      <c r="L308" s="42"/>
      <c r="M308" s="42"/>
      <c r="N308" s="42"/>
      <c r="O308" s="42"/>
      <c r="P308" s="42"/>
      <c r="Q308" s="42"/>
      <c r="R308" s="42"/>
      <c r="S308" s="42"/>
      <c r="T308" s="42"/>
      <c r="U308" s="42"/>
      <c r="V308" s="42"/>
      <c r="W308" s="42"/>
      <c r="X308" s="42"/>
      <c r="Y308" s="42"/>
      <c r="Z308" s="42"/>
    </row>
    <row r="309" ht="15.75" customHeight="1">
      <c r="A309" s="104" t="s">
        <v>65</v>
      </c>
      <c r="B309" s="96" t="s">
        <v>3750</v>
      </c>
      <c r="C309" s="96" t="s">
        <v>44</v>
      </c>
      <c r="D309" s="96" t="s">
        <v>1666</v>
      </c>
      <c r="E309" s="132">
        <v>0.30833333333333335</v>
      </c>
      <c r="F309" s="125">
        <v>42784.0</v>
      </c>
      <c r="G309" s="96" t="s">
        <v>3751</v>
      </c>
      <c r="H309" s="124"/>
      <c r="I309" s="42"/>
      <c r="J309" s="42"/>
      <c r="K309" s="42"/>
      <c r="L309" s="42"/>
      <c r="M309" s="42"/>
      <c r="N309" s="42"/>
      <c r="O309" s="42"/>
      <c r="P309" s="42"/>
      <c r="Q309" s="42"/>
      <c r="R309" s="42"/>
      <c r="S309" s="42"/>
      <c r="T309" s="42"/>
      <c r="U309" s="42"/>
      <c r="V309" s="42"/>
      <c r="W309" s="42"/>
      <c r="X309" s="42"/>
      <c r="Y309" s="42"/>
      <c r="Z309" s="42"/>
    </row>
    <row r="310" ht="15.75" customHeight="1">
      <c r="A310" s="104" t="s">
        <v>65</v>
      </c>
      <c r="B310" s="96" t="s">
        <v>3755</v>
      </c>
      <c r="C310" s="96" t="s">
        <v>44</v>
      </c>
      <c r="D310" s="96" t="s">
        <v>1666</v>
      </c>
      <c r="E310" s="132">
        <v>0.35347222222222224</v>
      </c>
      <c r="F310" s="125">
        <v>42784.0</v>
      </c>
      <c r="G310" s="96" t="s">
        <v>3756</v>
      </c>
      <c r="H310" s="124"/>
      <c r="I310" s="42"/>
      <c r="J310" s="42"/>
      <c r="K310" s="42"/>
      <c r="L310" s="42"/>
      <c r="M310" s="42"/>
      <c r="N310" s="42"/>
      <c r="O310" s="42"/>
      <c r="P310" s="42"/>
      <c r="Q310" s="42"/>
      <c r="R310" s="42"/>
      <c r="S310" s="42"/>
      <c r="T310" s="42"/>
      <c r="U310" s="42"/>
      <c r="V310" s="42"/>
      <c r="W310" s="42"/>
      <c r="X310" s="42"/>
      <c r="Y310" s="42"/>
      <c r="Z310" s="42"/>
    </row>
    <row r="311" ht="15.75" customHeight="1">
      <c r="A311" s="104" t="s">
        <v>45</v>
      </c>
      <c r="B311" s="96" t="s">
        <v>3763</v>
      </c>
      <c r="C311" s="96" t="s">
        <v>339</v>
      </c>
      <c r="D311" s="96" t="s">
        <v>1666</v>
      </c>
      <c r="E311" s="96" t="s">
        <v>3767</v>
      </c>
      <c r="F311" s="123">
        <v>42785.0</v>
      </c>
      <c r="G311" s="96" t="s">
        <v>3768</v>
      </c>
      <c r="H311" s="124"/>
      <c r="I311" s="42"/>
      <c r="J311" s="42"/>
      <c r="K311" s="42"/>
      <c r="L311" s="42"/>
      <c r="M311" s="42"/>
      <c r="N311" s="42"/>
      <c r="O311" s="42"/>
      <c r="P311" s="42"/>
      <c r="Q311" s="42"/>
      <c r="R311" s="42"/>
      <c r="S311" s="42"/>
      <c r="T311" s="42"/>
      <c r="U311" s="42"/>
      <c r="V311" s="42"/>
      <c r="W311" s="42"/>
      <c r="X311" s="42"/>
      <c r="Y311" s="42"/>
      <c r="Z311" s="42"/>
    </row>
    <row r="312" ht="15.75" customHeight="1">
      <c r="A312" s="104" t="s">
        <v>86</v>
      </c>
      <c r="B312" s="96" t="s">
        <v>3775</v>
      </c>
      <c r="C312" s="96" t="s">
        <v>339</v>
      </c>
      <c r="D312" s="96" t="s">
        <v>1666</v>
      </c>
      <c r="E312" s="96" t="s">
        <v>3777</v>
      </c>
      <c r="F312" s="125">
        <v>42785.0</v>
      </c>
      <c r="G312" s="96" t="s">
        <v>3778</v>
      </c>
      <c r="H312" s="124"/>
      <c r="I312" s="42"/>
      <c r="J312" s="42"/>
      <c r="K312" s="42"/>
      <c r="L312" s="42"/>
      <c r="M312" s="42"/>
      <c r="N312" s="42"/>
      <c r="O312" s="42"/>
      <c r="P312" s="42"/>
      <c r="Q312" s="42"/>
      <c r="R312" s="42"/>
      <c r="S312" s="42"/>
      <c r="T312" s="42"/>
      <c r="U312" s="42"/>
      <c r="V312" s="42"/>
      <c r="W312" s="42"/>
      <c r="X312" s="42"/>
      <c r="Y312" s="42"/>
      <c r="Z312" s="42"/>
    </row>
    <row r="313" ht="15.75" customHeight="1">
      <c r="A313" s="104" t="s">
        <v>50</v>
      </c>
      <c r="B313" s="96" t="s">
        <v>3783</v>
      </c>
      <c r="C313" s="96" t="s">
        <v>44</v>
      </c>
      <c r="D313" s="96" t="s">
        <v>1666</v>
      </c>
      <c r="E313" s="96" t="s">
        <v>3785</v>
      </c>
      <c r="F313" s="126">
        <v>42785.0</v>
      </c>
      <c r="G313" s="96" t="s">
        <v>3786</v>
      </c>
      <c r="H313" s="124"/>
      <c r="I313" s="42"/>
      <c r="J313" s="42"/>
      <c r="K313" s="42"/>
      <c r="L313" s="42"/>
      <c r="M313" s="42"/>
      <c r="N313" s="42"/>
      <c r="O313" s="42"/>
      <c r="P313" s="42"/>
      <c r="Q313" s="42"/>
      <c r="R313" s="42"/>
      <c r="S313" s="42"/>
      <c r="T313" s="42"/>
      <c r="U313" s="42"/>
      <c r="V313" s="42"/>
      <c r="W313" s="42"/>
      <c r="X313" s="42"/>
      <c r="Y313" s="42"/>
      <c r="Z313" s="42"/>
    </row>
    <row r="314" ht="15.75" customHeight="1">
      <c r="A314" s="104" t="s">
        <v>50</v>
      </c>
      <c r="B314" s="96" t="s">
        <v>3787</v>
      </c>
      <c r="C314" s="96" t="s">
        <v>44</v>
      </c>
      <c r="D314" s="96" t="s">
        <v>1666</v>
      </c>
      <c r="E314" s="96" t="s">
        <v>3789</v>
      </c>
      <c r="F314" s="126">
        <v>42785.0</v>
      </c>
      <c r="G314" s="96" t="s">
        <v>3790</v>
      </c>
      <c r="H314" s="124"/>
      <c r="I314" s="42"/>
      <c r="J314" s="42"/>
      <c r="K314" s="42"/>
      <c r="L314" s="42"/>
      <c r="M314" s="42"/>
      <c r="N314" s="42"/>
      <c r="O314" s="42"/>
      <c r="P314" s="42"/>
      <c r="Q314" s="42"/>
      <c r="R314" s="42"/>
      <c r="S314" s="42"/>
      <c r="T314" s="42"/>
      <c r="U314" s="42"/>
      <c r="V314" s="42"/>
      <c r="W314" s="42"/>
      <c r="X314" s="42"/>
      <c r="Y314" s="42"/>
      <c r="Z314" s="42"/>
    </row>
    <row r="315" ht="15.75" customHeight="1">
      <c r="A315" s="104" t="s">
        <v>50</v>
      </c>
      <c r="B315" s="96" t="s">
        <v>2096</v>
      </c>
      <c r="C315" s="96" t="s">
        <v>27</v>
      </c>
      <c r="D315" s="96" t="s">
        <v>1666</v>
      </c>
      <c r="E315" s="96" t="s">
        <v>3796</v>
      </c>
      <c r="F315" s="126">
        <v>42785.0</v>
      </c>
      <c r="G315" s="96" t="s">
        <v>3555</v>
      </c>
      <c r="H315" s="124" t="s">
        <v>3797</v>
      </c>
      <c r="I315" s="42"/>
      <c r="J315" s="42"/>
      <c r="K315" s="42"/>
      <c r="L315" s="42"/>
      <c r="M315" s="42"/>
      <c r="N315" s="42"/>
      <c r="O315" s="42"/>
      <c r="P315" s="42"/>
      <c r="Q315" s="42"/>
      <c r="R315" s="42"/>
      <c r="S315" s="42"/>
      <c r="T315" s="42"/>
      <c r="U315" s="42"/>
      <c r="V315" s="42"/>
      <c r="W315" s="42"/>
      <c r="X315" s="42"/>
      <c r="Y315" s="42"/>
      <c r="Z315" s="42"/>
    </row>
    <row r="316" ht="15.75" customHeight="1">
      <c r="A316" s="104" t="s">
        <v>1006</v>
      </c>
      <c r="B316" s="96" t="s">
        <v>3806</v>
      </c>
      <c r="C316" s="96" t="s">
        <v>27</v>
      </c>
      <c r="D316" s="96" t="s">
        <v>1666</v>
      </c>
      <c r="E316" s="96" t="s">
        <v>3809</v>
      </c>
      <c r="F316" s="125">
        <v>42785.0</v>
      </c>
      <c r="G316" s="96" t="s">
        <v>3810</v>
      </c>
      <c r="H316" s="124"/>
      <c r="I316" s="42"/>
      <c r="J316" s="42"/>
      <c r="K316" s="42"/>
      <c r="L316" s="42"/>
      <c r="M316" s="42"/>
      <c r="N316" s="42"/>
      <c r="O316" s="42"/>
      <c r="P316" s="42"/>
      <c r="Q316" s="42"/>
      <c r="R316" s="42"/>
      <c r="S316" s="42"/>
      <c r="T316" s="42"/>
      <c r="U316" s="42"/>
      <c r="V316" s="42"/>
      <c r="W316" s="42"/>
      <c r="X316" s="42"/>
      <c r="Y316" s="42"/>
      <c r="Z316" s="42"/>
    </row>
    <row r="317" ht="15.75" customHeight="1">
      <c r="A317" s="104" t="s">
        <v>1006</v>
      </c>
      <c r="B317" s="96" t="s">
        <v>3812</v>
      </c>
      <c r="C317" s="96" t="s">
        <v>79</v>
      </c>
      <c r="D317" s="96" t="s">
        <v>1666</v>
      </c>
      <c r="E317" s="96" t="s">
        <v>3814</v>
      </c>
      <c r="F317" s="125">
        <v>42785.0</v>
      </c>
      <c r="G317" s="96" t="s">
        <v>3816</v>
      </c>
      <c r="H317" s="124"/>
      <c r="I317" s="42"/>
      <c r="J317" s="42"/>
      <c r="K317" s="42"/>
      <c r="L317" s="42"/>
      <c r="M317" s="42"/>
      <c r="N317" s="42"/>
      <c r="O317" s="42"/>
      <c r="P317" s="42"/>
      <c r="Q317" s="42"/>
      <c r="R317" s="42"/>
      <c r="S317" s="42"/>
      <c r="T317" s="42"/>
      <c r="U317" s="42"/>
      <c r="V317" s="42"/>
      <c r="W317" s="42"/>
      <c r="X317" s="42"/>
      <c r="Y317" s="42"/>
      <c r="Z317" s="42"/>
    </row>
    <row r="318" ht="15.75" customHeight="1">
      <c r="A318" s="104" t="s">
        <v>373</v>
      </c>
      <c r="B318" s="96" t="s">
        <v>3818</v>
      </c>
      <c r="C318" s="96" t="s">
        <v>339</v>
      </c>
      <c r="D318" s="96" t="s">
        <v>1666</v>
      </c>
      <c r="E318" s="132">
        <v>0.30833333333333335</v>
      </c>
      <c r="F318" s="125">
        <v>42785.0</v>
      </c>
      <c r="G318" s="96" t="s">
        <v>3821</v>
      </c>
      <c r="H318" s="124"/>
      <c r="I318" s="42"/>
      <c r="J318" s="42"/>
      <c r="K318" s="42"/>
      <c r="L318" s="42"/>
      <c r="M318" s="42"/>
      <c r="N318" s="42"/>
      <c r="O318" s="42"/>
      <c r="P318" s="42"/>
      <c r="Q318" s="42"/>
      <c r="R318" s="42"/>
      <c r="S318" s="42"/>
      <c r="T318" s="42"/>
      <c r="U318" s="42"/>
      <c r="V318" s="42"/>
      <c r="W318" s="42"/>
      <c r="X318" s="42"/>
      <c r="Y318" s="42"/>
      <c r="Z318" s="42"/>
    </row>
    <row r="319" ht="15.75" customHeight="1">
      <c r="A319" s="104" t="s">
        <v>373</v>
      </c>
      <c r="B319" s="96" t="s">
        <v>3829</v>
      </c>
      <c r="C319" s="96" t="s">
        <v>116</v>
      </c>
      <c r="D319" s="96" t="s">
        <v>1666</v>
      </c>
      <c r="E319" s="132">
        <v>0.49166666666666664</v>
      </c>
      <c r="F319" s="125">
        <v>42786.0</v>
      </c>
      <c r="G319" s="96" t="s">
        <v>3832</v>
      </c>
      <c r="H319" s="124"/>
      <c r="I319" s="42"/>
      <c r="J319" s="42"/>
      <c r="K319" s="42"/>
      <c r="L319" s="42"/>
      <c r="M319" s="42"/>
      <c r="N319" s="42"/>
      <c r="O319" s="42"/>
      <c r="P319" s="42"/>
      <c r="Q319" s="42"/>
      <c r="R319" s="42"/>
      <c r="S319" s="42"/>
      <c r="T319" s="42"/>
      <c r="U319" s="42"/>
      <c r="V319" s="42"/>
      <c r="W319" s="42"/>
      <c r="X319" s="42"/>
      <c r="Y319" s="42"/>
      <c r="Z319" s="42"/>
    </row>
    <row r="320" ht="15.75" customHeight="1">
      <c r="A320" s="104" t="s">
        <v>1006</v>
      </c>
      <c r="B320" s="96" t="s">
        <v>3836</v>
      </c>
      <c r="C320" s="96" t="s">
        <v>27</v>
      </c>
      <c r="D320" s="96" t="s">
        <v>1666</v>
      </c>
      <c r="E320" s="96" t="s">
        <v>3839</v>
      </c>
      <c r="F320" s="125">
        <v>42786.0</v>
      </c>
      <c r="G320" s="96" t="s">
        <v>3841</v>
      </c>
      <c r="H320" s="124"/>
      <c r="I320" s="42"/>
      <c r="J320" s="42"/>
      <c r="K320" s="42"/>
      <c r="L320" s="42"/>
      <c r="M320" s="42"/>
      <c r="N320" s="42"/>
      <c r="O320" s="42"/>
      <c r="P320" s="42"/>
      <c r="Q320" s="42"/>
      <c r="R320" s="42"/>
      <c r="S320" s="42"/>
      <c r="T320" s="42"/>
      <c r="U320" s="42"/>
      <c r="V320" s="42"/>
      <c r="W320" s="42"/>
      <c r="X320" s="42"/>
      <c r="Y320" s="42"/>
      <c r="Z320" s="42"/>
    </row>
    <row r="321" ht="15.75" customHeight="1">
      <c r="A321" s="104" t="s">
        <v>1006</v>
      </c>
      <c r="B321" s="96" t="s">
        <v>3848</v>
      </c>
      <c r="C321" s="96" t="s">
        <v>27</v>
      </c>
      <c r="D321" s="96" t="s">
        <v>1666</v>
      </c>
      <c r="E321" s="96" t="s">
        <v>3859</v>
      </c>
      <c r="F321" s="125">
        <v>42786.0</v>
      </c>
      <c r="G321" s="96" t="s">
        <v>3861</v>
      </c>
      <c r="H321" s="124"/>
      <c r="I321" s="42"/>
      <c r="J321" s="42"/>
      <c r="K321" s="42"/>
      <c r="L321" s="42"/>
      <c r="M321" s="42"/>
      <c r="N321" s="42"/>
      <c r="O321" s="42"/>
      <c r="P321" s="42"/>
      <c r="Q321" s="42"/>
      <c r="R321" s="42"/>
      <c r="S321" s="42"/>
      <c r="T321" s="42"/>
      <c r="U321" s="42"/>
      <c r="V321" s="42"/>
      <c r="W321" s="42"/>
      <c r="X321" s="42"/>
      <c r="Y321" s="42"/>
      <c r="Z321" s="42"/>
    </row>
    <row r="322" ht="15.75" customHeight="1">
      <c r="A322" s="104" t="s">
        <v>50</v>
      </c>
      <c r="B322" s="96" t="s">
        <v>2196</v>
      </c>
      <c r="C322" s="96" t="s">
        <v>27</v>
      </c>
      <c r="D322" s="96" t="s">
        <v>1666</v>
      </c>
      <c r="E322" s="132">
        <v>0.9666666666666667</v>
      </c>
      <c r="F322" s="123">
        <v>42786.0</v>
      </c>
      <c r="G322" s="96" t="s">
        <v>3865</v>
      </c>
      <c r="H322" s="124" t="s">
        <v>3866</v>
      </c>
      <c r="I322" s="42"/>
      <c r="J322" s="42"/>
      <c r="K322" s="42"/>
      <c r="L322" s="42"/>
      <c r="M322" s="42"/>
      <c r="N322" s="42"/>
      <c r="O322" s="42"/>
      <c r="P322" s="42"/>
      <c r="Q322" s="42"/>
      <c r="R322" s="42"/>
      <c r="S322" s="42"/>
      <c r="T322" s="42"/>
      <c r="U322" s="42"/>
      <c r="V322" s="42"/>
      <c r="W322" s="42"/>
      <c r="X322" s="42"/>
      <c r="Y322" s="42"/>
      <c r="Z322" s="42"/>
    </row>
    <row r="323" ht="15.75" customHeight="1">
      <c r="A323" s="104" t="s">
        <v>3870</v>
      </c>
      <c r="B323" s="96" t="s">
        <v>3871</v>
      </c>
      <c r="C323" s="96" t="s">
        <v>339</v>
      </c>
      <c r="D323" s="96" t="s">
        <v>1666</v>
      </c>
      <c r="E323" s="96" t="s">
        <v>3873</v>
      </c>
      <c r="F323" s="125">
        <v>42786.0</v>
      </c>
      <c r="G323" s="96" t="s">
        <v>3874</v>
      </c>
      <c r="H323" s="124"/>
      <c r="I323" s="42"/>
      <c r="J323" s="42"/>
      <c r="K323" s="42"/>
      <c r="L323" s="42"/>
      <c r="M323" s="42"/>
      <c r="N323" s="42"/>
      <c r="O323" s="42"/>
      <c r="P323" s="42"/>
      <c r="Q323" s="42"/>
      <c r="R323" s="42"/>
      <c r="S323" s="42"/>
      <c r="T323" s="42"/>
      <c r="U323" s="42"/>
      <c r="V323" s="42"/>
      <c r="W323" s="42"/>
      <c r="X323" s="42"/>
      <c r="Y323" s="42"/>
      <c r="Z323" s="42"/>
    </row>
    <row r="324" ht="15.75" customHeight="1">
      <c r="A324" s="104" t="s">
        <v>26</v>
      </c>
      <c r="B324" s="96" t="s">
        <v>3876</v>
      </c>
      <c r="C324" s="96" t="s">
        <v>339</v>
      </c>
      <c r="D324" s="96" t="s">
        <v>1666</v>
      </c>
      <c r="E324" s="96" t="s">
        <v>3878</v>
      </c>
      <c r="F324" s="125">
        <v>42787.0</v>
      </c>
      <c r="G324" s="96"/>
      <c r="H324" s="124"/>
      <c r="I324" s="42"/>
      <c r="J324" s="42"/>
      <c r="K324" s="42"/>
      <c r="L324" s="42"/>
      <c r="M324" s="42"/>
      <c r="N324" s="42"/>
      <c r="O324" s="42"/>
      <c r="P324" s="42"/>
      <c r="Q324" s="42"/>
      <c r="R324" s="42"/>
      <c r="S324" s="42"/>
      <c r="T324" s="42"/>
      <c r="U324" s="42"/>
      <c r="V324" s="42"/>
      <c r="W324" s="42"/>
      <c r="X324" s="42"/>
      <c r="Y324" s="42"/>
      <c r="Z324" s="42"/>
    </row>
    <row r="325" ht="15.75" customHeight="1">
      <c r="A325" s="104" t="s">
        <v>50</v>
      </c>
      <c r="B325" s="96" t="s">
        <v>3879</v>
      </c>
      <c r="C325" s="96" t="s">
        <v>339</v>
      </c>
      <c r="D325" s="96" t="s">
        <v>1666</v>
      </c>
      <c r="E325" s="96" t="s">
        <v>3880</v>
      </c>
      <c r="F325" s="126">
        <v>42787.0</v>
      </c>
      <c r="G325" s="96" t="s">
        <v>3881</v>
      </c>
      <c r="H325" s="124"/>
      <c r="I325" s="42"/>
      <c r="J325" s="42"/>
      <c r="K325" s="42"/>
      <c r="L325" s="42"/>
      <c r="M325" s="42"/>
      <c r="N325" s="42"/>
      <c r="O325" s="42"/>
      <c r="P325" s="42"/>
      <c r="Q325" s="42"/>
      <c r="R325" s="42"/>
      <c r="S325" s="42"/>
      <c r="T325" s="42"/>
      <c r="U325" s="42"/>
      <c r="V325" s="42"/>
      <c r="W325" s="42"/>
      <c r="X325" s="42"/>
      <c r="Y325" s="42"/>
      <c r="Z325" s="42"/>
    </row>
    <row r="326" ht="15.75" customHeight="1">
      <c r="A326" s="104" t="s">
        <v>50</v>
      </c>
      <c r="B326" s="96" t="s">
        <v>417</v>
      </c>
      <c r="C326" s="96" t="s">
        <v>339</v>
      </c>
      <c r="D326" s="96" t="s">
        <v>1666</v>
      </c>
      <c r="E326" s="96" t="s">
        <v>3886</v>
      </c>
      <c r="F326" s="126">
        <v>42787.0</v>
      </c>
      <c r="G326" s="96" t="s">
        <v>417</v>
      </c>
      <c r="H326" s="124"/>
      <c r="I326" s="42"/>
      <c r="J326" s="42"/>
      <c r="K326" s="42"/>
      <c r="L326" s="42"/>
      <c r="M326" s="42"/>
      <c r="N326" s="42"/>
      <c r="O326" s="42"/>
      <c r="P326" s="42"/>
      <c r="Q326" s="42"/>
      <c r="R326" s="42"/>
      <c r="S326" s="42"/>
      <c r="T326" s="42"/>
      <c r="U326" s="42"/>
      <c r="V326" s="42"/>
      <c r="W326" s="42"/>
      <c r="X326" s="42"/>
      <c r="Y326" s="42"/>
      <c r="Z326" s="42"/>
    </row>
    <row r="327" ht="15.75" customHeight="1">
      <c r="A327" s="104" t="s">
        <v>373</v>
      </c>
      <c r="B327" s="96" t="s">
        <v>3894</v>
      </c>
      <c r="C327" s="96" t="s">
        <v>79</v>
      </c>
      <c r="D327" s="96" t="s">
        <v>1666</v>
      </c>
      <c r="E327" s="96" t="s">
        <v>3897</v>
      </c>
      <c r="F327" s="123">
        <v>42787.0</v>
      </c>
      <c r="G327" s="96" t="s">
        <v>3901</v>
      </c>
      <c r="H327" s="124"/>
      <c r="I327" s="42"/>
      <c r="J327" s="42"/>
      <c r="K327" s="42"/>
      <c r="L327" s="42"/>
      <c r="M327" s="42"/>
      <c r="N327" s="42"/>
      <c r="O327" s="42"/>
      <c r="P327" s="42"/>
      <c r="Q327" s="42"/>
      <c r="R327" s="42"/>
      <c r="S327" s="42"/>
      <c r="T327" s="42"/>
      <c r="U327" s="42"/>
      <c r="V327" s="42"/>
      <c r="W327" s="42"/>
      <c r="X327" s="42"/>
      <c r="Y327" s="42"/>
      <c r="Z327" s="42"/>
    </row>
    <row r="328" ht="15.75" customHeight="1">
      <c r="A328" s="104" t="s">
        <v>373</v>
      </c>
      <c r="B328" s="96" t="s">
        <v>3906</v>
      </c>
      <c r="C328" s="96" t="s">
        <v>219</v>
      </c>
      <c r="D328" s="96" t="s">
        <v>1666</v>
      </c>
      <c r="E328" s="96" t="s">
        <v>3910</v>
      </c>
      <c r="F328" s="123">
        <v>42787.0</v>
      </c>
      <c r="G328" s="96" t="s">
        <v>736</v>
      </c>
      <c r="H328" s="124"/>
      <c r="I328" s="42"/>
      <c r="J328" s="42"/>
      <c r="K328" s="42"/>
      <c r="L328" s="42"/>
      <c r="M328" s="42"/>
      <c r="N328" s="42"/>
      <c r="O328" s="42"/>
      <c r="P328" s="42"/>
      <c r="Q328" s="42"/>
      <c r="R328" s="42"/>
      <c r="S328" s="42"/>
      <c r="T328" s="42"/>
      <c r="U328" s="42"/>
      <c r="V328" s="42"/>
      <c r="W328" s="42"/>
      <c r="X328" s="42"/>
      <c r="Y328" s="42"/>
      <c r="Z328" s="42"/>
    </row>
    <row r="329" ht="15.75" customHeight="1">
      <c r="A329" s="104" t="s">
        <v>498</v>
      </c>
      <c r="B329" s="96" t="s">
        <v>3912</v>
      </c>
      <c r="C329" s="96" t="s">
        <v>27</v>
      </c>
      <c r="D329" s="96" t="s">
        <v>1666</v>
      </c>
      <c r="E329" s="96" t="s">
        <v>3913</v>
      </c>
      <c r="F329" s="123">
        <v>42787.0</v>
      </c>
      <c r="G329" s="96" t="s">
        <v>3915</v>
      </c>
      <c r="H329" s="124" t="s">
        <v>3917</v>
      </c>
      <c r="I329" s="42"/>
      <c r="J329" s="42"/>
      <c r="K329" s="42"/>
      <c r="L329" s="42"/>
      <c r="M329" s="42"/>
      <c r="N329" s="42"/>
      <c r="O329" s="42"/>
      <c r="P329" s="42"/>
      <c r="Q329" s="42"/>
      <c r="R329" s="42"/>
      <c r="S329" s="42"/>
      <c r="T329" s="42"/>
      <c r="U329" s="42"/>
      <c r="V329" s="42"/>
      <c r="W329" s="42"/>
      <c r="X329" s="42"/>
      <c r="Y329" s="42"/>
      <c r="Z329" s="42"/>
    </row>
    <row r="330" ht="15.75" customHeight="1">
      <c r="A330" s="104" t="s">
        <v>373</v>
      </c>
      <c r="B330" s="96" t="s">
        <v>3921</v>
      </c>
      <c r="C330" s="96" t="s">
        <v>27</v>
      </c>
      <c r="D330" s="96" t="s">
        <v>1666</v>
      </c>
      <c r="E330" s="130">
        <v>0.6402777777777777</v>
      </c>
      <c r="F330" s="123">
        <v>42788.0</v>
      </c>
      <c r="G330" s="96" t="s">
        <v>3923</v>
      </c>
      <c r="H330" s="124"/>
      <c r="I330" s="42"/>
      <c r="J330" s="42"/>
      <c r="K330" s="42"/>
      <c r="L330" s="42"/>
      <c r="M330" s="42"/>
      <c r="N330" s="42"/>
      <c r="O330" s="42"/>
      <c r="P330" s="42"/>
      <c r="Q330" s="42"/>
      <c r="R330" s="42"/>
      <c r="S330" s="42"/>
      <c r="T330" s="42"/>
      <c r="U330" s="42"/>
      <c r="V330" s="42"/>
      <c r="W330" s="42"/>
      <c r="X330" s="42"/>
      <c r="Y330" s="42"/>
      <c r="Z330" s="42"/>
    </row>
    <row r="331" ht="15.75" customHeight="1">
      <c r="A331" s="104" t="s">
        <v>45</v>
      </c>
      <c r="B331" s="96" t="s">
        <v>3931</v>
      </c>
      <c r="C331" s="96" t="s">
        <v>339</v>
      </c>
      <c r="D331" s="96" t="s">
        <v>1666</v>
      </c>
      <c r="E331" s="96" t="s">
        <v>3933</v>
      </c>
      <c r="F331" s="123">
        <v>42788.0</v>
      </c>
      <c r="G331" s="96" t="s">
        <v>3935</v>
      </c>
      <c r="H331" s="124"/>
      <c r="I331" s="42"/>
      <c r="J331" s="42"/>
      <c r="K331" s="42"/>
      <c r="L331" s="42"/>
      <c r="M331" s="42"/>
      <c r="N331" s="42"/>
      <c r="O331" s="42"/>
      <c r="P331" s="42"/>
      <c r="Q331" s="42"/>
      <c r="R331" s="42"/>
      <c r="S331" s="42"/>
      <c r="T331" s="42"/>
      <c r="U331" s="42"/>
      <c r="V331" s="42"/>
      <c r="W331" s="42"/>
      <c r="X331" s="42"/>
      <c r="Y331" s="42"/>
      <c r="Z331" s="42"/>
    </row>
    <row r="332" ht="15.75" customHeight="1">
      <c r="A332" s="104" t="s">
        <v>26</v>
      </c>
      <c r="B332" s="96" t="s">
        <v>3940</v>
      </c>
      <c r="C332" s="96" t="s">
        <v>339</v>
      </c>
      <c r="D332" s="96" t="s">
        <v>1666</v>
      </c>
      <c r="E332" s="96" t="s">
        <v>3942</v>
      </c>
      <c r="F332" s="123">
        <v>42788.0</v>
      </c>
      <c r="G332" s="96" t="s">
        <v>3943</v>
      </c>
      <c r="H332" s="124"/>
      <c r="I332" s="42"/>
      <c r="J332" s="42"/>
      <c r="K332" s="42"/>
      <c r="L332" s="42"/>
      <c r="M332" s="42"/>
      <c r="N332" s="42"/>
      <c r="O332" s="42"/>
      <c r="P332" s="42"/>
      <c r="Q332" s="42"/>
      <c r="R332" s="42"/>
      <c r="S332" s="42"/>
      <c r="T332" s="42"/>
      <c r="U332" s="42"/>
      <c r="V332" s="42"/>
      <c r="W332" s="42"/>
      <c r="X332" s="42"/>
      <c r="Y332" s="42"/>
      <c r="Z332" s="42"/>
    </row>
    <row r="333" ht="15.75" customHeight="1">
      <c r="A333" s="104" t="s">
        <v>65</v>
      </c>
      <c r="B333" s="96" t="s">
        <v>3949</v>
      </c>
      <c r="C333" s="96" t="s">
        <v>116</v>
      </c>
      <c r="D333" s="96" t="s">
        <v>1666</v>
      </c>
      <c r="E333" s="132">
        <v>0.4013888888888889</v>
      </c>
      <c r="F333" s="125">
        <v>42788.0</v>
      </c>
      <c r="G333" s="96" t="s">
        <v>3952</v>
      </c>
      <c r="H333" s="124" t="s">
        <v>3953</v>
      </c>
      <c r="I333" s="42"/>
      <c r="J333" s="42"/>
      <c r="K333" s="42"/>
      <c r="L333" s="42"/>
      <c r="M333" s="42"/>
      <c r="N333" s="42"/>
      <c r="O333" s="42"/>
      <c r="P333" s="42"/>
      <c r="Q333" s="42"/>
      <c r="R333" s="42"/>
      <c r="S333" s="42"/>
      <c r="T333" s="42"/>
      <c r="U333" s="42"/>
      <c r="V333" s="42"/>
      <c r="W333" s="42"/>
      <c r="X333" s="42"/>
      <c r="Y333" s="42"/>
      <c r="Z333" s="42"/>
    </row>
    <row r="334" ht="15.75" customHeight="1">
      <c r="A334" s="104" t="s">
        <v>26</v>
      </c>
      <c r="B334" s="96" t="s">
        <v>3959</v>
      </c>
      <c r="C334" s="96" t="s">
        <v>339</v>
      </c>
      <c r="D334" s="96" t="s">
        <v>1666</v>
      </c>
      <c r="E334" s="132">
        <v>0.4027777777777778</v>
      </c>
      <c r="F334" s="125">
        <v>42788.0</v>
      </c>
      <c r="G334" s="96" t="s">
        <v>3963</v>
      </c>
      <c r="H334" s="124"/>
      <c r="I334" s="42"/>
      <c r="J334" s="42"/>
      <c r="K334" s="42"/>
      <c r="L334" s="42"/>
      <c r="M334" s="42"/>
      <c r="N334" s="42"/>
      <c r="O334" s="42"/>
      <c r="P334" s="42"/>
      <c r="Q334" s="42"/>
      <c r="R334" s="42"/>
      <c r="S334" s="42"/>
      <c r="T334" s="42"/>
      <c r="U334" s="42"/>
      <c r="V334" s="42"/>
      <c r="W334" s="42"/>
      <c r="X334" s="42"/>
      <c r="Y334" s="42"/>
      <c r="Z334" s="42"/>
    </row>
    <row r="335" ht="15.75" customHeight="1">
      <c r="A335" s="104" t="s">
        <v>115</v>
      </c>
      <c r="B335" s="96" t="s">
        <v>2139</v>
      </c>
      <c r="C335" s="96" t="s">
        <v>27</v>
      </c>
      <c r="D335" s="96" t="s">
        <v>1666</v>
      </c>
      <c r="E335" s="96" t="s">
        <v>3971</v>
      </c>
      <c r="F335" s="125">
        <v>42788.0</v>
      </c>
      <c r="G335" s="96" t="s">
        <v>3972</v>
      </c>
      <c r="H335" s="124"/>
      <c r="I335" s="42"/>
      <c r="J335" s="42"/>
      <c r="K335" s="42"/>
      <c r="L335" s="42"/>
      <c r="M335" s="42"/>
      <c r="N335" s="42"/>
      <c r="O335" s="42"/>
      <c r="P335" s="42"/>
      <c r="Q335" s="42"/>
      <c r="R335" s="42"/>
      <c r="S335" s="42"/>
      <c r="T335" s="42"/>
      <c r="U335" s="42"/>
      <c r="V335" s="42"/>
      <c r="W335" s="42"/>
      <c r="X335" s="42"/>
      <c r="Y335" s="42"/>
      <c r="Z335" s="42"/>
    </row>
    <row r="336" ht="15.75" customHeight="1">
      <c r="A336" s="104" t="s">
        <v>115</v>
      </c>
      <c r="B336" s="96" t="s">
        <v>3986</v>
      </c>
      <c r="C336" s="96" t="s">
        <v>339</v>
      </c>
      <c r="D336" s="96" t="s">
        <v>1666</v>
      </c>
      <c r="E336" s="96" t="s">
        <v>3990</v>
      </c>
      <c r="F336" s="125">
        <v>42789.0</v>
      </c>
      <c r="G336" s="96" t="s">
        <v>3992</v>
      </c>
      <c r="H336" s="124"/>
      <c r="I336" s="42"/>
      <c r="J336" s="42"/>
      <c r="K336" s="42"/>
      <c r="L336" s="42"/>
      <c r="M336" s="42"/>
      <c r="N336" s="42"/>
      <c r="O336" s="42"/>
      <c r="P336" s="42"/>
      <c r="Q336" s="42"/>
      <c r="R336" s="42"/>
      <c r="S336" s="42"/>
      <c r="T336" s="42"/>
      <c r="U336" s="42"/>
      <c r="V336" s="42"/>
      <c r="W336" s="42"/>
      <c r="X336" s="42"/>
      <c r="Y336" s="42"/>
      <c r="Z336" s="42"/>
    </row>
    <row r="337" ht="15.75" customHeight="1">
      <c r="A337" s="104" t="s">
        <v>115</v>
      </c>
      <c r="B337" s="96" t="s">
        <v>4001</v>
      </c>
      <c r="C337" s="96" t="s">
        <v>339</v>
      </c>
      <c r="D337" s="96" t="s">
        <v>1666</v>
      </c>
      <c r="E337" s="96" t="s">
        <v>4003</v>
      </c>
      <c r="F337" s="125">
        <v>42789.0</v>
      </c>
      <c r="G337" s="96" t="s">
        <v>4005</v>
      </c>
      <c r="H337" s="124"/>
      <c r="I337" s="42"/>
      <c r="J337" s="42"/>
      <c r="K337" s="42"/>
      <c r="L337" s="42"/>
      <c r="M337" s="42"/>
      <c r="N337" s="42"/>
      <c r="O337" s="42"/>
      <c r="P337" s="42"/>
      <c r="Q337" s="42"/>
      <c r="R337" s="42"/>
      <c r="S337" s="42"/>
      <c r="T337" s="42"/>
      <c r="U337" s="42"/>
      <c r="V337" s="42"/>
      <c r="W337" s="42"/>
      <c r="X337" s="42"/>
      <c r="Y337" s="42"/>
      <c r="Z337" s="42"/>
    </row>
    <row r="338" ht="15.75" customHeight="1">
      <c r="A338" s="104" t="s">
        <v>43</v>
      </c>
      <c r="B338" s="96" t="s">
        <v>4012</v>
      </c>
      <c r="C338" s="96" t="s">
        <v>44</v>
      </c>
      <c r="D338" s="96" t="s">
        <v>1666</v>
      </c>
      <c r="E338" s="96" t="s">
        <v>4015</v>
      </c>
      <c r="F338" s="125">
        <v>42789.0</v>
      </c>
      <c r="G338" s="96"/>
      <c r="H338" s="124" t="s">
        <v>4018</v>
      </c>
      <c r="I338" s="42"/>
      <c r="J338" s="42"/>
      <c r="K338" s="42"/>
      <c r="L338" s="42"/>
      <c r="M338" s="42"/>
      <c r="N338" s="42"/>
      <c r="O338" s="42"/>
      <c r="P338" s="42"/>
      <c r="Q338" s="42"/>
      <c r="R338" s="42"/>
      <c r="S338" s="42"/>
      <c r="T338" s="42"/>
      <c r="U338" s="42"/>
      <c r="V338" s="42"/>
      <c r="W338" s="42"/>
      <c r="X338" s="42"/>
      <c r="Y338" s="42"/>
      <c r="Z338" s="42"/>
    </row>
    <row r="339" ht="15.75" customHeight="1">
      <c r="A339" s="104" t="s">
        <v>50</v>
      </c>
      <c r="B339" s="96" t="s">
        <v>3445</v>
      </c>
      <c r="C339" s="96" t="s">
        <v>116</v>
      </c>
      <c r="D339" s="96" t="s">
        <v>1666</v>
      </c>
      <c r="E339" s="132">
        <v>0.7951388888888888</v>
      </c>
      <c r="F339" s="125">
        <v>42789.0</v>
      </c>
      <c r="G339" s="96" t="s">
        <v>4024</v>
      </c>
      <c r="H339" s="124"/>
      <c r="I339" s="42"/>
      <c r="J339" s="42"/>
      <c r="K339" s="42"/>
      <c r="L339" s="42"/>
      <c r="M339" s="42"/>
      <c r="N339" s="42"/>
      <c r="O339" s="42"/>
      <c r="P339" s="42"/>
      <c r="Q339" s="42"/>
      <c r="R339" s="42"/>
      <c r="S339" s="42"/>
      <c r="T339" s="42"/>
      <c r="U339" s="42"/>
      <c r="V339" s="42"/>
      <c r="W339" s="42"/>
      <c r="X339" s="42"/>
      <c r="Y339" s="42"/>
      <c r="Z339" s="42"/>
    </row>
    <row r="340" ht="15.75" customHeight="1">
      <c r="A340" s="104" t="s">
        <v>50</v>
      </c>
      <c r="B340" s="96" t="s">
        <v>4032</v>
      </c>
      <c r="C340" s="96" t="s">
        <v>44</v>
      </c>
      <c r="D340" s="96" t="s">
        <v>1666</v>
      </c>
      <c r="E340" s="96" t="s">
        <v>2865</v>
      </c>
      <c r="F340" s="125">
        <v>42789.0</v>
      </c>
      <c r="G340" s="96" t="s">
        <v>4036</v>
      </c>
      <c r="H340" s="124"/>
      <c r="I340" s="42"/>
      <c r="J340" s="42"/>
      <c r="K340" s="42"/>
      <c r="L340" s="42"/>
      <c r="M340" s="42"/>
      <c r="N340" s="42"/>
      <c r="O340" s="42"/>
      <c r="P340" s="42"/>
      <c r="Q340" s="42"/>
      <c r="R340" s="42"/>
      <c r="S340" s="42"/>
      <c r="T340" s="42"/>
      <c r="U340" s="42"/>
      <c r="V340" s="42"/>
      <c r="W340" s="42"/>
      <c r="X340" s="42"/>
      <c r="Y340" s="42"/>
      <c r="Z340" s="42"/>
    </row>
    <row r="341" ht="15.75" customHeight="1">
      <c r="A341" s="104" t="s">
        <v>3870</v>
      </c>
      <c r="B341" s="96" t="s">
        <v>4037</v>
      </c>
      <c r="C341" s="96" t="s">
        <v>2824</v>
      </c>
      <c r="D341" s="96" t="s">
        <v>1666</v>
      </c>
      <c r="E341" s="96" t="s">
        <v>3265</v>
      </c>
      <c r="F341" s="125">
        <v>42789.0</v>
      </c>
      <c r="G341" s="96" t="s">
        <v>4038</v>
      </c>
      <c r="H341" s="124"/>
      <c r="I341" s="42"/>
      <c r="J341" s="42"/>
      <c r="K341" s="42"/>
      <c r="L341" s="42"/>
      <c r="M341" s="42"/>
      <c r="N341" s="42"/>
      <c r="O341" s="42"/>
      <c r="P341" s="42"/>
      <c r="Q341" s="42"/>
      <c r="R341" s="42"/>
      <c r="S341" s="42"/>
      <c r="T341" s="42"/>
      <c r="U341" s="42"/>
      <c r="V341" s="42"/>
      <c r="W341" s="42"/>
      <c r="X341" s="42"/>
      <c r="Y341" s="42"/>
      <c r="Z341" s="42"/>
    </row>
    <row r="342" ht="15.75" customHeight="1">
      <c r="A342" s="104" t="s">
        <v>373</v>
      </c>
      <c r="B342" s="96" t="s">
        <v>4040</v>
      </c>
      <c r="C342" s="96" t="s">
        <v>44</v>
      </c>
      <c r="D342" s="96" t="s">
        <v>1666</v>
      </c>
      <c r="E342" s="130">
        <v>0.7861111111111111</v>
      </c>
      <c r="F342" s="123">
        <v>42789.0</v>
      </c>
      <c r="G342" s="96" t="s">
        <v>4044</v>
      </c>
      <c r="H342" s="124"/>
      <c r="I342" s="42"/>
      <c r="J342" s="42"/>
      <c r="K342" s="42"/>
      <c r="L342" s="42"/>
      <c r="M342" s="42"/>
      <c r="N342" s="42"/>
      <c r="O342" s="42"/>
      <c r="P342" s="42"/>
      <c r="Q342" s="42"/>
      <c r="R342" s="42"/>
      <c r="S342" s="42"/>
      <c r="T342" s="42"/>
      <c r="U342" s="42"/>
      <c r="V342" s="42"/>
      <c r="W342" s="42"/>
      <c r="X342" s="42"/>
      <c r="Y342" s="42"/>
      <c r="Z342" s="42"/>
    </row>
    <row r="343" ht="15.75" customHeight="1">
      <c r="A343" s="104" t="s">
        <v>119</v>
      </c>
      <c r="B343" s="96" t="s">
        <v>4046</v>
      </c>
      <c r="C343" s="96" t="s">
        <v>339</v>
      </c>
      <c r="D343" s="96" t="s">
        <v>1666</v>
      </c>
      <c r="E343" s="96">
        <v>1915.0</v>
      </c>
      <c r="F343" s="125">
        <v>42789.0</v>
      </c>
      <c r="G343" s="96" t="s">
        <v>410</v>
      </c>
      <c r="H343" s="124"/>
      <c r="I343" s="42"/>
      <c r="J343" s="42"/>
      <c r="K343" s="42"/>
      <c r="L343" s="42"/>
      <c r="M343" s="42"/>
      <c r="N343" s="42"/>
      <c r="O343" s="42"/>
      <c r="P343" s="42"/>
      <c r="Q343" s="42"/>
      <c r="R343" s="42"/>
      <c r="S343" s="42"/>
      <c r="T343" s="42"/>
      <c r="U343" s="42"/>
      <c r="V343" s="42"/>
      <c r="W343" s="42"/>
      <c r="X343" s="42"/>
      <c r="Y343" s="42"/>
      <c r="Z343" s="42"/>
    </row>
    <row r="344" ht="15.75" customHeight="1">
      <c r="A344" s="104" t="s">
        <v>86</v>
      </c>
      <c r="B344" s="96" t="s">
        <v>4051</v>
      </c>
      <c r="C344" s="96" t="s">
        <v>27</v>
      </c>
      <c r="D344" s="96" t="s">
        <v>1666</v>
      </c>
      <c r="E344" s="96" t="s">
        <v>4052</v>
      </c>
      <c r="F344" s="125">
        <v>42789.0</v>
      </c>
      <c r="G344" s="96" t="s">
        <v>4053</v>
      </c>
      <c r="H344" s="124"/>
      <c r="I344" s="42"/>
      <c r="J344" s="42"/>
      <c r="K344" s="42"/>
      <c r="L344" s="42"/>
      <c r="M344" s="42"/>
      <c r="N344" s="42"/>
      <c r="O344" s="42"/>
      <c r="P344" s="42"/>
      <c r="Q344" s="42"/>
      <c r="R344" s="42"/>
      <c r="S344" s="42"/>
      <c r="T344" s="42"/>
      <c r="U344" s="42"/>
      <c r="V344" s="42"/>
      <c r="W344" s="42"/>
      <c r="X344" s="42"/>
      <c r="Y344" s="42"/>
      <c r="Z344" s="42"/>
    </row>
    <row r="345" ht="15.75" customHeight="1">
      <c r="A345" s="104" t="s">
        <v>119</v>
      </c>
      <c r="B345" s="96" t="s">
        <v>4055</v>
      </c>
      <c r="C345" s="96" t="s">
        <v>27</v>
      </c>
      <c r="D345" s="96" t="s">
        <v>1666</v>
      </c>
      <c r="E345" s="96">
        <v>2132.0</v>
      </c>
      <c r="F345" s="125">
        <v>42789.0</v>
      </c>
      <c r="G345" s="96" t="s">
        <v>4056</v>
      </c>
      <c r="H345" s="124"/>
      <c r="I345" s="42"/>
      <c r="J345" s="42"/>
      <c r="K345" s="42"/>
      <c r="L345" s="42"/>
      <c r="M345" s="42"/>
      <c r="N345" s="42"/>
      <c r="O345" s="42"/>
      <c r="P345" s="42"/>
      <c r="Q345" s="42"/>
      <c r="R345" s="42"/>
      <c r="S345" s="42"/>
      <c r="T345" s="42"/>
      <c r="U345" s="42"/>
      <c r="V345" s="42"/>
      <c r="W345" s="42"/>
      <c r="X345" s="42"/>
      <c r="Y345" s="42"/>
      <c r="Z345" s="42"/>
    </row>
    <row r="346" ht="15.75" customHeight="1">
      <c r="A346" s="104" t="s">
        <v>86</v>
      </c>
      <c r="B346" s="96" t="s">
        <v>4065</v>
      </c>
      <c r="C346" s="96" t="s">
        <v>44</v>
      </c>
      <c r="D346" s="96" t="s">
        <v>1666</v>
      </c>
      <c r="E346" s="96" t="s">
        <v>4069</v>
      </c>
      <c r="F346" s="125">
        <v>42789.0</v>
      </c>
      <c r="G346" s="96" t="s">
        <v>4070</v>
      </c>
      <c r="H346" s="124"/>
      <c r="I346" s="42"/>
      <c r="J346" s="42"/>
      <c r="K346" s="42"/>
      <c r="L346" s="42"/>
      <c r="M346" s="42"/>
      <c r="N346" s="42"/>
      <c r="O346" s="42"/>
      <c r="P346" s="42"/>
      <c r="Q346" s="42"/>
      <c r="R346" s="42"/>
      <c r="S346" s="42"/>
      <c r="T346" s="42"/>
      <c r="U346" s="42"/>
      <c r="V346" s="42"/>
      <c r="W346" s="42"/>
      <c r="X346" s="42"/>
      <c r="Y346" s="42"/>
      <c r="Z346" s="42"/>
    </row>
    <row r="347" ht="15.75" customHeight="1">
      <c r="A347" s="104" t="s">
        <v>119</v>
      </c>
      <c r="B347" s="96" t="s">
        <v>1890</v>
      </c>
      <c r="C347" s="96" t="s">
        <v>27</v>
      </c>
      <c r="D347" s="96" t="s">
        <v>1666</v>
      </c>
      <c r="E347" s="96">
        <v>2153.0</v>
      </c>
      <c r="F347" s="125">
        <v>42789.0</v>
      </c>
      <c r="G347" s="96" t="s">
        <v>4078</v>
      </c>
      <c r="H347" s="124"/>
      <c r="I347" s="42"/>
      <c r="J347" s="42"/>
      <c r="K347" s="42"/>
      <c r="L347" s="42"/>
      <c r="M347" s="42"/>
      <c r="N347" s="42"/>
      <c r="O347" s="42"/>
      <c r="P347" s="42"/>
      <c r="Q347" s="42"/>
      <c r="R347" s="42"/>
      <c r="S347" s="42"/>
      <c r="T347" s="42"/>
      <c r="U347" s="42"/>
      <c r="V347" s="42"/>
      <c r="W347" s="42"/>
      <c r="X347" s="42"/>
      <c r="Y347" s="42"/>
      <c r="Z347" s="42"/>
    </row>
    <row r="348" ht="15.75" customHeight="1">
      <c r="A348" s="104" t="s">
        <v>491</v>
      </c>
      <c r="B348" s="96" t="s">
        <v>4082</v>
      </c>
      <c r="C348" s="96" t="s">
        <v>339</v>
      </c>
      <c r="D348" s="96" t="s">
        <v>1666</v>
      </c>
      <c r="E348" s="132">
        <v>0.43125</v>
      </c>
      <c r="F348" s="125">
        <v>42789.0</v>
      </c>
      <c r="G348" s="96" t="s">
        <v>4085</v>
      </c>
      <c r="H348" s="124"/>
      <c r="I348" s="42"/>
      <c r="J348" s="42"/>
      <c r="K348" s="42"/>
      <c r="L348" s="42"/>
      <c r="M348" s="42"/>
      <c r="N348" s="42"/>
      <c r="O348" s="42"/>
      <c r="P348" s="42"/>
      <c r="Q348" s="42"/>
      <c r="R348" s="42"/>
      <c r="S348" s="42"/>
      <c r="T348" s="42"/>
      <c r="U348" s="42"/>
      <c r="V348" s="42"/>
      <c r="W348" s="42"/>
      <c r="X348" s="42"/>
      <c r="Y348" s="42"/>
      <c r="Z348" s="42"/>
    </row>
    <row r="349" ht="15.75" customHeight="1">
      <c r="A349" s="104" t="s">
        <v>119</v>
      </c>
      <c r="B349" s="96" t="s">
        <v>4093</v>
      </c>
      <c r="C349" s="96" t="s">
        <v>339</v>
      </c>
      <c r="D349" s="96" t="s">
        <v>1666</v>
      </c>
      <c r="E349" s="96">
        <v>708.0</v>
      </c>
      <c r="F349" s="125">
        <v>42790.0</v>
      </c>
      <c r="G349" s="96" t="s">
        <v>4099</v>
      </c>
      <c r="H349" s="124"/>
      <c r="I349" s="42"/>
      <c r="J349" s="42"/>
      <c r="K349" s="42"/>
      <c r="L349" s="42"/>
      <c r="M349" s="42"/>
      <c r="N349" s="42"/>
      <c r="O349" s="42"/>
      <c r="P349" s="42"/>
      <c r="Q349" s="42"/>
      <c r="R349" s="42"/>
      <c r="S349" s="42"/>
      <c r="T349" s="42"/>
      <c r="U349" s="42"/>
      <c r="V349" s="42"/>
      <c r="W349" s="42"/>
      <c r="X349" s="42"/>
      <c r="Y349" s="42"/>
      <c r="Z349" s="42"/>
    </row>
    <row r="350" ht="15.75" customHeight="1">
      <c r="A350" s="104" t="s">
        <v>119</v>
      </c>
      <c r="B350" s="96" t="s">
        <v>4104</v>
      </c>
      <c r="C350" s="96" t="s">
        <v>27</v>
      </c>
      <c r="D350" s="96" t="s">
        <v>1666</v>
      </c>
      <c r="E350" s="96">
        <v>1354.0</v>
      </c>
      <c r="F350" s="125">
        <v>42790.0</v>
      </c>
      <c r="G350" s="96" t="s">
        <v>4104</v>
      </c>
      <c r="H350" s="124"/>
      <c r="I350" s="42"/>
      <c r="J350" s="42"/>
      <c r="K350" s="42"/>
      <c r="L350" s="42"/>
      <c r="M350" s="42"/>
      <c r="N350" s="42"/>
      <c r="O350" s="42"/>
      <c r="P350" s="42"/>
      <c r="Q350" s="42"/>
      <c r="R350" s="42"/>
      <c r="S350" s="42"/>
      <c r="T350" s="42"/>
      <c r="U350" s="42"/>
      <c r="V350" s="42"/>
      <c r="W350" s="42"/>
      <c r="X350" s="42"/>
      <c r="Y350" s="42"/>
      <c r="Z350" s="42"/>
    </row>
    <row r="351" ht="15.75" customHeight="1">
      <c r="A351" s="104" t="s">
        <v>373</v>
      </c>
      <c r="B351" s="96" t="s">
        <v>4105</v>
      </c>
      <c r="C351" s="96" t="s">
        <v>339</v>
      </c>
      <c r="D351" s="96" t="s">
        <v>1666</v>
      </c>
      <c r="E351" s="132">
        <v>0.475</v>
      </c>
      <c r="F351" s="123">
        <v>42790.0</v>
      </c>
      <c r="G351" s="96" t="s">
        <v>4106</v>
      </c>
      <c r="H351" s="124"/>
      <c r="I351" s="42"/>
      <c r="J351" s="42"/>
      <c r="K351" s="42"/>
      <c r="L351" s="42"/>
      <c r="M351" s="42"/>
      <c r="N351" s="42"/>
      <c r="O351" s="42"/>
      <c r="P351" s="42"/>
      <c r="Q351" s="42"/>
      <c r="R351" s="42"/>
      <c r="S351" s="42"/>
      <c r="T351" s="42"/>
      <c r="U351" s="42"/>
      <c r="V351" s="42"/>
      <c r="W351" s="42"/>
      <c r="X351" s="42"/>
      <c r="Y351" s="42"/>
      <c r="Z351" s="42"/>
    </row>
    <row r="352" ht="15.75" customHeight="1">
      <c r="A352" s="104" t="s">
        <v>373</v>
      </c>
      <c r="B352" s="96" t="s">
        <v>4107</v>
      </c>
      <c r="C352" s="96" t="s">
        <v>339</v>
      </c>
      <c r="D352" s="96" t="s">
        <v>1666</v>
      </c>
      <c r="E352" s="132">
        <v>0.05625</v>
      </c>
      <c r="F352" s="123">
        <v>42791.0</v>
      </c>
      <c r="G352" s="96" t="s">
        <v>4108</v>
      </c>
      <c r="H352" s="124"/>
      <c r="I352" s="42"/>
      <c r="J352" s="42"/>
      <c r="K352" s="42"/>
      <c r="L352" s="42"/>
      <c r="M352" s="42"/>
      <c r="N352" s="42"/>
      <c r="O352" s="42"/>
      <c r="P352" s="42"/>
      <c r="Q352" s="42"/>
      <c r="R352" s="42"/>
      <c r="S352" s="42"/>
      <c r="T352" s="42"/>
      <c r="U352" s="42"/>
      <c r="V352" s="42"/>
      <c r="W352" s="42"/>
      <c r="X352" s="42"/>
      <c r="Y352" s="42"/>
      <c r="Z352" s="42"/>
    </row>
    <row r="353" ht="15.75" customHeight="1">
      <c r="A353" s="104" t="s">
        <v>4109</v>
      </c>
      <c r="B353" s="96" t="s">
        <v>4111</v>
      </c>
      <c r="C353" s="96" t="s">
        <v>598</v>
      </c>
      <c r="D353" s="96" t="s">
        <v>1666</v>
      </c>
      <c r="E353" s="96" t="s">
        <v>4113</v>
      </c>
      <c r="F353" s="125">
        <v>42790.0</v>
      </c>
      <c r="G353" s="96" t="s">
        <v>3486</v>
      </c>
      <c r="H353" s="124"/>
      <c r="I353" s="42"/>
      <c r="J353" s="42"/>
      <c r="K353" s="42"/>
      <c r="L353" s="42"/>
      <c r="M353" s="42"/>
      <c r="N353" s="42"/>
      <c r="O353" s="42"/>
      <c r="P353" s="42"/>
      <c r="Q353" s="42"/>
      <c r="R353" s="42"/>
      <c r="S353" s="42"/>
      <c r="T353" s="42"/>
      <c r="U353" s="42"/>
      <c r="V353" s="42"/>
      <c r="W353" s="42"/>
      <c r="X353" s="42"/>
      <c r="Y353" s="42"/>
      <c r="Z353" s="42"/>
    </row>
    <row r="354" ht="15.75" customHeight="1">
      <c r="A354" s="104" t="s">
        <v>50</v>
      </c>
      <c r="B354" s="96" t="s">
        <v>4116</v>
      </c>
      <c r="C354" s="96" t="s">
        <v>116</v>
      </c>
      <c r="D354" s="96" t="s">
        <v>1666</v>
      </c>
      <c r="E354" s="96" t="s">
        <v>4117</v>
      </c>
      <c r="F354" s="126">
        <v>42791.0</v>
      </c>
      <c r="G354" s="96" t="s">
        <v>4119</v>
      </c>
      <c r="H354" s="124"/>
      <c r="I354" s="42"/>
      <c r="J354" s="42"/>
      <c r="K354" s="42"/>
      <c r="L354" s="42"/>
      <c r="M354" s="42"/>
      <c r="N354" s="42"/>
      <c r="O354" s="42"/>
      <c r="P354" s="42"/>
      <c r="Q354" s="42"/>
      <c r="R354" s="42"/>
      <c r="S354" s="42"/>
      <c r="T354" s="42"/>
      <c r="U354" s="42"/>
      <c r="V354" s="42"/>
      <c r="W354" s="42"/>
      <c r="X354" s="42"/>
      <c r="Y354" s="42"/>
      <c r="Z354" s="42"/>
    </row>
    <row r="355" ht="15.75" customHeight="1">
      <c r="A355" s="104" t="s">
        <v>50</v>
      </c>
      <c r="B355" s="96" t="s">
        <v>4123</v>
      </c>
      <c r="C355" s="96" t="s">
        <v>339</v>
      </c>
      <c r="D355" s="96" t="s">
        <v>1666</v>
      </c>
      <c r="E355" s="96" t="s">
        <v>4125</v>
      </c>
      <c r="F355" s="126">
        <v>42791.0</v>
      </c>
      <c r="G355" s="96" t="s">
        <v>4126</v>
      </c>
      <c r="H355" s="124"/>
      <c r="I355" s="42"/>
      <c r="J355" s="42"/>
      <c r="K355" s="42"/>
      <c r="L355" s="42"/>
      <c r="M355" s="42"/>
      <c r="N355" s="42"/>
      <c r="O355" s="42"/>
      <c r="P355" s="42"/>
      <c r="Q355" s="42"/>
      <c r="R355" s="42"/>
      <c r="S355" s="42"/>
      <c r="T355" s="42"/>
      <c r="U355" s="42"/>
      <c r="V355" s="42"/>
      <c r="W355" s="42"/>
      <c r="X355" s="42"/>
      <c r="Y355" s="42"/>
      <c r="Z355" s="42"/>
    </row>
    <row r="356" ht="15.75" customHeight="1">
      <c r="A356" s="104" t="s">
        <v>440</v>
      </c>
      <c r="B356" s="96" t="s">
        <v>4130</v>
      </c>
      <c r="C356" s="96" t="s">
        <v>116</v>
      </c>
      <c r="D356" s="96" t="s">
        <v>1666</v>
      </c>
      <c r="E356" s="96">
        <v>1649.0</v>
      </c>
      <c r="F356" s="125">
        <v>42791.0</v>
      </c>
      <c r="G356" s="96" t="s">
        <v>4132</v>
      </c>
      <c r="H356" s="124"/>
      <c r="I356" s="42"/>
      <c r="J356" s="42"/>
      <c r="K356" s="42"/>
      <c r="L356" s="42"/>
      <c r="M356" s="42"/>
      <c r="N356" s="42"/>
      <c r="O356" s="42"/>
      <c r="P356" s="42"/>
      <c r="Q356" s="42"/>
      <c r="R356" s="42"/>
      <c r="S356" s="42"/>
      <c r="T356" s="42"/>
      <c r="U356" s="42"/>
      <c r="V356" s="42"/>
      <c r="W356" s="42"/>
      <c r="X356" s="42"/>
      <c r="Y356" s="42"/>
      <c r="Z356" s="42"/>
    </row>
    <row r="357" ht="15.75" customHeight="1">
      <c r="A357" s="104" t="s">
        <v>50</v>
      </c>
      <c r="B357" s="96" t="s">
        <v>4135</v>
      </c>
      <c r="C357" s="96" t="s">
        <v>27</v>
      </c>
      <c r="D357" s="96" t="s">
        <v>1666</v>
      </c>
      <c r="E357" s="96" t="s">
        <v>4139</v>
      </c>
      <c r="F357" s="126">
        <v>42792.0</v>
      </c>
      <c r="G357" s="96" t="s">
        <v>4141</v>
      </c>
      <c r="H357" s="124"/>
      <c r="I357" s="42"/>
      <c r="J357" s="42"/>
      <c r="K357" s="42"/>
      <c r="L357" s="42"/>
      <c r="M357" s="42"/>
      <c r="N357" s="42"/>
      <c r="O357" s="42"/>
      <c r="P357" s="42"/>
      <c r="Q357" s="42"/>
      <c r="R357" s="42"/>
      <c r="S357" s="42"/>
      <c r="T357" s="42"/>
      <c r="U357" s="42"/>
      <c r="V357" s="42"/>
      <c r="W357" s="42"/>
      <c r="X357" s="42"/>
      <c r="Y357" s="42"/>
      <c r="Z357" s="42"/>
    </row>
    <row r="358" ht="15.75" customHeight="1">
      <c r="A358" s="104" t="s">
        <v>440</v>
      </c>
      <c r="B358" s="96" t="s">
        <v>4143</v>
      </c>
      <c r="C358" s="96" t="s">
        <v>44</v>
      </c>
      <c r="D358" s="96" t="s">
        <v>1666</v>
      </c>
      <c r="E358" s="96">
        <v>2127.0</v>
      </c>
      <c r="F358" s="125">
        <v>42791.0</v>
      </c>
      <c r="G358" s="96" t="s">
        <v>4144</v>
      </c>
      <c r="H358" s="124"/>
      <c r="I358" s="42"/>
      <c r="J358" s="42"/>
      <c r="K358" s="42"/>
      <c r="L358" s="42"/>
      <c r="M358" s="42"/>
      <c r="N358" s="42"/>
      <c r="O358" s="42"/>
      <c r="P358" s="42"/>
      <c r="Q358" s="42"/>
      <c r="R358" s="42"/>
      <c r="S358" s="42"/>
      <c r="T358" s="42"/>
      <c r="U358" s="42"/>
      <c r="V358" s="42"/>
      <c r="W358" s="42"/>
      <c r="X358" s="42"/>
      <c r="Y358" s="42"/>
      <c r="Z358" s="42"/>
    </row>
    <row r="359" ht="15.75" customHeight="1">
      <c r="A359" s="104" t="s">
        <v>440</v>
      </c>
      <c r="B359" s="96" t="s">
        <v>4146</v>
      </c>
      <c r="C359" s="96" t="s">
        <v>44</v>
      </c>
      <c r="D359" s="96" t="s">
        <v>1666</v>
      </c>
      <c r="E359" s="96">
        <v>2129.0</v>
      </c>
      <c r="F359" s="125">
        <v>42791.0</v>
      </c>
      <c r="G359" s="96" t="s">
        <v>4148</v>
      </c>
      <c r="H359" s="124"/>
      <c r="I359" s="42"/>
      <c r="J359" s="42"/>
      <c r="K359" s="42"/>
      <c r="L359" s="42"/>
      <c r="M359" s="42"/>
      <c r="N359" s="42"/>
      <c r="O359" s="42"/>
      <c r="P359" s="42"/>
      <c r="Q359" s="42"/>
      <c r="R359" s="42"/>
      <c r="S359" s="42"/>
      <c r="T359" s="42"/>
      <c r="U359" s="42"/>
      <c r="V359" s="42"/>
      <c r="W359" s="42"/>
      <c r="X359" s="42"/>
      <c r="Y359" s="42"/>
      <c r="Z359" s="42"/>
    </row>
    <row r="360" ht="15.75" customHeight="1">
      <c r="A360" s="104" t="s">
        <v>86</v>
      </c>
      <c r="B360" s="96" t="s">
        <v>4152</v>
      </c>
      <c r="C360" s="96" t="s">
        <v>116</v>
      </c>
      <c r="D360" s="96" t="s">
        <v>1666</v>
      </c>
      <c r="E360" s="96" t="s">
        <v>4156</v>
      </c>
      <c r="F360" s="125">
        <v>42791.0</v>
      </c>
      <c r="G360" s="96" t="s">
        <v>4159</v>
      </c>
      <c r="H360" s="124"/>
      <c r="I360" s="42"/>
      <c r="J360" s="42"/>
      <c r="K360" s="42"/>
      <c r="L360" s="42"/>
      <c r="M360" s="42"/>
      <c r="N360" s="42"/>
      <c r="O360" s="42"/>
      <c r="P360" s="42"/>
      <c r="Q360" s="42"/>
      <c r="R360" s="42"/>
      <c r="S360" s="42"/>
      <c r="T360" s="42"/>
      <c r="U360" s="42"/>
      <c r="V360" s="42"/>
      <c r="W360" s="42"/>
      <c r="X360" s="42"/>
      <c r="Y360" s="42"/>
      <c r="Z360" s="42"/>
    </row>
    <row r="361" ht="15.75" customHeight="1">
      <c r="A361" s="104" t="s">
        <v>86</v>
      </c>
      <c r="B361" s="96" t="s">
        <v>4161</v>
      </c>
      <c r="C361" s="96" t="s">
        <v>27</v>
      </c>
      <c r="D361" s="96" t="s">
        <v>1666</v>
      </c>
      <c r="E361" s="96" t="s">
        <v>4162</v>
      </c>
      <c r="F361" s="125">
        <v>42791.0</v>
      </c>
      <c r="G361" s="96" t="s">
        <v>4163</v>
      </c>
      <c r="H361" s="124" t="s">
        <v>4164</v>
      </c>
      <c r="I361" s="42"/>
      <c r="J361" s="42"/>
      <c r="K361" s="42"/>
      <c r="L361" s="42"/>
      <c r="M361" s="42"/>
      <c r="N361" s="42"/>
      <c r="O361" s="42"/>
      <c r="P361" s="42"/>
      <c r="Q361" s="42"/>
      <c r="R361" s="42"/>
      <c r="S361" s="42"/>
      <c r="T361" s="42"/>
      <c r="U361" s="42"/>
      <c r="V361" s="42"/>
      <c r="W361" s="42"/>
      <c r="X361" s="42"/>
      <c r="Y361" s="42"/>
      <c r="Z361" s="42"/>
    </row>
    <row r="362" ht="15.75" customHeight="1">
      <c r="A362" s="104" t="s">
        <v>137</v>
      </c>
      <c r="B362" s="96" t="s">
        <v>4165</v>
      </c>
      <c r="C362" s="96" t="s">
        <v>116</v>
      </c>
      <c r="D362" s="96" t="s">
        <v>1666</v>
      </c>
      <c r="E362" s="96" t="s">
        <v>4166</v>
      </c>
      <c r="F362" s="125">
        <v>42792.0</v>
      </c>
      <c r="G362" s="96" t="s">
        <v>4167</v>
      </c>
      <c r="H362" s="124"/>
      <c r="I362" s="42"/>
      <c r="J362" s="42"/>
      <c r="K362" s="42"/>
      <c r="L362" s="42"/>
      <c r="M362" s="42"/>
      <c r="N362" s="42"/>
      <c r="O362" s="42"/>
      <c r="P362" s="42"/>
      <c r="Q362" s="42"/>
      <c r="R362" s="42"/>
      <c r="S362" s="42"/>
      <c r="T362" s="42"/>
      <c r="U362" s="42"/>
      <c r="V362" s="42"/>
      <c r="W362" s="42"/>
      <c r="X362" s="42"/>
      <c r="Y362" s="42"/>
      <c r="Z362" s="42"/>
    </row>
    <row r="363" ht="15.75" customHeight="1">
      <c r="A363" s="104" t="s">
        <v>137</v>
      </c>
      <c r="B363" s="96" t="s">
        <v>2377</v>
      </c>
      <c r="C363" s="96" t="s">
        <v>44</v>
      </c>
      <c r="D363" s="96" t="s">
        <v>1666</v>
      </c>
      <c r="E363" s="96" t="s">
        <v>4168</v>
      </c>
      <c r="F363" s="125">
        <v>42792.0</v>
      </c>
      <c r="G363" s="96" t="s">
        <v>4169</v>
      </c>
      <c r="H363" s="124"/>
      <c r="I363" s="42"/>
      <c r="J363" s="42"/>
      <c r="K363" s="42"/>
      <c r="L363" s="42"/>
      <c r="M363" s="42"/>
      <c r="N363" s="42"/>
      <c r="O363" s="42"/>
      <c r="P363" s="42"/>
      <c r="Q363" s="42"/>
      <c r="R363" s="42"/>
      <c r="S363" s="42"/>
      <c r="T363" s="42"/>
      <c r="U363" s="42"/>
      <c r="V363" s="42"/>
      <c r="W363" s="42"/>
      <c r="X363" s="42"/>
      <c r="Y363" s="42"/>
      <c r="Z363" s="42"/>
    </row>
    <row r="364" ht="15.75" customHeight="1">
      <c r="A364" s="104" t="s">
        <v>440</v>
      </c>
      <c r="B364" s="96" t="s">
        <v>4176</v>
      </c>
      <c r="C364" s="96" t="s">
        <v>27</v>
      </c>
      <c r="D364" s="96" t="s">
        <v>1666</v>
      </c>
      <c r="E364" s="96">
        <v>835.0</v>
      </c>
      <c r="F364" s="125">
        <v>42792.0</v>
      </c>
      <c r="G364" s="96"/>
      <c r="H364" s="124"/>
      <c r="I364" s="42"/>
      <c r="J364" s="42"/>
      <c r="K364" s="42"/>
      <c r="L364" s="42"/>
      <c r="M364" s="42"/>
      <c r="N364" s="42"/>
      <c r="O364" s="42"/>
      <c r="P364" s="42"/>
      <c r="Q364" s="42"/>
      <c r="R364" s="42"/>
      <c r="S364" s="42"/>
      <c r="T364" s="42"/>
      <c r="U364" s="42"/>
      <c r="V364" s="42"/>
      <c r="W364" s="42"/>
      <c r="X364" s="42"/>
      <c r="Y364" s="42"/>
      <c r="Z364" s="42"/>
    </row>
    <row r="365" ht="15.75" customHeight="1">
      <c r="A365" s="104" t="s">
        <v>43</v>
      </c>
      <c r="B365" s="96" t="s">
        <v>4180</v>
      </c>
      <c r="C365" s="96" t="s">
        <v>339</v>
      </c>
      <c r="D365" s="96" t="s">
        <v>1666</v>
      </c>
      <c r="E365" s="130">
        <v>0.3076388888888889</v>
      </c>
      <c r="F365" s="125">
        <v>42792.0</v>
      </c>
      <c r="G365" s="96" t="s">
        <v>4183</v>
      </c>
      <c r="H365" s="124" t="s">
        <v>4185</v>
      </c>
      <c r="I365" s="42"/>
      <c r="J365" s="42"/>
      <c r="K365" s="42"/>
      <c r="L365" s="42"/>
      <c r="M365" s="42"/>
      <c r="N365" s="42"/>
      <c r="O365" s="42"/>
      <c r="P365" s="42"/>
      <c r="Q365" s="42"/>
      <c r="R365" s="42"/>
      <c r="S365" s="42"/>
      <c r="T365" s="42"/>
      <c r="U365" s="42"/>
      <c r="V365" s="42"/>
      <c r="W365" s="42"/>
      <c r="X365" s="42"/>
      <c r="Y365" s="42"/>
      <c r="Z365" s="42"/>
    </row>
    <row r="366" ht="15.75" customHeight="1">
      <c r="A366" s="104" t="s">
        <v>50</v>
      </c>
      <c r="B366" s="96" t="s">
        <v>4188</v>
      </c>
      <c r="C366" s="96" t="s">
        <v>116</v>
      </c>
      <c r="D366" s="96" t="s">
        <v>1666</v>
      </c>
      <c r="E366" s="96" t="s">
        <v>4191</v>
      </c>
      <c r="F366" s="126">
        <v>42792.0</v>
      </c>
      <c r="G366" s="96" t="s">
        <v>519</v>
      </c>
      <c r="H366" s="124"/>
      <c r="I366" s="42"/>
      <c r="J366" s="42"/>
      <c r="K366" s="42"/>
      <c r="L366" s="42"/>
      <c r="M366" s="42"/>
      <c r="N366" s="42"/>
      <c r="O366" s="42"/>
      <c r="P366" s="42"/>
      <c r="Q366" s="42"/>
      <c r="R366" s="42"/>
      <c r="S366" s="42"/>
      <c r="T366" s="42"/>
      <c r="U366" s="42"/>
      <c r="V366" s="42"/>
      <c r="W366" s="42"/>
      <c r="X366" s="42"/>
      <c r="Y366" s="42"/>
      <c r="Z366" s="42"/>
    </row>
    <row r="367" ht="15.75" customHeight="1">
      <c r="A367" s="104" t="s">
        <v>50</v>
      </c>
      <c r="B367" s="96" t="s">
        <v>4197</v>
      </c>
      <c r="C367" s="96" t="s">
        <v>116</v>
      </c>
      <c r="D367" s="96" t="s">
        <v>1666</v>
      </c>
      <c r="E367" s="96" t="s">
        <v>4202</v>
      </c>
      <c r="F367" s="126">
        <v>42792.0</v>
      </c>
      <c r="G367" s="96" t="s">
        <v>4204</v>
      </c>
      <c r="H367" s="124"/>
      <c r="I367" s="42"/>
      <c r="J367" s="42"/>
      <c r="K367" s="42"/>
      <c r="L367" s="42"/>
      <c r="M367" s="42"/>
      <c r="N367" s="42"/>
      <c r="O367" s="42"/>
      <c r="P367" s="42"/>
      <c r="Q367" s="42"/>
      <c r="R367" s="42"/>
      <c r="S367" s="42"/>
      <c r="T367" s="42"/>
      <c r="U367" s="42"/>
      <c r="V367" s="42"/>
      <c r="W367" s="42"/>
      <c r="X367" s="42"/>
      <c r="Y367" s="42"/>
      <c r="Z367" s="42"/>
    </row>
    <row r="368" ht="15.75" customHeight="1">
      <c r="A368" s="104" t="s">
        <v>50</v>
      </c>
      <c r="B368" s="96" t="s">
        <v>4212</v>
      </c>
      <c r="C368" s="96" t="s">
        <v>339</v>
      </c>
      <c r="D368" s="96" t="s">
        <v>1666</v>
      </c>
      <c r="E368" s="96" t="s">
        <v>4214</v>
      </c>
      <c r="F368" s="126">
        <v>42793.0</v>
      </c>
      <c r="G368" s="96" t="s">
        <v>4216</v>
      </c>
      <c r="H368" s="124"/>
      <c r="I368" s="42"/>
      <c r="J368" s="42"/>
      <c r="K368" s="42"/>
      <c r="L368" s="42"/>
      <c r="M368" s="42"/>
      <c r="N368" s="42"/>
      <c r="O368" s="42"/>
      <c r="P368" s="42"/>
      <c r="Q368" s="42"/>
      <c r="R368" s="42"/>
      <c r="S368" s="42"/>
      <c r="T368" s="42"/>
      <c r="U368" s="42"/>
      <c r="V368" s="42"/>
      <c r="W368" s="42"/>
      <c r="X368" s="42"/>
      <c r="Y368" s="42"/>
      <c r="Z368" s="42"/>
    </row>
    <row r="369" ht="15.75" customHeight="1">
      <c r="A369" s="104" t="s">
        <v>50</v>
      </c>
      <c r="B369" s="96" t="s">
        <v>4217</v>
      </c>
      <c r="C369" s="96" t="s">
        <v>339</v>
      </c>
      <c r="D369" s="96" t="s">
        <v>1666</v>
      </c>
      <c r="E369" s="96" t="s">
        <v>4219</v>
      </c>
      <c r="F369" s="126">
        <v>42793.0</v>
      </c>
      <c r="G369" s="96" t="s">
        <v>4221</v>
      </c>
      <c r="H369" s="124"/>
      <c r="I369" s="42"/>
      <c r="J369" s="42"/>
      <c r="K369" s="42"/>
      <c r="L369" s="42"/>
      <c r="M369" s="42"/>
      <c r="N369" s="42"/>
      <c r="O369" s="42"/>
      <c r="P369" s="42"/>
      <c r="Q369" s="42"/>
      <c r="R369" s="42"/>
      <c r="S369" s="42"/>
      <c r="T369" s="42"/>
      <c r="U369" s="42"/>
      <c r="V369" s="42"/>
      <c r="W369" s="42"/>
      <c r="X369" s="42"/>
      <c r="Y369" s="42"/>
      <c r="Z369" s="42"/>
    </row>
    <row r="370" ht="15.75" customHeight="1">
      <c r="A370" s="104" t="s">
        <v>65</v>
      </c>
      <c r="B370" s="96" t="s">
        <v>4226</v>
      </c>
      <c r="C370" s="96" t="s">
        <v>44</v>
      </c>
      <c r="D370" s="96" t="s">
        <v>1666</v>
      </c>
      <c r="E370" s="96" t="s">
        <v>4228</v>
      </c>
      <c r="F370" s="125">
        <v>42793.0</v>
      </c>
      <c r="G370" s="96" t="s">
        <v>3756</v>
      </c>
      <c r="H370" s="124"/>
      <c r="I370" s="42"/>
      <c r="J370" s="42"/>
      <c r="K370" s="42"/>
      <c r="L370" s="42"/>
      <c r="M370" s="42"/>
      <c r="N370" s="42"/>
      <c r="O370" s="42"/>
      <c r="P370" s="42"/>
      <c r="Q370" s="42"/>
      <c r="R370" s="42"/>
      <c r="S370" s="42"/>
      <c r="T370" s="42"/>
      <c r="U370" s="42"/>
      <c r="V370" s="42"/>
      <c r="W370" s="42"/>
      <c r="X370" s="42"/>
      <c r="Y370" s="42"/>
      <c r="Z370" s="42"/>
    </row>
    <row r="371" ht="15.75" customHeight="1">
      <c r="A371" s="104" t="s">
        <v>26</v>
      </c>
      <c r="B371" s="96" t="s">
        <v>4235</v>
      </c>
      <c r="C371" s="96" t="s">
        <v>44</v>
      </c>
      <c r="D371" s="96" t="s">
        <v>1666</v>
      </c>
      <c r="E371" s="96" t="s">
        <v>4236</v>
      </c>
      <c r="F371" s="123">
        <v>42793.0</v>
      </c>
      <c r="G371" s="96">
        <v>420.0</v>
      </c>
      <c r="H371" s="124"/>
      <c r="I371" s="42"/>
      <c r="J371" s="42"/>
      <c r="K371" s="42"/>
      <c r="L371" s="42"/>
      <c r="M371" s="42"/>
      <c r="N371" s="42"/>
      <c r="O371" s="42"/>
      <c r="P371" s="42"/>
      <c r="Q371" s="42"/>
      <c r="R371" s="42"/>
      <c r="S371" s="42"/>
      <c r="T371" s="42"/>
      <c r="U371" s="42"/>
      <c r="V371" s="42"/>
      <c r="W371" s="42"/>
      <c r="X371" s="42"/>
      <c r="Y371" s="42"/>
      <c r="Z371" s="42"/>
    </row>
    <row r="372" ht="15.75" customHeight="1">
      <c r="A372" s="104" t="s">
        <v>470</v>
      </c>
      <c r="B372" s="96" t="s">
        <v>4240</v>
      </c>
      <c r="C372" s="96" t="s">
        <v>905</v>
      </c>
      <c r="D372" s="96" t="s">
        <v>1666</v>
      </c>
      <c r="E372" s="132">
        <v>0.1736111111111111</v>
      </c>
      <c r="F372" s="123">
        <v>42794.0</v>
      </c>
      <c r="G372" s="96" t="s">
        <v>4243</v>
      </c>
      <c r="H372" s="124"/>
      <c r="I372" s="42"/>
      <c r="J372" s="42"/>
      <c r="K372" s="42"/>
      <c r="L372" s="42"/>
      <c r="M372" s="42"/>
      <c r="N372" s="42"/>
      <c r="O372" s="42"/>
      <c r="P372" s="42"/>
      <c r="Q372" s="42"/>
      <c r="R372" s="42"/>
      <c r="S372" s="42"/>
      <c r="T372" s="42"/>
      <c r="U372" s="42"/>
      <c r="V372" s="42"/>
      <c r="W372" s="42"/>
      <c r="X372" s="42"/>
      <c r="Y372" s="42"/>
      <c r="Z372" s="42"/>
    </row>
    <row r="373" ht="15.75" customHeight="1">
      <c r="A373" s="104" t="s">
        <v>373</v>
      </c>
      <c r="B373" s="96" t="s">
        <v>4249</v>
      </c>
      <c r="C373" s="96" t="s">
        <v>116</v>
      </c>
      <c r="D373" s="96" t="s">
        <v>1666</v>
      </c>
      <c r="E373" s="130">
        <v>0.7368055555555556</v>
      </c>
      <c r="F373" s="123">
        <v>42794.0</v>
      </c>
      <c r="G373" s="96" t="s">
        <v>4253</v>
      </c>
      <c r="H373" s="124"/>
      <c r="I373" s="42"/>
      <c r="J373" s="42"/>
      <c r="K373" s="42"/>
      <c r="L373" s="42"/>
      <c r="M373" s="42"/>
      <c r="N373" s="42"/>
      <c r="O373" s="42"/>
      <c r="P373" s="42"/>
      <c r="Q373" s="42"/>
      <c r="R373" s="42"/>
      <c r="S373" s="42"/>
      <c r="T373" s="42"/>
      <c r="U373" s="42"/>
      <c r="V373" s="42"/>
      <c r="W373" s="42"/>
      <c r="X373" s="42"/>
      <c r="Y373" s="42"/>
      <c r="Z373" s="42"/>
    </row>
    <row r="374" ht="15.75" customHeight="1">
      <c r="A374" s="104" t="s">
        <v>373</v>
      </c>
      <c r="B374" s="96" t="s">
        <v>4260</v>
      </c>
      <c r="C374" s="96" t="s">
        <v>455</v>
      </c>
      <c r="D374" s="96" t="s">
        <v>1666</v>
      </c>
      <c r="E374" s="132">
        <v>0.33819444444444446</v>
      </c>
      <c r="F374" s="123">
        <v>42794.0</v>
      </c>
      <c r="G374" s="96" t="s">
        <v>4262</v>
      </c>
      <c r="H374" s="124"/>
      <c r="I374" s="42"/>
      <c r="J374" s="42"/>
      <c r="K374" s="42"/>
      <c r="L374" s="42"/>
      <c r="M374" s="42"/>
      <c r="N374" s="42"/>
      <c r="O374" s="42"/>
      <c r="P374" s="42"/>
      <c r="Q374" s="42"/>
      <c r="R374" s="42"/>
      <c r="S374" s="42"/>
      <c r="T374" s="42"/>
      <c r="U374" s="42"/>
      <c r="V374" s="42"/>
      <c r="W374" s="42"/>
      <c r="X374" s="42"/>
      <c r="Y374" s="42"/>
      <c r="Z374" s="42"/>
    </row>
    <row r="375" ht="15.75" customHeight="1">
      <c r="A375" s="104" t="s">
        <v>373</v>
      </c>
      <c r="B375" s="96" t="s">
        <v>4269</v>
      </c>
      <c r="C375" s="96" t="s">
        <v>27</v>
      </c>
      <c r="D375" s="96" t="s">
        <v>1666</v>
      </c>
      <c r="E375" s="130">
        <v>0.6395833333333333</v>
      </c>
      <c r="F375" s="123">
        <v>42795.0</v>
      </c>
      <c r="G375" s="96" t="s">
        <v>4271</v>
      </c>
      <c r="H375" s="124"/>
      <c r="I375" s="42"/>
      <c r="J375" s="42"/>
      <c r="K375" s="42"/>
      <c r="L375" s="42"/>
      <c r="M375" s="42"/>
      <c r="N375" s="42"/>
      <c r="O375" s="42"/>
      <c r="P375" s="42"/>
      <c r="Q375" s="42"/>
      <c r="R375" s="42"/>
      <c r="S375" s="42"/>
      <c r="T375" s="42"/>
      <c r="U375" s="42"/>
      <c r="V375" s="42"/>
      <c r="W375" s="42"/>
      <c r="X375" s="42"/>
      <c r="Y375" s="42"/>
      <c r="Z375" s="42"/>
    </row>
    <row r="376" ht="15.75" customHeight="1">
      <c r="A376" s="104" t="s">
        <v>440</v>
      </c>
      <c r="B376" s="96" t="s">
        <v>4276</v>
      </c>
      <c r="C376" s="96" t="s">
        <v>4277</v>
      </c>
      <c r="D376" s="96" t="s">
        <v>1666</v>
      </c>
      <c r="E376" s="96">
        <v>1637.0</v>
      </c>
      <c r="F376" s="125">
        <v>42795.0</v>
      </c>
      <c r="G376" s="96" t="s">
        <v>4278</v>
      </c>
      <c r="H376" s="124"/>
      <c r="I376" s="42"/>
      <c r="J376" s="42"/>
      <c r="K376" s="42"/>
      <c r="L376" s="42"/>
      <c r="M376" s="42"/>
      <c r="N376" s="42"/>
      <c r="O376" s="42"/>
      <c r="P376" s="42"/>
      <c r="Q376" s="42"/>
      <c r="R376" s="42"/>
      <c r="S376" s="42"/>
      <c r="T376" s="42"/>
      <c r="U376" s="42"/>
      <c r="V376" s="42"/>
      <c r="W376" s="42"/>
      <c r="X376" s="42"/>
      <c r="Y376" s="42"/>
      <c r="Z376" s="42"/>
    </row>
    <row r="377" ht="15.75" customHeight="1">
      <c r="A377" s="104" t="s">
        <v>498</v>
      </c>
      <c r="B377" s="96" t="s">
        <v>4280</v>
      </c>
      <c r="C377" s="96" t="s">
        <v>116</v>
      </c>
      <c r="D377" s="96" t="s">
        <v>1666</v>
      </c>
      <c r="E377" s="96" t="s">
        <v>4283</v>
      </c>
      <c r="F377" s="123">
        <v>42796.0</v>
      </c>
      <c r="G377" s="96"/>
      <c r="H377" s="124"/>
      <c r="I377" s="42"/>
      <c r="J377" s="42"/>
      <c r="K377" s="42"/>
      <c r="L377" s="42"/>
      <c r="M377" s="42"/>
      <c r="N377" s="42"/>
      <c r="O377" s="42"/>
      <c r="P377" s="42"/>
      <c r="Q377" s="42"/>
      <c r="R377" s="42"/>
      <c r="S377" s="42"/>
      <c r="T377" s="42"/>
      <c r="U377" s="42"/>
      <c r="V377" s="42"/>
      <c r="W377" s="42"/>
      <c r="X377" s="42"/>
      <c r="Y377" s="42"/>
      <c r="Z377" s="42"/>
    </row>
    <row r="378" ht="15.75" customHeight="1">
      <c r="A378" s="104" t="s">
        <v>373</v>
      </c>
      <c r="B378" s="96" t="s">
        <v>4289</v>
      </c>
      <c r="C378" s="96" t="s">
        <v>44</v>
      </c>
      <c r="D378" s="96" t="s">
        <v>1666</v>
      </c>
      <c r="E378" s="130">
        <v>0.5944444444444444</v>
      </c>
      <c r="F378" s="123">
        <v>42431.0</v>
      </c>
      <c r="G378" s="96" t="s">
        <v>4291</v>
      </c>
      <c r="H378" s="124"/>
      <c r="I378" s="42"/>
      <c r="J378" s="42"/>
      <c r="K378" s="42"/>
      <c r="L378" s="42"/>
      <c r="M378" s="42"/>
      <c r="N378" s="42"/>
      <c r="O378" s="42"/>
      <c r="P378" s="42"/>
      <c r="Q378" s="42"/>
      <c r="R378" s="42"/>
      <c r="S378" s="42"/>
      <c r="T378" s="42"/>
      <c r="U378" s="42"/>
      <c r="V378" s="42"/>
      <c r="W378" s="42"/>
      <c r="X378" s="42"/>
      <c r="Y378" s="42"/>
      <c r="Z378" s="42"/>
    </row>
    <row r="379" ht="15.75" customHeight="1">
      <c r="A379" s="104" t="s">
        <v>373</v>
      </c>
      <c r="B379" s="96" t="s">
        <v>4296</v>
      </c>
      <c r="C379" s="96" t="s">
        <v>339</v>
      </c>
      <c r="D379" s="96" t="s">
        <v>1666</v>
      </c>
      <c r="E379" s="130">
        <v>0.6402777777777777</v>
      </c>
      <c r="F379" s="123">
        <v>42796.0</v>
      </c>
      <c r="G379" s="96" t="s">
        <v>4300</v>
      </c>
      <c r="H379" s="124"/>
      <c r="I379" s="42"/>
      <c r="J379" s="42"/>
      <c r="K379" s="42"/>
      <c r="L379" s="42"/>
      <c r="M379" s="42"/>
      <c r="N379" s="42"/>
      <c r="O379" s="42"/>
      <c r="P379" s="42"/>
      <c r="Q379" s="42"/>
      <c r="R379" s="42"/>
      <c r="S379" s="42"/>
      <c r="T379" s="42"/>
      <c r="U379" s="42"/>
      <c r="V379" s="42"/>
      <c r="W379" s="42"/>
      <c r="X379" s="42"/>
      <c r="Y379" s="42"/>
      <c r="Z379" s="42"/>
    </row>
    <row r="380" ht="15.75" customHeight="1">
      <c r="A380" s="104" t="s">
        <v>43</v>
      </c>
      <c r="B380" s="96" t="s">
        <v>2245</v>
      </c>
      <c r="C380" s="96" t="s">
        <v>116</v>
      </c>
      <c r="D380" s="96" t="s">
        <v>1666</v>
      </c>
      <c r="E380" s="130">
        <v>0.8513888888888889</v>
      </c>
      <c r="F380" s="126">
        <v>42796.0</v>
      </c>
      <c r="G380" s="96" t="s">
        <v>4313</v>
      </c>
      <c r="H380" s="124"/>
      <c r="I380" s="42"/>
      <c r="J380" s="42"/>
      <c r="K380" s="42"/>
      <c r="L380" s="42"/>
      <c r="M380" s="42"/>
      <c r="N380" s="42"/>
      <c r="O380" s="42"/>
      <c r="P380" s="42"/>
      <c r="Q380" s="42"/>
      <c r="R380" s="42"/>
      <c r="S380" s="42"/>
      <c r="T380" s="42"/>
      <c r="U380" s="42"/>
      <c r="V380" s="42"/>
      <c r="W380" s="42"/>
      <c r="X380" s="42"/>
      <c r="Y380" s="42"/>
      <c r="Z380" s="42"/>
    </row>
    <row r="381" ht="15.75" customHeight="1">
      <c r="A381" s="104" t="s">
        <v>43</v>
      </c>
      <c r="B381" s="96" t="s">
        <v>4319</v>
      </c>
      <c r="C381" s="96" t="s">
        <v>116</v>
      </c>
      <c r="D381" s="96" t="s">
        <v>1666</v>
      </c>
      <c r="E381" s="130">
        <v>0.8625</v>
      </c>
      <c r="F381" s="126">
        <v>42796.0</v>
      </c>
      <c r="G381" s="96"/>
      <c r="H381" s="124"/>
      <c r="I381" s="42"/>
      <c r="J381" s="42"/>
      <c r="K381" s="42"/>
      <c r="L381" s="42"/>
      <c r="M381" s="42"/>
      <c r="N381" s="42"/>
      <c r="O381" s="42"/>
      <c r="P381" s="42"/>
      <c r="Q381" s="42"/>
      <c r="R381" s="42"/>
      <c r="S381" s="42"/>
      <c r="T381" s="42"/>
      <c r="U381" s="42"/>
      <c r="V381" s="42"/>
      <c r="W381" s="42"/>
      <c r="X381" s="42"/>
      <c r="Y381" s="42"/>
      <c r="Z381" s="42"/>
    </row>
    <row r="382" ht="15.75" customHeight="1">
      <c r="A382" s="104" t="s">
        <v>142</v>
      </c>
      <c r="B382" s="96" t="s">
        <v>517</v>
      </c>
      <c r="C382" s="96" t="s">
        <v>339</v>
      </c>
      <c r="D382" s="96" t="s">
        <v>1666</v>
      </c>
      <c r="E382" s="96" t="s">
        <v>4324</v>
      </c>
      <c r="F382" s="123">
        <v>42797.0</v>
      </c>
      <c r="G382" s="96" t="s">
        <v>516</v>
      </c>
      <c r="H382" s="124"/>
      <c r="I382" s="42"/>
      <c r="J382" s="42"/>
      <c r="K382" s="42"/>
      <c r="L382" s="42"/>
      <c r="M382" s="42"/>
      <c r="N382" s="42"/>
      <c r="O382" s="42"/>
      <c r="P382" s="42"/>
      <c r="Q382" s="42"/>
      <c r="R382" s="42"/>
      <c r="S382" s="42"/>
      <c r="T382" s="42"/>
      <c r="U382" s="42"/>
      <c r="V382" s="42"/>
      <c r="W382" s="42"/>
      <c r="X382" s="42"/>
      <c r="Y382" s="42"/>
      <c r="Z382" s="42"/>
    </row>
    <row r="383" ht="15.75" customHeight="1">
      <c r="A383" s="104" t="s">
        <v>137</v>
      </c>
      <c r="B383" s="96" t="s">
        <v>4331</v>
      </c>
      <c r="C383" s="96" t="s">
        <v>116</v>
      </c>
      <c r="D383" s="96" t="s">
        <v>1666</v>
      </c>
      <c r="E383" s="96" t="s">
        <v>4332</v>
      </c>
      <c r="F383" s="126">
        <v>42797.0</v>
      </c>
      <c r="G383" s="96" t="s">
        <v>4334</v>
      </c>
      <c r="H383" s="124"/>
      <c r="I383" s="42"/>
      <c r="J383" s="42"/>
      <c r="K383" s="42"/>
      <c r="L383" s="42"/>
      <c r="M383" s="42"/>
      <c r="N383" s="42"/>
      <c r="O383" s="42"/>
      <c r="P383" s="42"/>
      <c r="Q383" s="42"/>
      <c r="R383" s="42"/>
      <c r="S383" s="42"/>
      <c r="T383" s="42"/>
      <c r="U383" s="42"/>
      <c r="V383" s="42"/>
      <c r="W383" s="42"/>
      <c r="X383" s="42"/>
      <c r="Y383" s="42"/>
      <c r="Z383" s="42"/>
    </row>
    <row r="384" ht="15.75" customHeight="1">
      <c r="A384" s="104" t="s">
        <v>43</v>
      </c>
      <c r="B384" s="96" t="s">
        <v>4341</v>
      </c>
      <c r="C384" s="96" t="s">
        <v>116</v>
      </c>
      <c r="D384" s="96" t="s">
        <v>1666</v>
      </c>
      <c r="E384" s="130">
        <v>0.6791666666666667</v>
      </c>
      <c r="F384" s="126">
        <v>42797.0</v>
      </c>
      <c r="G384" s="96" t="s">
        <v>4346</v>
      </c>
      <c r="H384" s="124"/>
      <c r="I384" s="42"/>
      <c r="J384" s="42"/>
      <c r="K384" s="42"/>
      <c r="L384" s="42"/>
      <c r="M384" s="42"/>
      <c r="N384" s="42"/>
      <c r="O384" s="42"/>
      <c r="P384" s="42"/>
      <c r="Q384" s="42"/>
      <c r="R384" s="42"/>
      <c r="S384" s="42"/>
      <c r="T384" s="42"/>
      <c r="U384" s="42"/>
      <c r="V384" s="42"/>
      <c r="W384" s="42"/>
      <c r="X384" s="42"/>
      <c r="Y384" s="42"/>
      <c r="Z384" s="42"/>
    </row>
    <row r="385" ht="15.75" customHeight="1">
      <c r="A385" s="104" t="s">
        <v>486</v>
      </c>
      <c r="B385" s="96" t="s">
        <v>4351</v>
      </c>
      <c r="C385" s="96" t="s">
        <v>27</v>
      </c>
      <c r="D385" s="96" t="s">
        <v>1666</v>
      </c>
      <c r="E385" s="96">
        <v>1805.0</v>
      </c>
      <c r="F385" s="125">
        <v>42797.0</v>
      </c>
      <c r="G385" s="96" t="s">
        <v>4355</v>
      </c>
      <c r="H385" s="124"/>
      <c r="I385" s="42"/>
      <c r="J385" s="42"/>
      <c r="K385" s="42"/>
      <c r="L385" s="42"/>
      <c r="M385" s="42"/>
      <c r="N385" s="42"/>
      <c r="O385" s="42"/>
      <c r="P385" s="42"/>
      <c r="Q385" s="42"/>
      <c r="R385" s="42"/>
      <c r="S385" s="42"/>
      <c r="T385" s="42"/>
      <c r="U385" s="42"/>
      <c r="V385" s="42"/>
      <c r="W385" s="42"/>
      <c r="X385" s="42"/>
      <c r="Y385" s="42"/>
      <c r="Z385" s="42"/>
    </row>
    <row r="386" ht="15.75" customHeight="1">
      <c r="A386" s="104" t="s">
        <v>486</v>
      </c>
      <c r="B386" s="96" t="s">
        <v>4363</v>
      </c>
      <c r="C386" s="96" t="s">
        <v>116</v>
      </c>
      <c r="D386" s="96" t="s">
        <v>1666</v>
      </c>
      <c r="E386" s="96">
        <v>835.0</v>
      </c>
      <c r="F386" s="125">
        <v>42798.0</v>
      </c>
      <c r="G386" s="96" t="s">
        <v>4367</v>
      </c>
      <c r="H386" s="124"/>
      <c r="I386" s="42"/>
      <c r="J386" s="42"/>
      <c r="K386" s="42"/>
      <c r="L386" s="42"/>
      <c r="M386" s="42"/>
      <c r="N386" s="42"/>
      <c r="O386" s="42"/>
      <c r="P386" s="42"/>
      <c r="Q386" s="42"/>
      <c r="R386" s="42"/>
      <c r="S386" s="42"/>
      <c r="T386" s="42"/>
      <c r="U386" s="42"/>
      <c r="V386" s="42"/>
      <c r="W386" s="42"/>
      <c r="X386" s="42"/>
      <c r="Y386" s="42"/>
      <c r="Z386" s="42"/>
    </row>
    <row r="387" ht="15.75" customHeight="1">
      <c r="A387" s="104" t="s">
        <v>26</v>
      </c>
      <c r="B387" s="96" t="s">
        <v>4373</v>
      </c>
      <c r="C387" s="96" t="s">
        <v>27</v>
      </c>
      <c r="D387" s="96" t="s">
        <v>1666</v>
      </c>
      <c r="E387" s="130">
        <v>0.5888888888888889</v>
      </c>
      <c r="F387" s="125">
        <v>42798.0</v>
      </c>
      <c r="G387" s="96" t="s">
        <v>4377</v>
      </c>
      <c r="H387" s="124"/>
      <c r="I387" s="42"/>
      <c r="J387" s="42"/>
      <c r="K387" s="42"/>
      <c r="L387" s="42"/>
      <c r="M387" s="42"/>
      <c r="N387" s="42"/>
      <c r="O387" s="42"/>
      <c r="P387" s="42"/>
      <c r="Q387" s="42"/>
      <c r="R387" s="42"/>
      <c r="S387" s="42"/>
      <c r="T387" s="42"/>
      <c r="U387" s="42"/>
      <c r="V387" s="42"/>
      <c r="W387" s="42"/>
      <c r="X387" s="42"/>
      <c r="Y387" s="42"/>
      <c r="Z387" s="42"/>
    </row>
    <row r="388" ht="15.75" customHeight="1">
      <c r="A388" s="104" t="s">
        <v>26</v>
      </c>
      <c r="B388" s="96" t="s">
        <v>2627</v>
      </c>
      <c r="C388" s="96" t="s">
        <v>27</v>
      </c>
      <c r="D388" s="96" t="s">
        <v>1666</v>
      </c>
      <c r="E388" s="130">
        <v>0.6847222222222222</v>
      </c>
      <c r="F388" s="125">
        <v>42798.0</v>
      </c>
      <c r="G388" s="96" t="s">
        <v>4379</v>
      </c>
      <c r="H388" s="124"/>
      <c r="I388" s="42"/>
      <c r="J388" s="42"/>
      <c r="K388" s="42"/>
      <c r="L388" s="42"/>
      <c r="M388" s="42"/>
      <c r="N388" s="42"/>
      <c r="O388" s="42"/>
      <c r="P388" s="42"/>
      <c r="Q388" s="42"/>
      <c r="R388" s="42"/>
      <c r="S388" s="42"/>
      <c r="T388" s="42"/>
      <c r="U388" s="42"/>
      <c r="V388" s="42"/>
      <c r="W388" s="42"/>
      <c r="X388" s="42"/>
      <c r="Y388" s="42"/>
      <c r="Z388" s="42"/>
    </row>
    <row r="389" ht="15.75" customHeight="1">
      <c r="A389" s="104" t="s">
        <v>26</v>
      </c>
      <c r="B389" s="96" t="s">
        <v>4380</v>
      </c>
      <c r="C389" s="96" t="s">
        <v>27</v>
      </c>
      <c r="D389" s="96" t="s">
        <v>1666</v>
      </c>
      <c r="E389" s="130">
        <v>0.6854166666666667</v>
      </c>
      <c r="F389" s="125">
        <v>42798.0</v>
      </c>
      <c r="G389" s="96"/>
      <c r="H389" s="124"/>
      <c r="I389" s="42"/>
      <c r="J389" s="42"/>
      <c r="K389" s="42"/>
      <c r="L389" s="42"/>
      <c r="M389" s="42"/>
      <c r="N389" s="42"/>
      <c r="O389" s="42"/>
      <c r="P389" s="42"/>
      <c r="Q389" s="42"/>
      <c r="R389" s="42"/>
      <c r="S389" s="42"/>
      <c r="T389" s="42"/>
      <c r="U389" s="42"/>
      <c r="V389" s="42"/>
      <c r="W389" s="42"/>
      <c r="X389" s="42"/>
      <c r="Y389" s="42"/>
      <c r="Z389" s="42"/>
    </row>
    <row r="390" ht="15.75" customHeight="1">
      <c r="A390" s="104" t="s">
        <v>373</v>
      </c>
      <c r="B390" s="96" t="s">
        <v>4384</v>
      </c>
      <c r="C390" s="96" t="s">
        <v>236</v>
      </c>
      <c r="D390" s="96" t="s">
        <v>1666</v>
      </c>
      <c r="E390" s="130">
        <v>0.7777777777777778</v>
      </c>
      <c r="F390" s="125">
        <v>42798.0</v>
      </c>
      <c r="G390" s="96" t="s">
        <v>4388</v>
      </c>
      <c r="H390" s="124"/>
      <c r="I390" s="42"/>
      <c r="J390" s="42"/>
      <c r="K390" s="42"/>
      <c r="L390" s="42"/>
      <c r="M390" s="42"/>
      <c r="N390" s="42"/>
      <c r="O390" s="42"/>
      <c r="P390" s="42"/>
      <c r="Q390" s="42"/>
      <c r="R390" s="42"/>
      <c r="S390" s="42"/>
      <c r="T390" s="42"/>
      <c r="U390" s="42"/>
      <c r="V390" s="42"/>
      <c r="W390" s="42"/>
      <c r="X390" s="42"/>
      <c r="Y390" s="42"/>
      <c r="Z390" s="42"/>
    </row>
    <row r="391" ht="15.75" customHeight="1">
      <c r="A391" s="104" t="s">
        <v>43</v>
      </c>
      <c r="B391" s="96" t="s">
        <v>4392</v>
      </c>
      <c r="C391" s="96" t="s">
        <v>339</v>
      </c>
      <c r="D391" s="96" t="s">
        <v>1666</v>
      </c>
      <c r="E391" s="132">
        <v>0.23819444444444443</v>
      </c>
      <c r="F391" s="126">
        <v>42798.0</v>
      </c>
      <c r="G391" s="96" t="s">
        <v>4395</v>
      </c>
      <c r="H391" s="124"/>
      <c r="I391" s="42"/>
      <c r="J391" s="42"/>
      <c r="K391" s="42"/>
      <c r="L391" s="42"/>
      <c r="M391" s="42"/>
      <c r="N391" s="42"/>
      <c r="O391" s="42"/>
      <c r="P391" s="42"/>
      <c r="Q391" s="42"/>
      <c r="R391" s="42"/>
      <c r="S391" s="42"/>
      <c r="T391" s="42"/>
      <c r="U391" s="42"/>
      <c r="V391" s="42"/>
      <c r="W391" s="42"/>
      <c r="X391" s="42"/>
      <c r="Y391" s="42"/>
      <c r="Z391" s="42"/>
    </row>
    <row r="392" ht="15.75" customHeight="1">
      <c r="A392" s="104" t="s">
        <v>115</v>
      </c>
      <c r="B392" s="96" t="s">
        <v>4399</v>
      </c>
      <c r="C392" s="96" t="s">
        <v>116</v>
      </c>
      <c r="D392" s="96" t="s">
        <v>1666</v>
      </c>
      <c r="E392" s="96" t="s">
        <v>4401</v>
      </c>
      <c r="F392" s="123">
        <v>42799.0</v>
      </c>
      <c r="G392" s="96" t="s">
        <v>4402</v>
      </c>
      <c r="H392" s="124"/>
      <c r="I392" s="42"/>
      <c r="J392" s="42"/>
      <c r="K392" s="42"/>
      <c r="L392" s="42"/>
      <c r="M392" s="42"/>
      <c r="N392" s="42"/>
      <c r="O392" s="42"/>
      <c r="P392" s="42"/>
      <c r="Q392" s="42"/>
      <c r="R392" s="42"/>
      <c r="S392" s="42"/>
      <c r="T392" s="42"/>
      <c r="U392" s="42"/>
      <c r="V392" s="42"/>
      <c r="W392" s="42"/>
      <c r="X392" s="42"/>
      <c r="Y392" s="42"/>
      <c r="Z392" s="42"/>
    </row>
    <row r="393" ht="15.75" customHeight="1">
      <c r="A393" s="104" t="s">
        <v>215</v>
      </c>
      <c r="B393" s="96" t="s">
        <v>4406</v>
      </c>
      <c r="C393" s="96" t="s">
        <v>44</v>
      </c>
      <c r="D393" s="96" t="s">
        <v>1666</v>
      </c>
      <c r="E393" s="96" t="s">
        <v>4408</v>
      </c>
      <c r="F393" s="125">
        <v>42799.0</v>
      </c>
      <c r="G393" s="96" t="s">
        <v>4409</v>
      </c>
      <c r="H393" s="124"/>
      <c r="I393" s="42"/>
      <c r="J393" s="42"/>
      <c r="K393" s="42"/>
      <c r="L393" s="42"/>
      <c r="M393" s="42"/>
      <c r="N393" s="42"/>
      <c r="O393" s="42"/>
      <c r="P393" s="42"/>
      <c r="Q393" s="42"/>
      <c r="R393" s="42"/>
      <c r="S393" s="42"/>
      <c r="T393" s="42"/>
      <c r="U393" s="42"/>
      <c r="V393" s="42"/>
      <c r="W393" s="42"/>
      <c r="X393" s="42"/>
      <c r="Y393" s="42"/>
      <c r="Z393" s="42"/>
    </row>
    <row r="394" ht="15.75" customHeight="1">
      <c r="A394" s="104" t="s">
        <v>215</v>
      </c>
      <c r="B394" s="96" t="s">
        <v>4412</v>
      </c>
      <c r="C394" s="96" t="s">
        <v>339</v>
      </c>
      <c r="D394" s="96" t="s">
        <v>1666</v>
      </c>
      <c r="E394" s="96" t="s">
        <v>3504</v>
      </c>
      <c r="F394" s="125">
        <v>42799.0</v>
      </c>
      <c r="G394" s="96" t="s">
        <v>4413</v>
      </c>
      <c r="H394" s="124"/>
      <c r="I394" s="42"/>
      <c r="J394" s="42"/>
      <c r="K394" s="42"/>
      <c r="L394" s="42"/>
      <c r="M394" s="42"/>
      <c r="N394" s="42"/>
      <c r="O394" s="42"/>
      <c r="P394" s="42"/>
      <c r="Q394" s="42"/>
      <c r="R394" s="42"/>
      <c r="S394" s="42"/>
      <c r="T394" s="42"/>
      <c r="U394" s="42"/>
      <c r="V394" s="42"/>
      <c r="W394" s="42"/>
      <c r="X394" s="42"/>
      <c r="Y394" s="42"/>
      <c r="Z394" s="42"/>
    </row>
    <row r="395" ht="15.75" customHeight="1">
      <c r="A395" s="104" t="s">
        <v>215</v>
      </c>
      <c r="B395" s="96" t="s">
        <v>4414</v>
      </c>
      <c r="C395" s="96" t="s">
        <v>339</v>
      </c>
      <c r="D395" s="96" t="s">
        <v>1666</v>
      </c>
      <c r="E395" s="96" t="s">
        <v>4415</v>
      </c>
      <c r="F395" s="125">
        <v>42799.0</v>
      </c>
      <c r="G395" s="96" t="s">
        <v>4416</v>
      </c>
      <c r="H395" s="124"/>
      <c r="I395" s="42"/>
      <c r="J395" s="42"/>
      <c r="K395" s="42"/>
      <c r="L395" s="42"/>
      <c r="M395" s="42"/>
      <c r="N395" s="42"/>
      <c r="O395" s="42"/>
      <c r="P395" s="42"/>
      <c r="Q395" s="42"/>
      <c r="R395" s="42"/>
      <c r="S395" s="42"/>
      <c r="T395" s="42"/>
      <c r="U395" s="42"/>
      <c r="V395" s="42"/>
      <c r="W395" s="42"/>
      <c r="X395" s="42"/>
      <c r="Y395" s="42"/>
      <c r="Z395" s="42"/>
    </row>
    <row r="396" ht="15.75" customHeight="1">
      <c r="A396" s="104" t="s">
        <v>86</v>
      </c>
      <c r="B396" s="96" t="s">
        <v>562</v>
      </c>
      <c r="C396" s="96" t="s">
        <v>339</v>
      </c>
      <c r="D396" s="96" t="s">
        <v>1666</v>
      </c>
      <c r="E396" s="96" t="s">
        <v>4418</v>
      </c>
      <c r="F396" s="125">
        <v>42800.0</v>
      </c>
      <c r="G396" s="96" t="s">
        <v>4420</v>
      </c>
      <c r="H396" s="124"/>
      <c r="I396" s="42"/>
      <c r="J396" s="42"/>
      <c r="K396" s="42"/>
      <c r="L396" s="42"/>
      <c r="M396" s="42"/>
      <c r="N396" s="42"/>
      <c r="O396" s="42"/>
      <c r="P396" s="42"/>
      <c r="Q396" s="42"/>
      <c r="R396" s="42"/>
      <c r="S396" s="42"/>
      <c r="T396" s="42"/>
      <c r="U396" s="42"/>
      <c r="V396" s="42"/>
      <c r="W396" s="42"/>
      <c r="X396" s="42"/>
      <c r="Y396" s="42"/>
      <c r="Z396" s="42"/>
    </row>
    <row r="397" ht="15.75" customHeight="1">
      <c r="A397" s="104" t="s">
        <v>86</v>
      </c>
      <c r="B397" s="96" t="s">
        <v>4423</v>
      </c>
      <c r="C397" s="96" t="s">
        <v>116</v>
      </c>
      <c r="D397" s="96" t="s">
        <v>1666</v>
      </c>
      <c r="E397" s="96" t="s">
        <v>4425</v>
      </c>
      <c r="F397" s="125">
        <v>42800.0</v>
      </c>
      <c r="G397" s="96" t="s">
        <v>4426</v>
      </c>
      <c r="H397" s="124"/>
      <c r="I397" s="42"/>
      <c r="J397" s="42"/>
      <c r="K397" s="42"/>
      <c r="L397" s="42"/>
      <c r="M397" s="42"/>
      <c r="N397" s="42"/>
      <c r="O397" s="42"/>
      <c r="P397" s="42"/>
      <c r="Q397" s="42"/>
      <c r="R397" s="42"/>
      <c r="S397" s="42"/>
      <c r="T397" s="42"/>
      <c r="U397" s="42"/>
      <c r="V397" s="42"/>
      <c r="W397" s="42"/>
      <c r="X397" s="42"/>
      <c r="Y397" s="42"/>
      <c r="Z397" s="42"/>
    </row>
    <row r="398" ht="15.75" customHeight="1">
      <c r="A398" s="104" t="s">
        <v>43</v>
      </c>
      <c r="B398" s="96" t="s">
        <v>4429</v>
      </c>
      <c r="C398" s="96" t="s">
        <v>339</v>
      </c>
      <c r="D398" s="96" t="s">
        <v>1666</v>
      </c>
      <c r="E398" s="96" t="s">
        <v>4431</v>
      </c>
      <c r="F398" s="126">
        <v>42800.0</v>
      </c>
      <c r="G398" s="96" t="s">
        <v>4432</v>
      </c>
      <c r="H398" s="124"/>
      <c r="I398" s="42"/>
      <c r="J398" s="42"/>
      <c r="K398" s="42"/>
      <c r="L398" s="42"/>
      <c r="M398" s="42"/>
      <c r="N398" s="42"/>
      <c r="O398" s="42"/>
      <c r="P398" s="42"/>
      <c r="Q398" s="42"/>
      <c r="R398" s="42"/>
      <c r="S398" s="42"/>
      <c r="T398" s="42"/>
      <c r="U398" s="42"/>
      <c r="V398" s="42"/>
      <c r="W398" s="42"/>
      <c r="X398" s="42"/>
      <c r="Y398" s="42"/>
      <c r="Z398" s="42"/>
    </row>
    <row r="399" ht="15.75" customHeight="1">
      <c r="A399" s="104" t="s">
        <v>65</v>
      </c>
      <c r="B399" s="96" t="s">
        <v>4435</v>
      </c>
      <c r="C399" s="96" t="s">
        <v>339</v>
      </c>
      <c r="D399" s="96" t="s">
        <v>1666</v>
      </c>
      <c r="E399" s="132">
        <v>0.2625</v>
      </c>
      <c r="F399" s="125">
        <v>42800.0</v>
      </c>
      <c r="G399" s="96" t="s">
        <v>4437</v>
      </c>
      <c r="H399" s="124"/>
      <c r="I399" s="42"/>
      <c r="J399" s="42"/>
      <c r="K399" s="42"/>
      <c r="L399" s="42"/>
      <c r="M399" s="42"/>
      <c r="N399" s="42"/>
      <c r="O399" s="42"/>
      <c r="P399" s="42"/>
      <c r="Q399" s="42"/>
      <c r="R399" s="42"/>
      <c r="S399" s="42"/>
      <c r="T399" s="42"/>
      <c r="U399" s="42"/>
      <c r="V399" s="42"/>
      <c r="W399" s="42"/>
      <c r="X399" s="42"/>
      <c r="Y399" s="42"/>
      <c r="Z399" s="42"/>
    </row>
    <row r="400" ht="15.75" customHeight="1">
      <c r="A400" s="104" t="s">
        <v>158</v>
      </c>
      <c r="B400" s="96" t="s">
        <v>4440</v>
      </c>
      <c r="C400" s="96" t="s">
        <v>116</v>
      </c>
      <c r="D400" s="96" t="s">
        <v>1666</v>
      </c>
      <c r="E400" s="96" t="s">
        <v>4441</v>
      </c>
      <c r="F400" s="123">
        <v>42800.0</v>
      </c>
      <c r="G400" s="96"/>
      <c r="H400" s="124"/>
      <c r="I400" s="42"/>
      <c r="J400" s="42"/>
      <c r="K400" s="42"/>
      <c r="L400" s="42"/>
      <c r="M400" s="42"/>
      <c r="N400" s="42"/>
      <c r="O400" s="42"/>
      <c r="P400" s="42"/>
      <c r="Q400" s="42"/>
      <c r="R400" s="42"/>
      <c r="S400" s="42"/>
      <c r="T400" s="42"/>
      <c r="U400" s="42"/>
      <c r="V400" s="42"/>
      <c r="W400" s="42"/>
      <c r="X400" s="42"/>
      <c r="Y400" s="42"/>
      <c r="Z400" s="42"/>
    </row>
    <row r="401" ht="15.75" customHeight="1">
      <c r="A401" s="104" t="s">
        <v>65</v>
      </c>
      <c r="B401" s="96" t="s">
        <v>4449</v>
      </c>
      <c r="C401" s="96" t="s">
        <v>339</v>
      </c>
      <c r="D401" s="96" t="s">
        <v>1666</v>
      </c>
      <c r="E401" s="132">
        <v>0.44375</v>
      </c>
      <c r="F401" s="125">
        <v>42800.0</v>
      </c>
      <c r="G401" s="96"/>
      <c r="H401" s="124" t="s">
        <v>4452</v>
      </c>
      <c r="I401" s="42"/>
      <c r="J401" s="42"/>
      <c r="K401" s="42"/>
      <c r="L401" s="42"/>
      <c r="M401" s="42"/>
      <c r="N401" s="42"/>
      <c r="O401" s="42"/>
      <c r="P401" s="42"/>
      <c r="Q401" s="42"/>
      <c r="R401" s="42"/>
      <c r="S401" s="42"/>
      <c r="T401" s="42"/>
      <c r="U401" s="42"/>
      <c r="V401" s="42"/>
      <c r="W401" s="42"/>
      <c r="X401" s="42"/>
      <c r="Y401" s="42"/>
      <c r="Z401" s="42"/>
    </row>
    <row r="402" ht="15.75" customHeight="1">
      <c r="A402" s="104" t="s">
        <v>142</v>
      </c>
      <c r="B402" s="96" t="s">
        <v>4455</v>
      </c>
      <c r="C402" s="96" t="s">
        <v>339</v>
      </c>
      <c r="D402" s="96" t="s">
        <v>1666</v>
      </c>
      <c r="E402" s="96" t="s">
        <v>4458</v>
      </c>
      <c r="F402" s="125">
        <v>42800.0</v>
      </c>
      <c r="G402" s="96" t="s">
        <v>4460</v>
      </c>
      <c r="H402" s="124"/>
      <c r="I402" s="42"/>
      <c r="J402" s="42"/>
      <c r="K402" s="42"/>
      <c r="L402" s="42"/>
      <c r="M402" s="42"/>
      <c r="N402" s="42"/>
      <c r="O402" s="42"/>
      <c r="P402" s="42"/>
      <c r="Q402" s="42"/>
      <c r="R402" s="42"/>
      <c r="S402" s="42"/>
      <c r="T402" s="42"/>
      <c r="U402" s="42"/>
      <c r="V402" s="42"/>
      <c r="W402" s="42"/>
      <c r="X402" s="42"/>
      <c r="Y402" s="42"/>
      <c r="Z402" s="42"/>
    </row>
    <row r="403" ht="15.75" customHeight="1">
      <c r="A403" s="104" t="s">
        <v>115</v>
      </c>
      <c r="B403" s="96" t="s">
        <v>4462</v>
      </c>
      <c r="C403" s="96" t="s">
        <v>339</v>
      </c>
      <c r="D403" s="96" t="s">
        <v>1666</v>
      </c>
      <c r="E403" s="96" t="s">
        <v>4464</v>
      </c>
      <c r="F403" s="125">
        <v>42801.0</v>
      </c>
      <c r="G403" s="96" t="s">
        <v>4467</v>
      </c>
      <c r="H403" s="124"/>
      <c r="I403" s="42"/>
      <c r="J403" s="42"/>
      <c r="K403" s="42"/>
      <c r="L403" s="42"/>
      <c r="M403" s="42"/>
      <c r="N403" s="42"/>
      <c r="O403" s="42"/>
      <c r="P403" s="42"/>
      <c r="Q403" s="42"/>
      <c r="R403" s="42"/>
      <c r="S403" s="42"/>
      <c r="T403" s="42"/>
      <c r="U403" s="42"/>
      <c r="V403" s="42"/>
      <c r="W403" s="42"/>
      <c r="X403" s="42"/>
      <c r="Y403" s="42"/>
      <c r="Z403" s="42"/>
    </row>
    <row r="404" ht="15.75" customHeight="1">
      <c r="A404" s="104" t="s">
        <v>158</v>
      </c>
      <c r="B404" s="96" t="s">
        <v>4468</v>
      </c>
      <c r="C404" s="96" t="s">
        <v>27</v>
      </c>
      <c r="D404" s="96" t="s">
        <v>1666</v>
      </c>
      <c r="E404" s="96" t="s">
        <v>4469</v>
      </c>
      <c r="F404" s="125">
        <v>42801.0</v>
      </c>
      <c r="G404" s="96" t="s">
        <v>4470</v>
      </c>
      <c r="H404" s="124"/>
      <c r="I404" s="42"/>
      <c r="J404" s="42"/>
      <c r="K404" s="42"/>
      <c r="L404" s="42"/>
      <c r="M404" s="42"/>
      <c r="N404" s="42"/>
      <c r="O404" s="42"/>
      <c r="P404" s="42"/>
      <c r="Q404" s="42"/>
      <c r="R404" s="42"/>
      <c r="S404" s="42"/>
      <c r="T404" s="42"/>
      <c r="U404" s="42"/>
      <c r="V404" s="42"/>
      <c r="W404" s="42"/>
      <c r="X404" s="42"/>
      <c r="Y404" s="42"/>
      <c r="Z404" s="42"/>
    </row>
    <row r="405" ht="15.75" customHeight="1">
      <c r="A405" s="104" t="s">
        <v>604</v>
      </c>
      <c r="B405" s="96" t="s">
        <v>4473</v>
      </c>
      <c r="C405" s="96" t="s">
        <v>339</v>
      </c>
      <c r="D405" s="96" t="s">
        <v>1666</v>
      </c>
      <c r="E405" s="132">
        <v>0.14930555555555555</v>
      </c>
      <c r="F405" s="125">
        <v>42801.0</v>
      </c>
      <c r="G405" s="96" t="s">
        <v>4474</v>
      </c>
      <c r="H405" s="124"/>
      <c r="I405" s="42"/>
      <c r="J405" s="42"/>
      <c r="K405" s="42"/>
      <c r="L405" s="42"/>
      <c r="M405" s="42"/>
      <c r="N405" s="42"/>
      <c r="O405" s="42"/>
      <c r="P405" s="42"/>
      <c r="Q405" s="42"/>
      <c r="R405" s="42"/>
      <c r="S405" s="42"/>
      <c r="T405" s="42"/>
      <c r="U405" s="42"/>
      <c r="V405" s="42"/>
      <c r="W405" s="42"/>
      <c r="X405" s="42"/>
      <c r="Y405" s="42"/>
      <c r="Z405" s="42"/>
    </row>
    <row r="406" ht="15.75" customHeight="1">
      <c r="A406" s="104" t="s">
        <v>142</v>
      </c>
      <c r="B406" s="96" t="s">
        <v>4476</v>
      </c>
      <c r="C406" s="96" t="s">
        <v>339</v>
      </c>
      <c r="D406" s="96" t="s">
        <v>1666</v>
      </c>
      <c r="E406" s="96" t="s">
        <v>4478</v>
      </c>
      <c r="F406" s="125">
        <v>42801.0</v>
      </c>
      <c r="G406" s="96" t="s">
        <v>4479</v>
      </c>
      <c r="H406" s="124"/>
      <c r="I406" s="42"/>
      <c r="J406" s="42"/>
      <c r="K406" s="42"/>
      <c r="L406" s="42"/>
      <c r="M406" s="42"/>
      <c r="N406" s="42"/>
      <c r="O406" s="42"/>
      <c r="P406" s="42"/>
      <c r="Q406" s="42"/>
      <c r="R406" s="42"/>
      <c r="S406" s="42"/>
      <c r="T406" s="42"/>
      <c r="U406" s="42"/>
      <c r="V406" s="42"/>
      <c r="W406" s="42"/>
      <c r="X406" s="42"/>
      <c r="Y406" s="42"/>
      <c r="Z406" s="42"/>
    </row>
    <row r="407" ht="15.75" customHeight="1">
      <c r="A407" s="104" t="s">
        <v>486</v>
      </c>
      <c r="B407" s="96" t="s">
        <v>789</v>
      </c>
      <c r="C407" s="96" t="s">
        <v>116</v>
      </c>
      <c r="D407" s="96" t="s">
        <v>1666</v>
      </c>
      <c r="E407" s="96">
        <v>736.0</v>
      </c>
      <c r="F407" s="125">
        <v>42802.0</v>
      </c>
      <c r="G407" s="96" t="s">
        <v>4487</v>
      </c>
      <c r="H407" s="124"/>
      <c r="I407" s="42"/>
      <c r="J407" s="42"/>
      <c r="K407" s="42"/>
      <c r="L407" s="42"/>
      <c r="M407" s="42"/>
      <c r="N407" s="42"/>
      <c r="O407" s="42"/>
      <c r="P407" s="42"/>
      <c r="Q407" s="42"/>
      <c r="R407" s="42"/>
      <c r="S407" s="42"/>
      <c r="T407" s="42"/>
      <c r="U407" s="42"/>
      <c r="V407" s="42"/>
      <c r="W407" s="42"/>
      <c r="X407" s="42"/>
      <c r="Y407" s="42"/>
      <c r="Z407" s="42"/>
    </row>
    <row r="408" ht="15.75" customHeight="1">
      <c r="A408" s="104" t="s">
        <v>486</v>
      </c>
      <c r="B408" s="96" t="s">
        <v>4492</v>
      </c>
      <c r="C408" s="96" t="s">
        <v>27</v>
      </c>
      <c r="D408" s="96" t="s">
        <v>1666</v>
      </c>
      <c r="E408" s="96">
        <v>743.0</v>
      </c>
      <c r="F408" s="125">
        <v>42802.0</v>
      </c>
      <c r="G408" s="96" t="s">
        <v>4494</v>
      </c>
      <c r="H408" s="124"/>
      <c r="I408" s="42"/>
      <c r="J408" s="42"/>
      <c r="K408" s="42"/>
      <c r="L408" s="42"/>
      <c r="M408" s="42"/>
      <c r="N408" s="42"/>
      <c r="O408" s="42"/>
      <c r="P408" s="42"/>
      <c r="Q408" s="42"/>
      <c r="R408" s="42"/>
      <c r="S408" s="42"/>
      <c r="T408" s="42"/>
      <c r="U408" s="42"/>
      <c r="V408" s="42"/>
      <c r="W408" s="42"/>
      <c r="X408" s="42"/>
      <c r="Y408" s="42"/>
      <c r="Z408" s="42"/>
    </row>
    <row r="409" ht="15.75" customHeight="1">
      <c r="A409" s="104" t="s">
        <v>486</v>
      </c>
      <c r="B409" s="96" t="s">
        <v>646</v>
      </c>
      <c r="C409" s="96" t="s">
        <v>339</v>
      </c>
      <c r="D409" s="96" t="s">
        <v>1666</v>
      </c>
      <c r="E409" s="96">
        <v>948.0</v>
      </c>
      <c r="F409" s="125">
        <v>42802.0</v>
      </c>
      <c r="G409" s="96" t="s">
        <v>645</v>
      </c>
      <c r="H409" s="124"/>
      <c r="I409" s="42"/>
      <c r="J409" s="42"/>
      <c r="K409" s="42"/>
      <c r="L409" s="42"/>
      <c r="M409" s="42"/>
      <c r="N409" s="42"/>
      <c r="O409" s="42"/>
      <c r="P409" s="42"/>
      <c r="Q409" s="42"/>
      <c r="R409" s="42"/>
      <c r="S409" s="42"/>
      <c r="T409" s="42"/>
      <c r="U409" s="42"/>
      <c r="V409" s="42"/>
      <c r="W409" s="42"/>
      <c r="X409" s="42"/>
      <c r="Y409" s="42"/>
      <c r="Z409" s="42"/>
    </row>
    <row r="410" ht="15.75" customHeight="1">
      <c r="A410" s="104" t="s">
        <v>43</v>
      </c>
      <c r="B410" s="96" t="s">
        <v>4505</v>
      </c>
      <c r="C410" s="96" t="s">
        <v>27</v>
      </c>
      <c r="D410" s="96" t="s">
        <v>1666</v>
      </c>
      <c r="E410" s="96" t="s">
        <v>4506</v>
      </c>
      <c r="F410" s="126">
        <v>42802.0</v>
      </c>
      <c r="G410" s="96" t="s">
        <v>4509</v>
      </c>
      <c r="H410" s="124" t="s">
        <v>4511</v>
      </c>
      <c r="I410" s="42"/>
      <c r="J410" s="42"/>
      <c r="K410" s="42"/>
      <c r="L410" s="42"/>
      <c r="M410" s="42"/>
      <c r="N410" s="42"/>
      <c r="O410" s="42"/>
      <c r="P410" s="42"/>
      <c r="Q410" s="42"/>
      <c r="R410" s="42"/>
      <c r="S410" s="42"/>
      <c r="T410" s="42"/>
      <c r="U410" s="42"/>
      <c r="V410" s="42"/>
      <c r="W410" s="42"/>
      <c r="X410" s="42"/>
      <c r="Y410" s="42"/>
      <c r="Z410" s="42"/>
    </row>
    <row r="411" ht="15.75" customHeight="1">
      <c r="A411" s="104" t="s">
        <v>43</v>
      </c>
      <c r="B411" s="96" t="s">
        <v>4513</v>
      </c>
      <c r="C411" s="96" t="s">
        <v>2824</v>
      </c>
      <c r="D411" s="96" t="s">
        <v>1666</v>
      </c>
      <c r="E411" s="96" t="s">
        <v>4514</v>
      </c>
      <c r="F411" s="126">
        <v>42802.0</v>
      </c>
      <c r="G411" s="96" t="s">
        <v>4515</v>
      </c>
      <c r="H411" s="124"/>
      <c r="I411" s="42"/>
      <c r="J411" s="42"/>
      <c r="K411" s="42"/>
      <c r="L411" s="42"/>
      <c r="M411" s="42"/>
      <c r="N411" s="42"/>
      <c r="O411" s="42"/>
      <c r="P411" s="42"/>
      <c r="Q411" s="42"/>
      <c r="R411" s="42"/>
      <c r="S411" s="42"/>
      <c r="T411" s="42"/>
      <c r="U411" s="42"/>
      <c r="V411" s="42"/>
      <c r="W411" s="42"/>
      <c r="X411" s="42"/>
      <c r="Y411" s="42"/>
      <c r="Z411" s="42"/>
    </row>
    <row r="412" ht="15.75" customHeight="1">
      <c r="A412" s="104" t="s">
        <v>115</v>
      </c>
      <c r="B412" s="96" t="s">
        <v>4518</v>
      </c>
      <c r="C412" s="96" t="s">
        <v>339</v>
      </c>
      <c r="D412" s="96" t="s">
        <v>1666</v>
      </c>
      <c r="E412" s="96" t="s">
        <v>4519</v>
      </c>
      <c r="F412" s="125">
        <v>42803.0</v>
      </c>
      <c r="G412" s="96" t="s">
        <v>4520</v>
      </c>
      <c r="H412" s="124"/>
      <c r="I412" s="42"/>
      <c r="J412" s="42"/>
      <c r="K412" s="42"/>
      <c r="L412" s="42"/>
      <c r="M412" s="42"/>
      <c r="N412" s="42"/>
      <c r="O412" s="42"/>
      <c r="P412" s="42"/>
      <c r="Q412" s="42"/>
      <c r="R412" s="42"/>
      <c r="S412" s="42"/>
      <c r="T412" s="42"/>
      <c r="U412" s="42"/>
      <c r="V412" s="42"/>
      <c r="W412" s="42"/>
      <c r="X412" s="42"/>
      <c r="Y412" s="42"/>
      <c r="Z412" s="42"/>
    </row>
    <row r="413" ht="15.75" customHeight="1">
      <c r="A413" s="104" t="s">
        <v>486</v>
      </c>
      <c r="B413" s="96" t="s">
        <v>4525</v>
      </c>
      <c r="C413" s="96" t="s">
        <v>116</v>
      </c>
      <c r="D413" s="96" t="s">
        <v>1666</v>
      </c>
      <c r="E413" s="96">
        <v>1117.0</v>
      </c>
      <c r="F413" s="125">
        <v>42803.0</v>
      </c>
      <c r="G413" s="96"/>
      <c r="H413" s="124" t="s">
        <v>4530</v>
      </c>
      <c r="I413" s="42"/>
      <c r="J413" s="42"/>
      <c r="K413" s="42"/>
      <c r="L413" s="42"/>
      <c r="M413" s="42"/>
      <c r="N413" s="42"/>
      <c r="O413" s="42"/>
      <c r="P413" s="42"/>
      <c r="Q413" s="42"/>
      <c r="R413" s="42"/>
      <c r="S413" s="42"/>
      <c r="T413" s="42"/>
      <c r="U413" s="42"/>
      <c r="V413" s="42"/>
      <c r="W413" s="42"/>
      <c r="X413" s="42"/>
      <c r="Y413" s="42"/>
      <c r="Z413" s="42"/>
    </row>
    <row r="414" ht="15.75" customHeight="1">
      <c r="A414" s="104" t="s">
        <v>486</v>
      </c>
      <c r="B414" s="96" t="s">
        <v>2734</v>
      </c>
      <c r="C414" s="96" t="s">
        <v>339</v>
      </c>
      <c r="D414" s="96" t="s">
        <v>1666</v>
      </c>
      <c r="E414" s="96">
        <v>1140.0</v>
      </c>
      <c r="F414" s="125">
        <v>42803.0</v>
      </c>
      <c r="G414" s="96" t="s">
        <v>4536</v>
      </c>
      <c r="H414" s="124"/>
      <c r="I414" s="42"/>
      <c r="J414" s="42"/>
      <c r="K414" s="42"/>
      <c r="L414" s="42"/>
      <c r="M414" s="42"/>
      <c r="N414" s="42"/>
      <c r="O414" s="42"/>
      <c r="P414" s="42"/>
      <c r="Q414" s="42"/>
      <c r="R414" s="42"/>
      <c r="S414" s="42"/>
      <c r="T414" s="42"/>
      <c r="U414" s="42"/>
      <c r="V414" s="42"/>
      <c r="W414" s="42"/>
      <c r="X414" s="42"/>
      <c r="Y414" s="42"/>
      <c r="Z414" s="42"/>
    </row>
    <row r="415" ht="15.75" customHeight="1">
      <c r="A415" s="104" t="s">
        <v>573</v>
      </c>
      <c r="B415" s="96" t="s">
        <v>4540</v>
      </c>
      <c r="C415" s="96" t="s">
        <v>44</v>
      </c>
      <c r="D415" s="96" t="s">
        <v>1666</v>
      </c>
      <c r="E415" s="96">
        <v>1259.0</v>
      </c>
      <c r="F415" s="125">
        <v>42803.0</v>
      </c>
      <c r="G415" s="96" t="s">
        <v>4541</v>
      </c>
      <c r="H415" s="124"/>
      <c r="I415" s="42"/>
      <c r="J415" s="42"/>
      <c r="K415" s="42"/>
      <c r="L415" s="42"/>
      <c r="M415" s="42"/>
      <c r="N415" s="42"/>
      <c r="O415" s="42"/>
      <c r="P415" s="42"/>
      <c r="Q415" s="42"/>
      <c r="R415" s="42"/>
      <c r="S415" s="42"/>
      <c r="T415" s="42"/>
      <c r="U415" s="42"/>
      <c r="V415" s="42"/>
      <c r="W415" s="42"/>
      <c r="X415" s="42"/>
      <c r="Y415" s="42"/>
      <c r="Z415" s="42"/>
    </row>
    <row r="416" ht="15.75" customHeight="1">
      <c r="A416" s="104" t="s">
        <v>4542</v>
      </c>
      <c r="B416" s="96" t="s">
        <v>4543</v>
      </c>
      <c r="C416" s="96" t="s">
        <v>339</v>
      </c>
      <c r="D416" s="96" t="s">
        <v>1666</v>
      </c>
      <c r="E416" s="96" t="s">
        <v>4544</v>
      </c>
      <c r="F416" s="96" t="s">
        <v>4545</v>
      </c>
      <c r="G416" s="96" t="s">
        <v>4546</v>
      </c>
      <c r="H416" s="124"/>
      <c r="I416" s="42"/>
      <c r="J416" s="42"/>
      <c r="K416" s="42"/>
      <c r="L416" s="42"/>
      <c r="M416" s="42"/>
      <c r="N416" s="42"/>
      <c r="O416" s="42"/>
      <c r="P416" s="42"/>
      <c r="Q416" s="42"/>
      <c r="R416" s="42"/>
      <c r="S416" s="42"/>
      <c r="T416" s="42"/>
      <c r="U416" s="42"/>
      <c r="V416" s="42"/>
      <c r="W416" s="42"/>
      <c r="X416" s="42"/>
      <c r="Y416" s="42"/>
      <c r="Z416" s="42"/>
    </row>
    <row r="417" ht="15.75" customHeight="1">
      <c r="A417" s="104" t="s">
        <v>109</v>
      </c>
      <c r="B417" s="96" t="s">
        <v>4548</v>
      </c>
      <c r="C417" s="96" t="s">
        <v>44</v>
      </c>
      <c r="D417" s="96" t="s">
        <v>1666</v>
      </c>
      <c r="E417" s="96" t="s">
        <v>4550</v>
      </c>
      <c r="F417" s="96" t="s">
        <v>4545</v>
      </c>
      <c r="G417" s="96" t="s">
        <v>4551</v>
      </c>
      <c r="H417" s="124"/>
      <c r="I417" s="42"/>
      <c r="J417" s="42"/>
      <c r="K417" s="42"/>
      <c r="L417" s="42"/>
      <c r="M417" s="42"/>
      <c r="N417" s="42"/>
      <c r="O417" s="42"/>
      <c r="P417" s="42"/>
      <c r="Q417" s="42"/>
      <c r="R417" s="42"/>
      <c r="S417" s="42"/>
      <c r="T417" s="42"/>
      <c r="U417" s="42"/>
      <c r="V417" s="42"/>
      <c r="W417" s="42"/>
      <c r="X417" s="42"/>
      <c r="Y417" s="42"/>
      <c r="Z417" s="42"/>
    </row>
    <row r="418" ht="15.75" customHeight="1">
      <c r="A418" s="104" t="s">
        <v>4555</v>
      </c>
      <c r="B418" s="96" t="s">
        <v>4556</v>
      </c>
      <c r="C418" s="96" t="s">
        <v>339</v>
      </c>
      <c r="D418" s="96" t="s">
        <v>1666</v>
      </c>
      <c r="E418" s="96" t="s">
        <v>4557</v>
      </c>
      <c r="F418" s="126">
        <v>42803.0</v>
      </c>
      <c r="G418" s="96" t="s">
        <v>4558</v>
      </c>
      <c r="H418" s="124" t="s">
        <v>4559</v>
      </c>
      <c r="I418" s="42"/>
      <c r="J418" s="42"/>
      <c r="K418" s="42"/>
      <c r="L418" s="42"/>
      <c r="M418" s="42"/>
      <c r="N418" s="42"/>
      <c r="O418" s="42"/>
      <c r="P418" s="42"/>
      <c r="Q418" s="42"/>
      <c r="R418" s="42"/>
      <c r="S418" s="42"/>
      <c r="T418" s="42"/>
      <c r="U418" s="42"/>
      <c r="V418" s="42"/>
      <c r="W418" s="42"/>
      <c r="X418" s="42"/>
      <c r="Y418" s="42"/>
      <c r="Z418" s="42"/>
    </row>
    <row r="419" ht="15.75" customHeight="1">
      <c r="A419" s="104" t="s">
        <v>486</v>
      </c>
      <c r="B419" s="96" t="s">
        <v>2090</v>
      </c>
      <c r="C419" s="96" t="s">
        <v>44</v>
      </c>
      <c r="D419" s="96" t="s">
        <v>1666</v>
      </c>
      <c r="E419" s="96">
        <v>749.0</v>
      </c>
      <c r="F419" s="125">
        <v>42804.0</v>
      </c>
      <c r="G419" s="96" t="s">
        <v>4560</v>
      </c>
      <c r="H419" s="124"/>
      <c r="I419" s="42"/>
      <c r="J419" s="42"/>
      <c r="K419" s="42"/>
      <c r="L419" s="42"/>
      <c r="M419" s="42"/>
      <c r="N419" s="42"/>
      <c r="O419" s="42"/>
      <c r="P419" s="42"/>
      <c r="Q419" s="42"/>
      <c r="R419" s="42"/>
      <c r="S419" s="42"/>
      <c r="T419" s="42"/>
      <c r="U419" s="42"/>
      <c r="V419" s="42"/>
      <c r="W419" s="42"/>
      <c r="X419" s="42"/>
      <c r="Y419" s="42"/>
      <c r="Z419" s="42"/>
    </row>
    <row r="420" ht="15.75" customHeight="1">
      <c r="A420" s="104" t="s">
        <v>486</v>
      </c>
      <c r="B420" s="96" t="s">
        <v>4561</v>
      </c>
      <c r="C420" s="96" t="s">
        <v>27</v>
      </c>
      <c r="D420" s="96" t="s">
        <v>1666</v>
      </c>
      <c r="E420" s="96">
        <v>1151.0</v>
      </c>
      <c r="F420" s="125">
        <v>42804.0</v>
      </c>
      <c r="G420" s="96" t="s">
        <v>4562</v>
      </c>
      <c r="H420" s="124" t="s">
        <v>4563</v>
      </c>
      <c r="I420" s="42"/>
      <c r="J420" s="42"/>
      <c r="K420" s="42"/>
      <c r="L420" s="42"/>
      <c r="M420" s="42"/>
      <c r="N420" s="42"/>
      <c r="O420" s="42"/>
      <c r="P420" s="42"/>
      <c r="Q420" s="42"/>
      <c r="R420" s="42"/>
      <c r="S420" s="42"/>
      <c r="T420" s="42"/>
      <c r="U420" s="42"/>
      <c r="V420" s="42"/>
      <c r="W420" s="42"/>
      <c r="X420" s="42"/>
      <c r="Y420" s="42"/>
      <c r="Z420" s="42"/>
    </row>
    <row r="421" ht="15.75" customHeight="1">
      <c r="A421" s="104" t="s">
        <v>109</v>
      </c>
      <c r="B421" s="96" t="s">
        <v>4188</v>
      </c>
      <c r="C421" s="96" t="s">
        <v>27</v>
      </c>
      <c r="D421" s="96" t="s">
        <v>1666</v>
      </c>
      <c r="E421" s="96" t="s">
        <v>4564</v>
      </c>
      <c r="F421" s="96" t="s">
        <v>4565</v>
      </c>
      <c r="G421" s="96" t="s">
        <v>4566</v>
      </c>
      <c r="H421" s="124"/>
      <c r="I421" s="42"/>
      <c r="J421" s="42"/>
      <c r="K421" s="42"/>
      <c r="L421" s="42"/>
      <c r="M421" s="42"/>
      <c r="N421" s="42"/>
      <c r="O421" s="42"/>
      <c r="P421" s="42"/>
      <c r="Q421" s="42"/>
      <c r="R421" s="42"/>
      <c r="S421" s="42"/>
      <c r="T421" s="42"/>
      <c r="U421" s="42"/>
      <c r="V421" s="42"/>
      <c r="W421" s="42"/>
      <c r="X421" s="42"/>
      <c r="Y421" s="42"/>
      <c r="Z421" s="42"/>
    </row>
    <row r="422" ht="15.75" customHeight="1">
      <c r="A422" s="104" t="s">
        <v>45</v>
      </c>
      <c r="B422" s="96" t="s">
        <v>4567</v>
      </c>
      <c r="C422" s="96" t="s">
        <v>339</v>
      </c>
      <c r="D422" s="96" t="s">
        <v>1666</v>
      </c>
      <c r="E422" s="96" t="s">
        <v>4568</v>
      </c>
      <c r="F422" s="123">
        <v>42804.0</v>
      </c>
      <c r="G422" s="96" t="s">
        <v>4569</v>
      </c>
      <c r="H422" s="124"/>
      <c r="I422" s="42"/>
      <c r="J422" s="42"/>
      <c r="K422" s="42"/>
      <c r="L422" s="42"/>
      <c r="M422" s="42"/>
      <c r="N422" s="42"/>
      <c r="O422" s="42"/>
      <c r="P422" s="42"/>
      <c r="Q422" s="42"/>
      <c r="R422" s="42"/>
      <c r="S422" s="42"/>
      <c r="T422" s="42"/>
      <c r="U422" s="42"/>
      <c r="V422" s="42"/>
      <c r="W422" s="42"/>
      <c r="X422" s="42"/>
      <c r="Y422" s="42"/>
      <c r="Z422" s="42"/>
    </row>
    <row r="423" ht="15.75" customHeight="1">
      <c r="A423" s="104" t="s">
        <v>109</v>
      </c>
      <c r="B423" s="96" t="s">
        <v>4572</v>
      </c>
      <c r="C423" s="96" t="s">
        <v>339</v>
      </c>
      <c r="D423" s="96" t="s">
        <v>1666</v>
      </c>
      <c r="E423" s="96" t="s">
        <v>4574</v>
      </c>
      <c r="F423" s="96" t="s">
        <v>2484</v>
      </c>
      <c r="G423" s="96" t="s">
        <v>4575</v>
      </c>
      <c r="H423" s="124"/>
      <c r="I423" s="42"/>
      <c r="J423" s="42"/>
      <c r="K423" s="42"/>
      <c r="L423" s="42"/>
      <c r="M423" s="42"/>
      <c r="N423" s="42"/>
      <c r="O423" s="42"/>
      <c r="P423" s="42"/>
      <c r="Q423" s="42"/>
      <c r="R423" s="42"/>
      <c r="S423" s="42"/>
      <c r="T423" s="42"/>
      <c r="U423" s="42"/>
      <c r="V423" s="42"/>
      <c r="W423" s="42"/>
      <c r="X423" s="42"/>
      <c r="Y423" s="42"/>
      <c r="Z423" s="42"/>
    </row>
    <row r="424" ht="15.75" customHeight="1">
      <c r="A424" s="104" t="s">
        <v>486</v>
      </c>
      <c r="B424" s="96" t="s">
        <v>3025</v>
      </c>
      <c r="C424" s="96" t="s">
        <v>44</v>
      </c>
      <c r="D424" s="96" t="s">
        <v>1666</v>
      </c>
      <c r="E424" s="96">
        <v>744.0</v>
      </c>
      <c r="F424" s="125">
        <v>42804.0</v>
      </c>
      <c r="G424" s="96"/>
      <c r="H424" s="124"/>
      <c r="I424" s="42"/>
      <c r="J424" s="42"/>
      <c r="K424" s="42"/>
      <c r="L424" s="42"/>
      <c r="M424" s="42"/>
      <c r="N424" s="42"/>
      <c r="O424" s="42"/>
      <c r="P424" s="42"/>
      <c r="Q424" s="42"/>
      <c r="R424" s="42"/>
      <c r="S424" s="42"/>
      <c r="T424" s="42"/>
      <c r="U424" s="42"/>
      <c r="V424" s="42"/>
      <c r="W424" s="42"/>
      <c r="X424" s="42"/>
      <c r="Y424" s="42"/>
      <c r="Z424" s="42"/>
    </row>
    <row r="425" ht="15.75" customHeight="1">
      <c r="A425" s="104" t="s">
        <v>158</v>
      </c>
      <c r="B425" s="96" t="s">
        <v>4576</v>
      </c>
      <c r="C425" s="96" t="s">
        <v>339</v>
      </c>
      <c r="D425" s="96" t="s">
        <v>1666</v>
      </c>
      <c r="E425" s="96" t="s">
        <v>4577</v>
      </c>
      <c r="F425" s="125">
        <v>42804.0</v>
      </c>
      <c r="G425" s="96" t="s">
        <v>4578</v>
      </c>
      <c r="H425" s="124"/>
      <c r="I425" s="42"/>
      <c r="J425" s="42"/>
      <c r="K425" s="42"/>
      <c r="L425" s="42"/>
      <c r="M425" s="42"/>
      <c r="N425" s="42"/>
      <c r="O425" s="42"/>
      <c r="P425" s="42"/>
      <c r="Q425" s="42"/>
      <c r="R425" s="42"/>
      <c r="S425" s="42"/>
      <c r="T425" s="42"/>
      <c r="U425" s="42"/>
      <c r="V425" s="42"/>
      <c r="W425" s="42"/>
      <c r="X425" s="42"/>
      <c r="Y425" s="42"/>
      <c r="Z425" s="42"/>
    </row>
    <row r="426" ht="15.75" customHeight="1">
      <c r="A426" s="104" t="s">
        <v>158</v>
      </c>
      <c r="B426" s="96" t="s">
        <v>4579</v>
      </c>
      <c r="C426" s="96" t="s">
        <v>27</v>
      </c>
      <c r="D426" s="96" t="s">
        <v>1666</v>
      </c>
      <c r="E426" s="130">
        <v>0.9215277777777777</v>
      </c>
      <c r="F426" s="125">
        <v>42804.0</v>
      </c>
      <c r="G426" s="96"/>
      <c r="H426" s="124"/>
      <c r="I426" s="42"/>
      <c r="J426" s="42"/>
      <c r="K426" s="42"/>
      <c r="L426" s="42"/>
      <c r="M426" s="42"/>
      <c r="N426" s="42"/>
      <c r="O426" s="42"/>
      <c r="P426" s="42"/>
      <c r="Q426" s="42"/>
      <c r="R426" s="42"/>
      <c r="S426" s="42"/>
      <c r="T426" s="42"/>
      <c r="U426" s="42"/>
      <c r="V426" s="42"/>
      <c r="W426" s="42"/>
      <c r="X426" s="42"/>
      <c r="Y426" s="42"/>
      <c r="Z426" s="42"/>
    </row>
    <row r="427" ht="15.75" customHeight="1">
      <c r="A427" s="104" t="s">
        <v>215</v>
      </c>
      <c r="B427" s="96" t="s">
        <v>4580</v>
      </c>
      <c r="C427" s="96" t="s">
        <v>339</v>
      </c>
      <c r="D427" s="96" t="s">
        <v>1666</v>
      </c>
      <c r="E427" s="96" t="s">
        <v>4581</v>
      </c>
      <c r="F427" s="125">
        <v>42804.0</v>
      </c>
      <c r="G427" s="96" t="s">
        <v>4582</v>
      </c>
      <c r="H427" s="124"/>
      <c r="I427" s="42"/>
      <c r="J427" s="42"/>
      <c r="K427" s="42"/>
      <c r="L427" s="42"/>
      <c r="M427" s="42"/>
      <c r="N427" s="42"/>
      <c r="O427" s="42"/>
      <c r="P427" s="42"/>
      <c r="Q427" s="42"/>
      <c r="R427" s="42"/>
      <c r="S427" s="42"/>
      <c r="T427" s="42"/>
      <c r="U427" s="42"/>
      <c r="V427" s="42"/>
      <c r="W427" s="42"/>
      <c r="X427" s="42"/>
      <c r="Y427" s="42"/>
      <c r="Z427" s="42"/>
    </row>
    <row r="428" ht="15.75" customHeight="1">
      <c r="A428" s="104" t="s">
        <v>43</v>
      </c>
      <c r="B428" s="96" t="s">
        <v>4586</v>
      </c>
      <c r="C428" s="96" t="s">
        <v>339</v>
      </c>
      <c r="D428" s="96" t="s">
        <v>1666</v>
      </c>
      <c r="E428" s="96" t="s">
        <v>4587</v>
      </c>
      <c r="F428" s="126">
        <v>42805.0</v>
      </c>
      <c r="G428" s="96" t="s">
        <v>4588</v>
      </c>
      <c r="H428" s="124"/>
      <c r="I428" s="42"/>
      <c r="J428" s="42"/>
      <c r="K428" s="42"/>
      <c r="L428" s="42"/>
      <c r="M428" s="42"/>
      <c r="N428" s="42"/>
      <c r="O428" s="42"/>
      <c r="P428" s="42"/>
      <c r="Q428" s="42"/>
      <c r="R428" s="42"/>
      <c r="S428" s="42"/>
      <c r="T428" s="42"/>
      <c r="U428" s="42"/>
      <c r="V428" s="42"/>
      <c r="W428" s="42"/>
      <c r="X428" s="42"/>
      <c r="Y428" s="42"/>
      <c r="Z428" s="42"/>
    </row>
    <row r="429" ht="15.75" customHeight="1">
      <c r="A429" s="104" t="s">
        <v>43</v>
      </c>
      <c r="B429" s="96" t="s">
        <v>4589</v>
      </c>
      <c r="C429" s="96" t="s">
        <v>339</v>
      </c>
      <c r="D429" s="96" t="s">
        <v>1666</v>
      </c>
      <c r="E429" s="96" t="s">
        <v>4591</v>
      </c>
      <c r="F429" s="126">
        <v>42805.0</v>
      </c>
      <c r="G429" s="96" t="s">
        <v>4594</v>
      </c>
      <c r="H429" s="124"/>
      <c r="I429" s="42"/>
      <c r="J429" s="42"/>
      <c r="K429" s="42"/>
      <c r="L429" s="42"/>
      <c r="M429" s="42"/>
      <c r="N429" s="42"/>
      <c r="O429" s="42"/>
      <c r="P429" s="42"/>
      <c r="Q429" s="42"/>
      <c r="R429" s="42"/>
      <c r="S429" s="42"/>
      <c r="T429" s="42"/>
      <c r="U429" s="42"/>
      <c r="V429" s="42"/>
      <c r="W429" s="42"/>
      <c r="X429" s="42"/>
      <c r="Y429" s="42"/>
      <c r="Z429" s="42"/>
    </row>
    <row r="430" ht="15.75" customHeight="1">
      <c r="A430" s="104" t="s">
        <v>611</v>
      </c>
      <c r="B430" s="96" t="s">
        <v>4595</v>
      </c>
      <c r="C430" s="96" t="s">
        <v>27</v>
      </c>
      <c r="D430" s="96" t="s">
        <v>1666</v>
      </c>
      <c r="E430" s="96" t="s">
        <v>4596</v>
      </c>
      <c r="F430" s="143">
        <v>43042.0</v>
      </c>
      <c r="G430" s="96" t="s">
        <v>4597</v>
      </c>
      <c r="H430" s="124"/>
      <c r="I430" s="42"/>
      <c r="J430" s="42"/>
      <c r="K430" s="42"/>
      <c r="L430" s="42"/>
      <c r="M430" s="42"/>
      <c r="N430" s="42"/>
      <c r="O430" s="42"/>
      <c r="P430" s="42"/>
      <c r="Q430" s="42"/>
      <c r="R430" s="42"/>
      <c r="S430" s="42"/>
      <c r="T430" s="42"/>
      <c r="U430" s="42"/>
      <c r="V430" s="42"/>
      <c r="W430" s="42"/>
      <c r="X430" s="42"/>
      <c r="Y430" s="42"/>
      <c r="Z430" s="42"/>
    </row>
    <row r="431" ht="15.75" customHeight="1">
      <c r="A431" s="104" t="s">
        <v>486</v>
      </c>
      <c r="B431" s="96" t="s">
        <v>4598</v>
      </c>
      <c r="C431" s="96" t="s">
        <v>27</v>
      </c>
      <c r="D431" s="96" t="s">
        <v>1666</v>
      </c>
      <c r="E431" s="96">
        <v>940.0</v>
      </c>
      <c r="F431" s="125">
        <v>42805.0</v>
      </c>
      <c r="G431" s="96" t="s">
        <v>4599</v>
      </c>
      <c r="H431" s="124"/>
      <c r="I431" s="42"/>
      <c r="J431" s="42"/>
      <c r="K431" s="42"/>
      <c r="L431" s="42"/>
      <c r="M431" s="42"/>
      <c r="N431" s="42"/>
      <c r="O431" s="42"/>
      <c r="P431" s="42"/>
      <c r="Q431" s="42"/>
      <c r="R431" s="42"/>
      <c r="S431" s="42"/>
      <c r="T431" s="42"/>
      <c r="U431" s="42"/>
      <c r="V431" s="42"/>
      <c r="W431" s="42"/>
      <c r="X431" s="42"/>
      <c r="Y431" s="42"/>
      <c r="Z431" s="42"/>
    </row>
    <row r="432" ht="15.75" customHeight="1">
      <c r="A432" s="104" t="s">
        <v>592</v>
      </c>
      <c r="B432" s="96" t="s">
        <v>4603</v>
      </c>
      <c r="C432" s="96" t="s">
        <v>339</v>
      </c>
      <c r="D432" s="96" t="s">
        <v>1666</v>
      </c>
      <c r="E432" s="96" t="s">
        <v>4604</v>
      </c>
      <c r="F432" s="125">
        <v>42805.0</v>
      </c>
      <c r="G432" s="96" t="s">
        <v>4605</v>
      </c>
      <c r="H432" s="124"/>
      <c r="I432" s="42"/>
      <c r="J432" s="42"/>
      <c r="K432" s="42"/>
      <c r="L432" s="42"/>
      <c r="M432" s="42"/>
      <c r="N432" s="42"/>
      <c r="O432" s="42"/>
      <c r="P432" s="42"/>
      <c r="Q432" s="42"/>
      <c r="R432" s="42"/>
      <c r="S432" s="42"/>
      <c r="T432" s="42"/>
      <c r="U432" s="42"/>
      <c r="V432" s="42"/>
      <c r="W432" s="42"/>
      <c r="X432" s="42"/>
      <c r="Y432" s="42"/>
      <c r="Z432" s="42"/>
    </row>
    <row r="433" ht="15.75" customHeight="1">
      <c r="A433" s="104" t="s">
        <v>142</v>
      </c>
      <c r="B433" s="96" t="s">
        <v>913</v>
      </c>
      <c r="C433" s="96" t="s">
        <v>339</v>
      </c>
      <c r="D433" s="96" t="s">
        <v>1666</v>
      </c>
      <c r="E433" s="96" t="s">
        <v>4607</v>
      </c>
      <c r="F433" s="125">
        <v>42805.0</v>
      </c>
      <c r="G433" s="96" t="s">
        <v>4609</v>
      </c>
      <c r="H433" s="124"/>
      <c r="I433" s="42"/>
      <c r="J433" s="42"/>
      <c r="K433" s="42"/>
      <c r="L433" s="42"/>
      <c r="M433" s="42"/>
      <c r="N433" s="42"/>
      <c r="O433" s="42"/>
      <c r="P433" s="42"/>
      <c r="Q433" s="42"/>
      <c r="R433" s="42"/>
      <c r="S433" s="42"/>
      <c r="T433" s="42"/>
      <c r="U433" s="42"/>
      <c r="V433" s="42"/>
      <c r="W433" s="42"/>
      <c r="X433" s="42"/>
      <c r="Y433" s="42"/>
      <c r="Z433" s="42"/>
    </row>
    <row r="434" ht="15.75" customHeight="1">
      <c r="A434" s="104" t="s">
        <v>592</v>
      </c>
      <c r="B434" s="96" t="s">
        <v>4614</v>
      </c>
      <c r="C434" s="96" t="s">
        <v>455</v>
      </c>
      <c r="D434" s="96" t="s">
        <v>1666</v>
      </c>
      <c r="E434" s="96" t="s">
        <v>4617</v>
      </c>
      <c r="F434" s="125">
        <v>42805.0</v>
      </c>
      <c r="G434" s="96" t="s">
        <v>4619</v>
      </c>
      <c r="H434" s="124"/>
      <c r="I434" s="42"/>
      <c r="J434" s="42"/>
      <c r="K434" s="42"/>
      <c r="L434" s="42"/>
      <c r="M434" s="42"/>
      <c r="N434" s="42"/>
      <c r="O434" s="42"/>
      <c r="P434" s="42"/>
      <c r="Q434" s="42"/>
      <c r="R434" s="42"/>
      <c r="S434" s="42"/>
      <c r="T434" s="42"/>
      <c r="U434" s="42"/>
      <c r="V434" s="42"/>
      <c r="W434" s="42"/>
      <c r="X434" s="42"/>
      <c r="Y434" s="42"/>
      <c r="Z434" s="42"/>
    </row>
    <row r="435" ht="15.75" customHeight="1">
      <c r="A435" s="104" t="s">
        <v>109</v>
      </c>
      <c r="B435" s="96" t="s">
        <v>4624</v>
      </c>
      <c r="C435" s="96" t="s">
        <v>27</v>
      </c>
      <c r="D435" s="96" t="s">
        <v>1666</v>
      </c>
      <c r="E435" s="96" t="s">
        <v>4626</v>
      </c>
      <c r="F435" s="96" t="s">
        <v>2484</v>
      </c>
      <c r="G435" s="96" t="s">
        <v>4628</v>
      </c>
      <c r="H435" s="124"/>
      <c r="I435" s="42"/>
      <c r="J435" s="42"/>
      <c r="K435" s="42"/>
      <c r="L435" s="42"/>
      <c r="M435" s="42"/>
      <c r="N435" s="42"/>
      <c r="O435" s="42"/>
      <c r="P435" s="42"/>
      <c r="Q435" s="42"/>
      <c r="R435" s="42"/>
      <c r="S435" s="42"/>
      <c r="T435" s="42"/>
      <c r="U435" s="42"/>
      <c r="V435" s="42"/>
      <c r="W435" s="42"/>
      <c r="X435" s="42"/>
      <c r="Y435" s="42"/>
      <c r="Z435" s="42"/>
    </row>
    <row r="436" ht="15.75" customHeight="1">
      <c r="A436" s="104" t="s">
        <v>45</v>
      </c>
      <c r="B436" s="96" t="s">
        <v>4632</v>
      </c>
      <c r="C436" s="96" t="s">
        <v>27</v>
      </c>
      <c r="D436" s="96" t="s">
        <v>1666</v>
      </c>
      <c r="E436" s="96" t="s">
        <v>4633</v>
      </c>
      <c r="F436" s="123">
        <v>42805.0</v>
      </c>
      <c r="G436" s="96" t="s">
        <v>4635</v>
      </c>
      <c r="H436" s="124"/>
      <c r="I436" s="42"/>
      <c r="J436" s="42"/>
      <c r="K436" s="42"/>
      <c r="L436" s="42"/>
      <c r="M436" s="42"/>
      <c r="N436" s="42"/>
      <c r="O436" s="42"/>
      <c r="P436" s="42"/>
      <c r="Q436" s="42"/>
      <c r="R436" s="42"/>
      <c r="S436" s="42"/>
      <c r="T436" s="42"/>
      <c r="U436" s="42"/>
      <c r="V436" s="42"/>
      <c r="W436" s="42"/>
      <c r="X436" s="42"/>
      <c r="Y436" s="42"/>
      <c r="Z436" s="42"/>
    </row>
    <row r="437" ht="15.75" customHeight="1">
      <c r="A437" s="104" t="s">
        <v>158</v>
      </c>
      <c r="B437" s="96" t="s">
        <v>4637</v>
      </c>
      <c r="C437" s="96" t="s">
        <v>339</v>
      </c>
      <c r="D437" s="96" t="s">
        <v>1666</v>
      </c>
      <c r="E437" s="96" t="s">
        <v>4638</v>
      </c>
      <c r="F437" s="123">
        <v>42805.0</v>
      </c>
      <c r="G437" s="96" t="s">
        <v>4639</v>
      </c>
      <c r="H437" s="124"/>
      <c r="I437" s="42"/>
      <c r="J437" s="42"/>
      <c r="K437" s="42"/>
      <c r="L437" s="42"/>
      <c r="M437" s="42"/>
      <c r="N437" s="42"/>
      <c r="O437" s="42"/>
      <c r="P437" s="42"/>
      <c r="Q437" s="42"/>
      <c r="R437" s="42"/>
      <c r="S437" s="42"/>
      <c r="T437" s="42"/>
      <c r="U437" s="42"/>
      <c r="V437" s="42"/>
      <c r="W437" s="42"/>
      <c r="X437" s="42"/>
      <c r="Y437" s="42"/>
      <c r="Z437" s="42"/>
    </row>
    <row r="438" ht="15.75" customHeight="1">
      <c r="A438" s="104" t="s">
        <v>43</v>
      </c>
      <c r="B438" s="96" t="s">
        <v>4640</v>
      </c>
      <c r="C438" s="96" t="s">
        <v>339</v>
      </c>
      <c r="D438" s="96" t="s">
        <v>1666</v>
      </c>
      <c r="E438" s="96" t="s">
        <v>4641</v>
      </c>
      <c r="F438" s="123">
        <v>42805.0</v>
      </c>
      <c r="G438" s="96"/>
      <c r="H438" s="124"/>
      <c r="I438" s="42"/>
      <c r="J438" s="42"/>
      <c r="K438" s="42"/>
      <c r="L438" s="42"/>
      <c r="M438" s="42"/>
      <c r="N438" s="42"/>
      <c r="O438" s="42"/>
      <c r="P438" s="42"/>
      <c r="Q438" s="42"/>
      <c r="R438" s="42"/>
      <c r="S438" s="42"/>
      <c r="T438" s="42"/>
      <c r="U438" s="42"/>
      <c r="V438" s="42"/>
      <c r="W438" s="42"/>
      <c r="X438" s="42"/>
      <c r="Y438" s="42"/>
      <c r="Z438" s="42"/>
    </row>
    <row r="439" ht="15.75" customHeight="1">
      <c r="A439" s="104" t="s">
        <v>611</v>
      </c>
      <c r="B439" s="96"/>
      <c r="C439" s="96" t="s">
        <v>598</v>
      </c>
      <c r="D439" s="96" t="s">
        <v>1666</v>
      </c>
      <c r="E439" s="96" t="s">
        <v>4646</v>
      </c>
      <c r="F439" s="143">
        <v>43072.0</v>
      </c>
      <c r="G439" s="96" t="s">
        <v>4647</v>
      </c>
      <c r="H439" s="124"/>
      <c r="I439" s="42"/>
      <c r="J439" s="42"/>
      <c r="K439" s="42"/>
      <c r="L439" s="42"/>
      <c r="M439" s="42"/>
      <c r="N439" s="42"/>
      <c r="O439" s="42"/>
      <c r="P439" s="42"/>
      <c r="Q439" s="42"/>
      <c r="R439" s="42"/>
      <c r="S439" s="42"/>
      <c r="T439" s="42"/>
      <c r="U439" s="42"/>
      <c r="V439" s="42"/>
      <c r="W439" s="42"/>
      <c r="X439" s="42"/>
      <c r="Y439" s="42"/>
      <c r="Z439" s="42"/>
    </row>
    <row r="440" ht="15.75" customHeight="1">
      <c r="A440" s="104" t="s">
        <v>611</v>
      </c>
      <c r="B440" s="96" t="s">
        <v>4652</v>
      </c>
      <c r="C440" s="96" t="s">
        <v>612</v>
      </c>
      <c r="D440" s="96" t="s">
        <v>1666</v>
      </c>
      <c r="E440" s="96" t="s">
        <v>4654</v>
      </c>
      <c r="F440" s="143">
        <v>43072.0</v>
      </c>
      <c r="G440" s="96" t="s">
        <v>4655</v>
      </c>
      <c r="H440" s="124"/>
      <c r="I440" s="42"/>
      <c r="J440" s="42"/>
      <c r="K440" s="42"/>
      <c r="L440" s="42"/>
      <c r="M440" s="42"/>
      <c r="N440" s="42"/>
      <c r="O440" s="42"/>
      <c r="P440" s="42"/>
      <c r="Q440" s="42"/>
      <c r="R440" s="42"/>
      <c r="S440" s="42"/>
      <c r="T440" s="42"/>
      <c r="U440" s="42"/>
      <c r="V440" s="42"/>
      <c r="W440" s="42"/>
      <c r="X440" s="42"/>
      <c r="Y440" s="42"/>
      <c r="Z440" s="42"/>
    </row>
    <row r="441" ht="15.75" customHeight="1">
      <c r="A441" s="104" t="s">
        <v>611</v>
      </c>
      <c r="B441" s="96" t="s">
        <v>4662</v>
      </c>
      <c r="C441" s="96" t="s">
        <v>612</v>
      </c>
      <c r="D441" s="96" t="s">
        <v>1666</v>
      </c>
      <c r="E441" s="130">
        <v>0.041666666666666664</v>
      </c>
      <c r="F441" s="96" t="s">
        <v>613</v>
      </c>
      <c r="G441" s="96" t="s">
        <v>4663</v>
      </c>
      <c r="H441" s="124"/>
      <c r="I441" s="42"/>
      <c r="J441" s="42"/>
      <c r="K441" s="42"/>
      <c r="L441" s="42"/>
      <c r="M441" s="42"/>
      <c r="N441" s="42"/>
      <c r="O441" s="42"/>
      <c r="P441" s="42"/>
      <c r="Q441" s="42"/>
      <c r="R441" s="42"/>
      <c r="S441" s="42"/>
      <c r="T441" s="42"/>
      <c r="U441" s="42"/>
      <c r="V441" s="42"/>
      <c r="W441" s="42"/>
      <c r="X441" s="42"/>
      <c r="Y441" s="42"/>
      <c r="Z441" s="42"/>
    </row>
    <row r="442" ht="15.75" customHeight="1">
      <c r="A442" s="104" t="s">
        <v>50</v>
      </c>
      <c r="B442" s="96" t="s">
        <v>2563</v>
      </c>
      <c r="C442" s="96" t="s">
        <v>27</v>
      </c>
      <c r="D442" s="96" t="s">
        <v>1666</v>
      </c>
      <c r="E442" s="132">
        <v>0.6666666666666666</v>
      </c>
      <c r="F442" s="143">
        <v>43072.0</v>
      </c>
      <c r="G442" s="96" t="s">
        <v>4675</v>
      </c>
      <c r="H442" s="124"/>
      <c r="I442" s="42"/>
      <c r="J442" s="42"/>
      <c r="K442" s="42"/>
      <c r="L442" s="42"/>
      <c r="M442" s="42"/>
      <c r="N442" s="42"/>
      <c r="O442" s="42"/>
      <c r="P442" s="42"/>
      <c r="Q442" s="42"/>
      <c r="R442" s="42"/>
      <c r="S442" s="42"/>
      <c r="T442" s="42"/>
      <c r="U442" s="42"/>
      <c r="V442" s="42"/>
      <c r="W442" s="42"/>
      <c r="X442" s="42"/>
      <c r="Y442" s="42"/>
      <c r="Z442" s="42"/>
    </row>
    <row r="443" ht="15.75" customHeight="1">
      <c r="A443" s="104" t="s">
        <v>2820</v>
      </c>
      <c r="B443" s="96" t="s">
        <v>2520</v>
      </c>
      <c r="C443" s="96" t="s">
        <v>339</v>
      </c>
      <c r="D443" s="96" t="s">
        <v>1666</v>
      </c>
      <c r="E443" s="96" t="s">
        <v>4680</v>
      </c>
      <c r="F443" s="96" t="s">
        <v>613</v>
      </c>
      <c r="G443" s="96" t="s">
        <v>4681</v>
      </c>
      <c r="H443" s="124"/>
      <c r="I443" s="42"/>
      <c r="J443" s="42"/>
      <c r="K443" s="42"/>
      <c r="L443" s="42"/>
      <c r="M443" s="42"/>
      <c r="N443" s="42"/>
      <c r="O443" s="42"/>
      <c r="P443" s="42"/>
      <c r="Q443" s="42"/>
      <c r="R443" s="42"/>
      <c r="S443" s="42"/>
      <c r="T443" s="42"/>
      <c r="U443" s="42"/>
      <c r="V443" s="42"/>
      <c r="W443" s="42"/>
      <c r="X443" s="42"/>
      <c r="Y443" s="42"/>
      <c r="Z443" s="42"/>
    </row>
    <row r="444" ht="15.75" customHeight="1">
      <c r="A444" s="104" t="s">
        <v>158</v>
      </c>
      <c r="B444" s="96" t="s">
        <v>4685</v>
      </c>
      <c r="C444" s="96" t="s">
        <v>339</v>
      </c>
      <c r="D444" s="96" t="s">
        <v>1666</v>
      </c>
      <c r="E444" s="96" t="s">
        <v>4686</v>
      </c>
      <c r="F444" s="123">
        <v>42806.0</v>
      </c>
      <c r="G444" s="96" t="s">
        <v>4687</v>
      </c>
      <c r="H444" s="124"/>
      <c r="I444" s="42"/>
      <c r="J444" s="42"/>
      <c r="K444" s="42"/>
      <c r="L444" s="42"/>
      <c r="M444" s="42"/>
      <c r="N444" s="42"/>
      <c r="O444" s="42"/>
      <c r="P444" s="42"/>
      <c r="Q444" s="42"/>
      <c r="R444" s="42"/>
      <c r="S444" s="42"/>
      <c r="T444" s="42"/>
      <c r="U444" s="42"/>
      <c r="V444" s="42"/>
      <c r="W444" s="42"/>
      <c r="X444" s="42"/>
      <c r="Y444" s="42"/>
      <c r="Z444" s="42"/>
    </row>
    <row r="445" ht="15.75" customHeight="1">
      <c r="A445" s="104" t="s">
        <v>158</v>
      </c>
      <c r="B445" s="96" t="s">
        <v>3940</v>
      </c>
      <c r="C445" s="96" t="s">
        <v>27</v>
      </c>
      <c r="D445" s="96" t="s">
        <v>1666</v>
      </c>
      <c r="E445" s="96" t="s">
        <v>4691</v>
      </c>
      <c r="F445" s="123">
        <v>42806.0</v>
      </c>
      <c r="G445" s="96" t="s">
        <v>4693</v>
      </c>
      <c r="H445" s="124"/>
      <c r="I445" s="42"/>
      <c r="J445" s="42"/>
      <c r="K445" s="42"/>
      <c r="L445" s="42"/>
      <c r="M445" s="42"/>
      <c r="N445" s="42"/>
      <c r="O445" s="42"/>
      <c r="P445" s="42"/>
      <c r="Q445" s="42"/>
      <c r="R445" s="42"/>
      <c r="S445" s="42"/>
      <c r="T445" s="42"/>
      <c r="U445" s="42"/>
      <c r="V445" s="42"/>
      <c r="W445" s="42"/>
      <c r="X445" s="42"/>
      <c r="Y445" s="42"/>
      <c r="Z445" s="42"/>
    </row>
    <row r="446" ht="15.75" customHeight="1">
      <c r="A446" s="104" t="s">
        <v>158</v>
      </c>
      <c r="B446" s="96" t="s">
        <v>4695</v>
      </c>
      <c r="C446" s="96" t="s">
        <v>339</v>
      </c>
      <c r="D446" s="96" t="s">
        <v>1666</v>
      </c>
      <c r="E446" s="96" t="s">
        <v>4698</v>
      </c>
      <c r="F446" s="123">
        <v>42806.0</v>
      </c>
      <c r="G446" s="96" t="s">
        <v>4699</v>
      </c>
      <c r="H446" s="124"/>
      <c r="I446" s="42"/>
      <c r="J446" s="42"/>
      <c r="K446" s="42"/>
      <c r="L446" s="42"/>
      <c r="M446" s="42"/>
      <c r="N446" s="42"/>
      <c r="O446" s="42"/>
      <c r="P446" s="42"/>
      <c r="Q446" s="42"/>
      <c r="R446" s="42"/>
      <c r="S446" s="42"/>
      <c r="T446" s="42"/>
      <c r="U446" s="42"/>
      <c r="V446" s="42"/>
      <c r="W446" s="42"/>
      <c r="X446" s="42"/>
      <c r="Y446" s="42"/>
      <c r="Z446" s="42"/>
    </row>
    <row r="447" ht="15.75" customHeight="1">
      <c r="A447" s="104" t="s">
        <v>611</v>
      </c>
      <c r="B447" s="96" t="s">
        <v>4704</v>
      </c>
      <c r="C447" s="96" t="s">
        <v>612</v>
      </c>
      <c r="D447" s="96" t="s">
        <v>1666</v>
      </c>
      <c r="E447" s="96" t="s">
        <v>4705</v>
      </c>
      <c r="F447" s="96" t="s">
        <v>613</v>
      </c>
      <c r="G447" s="96" t="s">
        <v>881</v>
      </c>
      <c r="H447" s="124"/>
      <c r="I447" s="42"/>
      <c r="J447" s="42"/>
      <c r="K447" s="42"/>
      <c r="L447" s="42"/>
      <c r="M447" s="42"/>
      <c r="N447" s="42"/>
      <c r="O447" s="42"/>
      <c r="P447" s="42"/>
      <c r="Q447" s="42"/>
      <c r="R447" s="42"/>
      <c r="S447" s="42"/>
      <c r="T447" s="42"/>
      <c r="U447" s="42"/>
      <c r="V447" s="42"/>
      <c r="W447" s="42"/>
      <c r="X447" s="42"/>
      <c r="Y447" s="42"/>
      <c r="Z447" s="42"/>
    </row>
    <row r="448" ht="15.75" customHeight="1">
      <c r="A448" s="104" t="s">
        <v>611</v>
      </c>
      <c r="B448" s="96" t="s">
        <v>4712</v>
      </c>
      <c r="C448" s="96" t="s">
        <v>455</v>
      </c>
      <c r="D448" s="96" t="s">
        <v>1666</v>
      </c>
      <c r="E448" s="96" t="s">
        <v>4714</v>
      </c>
      <c r="F448" s="96" t="s">
        <v>613</v>
      </c>
      <c r="G448" s="96" t="s">
        <v>4716</v>
      </c>
      <c r="H448" s="124"/>
      <c r="I448" s="42"/>
      <c r="J448" s="42"/>
      <c r="K448" s="42"/>
      <c r="L448" s="42"/>
      <c r="M448" s="42"/>
      <c r="N448" s="42"/>
      <c r="O448" s="42"/>
      <c r="P448" s="42"/>
      <c r="Q448" s="42"/>
      <c r="R448" s="42"/>
      <c r="S448" s="42"/>
      <c r="T448" s="42"/>
      <c r="U448" s="42"/>
      <c r="V448" s="42"/>
      <c r="W448" s="42"/>
      <c r="X448" s="42"/>
      <c r="Y448" s="42"/>
      <c r="Z448" s="42"/>
    </row>
    <row r="449" ht="15.75" customHeight="1">
      <c r="A449" s="104" t="s">
        <v>373</v>
      </c>
      <c r="B449" s="96" t="s">
        <v>4719</v>
      </c>
      <c r="C449" s="96" t="s">
        <v>219</v>
      </c>
      <c r="D449" s="96" t="s">
        <v>1666</v>
      </c>
      <c r="E449" s="132">
        <v>0.2972222222222222</v>
      </c>
      <c r="F449" s="125">
        <v>42807.0</v>
      </c>
      <c r="G449" s="96">
        <v>700.0</v>
      </c>
      <c r="H449" s="124"/>
      <c r="I449" s="42"/>
      <c r="J449" s="42"/>
      <c r="K449" s="42"/>
      <c r="L449" s="42"/>
      <c r="M449" s="42"/>
      <c r="N449" s="42"/>
      <c r="O449" s="42"/>
      <c r="P449" s="42"/>
      <c r="Q449" s="42"/>
      <c r="R449" s="42"/>
      <c r="S449" s="42"/>
      <c r="T449" s="42"/>
      <c r="U449" s="42"/>
      <c r="V449" s="42"/>
      <c r="W449" s="42"/>
      <c r="X449" s="42"/>
      <c r="Y449" s="42"/>
      <c r="Z449" s="42"/>
    </row>
    <row r="450" ht="15.75" customHeight="1">
      <c r="A450" s="104" t="s">
        <v>142</v>
      </c>
      <c r="B450" s="96"/>
      <c r="C450" s="96" t="s">
        <v>116</v>
      </c>
      <c r="D450" s="96" t="s">
        <v>1666</v>
      </c>
      <c r="E450" s="96" t="s">
        <v>4723</v>
      </c>
      <c r="F450" s="123">
        <v>42807.0</v>
      </c>
      <c r="G450" s="96" t="s">
        <v>4724</v>
      </c>
      <c r="H450" s="124"/>
      <c r="I450" s="42"/>
      <c r="J450" s="42"/>
      <c r="K450" s="42"/>
      <c r="L450" s="42"/>
      <c r="M450" s="42"/>
      <c r="N450" s="42"/>
      <c r="O450" s="42"/>
      <c r="P450" s="42"/>
      <c r="Q450" s="42"/>
      <c r="R450" s="42"/>
      <c r="S450" s="42"/>
      <c r="T450" s="42"/>
      <c r="U450" s="42"/>
      <c r="V450" s="42"/>
      <c r="W450" s="42"/>
      <c r="X450" s="42"/>
      <c r="Y450" s="42"/>
      <c r="Z450" s="42"/>
    </row>
    <row r="451" ht="15.75" customHeight="1">
      <c r="A451" s="104" t="s">
        <v>611</v>
      </c>
      <c r="B451" s="96" t="s">
        <v>4725</v>
      </c>
      <c r="C451" s="96" t="s">
        <v>339</v>
      </c>
      <c r="D451" s="96" t="s">
        <v>1666</v>
      </c>
      <c r="E451" s="96" t="s">
        <v>4727</v>
      </c>
      <c r="F451" s="143">
        <v>42828.0</v>
      </c>
      <c r="G451" s="96" t="s">
        <v>4730</v>
      </c>
      <c r="H451" s="124"/>
      <c r="I451" s="42"/>
      <c r="J451" s="42"/>
      <c r="K451" s="42"/>
      <c r="L451" s="42"/>
      <c r="M451" s="42"/>
      <c r="N451" s="42"/>
      <c r="O451" s="42"/>
      <c r="P451" s="42"/>
      <c r="Q451" s="42"/>
      <c r="R451" s="42"/>
      <c r="S451" s="42"/>
      <c r="T451" s="42"/>
      <c r="U451" s="42"/>
      <c r="V451" s="42"/>
      <c r="W451" s="42"/>
      <c r="X451" s="42"/>
      <c r="Y451" s="42"/>
      <c r="Z451" s="42"/>
    </row>
    <row r="452" ht="15.75" customHeight="1">
      <c r="A452" s="104" t="s">
        <v>50</v>
      </c>
      <c r="B452" s="96" t="s">
        <v>4567</v>
      </c>
      <c r="C452" s="96" t="s">
        <v>44</v>
      </c>
      <c r="D452" s="96" t="s">
        <v>1666</v>
      </c>
      <c r="E452" s="96" t="s">
        <v>4731</v>
      </c>
      <c r="F452" s="96" t="s">
        <v>654</v>
      </c>
      <c r="G452" s="96" t="s">
        <v>4733</v>
      </c>
      <c r="H452" s="124"/>
      <c r="I452" s="42"/>
      <c r="J452" s="42"/>
      <c r="K452" s="42"/>
      <c r="L452" s="42"/>
      <c r="M452" s="42"/>
      <c r="N452" s="42"/>
      <c r="O452" s="42"/>
      <c r="P452" s="42"/>
      <c r="Q452" s="42"/>
      <c r="R452" s="42"/>
      <c r="S452" s="42"/>
      <c r="T452" s="42"/>
      <c r="U452" s="42"/>
      <c r="V452" s="42"/>
      <c r="W452" s="42"/>
      <c r="X452" s="42"/>
      <c r="Y452" s="42"/>
      <c r="Z452" s="42"/>
    </row>
    <row r="453" ht="15.75" customHeight="1">
      <c r="A453" s="104" t="s">
        <v>50</v>
      </c>
      <c r="B453" s="96" t="s">
        <v>4736</v>
      </c>
      <c r="C453" s="96" t="s">
        <v>44</v>
      </c>
      <c r="D453" s="96" t="s">
        <v>1666</v>
      </c>
      <c r="E453" s="96" t="s">
        <v>4737</v>
      </c>
      <c r="F453" s="96" t="s">
        <v>654</v>
      </c>
      <c r="G453" s="96" t="s">
        <v>4144</v>
      </c>
      <c r="H453" s="124" t="s">
        <v>4738</v>
      </c>
      <c r="I453" s="42"/>
      <c r="J453" s="42"/>
      <c r="K453" s="42"/>
      <c r="L453" s="42"/>
      <c r="M453" s="42"/>
      <c r="N453" s="42"/>
      <c r="O453" s="42"/>
      <c r="P453" s="42"/>
      <c r="Q453" s="42"/>
      <c r="R453" s="42"/>
      <c r="S453" s="42"/>
      <c r="T453" s="42"/>
      <c r="U453" s="42"/>
      <c r="V453" s="42"/>
      <c r="W453" s="42"/>
      <c r="X453" s="42"/>
      <c r="Y453" s="42"/>
      <c r="Z453" s="42"/>
    </row>
    <row r="454" ht="15.75" customHeight="1">
      <c r="A454" s="104" t="s">
        <v>50</v>
      </c>
      <c r="B454" s="96" t="s">
        <v>4739</v>
      </c>
      <c r="C454" s="96" t="s">
        <v>116</v>
      </c>
      <c r="D454" s="96" t="s">
        <v>1666</v>
      </c>
      <c r="E454" s="96" t="s">
        <v>4740</v>
      </c>
      <c r="F454" s="96" t="s">
        <v>654</v>
      </c>
      <c r="G454" s="96" t="s">
        <v>4741</v>
      </c>
      <c r="H454" s="124"/>
      <c r="I454" s="42"/>
      <c r="J454" s="42"/>
      <c r="K454" s="42"/>
      <c r="L454" s="42"/>
      <c r="M454" s="42"/>
      <c r="N454" s="42"/>
      <c r="O454" s="42"/>
      <c r="P454" s="42"/>
      <c r="Q454" s="42"/>
      <c r="R454" s="42"/>
      <c r="S454" s="42"/>
      <c r="T454" s="42"/>
      <c r="U454" s="42"/>
      <c r="V454" s="42"/>
      <c r="W454" s="42"/>
      <c r="X454" s="42"/>
      <c r="Y454" s="42"/>
      <c r="Z454" s="42"/>
    </row>
    <row r="455" ht="15.75" customHeight="1">
      <c r="A455" s="104" t="s">
        <v>50</v>
      </c>
      <c r="B455" s="96" t="s">
        <v>4742</v>
      </c>
      <c r="C455" s="96" t="s">
        <v>27</v>
      </c>
      <c r="D455" s="96" t="s">
        <v>1666</v>
      </c>
      <c r="E455" s="96" t="s">
        <v>4743</v>
      </c>
      <c r="F455" s="96" t="s">
        <v>654</v>
      </c>
      <c r="G455" s="96" t="s">
        <v>4744</v>
      </c>
      <c r="H455" s="124"/>
      <c r="I455" s="42"/>
      <c r="J455" s="42"/>
      <c r="K455" s="42"/>
      <c r="L455" s="42"/>
      <c r="M455" s="42"/>
      <c r="N455" s="42"/>
      <c r="O455" s="42"/>
      <c r="P455" s="42"/>
      <c r="Q455" s="42"/>
      <c r="R455" s="42"/>
      <c r="S455" s="42"/>
      <c r="T455" s="42"/>
      <c r="U455" s="42"/>
      <c r="V455" s="42"/>
      <c r="W455" s="42"/>
      <c r="X455" s="42"/>
      <c r="Y455" s="42"/>
      <c r="Z455" s="42"/>
    </row>
    <row r="456" ht="15.75" customHeight="1">
      <c r="A456" s="104" t="s">
        <v>373</v>
      </c>
      <c r="B456" s="96" t="s">
        <v>4748</v>
      </c>
      <c r="C456" s="96" t="s">
        <v>79</v>
      </c>
      <c r="D456" s="96" t="s">
        <v>1666</v>
      </c>
      <c r="E456" s="130">
        <v>0.6979166666666666</v>
      </c>
      <c r="F456" s="125">
        <v>42808.0</v>
      </c>
      <c r="G456" s="96" t="s">
        <v>4750</v>
      </c>
      <c r="H456" s="124"/>
      <c r="I456" s="42"/>
      <c r="J456" s="42"/>
      <c r="K456" s="42"/>
      <c r="L456" s="42"/>
      <c r="M456" s="42"/>
      <c r="N456" s="42"/>
      <c r="O456" s="42"/>
      <c r="P456" s="42"/>
      <c r="Q456" s="42"/>
      <c r="R456" s="42"/>
      <c r="S456" s="42"/>
      <c r="T456" s="42"/>
      <c r="U456" s="42"/>
      <c r="V456" s="42"/>
      <c r="W456" s="42"/>
      <c r="X456" s="42"/>
      <c r="Y456" s="42"/>
      <c r="Z456" s="42"/>
    </row>
    <row r="457" ht="15.75" customHeight="1">
      <c r="A457" s="104" t="s">
        <v>171</v>
      </c>
      <c r="B457" s="96" t="s">
        <v>4751</v>
      </c>
      <c r="C457" s="96" t="s">
        <v>44</v>
      </c>
      <c r="D457" s="96" t="s">
        <v>1666</v>
      </c>
      <c r="E457" s="96" t="s">
        <v>4752</v>
      </c>
      <c r="F457" s="125">
        <v>42808.0</v>
      </c>
      <c r="G457" s="96" t="s">
        <v>4753</v>
      </c>
      <c r="H457" s="124"/>
      <c r="I457" s="42"/>
      <c r="J457" s="42"/>
      <c r="K457" s="42"/>
      <c r="L457" s="42"/>
      <c r="M457" s="42"/>
      <c r="N457" s="42"/>
      <c r="O457" s="42"/>
      <c r="P457" s="42"/>
      <c r="Q457" s="42"/>
      <c r="R457" s="42"/>
      <c r="S457" s="42"/>
      <c r="T457" s="42"/>
      <c r="U457" s="42"/>
      <c r="V457" s="42"/>
      <c r="W457" s="42"/>
      <c r="X457" s="42"/>
      <c r="Y457" s="42"/>
      <c r="Z457" s="42"/>
    </row>
    <row r="458" ht="15.75" customHeight="1">
      <c r="A458" s="104" t="s">
        <v>171</v>
      </c>
      <c r="B458" s="96" t="s">
        <v>4754</v>
      </c>
      <c r="C458" s="96" t="s">
        <v>44</v>
      </c>
      <c r="D458" s="96" t="s">
        <v>1666</v>
      </c>
      <c r="E458" s="96" t="s">
        <v>4756</v>
      </c>
      <c r="F458" s="123">
        <v>42808.0</v>
      </c>
      <c r="G458" s="96" t="s">
        <v>4759</v>
      </c>
      <c r="H458" s="124"/>
      <c r="I458" s="42"/>
      <c r="J458" s="42"/>
      <c r="K458" s="42"/>
      <c r="L458" s="42"/>
      <c r="M458" s="42"/>
      <c r="N458" s="42"/>
      <c r="O458" s="42"/>
      <c r="P458" s="42"/>
      <c r="Q458" s="42"/>
      <c r="R458" s="42"/>
      <c r="S458" s="42"/>
      <c r="T458" s="42"/>
      <c r="U458" s="42"/>
      <c r="V458" s="42"/>
      <c r="W458" s="42"/>
      <c r="X458" s="42"/>
      <c r="Y458" s="42"/>
      <c r="Z458" s="42"/>
    </row>
    <row r="459" ht="15.75" customHeight="1">
      <c r="A459" s="104" t="s">
        <v>486</v>
      </c>
      <c r="B459" s="96" t="s">
        <v>4763</v>
      </c>
      <c r="C459" s="96" t="s">
        <v>339</v>
      </c>
      <c r="D459" s="96" t="s">
        <v>1666</v>
      </c>
      <c r="E459" s="96">
        <v>2019.0</v>
      </c>
      <c r="F459" s="125">
        <v>42808.0</v>
      </c>
      <c r="G459" s="96" t="s">
        <v>4766</v>
      </c>
      <c r="H459" s="124"/>
      <c r="I459" s="42"/>
      <c r="J459" s="42"/>
      <c r="K459" s="42"/>
      <c r="L459" s="42"/>
      <c r="M459" s="42"/>
      <c r="N459" s="42"/>
      <c r="O459" s="42"/>
      <c r="P459" s="42"/>
      <c r="Q459" s="42"/>
      <c r="R459" s="42"/>
      <c r="S459" s="42"/>
      <c r="T459" s="42"/>
      <c r="U459" s="42"/>
      <c r="V459" s="42"/>
      <c r="W459" s="42"/>
      <c r="X459" s="42"/>
      <c r="Y459" s="42"/>
      <c r="Z459" s="42"/>
    </row>
    <row r="460" ht="15.75" customHeight="1">
      <c r="A460" s="104" t="s">
        <v>171</v>
      </c>
      <c r="B460" s="96" t="s">
        <v>2716</v>
      </c>
      <c r="C460" s="96" t="s">
        <v>27</v>
      </c>
      <c r="D460" s="96" t="s">
        <v>1666</v>
      </c>
      <c r="E460" s="96" t="s">
        <v>4771</v>
      </c>
      <c r="F460" s="200">
        <v>42808.0</v>
      </c>
      <c r="G460" s="96" t="s">
        <v>4787</v>
      </c>
      <c r="H460" s="124"/>
      <c r="I460" s="42"/>
      <c r="J460" s="42"/>
      <c r="K460" s="42"/>
      <c r="L460" s="42"/>
      <c r="M460" s="42"/>
      <c r="N460" s="42"/>
      <c r="O460" s="42"/>
      <c r="P460" s="42"/>
      <c r="Q460" s="42"/>
      <c r="R460" s="42"/>
      <c r="S460" s="42"/>
      <c r="T460" s="42"/>
      <c r="U460" s="42"/>
      <c r="V460" s="42"/>
      <c r="W460" s="42"/>
      <c r="X460" s="42"/>
      <c r="Y460" s="42"/>
      <c r="Z460" s="42"/>
    </row>
    <row r="461" ht="15.75" customHeight="1">
      <c r="A461" s="104" t="s">
        <v>486</v>
      </c>
      <c r="B461" s="96" t="s">
        <v>2511</v>
      </c>
      <c r="C461" s="96" t="s">
        <v>44</v>
      </c>
      <c r="D461" s="96" t="s">
        <v>1666</v>
      </c>
      <c r="E461" s="96">
        <v>2032.0</v>
      </c>
      <c r="F461" s="125">
        <v>42808.0</v>
      </c>
      <c r="G461" s="96" t="s">
        <v>4793</v>
      </c>
      <c r="H461" s="124"/>
      <c r="I461" s="42"/>
      <c r="J461" s="42"/>
      <c r="K461" s="42"/>
      <c r="L461" s="42"/>
      <c r="M461" s="42"/>
      <c r="N461" s="42"/>
      <c r="O461" s="42"/>
      <c r="P461" s="42"/>
      <c r="Q461" s="42"/>
      <c r="R461" s="42"/>
      <c r="S461" s="42"/>
      <c r="T461" s="42"/>
      <c r="U461" s="42"/>
      <c r="V461" s="42"/>
      <c r="W461" s="42"/>
      <c r="X461" s="42"/>
      <c r="Y461" s="42"/>
      <c r="Z461" s="42"/>
    </row>
    <row r="462" ht="15.75" customHeight="1">
      <c r="A462" s="104" t="s">
        <v>50</v>
      </c>
      <c r="B462" s="96" t="s">
        <v>4798</v>
      </c>
      <c r="C462" s="96" t="s">
        <v>339</v>
      </c>
      <c r="D462" s="96" t="s">
        <v>1666</v>
      </c>
      <c r="E462" s="96" t="s">
        <v>4800</v>
      </c>
      <c r="F462" s="96" t="s">
        <v>2712</v>
      </c>
      <c r="G462" s="96" t="s">
        <v>4801</v>
      </c>
      <c r="H462" s="124"/>
      <c r="I462" s="42"/>
      <c r="J462" s="42"/>
      <c r="K462" s="42"/>
      <c r="L462" s="42"/>
      <c r="M462" s="42"/>
      <c r="N462" s="42"/>
      <c r="O462" s="42"/>
      <c r="P462" s="42"/>
      <c r="Q462" s="42"/>
      <c r="R462" s="42"/>
      <c r="S462" s="42"/>
      <c r="T462" s="42"/>
      <c r="U462" s="42"/>
      <c r="V462" s="42"/>
      <c r="W462" s="42"/>
      <c r="X462" s="42"/>
      <c r="Y462" s="42"/>
      <c r="Z462" s="42"/>
    </row>
    <row r="463" ht="15.75" customHeight="1">
      <c r="A463" s="104" t="s">
        <v>50</v>
      </c>
      <c r="B463" s="96" t="s">
        <v>4805</v>
      </c>
      <c r="C463" s="96" t="s">
        <v>339</v>
      </c>
      <c r="D463" s="96" t="s">
        <v>1666</v>
      </c>
      <c r="E463" s="96" t="s">
        <v>4809</v>
      </c>
      <c r="F463" s="96" t="s">
        <v>663</v>
      </c>
      <c r="G463" s="96" t="s">
        <v>4810</v>
      </c>
      <c r="H463" s="124"/>
      <c r="I463" s="42"/>
      <c r="J463" s="42"/>
      <c r="K463" s="42"/>
      <c r="L463" s="42"/>
      <c r="M463" s="42"/>
      <c r="N463" s="42"/>
      <c r="O463" s="42"/>
      <c r="P463" s="42"/>
      <c r="Q463" s="42"/>
      <c r="R463" s="42"/>
      <c r="S463" s="42"/>
      <c r="T463" s="42"/>
      <c r="U463" s="42"/>
      <c r="V463" s="42"/>
      <c r="W463" s="42"/>
      <c r="X463" s="42"/>
      <c r="Y463" s="42"/>
      <c r="Z463" s="42"/>
    </row>
    <row r="464" ht="15.75" customHeight="1">
      <c r="A464" s="104" t="s">
        <v>585</v>
      </c>
      <c r="B464" s="96" t="s">
        <v>4814</v>
      </c>
      <c r="C464" s="96" t="s">
        <v>27</v>
      </c>
      <c r="D464" s="96" t="s">
        <v>1666</v>
      </c>
      <c r="E464" s="96" t="s">
        <v>4816</v>
      </c>
      <c r="F464" s="96" t="s">
        <v>4817</v>
      </c>
      <c r="G464" s="96" t="s">
        <v>4818</v>
      </c>
      <c r="H464" s="124" t="s">
        <v>4819</v>
      </c>
      <c r="I464" s="42"/>
      <c r="J464" s="42"/>
      <c r="K464" s="42"/>
      <c r="L464" s="42"/>
      <c r="M464" s="42"/>
      <c r="N464" s="42"/>
      <c r="O464" s="42"/>
      <c r="P464" s="42"/>
      <c r="Q464" s="42"/>
      <c r="R464" s="42"/>
      <c r="S464" s="42"/>
      <c r="T464" s="42"/>
      <c r="U464" s="42"/>
      <c r="V464" s="42"/>
      <c r="W464" s="42"/>
      <c r="X464" s="42"/>
      <c r="Y464" s="42"/>
      <c r="Z464" s="42"/>
    </row>
    <row r="465" ht="15.75" customHeight="1">
      <c r="A465" s="104" t="s">
        <v>611</v>
      </c>
      <c r="B465" s="96" t="s">
        <v>4824</v>
      </c>
      <c r="C465" s="96" t="s">
        <v>339</v>
      </c>
      <c r="D465" s="96" t="s">
        <v>1666</v>
      </c>
      <c r="E465" s="96" t="s">
        <v>4826</v>
      </c>
      <c r="F465" s="96" t="s">
        <v>4827</v>
      </c>
      <c r="G465" s="96" t="s">
        <v>4828</v>
      </c>
      <c r="H465" s="124"/>
      <c r="I465" s="42"/>
      <c r="J465" s="42"/>
      <c r="K465" s="42"/>
      <c r="L465" s="42"/>
      <c r="M465" s="42"/>
      <c r="N465" s="42"/>
      <c r="O465" s="42"/>
      <c r="P465" s="42"/>
      <c r="Q465" s="42"/>
      <c r="R465" s="42"/>
      <c r="S465" s="42"/>
      <c r="T465" s="42"/>
      <c r="U465" s="42"/>
      <c r="V465" s="42"/>
      <c r="W465" s="42"/>
      <c r="X465" s="42"/>
      <c r="Y465" s="42"/>
      <c r="Z465" s="42"/>
    </row>
    <row r="466" ht="15.75" customHeight="1">
      <c r="A466" s="104" t="s">
        <v>171</v>
      </c>
      <c r="B466" s="96" t="s">
        <v>4834</v>
      </c>
      <c r="C466" s="96" t="s">
        <v>27</v>
      </c>
      <c r="D466" s="96" t="s">
        <v>1666</v>
      </c>
      <c r="E466" s="96" t="s">
        <v>4835</v>
      </c>
      <c r="F466" s="96" t="s">
        <v>663</v>
      </c>
      <c r="G466" s="96" t="s">
        <v>4836</v>
      </c>
      <c r="H466" s="124"/>
      <c r="I466" s="42"/>
      <c r="J466" s="42"/>
      <c r="K466" s="42"/>
      <c r="L466" s="42"/>
      <c r="M466" s="42"/>
      <c r="N466" s="42"/>
      <c r="O466" s="42"/>
      <c r="P466" s="42"/>
      <c r="Q466" s="42"/>
      <c r="R466" s="42"/>
      <c r="S466" s="42"/>
      <c r="T466" s="42"/>
      <c r="U466" s="42"/>
      <c r="V466" s="42"/>
      <c r="W466" s="42"/>
      <c r="X466" s="42"/>
      <c r="Y466" s="42"/>
      <c r="Z466" s="42"/>
    </row>
    <row r="467" ht="15.75" customHeight="1">
      <c r="A467" s="104" t="s">
        <v>171</v>
      </c>
      <c r="B467" s="96" t="s">
        <v>4837</v>
      </c>
      <c r="C467" s="96" t="s">
        <v>905</v>
      </c>
      <c r="D467" s="96" t="s">
        <v>1666</v>
      </c>
      <c r="E467" s="96" t="s">
        <v>4838</v>
      </c>
      <c r="F467" s="96" t="s">
        <v>663</v>
      </c>
      <c r="G467" s="96" t="s">
        <v>4840</v>
      </c>
      <c r="H467" s="124"/>
      <c r="I467" s="42"/>
      <c r="J467" s="42"/>
      <c r="K467" s="42"/>
      <c r="L467" s="42"/>
      <c r="M467" s="42"/>
      <c r="N467" s="42"/>
      <c r="O467" s="42"/>
      <c r="P467" s="42"/>
      <c r="Q467" s="42"/>
      <c r="R467" s="42"/>
      <c r="S467" s="42"/>
      <c r="T467" s="42"/>
      <c r="U467" s="42"/>
      <c r="V467" s="42"/>
      <c r="W467" s="42"/>
      <c r="X467" s="42"/>
      <c r="Y467" s="42"/>
      <c r="Z467" s="42"/>
    </row>
    <row r="468" ht="15.75" customHeight="1">
      <c r="A468" s="104" t="s">
        <v>611</v>
      </c>
      <c r="B468" s="96" t="s">
        <v>3026</v>
      </c>
      <c r="C468" s="96" t="s">
        <v>339</v>
      </c>
      <c r="D468" s="96" t="s">
        <v>1666</v>
      </c>
      <c r="E468" s="96" t="s">
        <v>4843</v>
      </c>
      <c r="F468" s="96" t="s">
        <v>2744</v>
      </c>
      <c r="G468" s="96" t="s">
        <v>4844</v>
      </c>
      <c r="H468" s="124"/>
      <c r="I468" s="42"/>
      <c r="J468" s="42"/>
      <c r="K468" s="42"/>
      <c r="L468" s="42"/>
      <c r="M468" s="42"/>
      <c r="N468" s="42"/>
      <c r="O468" s="42"/>
      <c r="P468" s="42"/>
      <c r="Q468" s="42"/>
      <c r="R468" s="42"/>
      <c r="S468" s="42"/>
      <c r="T468" s="42"/>
      <c r="U468" s="42"/>
      <c r="V468" s="42"/>
      <c r="W468" s="42"/>
      <c r="X468" s="42"/>
      <c r="Y468" s="42"/>
      <c r="Z468" s="42"/>
    </row>
    <row r="469" ht="15.75" customHeight="1">
      <c r="A469" s="104" t="s">
        <v>171</v>
      </c>
      <c r="B469" s="96" t="s">
        <v>4845</v>
      </c>
      <c r="C469" s="96" t="s">
        <v>339</v>
      </c>
      <c r="D469" s="96" t="s">
        <v>1666</v>
      </c>
      <c r="E469" s="96" t="s">
        <v>4846</v>
      </c>
      <c r="F469" s="96" t="s">
        <v>2744</v>
      </c>
      <c r="G469" s="96" t="s">
        <v>4845</v>
      </c>
      <c r="H469" s="124"/>
      <c r="I469" s="42"/>
      <c r="J469" s="42"/>
      <c r="K469" s="42"/>
      <c r="L469" s="42"/>
      <c r="M469" s="42"/>
      <c r="N469" s="42"/>
      <c r="O469" s="42"/>
      <c r="P469" s="42"/>
      <c r="Q469" s="42"/>
      <c r="R469" s="42"/>
      <c r="S469" s="42"/>
      <c r="T469" s="42"/>
      <c r="U469" s="42"/>
      <c r="V469" s="42"/>
      <c r="W469" s="42"/>
      <c r="X469" s="42"/>
      <c r="Y469" s="42"/>
      <c r="Z469" s="42"/>
    </row>
    <row r="470" ht="15.75" customHeight="1">
      <c r="A470" s="104" t="s">
        <v>158</v>
      </c>
      <c r="B470" s="96" t="s">
        <v>4847</v>
      </c>
      <c r="C470" s="96" t="s">
        <v>339</v>
      </c>
      <c r="D470" s="96" t="s">
        <v>1666</v>
      </c>
      <c r="E470" s="96" t="s">
        <v>4848</v>
      </c>
      <c r="F470" s="126">
        <v>42809.0</v>
      </c>
      <c r="G470" s="96" t="s">
        <v>4849</v>
      </c>
      <c r="H470" s="124"/>
      <c r="I470" s="42"/>
      <c r="J470" s="42"/>
      <c r="K470" s="42"/>
      <c r="L470" s="42"/>
      <c r="M470" s="42"/>
      <c r="N470" s="42"/>
      <c r="O470" s="42"/>
      <c r="P470" s="42"/>
      <c r="Q470" s="42"/>
      <c r="R470" s="42"/>
      <c r="S470" s="42"/>
      <c r="T470" s="42"/>
      <c r="U470" s="42"/>
      <c r="V470" s="42"/>
      <c r="W470" s="42"/>
      <c r="X470" s="42"/>
      <c r="Y470" s="42"/>
      <c r="Z470" s="42"/>
    </row>
    <row r="471" ht="15.75" customHeight="1">
      <c r="A471" s="104" t="s">
        <v>486</v>
      </c>
      <c r="B471" s="96" t="s">
        <v>4850</v>
      </c>
      <c r="C471" s="96" t="s">
        <v>339</v>
      </c>
      <c r="D471" s="96" t="s">
        <v>1666</v>
      </c>
      <c r="E471" s="96">
        <v>938.0</v>
      </c>
      <c r="F471" s="125">
        <v>42810.0</v>
      </c>
      <c r="G471" s="96" t="s">
        <v>4851</v>
      </c>
      <c r="H471" s="124" t="s">
        <v>4852</v>
      </c>
      <c r="I471" s="42"/>
      <c r="J471" s="42"/>
      <c r="K471" s="42"/>
      <c r="L471" s="42"/>
      <c r="M471" s="42"/>
      <c r="N471" s="42"/>
      <c r="O471" s="42"/>
      <c r="P471" s="42"/>
      <c r="Q471" s="42"/>
      <c r="R471" s="42"/>
      <c r="S471" s="42"/>
      <c r="T471" s="42"/>
      <c r="U471" s="42"/>
      <c r="V471" s="42"/>
      <c r="W471" s="42"/>
      <c r="X471" s="42"/>
      <c r="Y471" s="42"/>
      <c r="Z471" s="42"/>
    </row>
    <row r="472" ht="15.75" customHeight="1">
      <c r="A472" s="104" t="s">
        <v>486</v>
      </c>
      <c r="B472" s="96" t="s">
        <v>4853</v>
      </c>
      <c r="C472" s="96" t="s">
        <v>339</v>
      </c>
      <c r="D472" s="96" t="s">
        <v>1666</v>
      </c>
      <c r="E472" s="96">
        <v>944.0</v>
      </c>
      <c r="F472" s="125">
        <v>42810.0</v>
      </c>
      <c r="G472" s="96"/>
      <c r="H472" s="124"/>
      <c r="I472" s="42"/>
      <c r="J472" s="42"/>
      <c r="K472" s="42"/>
      <c r="L472" s="42"/>
      <c r="M472" s="42"/>
      <c r="N472" s="42"/>
      <c r="O472" s="42"/>
      <c r="P472" s="42"/>
      <c r="Q472" s="42"/>
      <c r="R472" s="42"/>
      <c r="S472" s="42"/>
      <c r="T472" s="42"/>
      <c r="U472" s="42"/>
      <c r="V472" s="42"/>
      <c r="W472" s="42"/>
      <c r="X472" s="42"/>
      <c r="Y472" s="42"/>
      <c r="Z472" s="42"/>
    </row>
    <row r="473" ht="15.75" customHeight="1">
      <c r="A473" s="104" t="s">
        <v>592</v>
      </c>
      <c r="B473" s="96" t="s">
        <v>4854</v>
      </c>
      <c r="C473" s="96" t="s">
        <v>339</v>
      </c>
      <c r="D473" s="96" t="s">
        <v>1666</v>
      </c>
      <c r="E473" s="96" t="s">
        <v>4855</v>
      </c>
      <c r="F473" s="125">
        <v>42810.0</v>
      </c>
      <c r="G473" s="96" t="s">
        <v>4856</v>
      </c>
      <c r="H473" s="124"/>
      <c r="I473" s="42"/>
      <c r="J473" s="42"/>
      <c r="K473" s="42"/>
      <c r="L473" s="42"/>
      <c r="M473" s="42"/>
      <c r="N473" s="42"/>
      <c r="O473" s="42"/>
      <c r="P473" s="42"/>
      <c r="Q473" s="42"/>
      <c r="R473" s="42"/>
      <c r="S473" s="42"/>
      <c r="T473" s="42"/>
      <c r="U473" s="42"/>
      <c r="V473" s="42"/>
      <c r="W473" s="42"/>
      <c r="X473" s="42"/>
      <c r="Y473" s="42"/>
      <c r="Z473" s="42"/>
    </row>
    <row r="474" ht="15.75" customHeight="1">
      <c r="A474" s="104" t="s">
        <v>109</v>
      </c>
      <c r="B474" s="96" t="s">
        <v>2887</v>
      </c>
      <c r="C474" s="96" t="s">
        <v>339</v>
      </c>
      <c r="D474" s="96" t="s">
        <v>1666</v>
      </c>
      <c r="E474" s="132">
        <v>0.8111111111111111</v>
      </c>
      <c r="F474" s="96" t="s">
        <v>2756</v>
      </c>
      <c r="G474" s="96" t="s">
        <v>4857</v>
      </c>
      <c r="H474" s="124"/>
      <c r="I474" s="42"/>
      <c r="J474" s="42"/>
      <c r="K474" s="42"/>
      <c r="L474" s="42"/>
      <c r="M474" s="42"/>
      <c r="N474" s="42"/>
      <c r="O474" s="42"/>
      <c r="P474" s="42"/>
      <c r="Q474" s="42"/>
      <c r="R474" s="42"/>
      <c r="S474" s="42"/>
      <c r="T474" s="42"/>
      <c r="U474" s="42"/>
      <c r="V474" s="42"/>
      <c r="W474" s="42"/>
      <c r="X474" s="42"/>
      <c r="Y474" s="42"/>
      <c r="Z474" s="42"/>
    </row>
    <row r="475" ht="15.75" customHeight="1">
      <c r="A475" s="104" t="s">
        <v>50</v>
      </c>
      <c r="B475" s="96" t="s">
        <v>4858</v>
      </c>
      <c r="C475" s="96" t="s">
        <v>44</v>
      </c>
      <c r="D475" s="96" t="s">
        <v>1666</v>
      </c>
      <c r="E475" s="96" t="s">
        <v>4859</v>
      </c>
      <c r="F475" s="96" t="s">
        <v>4860</v>
      </c>
      <c r="G475" s="96" t="s">
        <v>4861</v>
      </c>
      <c r="H475" s="124"/>
      <c r="I475" s="42"/>
      <c r="J475" s="42"/>
      <c r="K475" s="42"/>
      <c r="L475" s="42"/>
      <c r="M475" s="42"/>
      <c r="N475" s="42"/>
      <c r="O475" s="42"/>
      <c r="P475" s="42"/>
      <c r="Q475" s="42"/>
      <c r="R475" s="42"/>
      <c r="S475" s="42"/>
      <c r="T475" s="42"/>
      <c r="U475" s="42"/>
      <c r="V475" s="42"/>
      <c r="W475" s="42"/>
      <c r="X475" s="42"/>
      <c r="Y475" s="42"/>
      <c r="Z475" s="42"/>
    </row>
    <row r="476" ht="15.75" customHeight="1">
      <c r="A476" s="104" t="s">
        <v>50</v>
      </c>
      <c r="B476" s="96" t="s">
        <v>1692</v>
      </c>
      <c r="C476" s="96" t="s">
        <v>27</v>
      </c>
      <c r="D476" s="96" t="s">
        <v>1666</v>
      </c>
      <c r="E476" s="96" t="s">
        <v>4862</v>
      </c>
      <c r="F476" s="96" t="s">
        <v>4863</v>
      </c>
      <c r="G476" s="96" t="s">
        <v>687</v>
      </c>
      <c r="H476" s="124"/>
      <c r="I476" s="42"/>
      <c r="J476" s="42"/>
      <c r="K476" s="42"/>
      <c r="L476" s="42"/>
      <c r="M476" s="42"/>
      <c r="N476" s="42"/>
      <c r="O476" s="42"/>
      <c r="P476" s="42"/>
      <c r="Q476" s="42"/>
      <c r="R476" s="42"/>
      <c r="S476" s="42"/>
      <c r="T476" s="42"/>
      <c r="U476" s="42"/>
      <c r="V476" s="42"/>
      <c r="W476" s="42"/>
      <c r="X476" s="42"/>
      <c r="Y476" s="42"/>
      <c r="Z476" s="42"/>
    </row>
    <row r="477" ht="15.75" customHeight="1">
      <c r="A477" s="104" t="s">
        <v>486</v>
      </c>
      <c r="B477" s="96" t="s">
        <v>2777</v>
      </c>
      <c r="C477" s="96" t="s">
        <v>27</v>
      </c>
      <c r="D477" s="96" t="s">
        <v>1666</v>
      </c>
      <c r="E477" s="96">
        <v>1043.0</v>
      </c>
      <c r="F477" s="125">
        <v>42811.0</v>
      </c>
      <c r="G477" s="96" t="s">
        <v>4867</v>
      </c>
      <c r="H477" s="124"/>
      <c r="I477" s="42"/>
      <c r="J477" s="42"/>
      <c r="K477" s="42"/>
      <c r="L477" s="42"/>
      <c r="M477" s="42"/>
      <c r="N477" s="42"/>
      <c r="O477" s="42"/>
      <c r="P477" s="42"/>
      <c r="Q477" s="42"/>
      <c r="R477" s="42"/>
      <c r="S477" s="42"/>
      <c r="T477" s="42"/>
      <c r="U477" s="42"/>
      <c r="V477" s="42"/>
      <c r="W477" s="42"/>
      <c r="X477" s="42"/>
      <c r="Y477" s="42"/>
      <c r="Z477" s="42"/>
    </row>
    <row r="478" ht="15.75" customHeight="1">
      <c r="A478" s="104" t="s">
        <v>486</v>
      </c>
      <c r="B478" s="96" t="s">
        <v>4870</v>
      </c>
      <c r="C478" s="96" t="s">
        <v>27</v>
      </c>
      <c r="D478" s="96" t="s">
        <v>1666</v>
      </c>
      <c r="E478" s="96">
        <v>1300.0</v>
      </c>
      <c r="F478" s="125">
        <v>42811.0</v>
      </c>
      <c r="G478" s="96" t="s">
        <v>4872</v>
      </c>
      <c r="H478" s="124"/>
      <c r="I478" s="42"/>
      <c r="J478" s="42"/>
      <c r="K478" s="42"/>
      <c r="L478" s="42"/>
      <c r="M478" s="42"/>
      <c r="N478" s="42"/>
      <c r="O478" s="42"/>
      <c r="P478" s="42"/>
      <c r="Q478" s="42"/>
      <c r="R478" s="42"/>
      <c r="S478" s="42"/>
      <c r="T478" s="42"/>
      <c r="U478" s="42"/>
      <c r="V478" s="42"/>
      <c r="W478" s="42"/>
      <c r="X478" s="42"/>
      <c r="Y478" s="42"/>
      <c r="Z478" s="42"/>
    </row>
    <row r="479" ht="15.75" customHeight="1">
      <c r="A479" s="104" t="s">
        <v>373</v>
      </c>
      <c r="B479" s="96" t="s">
        <v>4876</v>
      </c>
      <c r="C479" s="96" t="s">
        <v>116</v>
      </c>
      <c r="D479" s="96" t="s">
        <v>1666</v>
      </c>
      <c r="E479" s="132">
        <v>0.15208333333333332</v>
      </c>
      <c r="F479" s="125">
        <v>42811.0</v>
      </c>
      <c r="G479" s="96" t="s">
        <v>4877</v>
      </c>
      <c r="H479" s="124"/>
      <c r="I479" s="42"/>
      <c r="J479" s="42"/>
      <c r="K479" s="42"/>
      <c r="L479" s="42"/>
      <c r="M479" s="42"/>
      <c r="N479" s="42"/>
      <c r="O479" s="42"/>
      <c r="P479" s="42"/>
      <c r="Q479" s="42"/>
      <c r="R479" s="42"/>
      <c r="S479" s="42"/>
      <c r="T479" s="42"/>
      <c r="U479" s="42"/>
      <c r="V479" s="42"/>
      <c r="W479" s="42"/>
      <c r="X479" s="42"/>
      <c r="Y479" s="42"/>
      <c r="Z479" s="42"/>
    </row>
    <row r="480" ht="15.75" customHeight="1">
      <c r="A480" s="104" t="s">
        <v>50</v>
      </c>
      <c r="B480" s="96" t="s">
        <v>4881</v>
      </c>
      <c r="C480" s="96" t="s">
        <v>339</v>
      </c>
      <c r="D480" s="96" t="s">
        <v>1666</v>
      </c>
      <c r="E480" s="132">
        <v>0.9840277777777777</v>
      </c>
      <c r="F480" s="96" t="s">
        <v>4882</v>
      </c>
      <c r="G480" s="96" t="s">
        <v>4883</v>
      </c>
      <c r="H480" s="124"/>
      <c r="I480" s="42"/>
      <c r="J480" s="42"/>
      <c r="K480" s="42"/>
      <c r="L480" s="42"/>
      <c r="M480" s="42"/>
      <c r="N480" s="42"/>
      <c r="O480" s="42"/>
      <c r="P480" s="42"/>
      <c r="Q480" s="42"/>
      <c r="R480" s="42"/>
      <c r="S480" s="42"/>
      <c r="T480" s="42"/>
      <c r="U480" s="42"/>
      <c r="V480" s="42"/>
      <c r="W480" s="42"/>
      <c r="X480" s="42"/>
      <c r="Y480" s="42"/>
      <c r="Z480" s="42"/>
    </row>
    <row r="481" ht="15.75" customHeight="1">
      <c r="A481" s="104" t="s">
        <v>373</v>
      </c>
      <c r="B481" s="96" t="s">
        <v>4889</v>
      </c>
      <c r="C481" s="96" t="s">
        <v>79</v>
      </c>
      <c r="D481" s="96" t="s">
        <v>1666</v>
      </c>
      <c r="E481" s="130">
        <v>0.8763888888888889</v>
      </c>
      <c r="F481" s="123">
        <v>42811.0</v>
      </c>
      <c r="G481" s="96" t="s">
        <v>4891</v>
      </c>
      <c r="H481" s="124"/>
      <c r="I481" s="42"/>
      <c r="J481" s="42"/>
      <c r="K481" s="42"/>
      <c r="L481" s="42"/>
      <c r="M481" s="42"/>
      <c r="N481" s="42"/>
      <c r="O481" s="42"/>
      <c r="P481" s="42"/>
      <c r="Q481" s="42"/>
      <c r="R481" s="42"/>
      <c r="S481" s="42"/>
      <c r="T481" s="42"/>
      <c r="U481" s="42"/>
      <c r="V481" s="42"/>
      <c r="W481" s="42"/>
      <c r="X481" s="42"/>
      <c r="Y481" s="42"/>
      <c r="Z481" s="42"/>
    </row>
    <row r="482" ht="15.75" customHeight="1">
      <c r="A482" s="104" t="s">
        <v>137</v>
      </c>
      <c r="B482" s="96" t="s">
        <v>4892</v>
      </c>
      <c r="C482" s="96" t="s">
        <v>339</v>
      </c>
      <c r="D482" s="96" t="s">
        <v>1666</v>
      </c>
      <c r="E482" s="130">
        <v>0.9493055555555555</v>
      </c>
      <c r="F482" s="123">
        <v>42811.0</v>
      </c>
      <c r="G482" s="96" t="s">
        <v>4896</v>
      </c>
      <c r="H482" s="124"/>
      <c r="I482" s="42"/>
      <c r="J482" s="42"/>
      <c r="K482" s="42"/>
      <c r="L482" s="42"/>
      <c r="M482" s="42"/>
      <c r="N482" s="42"/>
      <c r="O482" s="42"/>
      <c r="P482" s="42"/>
      <c r="Q482" s="42"/>
      <c r="R482" s="42"/>
      <c r="S482" s="42"/>
      <c r="T482" s="42"/>
      <c r="U482" s="42"/>
      <c r="V482" s="42"/>
      <c r="W482" s="42"/>
      <c r="X482" s="42"/>
      <c r="Y482" s="42"/>
      <c r="Z482" s="42"/>
    </row>
    <row r="483" ht="15.75" customHeight="1">
      <c r="A483" s="104" t="s">
        <v>4109</v>
      </c>
      <c r="B483" s="96" t="s">
        <v>4901</v>
      </c>
      <c r="C483" s="96" t="s">
        <v>455</v>
      </c>
      <c r="D483" s="96" t="s">
        <v>1666</v>
      </c>
      <c r="E483" s="96" t="s">
        <v>4903</v>
      </c>
      <c r="F483" s="123">
        <v>42811.0</v>
      </c>
      <c r="G483" s="96" t="s">
        <v>4904</v>
      </c>
      <c r="H483" s="124"/>
      <c r="I483" s="42"/>
      <c r="J483" s="42"/>
      <c r="K483" s="42"/>
      <c r="L483" s="42"/>
      <c r="M483" s="42"/>
      <c r="N483" s="42"/>
      <c r="O483" s="42"/>
      <c r="P483" s="42"/>
      <c r="Q483" s="42"/>
      <c r="R483" s="42"/>
      <c r="S483" s="42"/>
      <c r="T483" s="42"/>
      <c r="U483" s="42"/>
      <c r="V483" s="42"/>
      <c r="W483" s="42"/>
      <c r="X483" s="42"/>
      <c r="Y483" s="42"/>
      <c r="Z483" s="42"/>
    </row>
    <row r="484" ht="15.75" customHeight="1">
      <c r="A484" s="104" t="s">
        <v>4109</v>
      </c>
      <c r="B484" s="96" t="s">
        <v>4908</v>
      </c>
      <c r="C484" s="96" t="s">
        <v>60</v>
      </c>
      <c r="D484" s="96" t="s">
        <v>1666</v>
      </c>
      <c r="E484" s="96" t="s">
        <v>4911</v>
      </c>
      <c r="F484" s="123">
        <v>42811.0</v>
      </c>
      <c r="G484" s="96" t="s">
        <v>4913</v>
      </c>
      <c r="H484" s="124"/>
      <c r="I484" s="42"/>
      <c r="J484" s="42"/>
      <c r="K484" s="42"/>
      <c r="L484" s="42"/>
      <c r="M484" s="42"/>
      <c r="N484" s="42"/>
      <c r="O484" s="42"/>
      <c r="P484" s="42"/>
      <c r="Q484" s="42"/>
      <c r="R484" s="42"/>
      <c r="S484" s="42"/>
      <c r="T484" s="42"/>
      <c r="U484" s="42"/>
      <c r="V484" s="42"/>
      <c r="W484" s="42"/>
      <c r="X484" s="42"/>
      <c r="Y484" s="42"/>
      <c r="Z484" s="42"/>
    </row>
    <row r="485" ht="15.75" customHeight="1">
      <c r="A485" s="104" t="s">
        <v>486</v>
      </c>
      <c r="B485" s="96" t="s">
        <v>4917</v>
      </c>
      <c r="C485" s="96" t="s">
        <v>116</v>
      </c>
      <c r="D485" s="96" t="s">
        <v>1666</v>
      </c>
      <c r="E485" s="96">
        <v>949.0</v>
      </c>
      <c r="F485" s="125">
        <v>42811.0</v>
      </c>
      <c r="G485" s="96" t="s">
        <v>4919</v>
      </c>
      <c r="H485" s="124"/>
      <c r="I485" s="42"/>
      <c r="J485" s="42"/>
      <c r="K485" s="42"/>
      <c r="L485" s="42"/>
      <c r="M485" s="42"/>
      <c r="N485" s="42"/>
      <c r="O485" s="42"/>
      <c r="P485" s="42"/>
      <c r="Q485" s="42"/>
      <c r="R485" s="42"/>
      <c r="S485" s="42"/>
      <c r="T485" s="42"/>
      <c r="U485" s="42"/>
      <c r="V485" s="42"/>
      <c r="W485" s="42"/>
      <c r="X485" s="42"/>
      <c r="Y485" s="42"/>
      <c r="Z485" s="42"/>
    </row>
    <row r="486" ht="15.75" customHeight="1">
      <c r="A486" s="104" t="s">
        <v>50</v>
      </c>
      <c r="B486" s="96" t="s">
        <v>4188</v>
      </c>
      <c r="C486" s="96" t="s">
        <v>339</v>
      </c>
      <c r="D486" s="96" t="s">
        <v>1666</v>
      </c>
      <c r="E486" s="96" t="s">
        <v>4925</v>
      </c>
      <c r="F486" s="96" t="s">
        <v>683</v>
      </c>
      <c r="G486" s="96" t="s">
        <v>4566</v>
      </c>
      <c r="H486" s="124"/>
      <c r="I486" s="42"/>
      <c r="J486" s="42"/>
      <c r="K486" s="42"/>
      <c r="L486" s="42"/>
      <c r="M486" s="42"/>
      <c r="N486" s="42"/>
      <c r="O486" s="42"/>
      <c r="P486" s="42"/>
      <c r="Q486" s="42"/>
      <c r="R486" s="42"/>
      <c r="S486" s="42"/>
      <c r="T486" s="42"/>
      <c r="U486" s="42"/>
      <c r="V486" s="42"/>
      <c r="W486" s="42"/>
      <c r="X486" s="42"/>
      <c r="Y486" s="42"/>
      <c r="Z486" s="42"/>
    </row>
    <row r="487" ht="15.75" customHeight="1">
      <c r="A487" s="104" t="s">
        <v>50</v>
      </c>
      <c r="B487" s="96" t="s">
        <v>4931</v>
      </c>
      <c r="C487" s="96" t="s">
        <v>116</v>
      </c>
      <c r="D487" s="96" t="s">
        <v>1666</v>
      </c>
      <c r="E487" s="96" t="s">
        <v>1604</v>
      </c>
      <c r="F487" s="96" t="s">
        <v>683</v>
      </c>
      <c r="G487" s="96" t="s">
        <v>4936</v>
      </c>
      <c r="H487" s="124"/>
      <c r="I487" s="42"/>
      <c r="J487" s="42"/>
      <c r="K487" s="42"/>
      <c r="L487" s="42"/>
      <c r="M487" s="42"/>
      <c r="N487" s="42"/>
      <c r="O487" s="42"/>
      <c r="P487" s="42"/>
      <c r="Q487" s="42"/>
      <c r="R487" s="42"/>
      <c r="S487" s="42"/>
      <c r="T487" s="42"/>
      <c r="U487" s="42"/>
      <c r="V487" s="42"/>
      <c r="W487" s="42"/>
      <c r="X487" s="42"/>
      <c r="Y487" s="42"/>
      <c r="Z487" s="42"/>
    </row>
    <row r="488" ht="15.75" customHeight="1">
      <c r="A488" s="104" t="s">
        <v>50</v>
      </c>
      <c r="B488" s="96" t="s">
        <v>4940</v>
      </c>
      <c r="C488" s="96" t="s">
        <v>116</v>
      </c>
      <c r="D488" s="96" t="s">
        <v>1666</v>
      </c>
      <c r="E488" s="96" t="s">
        <v>4943</v>
      </c>
      <c r="F488" s="96" t="s">
        <v>683</v>
      </c>
      <c r="G488" s="96" t="s">
        <v>4945</v>
      </c>
      <c r="H488" s="124"/>
      <c r="I488" s="42"/>
      <c r="J488" s="42"/>
      <c r="K488" s="42"/>
      <c r="L488" s="42"/>
      <c r="M488" s="42"/>
      <c r="N488" s="42"/>
      <c r="O488" s="42"/>
      <c r="P488" s="42"/>
      <c r="Q488" s="42"/>
      <c r="R488" s="42"/>
      <c r="S488" s="42"/>
      <c r="T488" s="42"/>
      <c r="U488" s="42"/>
      <c r="V488" s="42"/>
      <c r="W488" s="42"/>
      <c r="X488" s="42"/>
      <c r="Y488" s="42"/>
      <c r="Z488" s="42"/>
    </row>
    <row r="489" ht="15.75" customHeight="1">
      <c r="A489" s="104" t="s">
        <v>50</v>
      </c>
      <c r="B489" s="96" t="s">
        <v>4949</v>
      </c>
      <c r="C489" s="96" t="s">
        <v>44</v>
      </c>
      <c r="D489" s="96" t="s">
        <v>1666</v>
      </c>
      <c r="E489" s="96" t="s">
        <v>4952</v>
      </c>
      <c r="F489" s="96" t="s">
        <v>683</v>
      </c>
      <c r="G489" s="96" t="s">
        <v>4953</v>
      </c>
      <c r="H489" s="124"/>
      <c r="I489" s="42"/>
      <c r="J489" s="42"/>
      <c r="K489" s="42"/>
      <c r="L489" s="42"/>
      <c r="M489" s="42"/>
      <c r="N489" s="42"/>
      <c r="O489" s="42"/>
      <c r="P489" s="42"/>
      <c r="Q489" s="42"/>
      <c r="R489" s="42"/>
      <c r="S489" s="42"/>
      <c r="T489" s="42"/>
      <c r="U489" s="42"/>
      <c r="V489" s="42"/>
      <c r="W489" s="42"/>
      <c r="X489" s="42"/>
      <c r="Y489" s="42"/>
      <c r="Z489" s="42"/>
    </row>
    <row r="490" ht="15.75" customHeight="1">
      <c r="A490" s="104" t="s">
        <v>50</v>
      </c>
      <c r="B490" s="96" t="s">
        <v>4960</v>
      </c>
      <c r="C490" s="96" t="s">
        <v>339</v>
      </c>
      <c r="D490" s="96" t="s">
        <v>1666</v>
      </c>
      <c r="E490" s="96" t="s">
        <v>4961</v>
      </c>
      <c r="F490" s="96" t="s">
        <v>694</v>
      </c>
      <c r="G490" s="96" t="s">
        <v>691</v>
      </c>
      <c r="H490" s="124"/>
      <c r="I490" s="42"/>
      <c r="J490" s="42"/>
      <c r="K490" s="42"/>
      <c r="L490" s="42"/>
      <c r="M490" s="42"/>
      <c r="N490" s="42"/>
      <c r="O490" s="42"/>
      <c r="P490" s="42"/>
      <c r="Q490" s="42"/>
      <c r="R490" s="42"/>
      <c r="S490" s="42"/>
      <c r="T490" s="42"/>
      <c r="U490" s="42"/>
      <c r="V490" s="42"/>
      <c r="W490" s="42"/>
      <c r="X490" s="42"/>
      <c r="Y490" s="42"/>
      <c r="Z490" s="42"/>
    </row>
    <row r="491" ht="15.75" customHeight="1">
      <c r="A491" s="104" t="s">
        <v>486</v>
      </c>
      <c r="B491" s="96" t="s">
        <v>4968</v>
      </c>
      <c r="C491" s="96" t="s">
        <v>27</v>
      </c>
      <c r="D491" s="96" t="s">
        <v>1666</v>
      </c>
      <c r="E491" s="96">
        <v>2206.0</v>
      </c>
      <c r="F491" s="125">
        <v>42812.0</v>
      </c>
      <c r="G491" s="96" t="s">
        <v>4970</v>
      </c>
      <c r="H491" s="124"/>
      <c r="I491" s="42"/>
      <c r="J491" s="42"/>
      <c r="K491" s="42"/>
      <c r="L491" s="42"/>
      <c r="M491" s="42"/>
      <c r="N491" s="42"/>
      <c r="O491" s="42"/>
      <c r="P491" s="42"/>
      <c r="Q491" s="42"/>
      <c r="R491" s="42"/>
      <c r="S491" s="42"/>
      <c r="T491" s="42"/>
      <c r="U491" s="42"/>
      <c r="V491" s="42"/>
      <c r="W491" s="42"/>
      <c r="X491" s="42"/>
      <c r="Y491" s="42"/>
      <c r="Z491" s="42"/>
    </row>
    <row r="492" ht="15.75" customHeight="1">
      <c r="A492" s="104" t="s">
        <v>215</v>
      </c>
      <c r="B492" s="96" t="s">
        <v>4973</v>
      </c>
      <c r="C492" s="96" t="s">
        <v>27</v>
      </c>
      <c r="D492" s="96" t="s">
        <v>1666</v>
      </c>
      <c r="E492" s="96" t="s">
        <v>4974</v>
      </c>
      <c r="F492" s="125">
        <v>42812.0</v>
      </c>
      <c r="G492" s="96" t="s">
        <v>4975</v>
      </c>
      <c r="H492" s="124"/>
      <c r="I492" s="42"/>
      <c r="J492" s="42"/>
      <c r="K492" s="42"/>
      <c r="L492" s="42"/>
      <c r="M492" s="42"/>
      <c r="N492" s="42"/>
      <c r="O492" s="42"/>
      <c r="P492" s="42"/>
      <c r="Q492" s="42"/>
      <c r="R492" s="42"/>
      <c r="S492" s="42"/>
      <c r="T492" s="42"/>
      <c r="U492" s="42"/>
      <c r="V492" s="42"/>
      <c r="W492" s="42"/>
      <c r="X492" s="42"/>
      <c r="Y492" s="42"/>
      <c r="Z492" s="42"/>
    </row>
    <row r="493" ht="15.75" customHeight="1">
      <c r="A493" s="104" t="s">
        <v>50</v>
      </c>
      <c r="B493" s="96" t="s">
        <v>4976</v>
      </c>
      <c r="C493" s="96" t="s">
        <v>339</v>
      </c>
      <c r="D493" s="96" t="s">
        <v>1666</v>
      </c>
      <c r="E493" s="96" t="s">
        <v>4977</v>
      </c>
      <c r="F493" s="96" t="s">
        <v>694</v>
      </c>
      <c r="G493" s="96" t="s">
        <v>716</v>
      </c>
      <c r="H493" s="124"/>
      <c r="I493" s="42"/>
      <c r="J493" s="42"/>
      <c r="K493" s="42"/>
      <c r="L493" s="42"/>
      <c r="M493" s="42"/>
      <c r="N493" s="42"/>
      <c r="O493" s="42"/>
      <c r="P493" s="42"/>
      <c r="Q493" s="42"/>
      <c r="R493" s="42"/>
      <c r="S493" s="42"/>
      <c r="T493" s="42"/>
      <c r="U493" s="42"/>
      <c r="V493" s="42"/>
      <c r="W493" s="42"/>
      <c r="X493" s="42"/>
      <c r="Y493" s="42"/>
      <c r="Z493" s="42"/>
    </row>
    <row r="494" ht="15.75" customHeight="1">
      <c r="A494" s="104" t="s">
        <v>50</v>
      </c>
      <c r="B494" s="96" t="s">
        <v>4978</v>
      </c>
      <c r="C494" s="96" t="s">
        <v>116</v>
      </c>
      <c r="D494" s="96" t="s">
        <v>1666</v>
      </c>
      <c r="E494" s="96" t="s">
        <v>4979</v>
      </c>
      <c r="F494" s="96" t="s">
        <v>694</v>
      </c>
      <c r="G494" s="96" t="s">
        <v>4980</v>
      </c>
      <c r="H494" s="124"/>
      <c r="I494" s="42"/>
      <c r="J494" s="42"/>
      <c r="K494" s="42"/>
      <c r="L494" s="42"/>
      <c r="M494" s="42"/>
      <c r="N494" s="42"/>
      <c r="O494" s="42"/>
      <c r="P494" s="42"/>
      <c r="Q494" s="42"/>
      <c r="R494" s="42"/>
      <c r="S494" s="42"/>
      <c r="T494" s="42"/>
      <c r="U494" s="42"/>
      <c r="V494" s="42"/>
      <c r="W494" s="42"/>
      <c r="X494" s="42"/>
      <c r="Y494" s="42"/>
      <c r="Z494" s="42"/>
    </row>
    <row r="495" ht="15.75" customHeight="1">
      <c r="A495" s="104" t="s">
        <v>50</v>
      </c>
      <c r="B495" s="96" t="s">
        <v>712</v>
      </c>
      <c r="C495" s="96" t="s">
        <v>116</v>
      </c>
      <c r="D495" s="96" t="s">
        <v>1666</v>
      </c>
      <c r="E495" s="96" t="s">
        <v>4984</v>
      </c>
      <c r="F495" s="96" t="s">
        <v>694</v>
      </c>
      <c r="G495" s="96" t="s">
        <v>711</v>
      </c>
      <c r="H495" s="124"/>
      <c r="I495" s="42"/>
      <c r="J495" s="42"/>
      <c r="K495" s="42"/>
      <c r="L495" s="42"/>
      <c r="M495" s="42"/>
      <c r="N495" s="42"/>
      <c r="O495" s="42"/>
      <c r="P495" s="42"/>
      <c r="Q495" s="42"/>
      <c r="R495" s="42"/>
      <c r="S495" s="42"/>
      <c r="T495" s="42"/>
      <c r="U495" s="42"/>
      <c r="V495" s="42"/>
      <c r="W495" s="42"/>
      <c r="X495" s="42"/>
      <c r="Y495" s="42"/>
      <c r="Z495" s="42"/>
    </row>
    <row r="496" ht="15.75" customHeight="1">
      <c r="A496" s="104" t="s">
        <v>50</v>
      </c>
      <c r="B496" s="96" t="s">
        <v>2915</v>
      </c>
      <c r="C496" s="96" t="s">
        <v>116</v>
      </c>
      <c r="D496" s="96" t="s">
        <v>1666</v>
      </c>
      <c r="E496" s="96" t="s">
        <v>4985</v>
      </c>
      <c r="F496" s="96" t="s">
        <v>694</v>
      </c>
      <c r="G496" s="96" t="s">
        <v>4986</v>
      </c>
      <c r="H496" s="124"/>
      <c r="I496" s="42"/>
      <c r="J496" s="42"/>
      <c r="K496" s="42"/>
      <c r="L496" s="42"/>
      <c r="M496" s="42"/>
      <c r="N496" s="42"/>
      <c r="O496" s="42"/>
      <c r="P496" s="42"/>
      <c r="Q496" s="42"/>
      <c r="R496" s="42"/>
      <c r="S496" s="42"/>
      <c r="T496" s="42"/>
      <c r="U496" s="42"/>
      <c r="V496" s="42"/>
      <c r="W496" s="42"/>
      <c r="X496" s="42"/>
      <c r="Y496" s="42"/>
      <c r="Z496" s="42"/>
    </row>
    <row r="497" ht="15.75" customHeight="1">
      <c r="A497" s="104" t="s">
        <v>142</v>
      </c>
      <c r="B497" s="96" t="s">
        <v>730</v>
      </c>
      <c r="C497" s="96" t="s">
        <v>44</v>
      </c>
      <c r="D497" s="96" t="s">
        <v>1666</v>
      </c>
      <c r="E497" s="96" t="s">
        <v>4987</v>
      </c>
      <c r="F497" s="96" t="s">
        <v>694</v>
      </c>
      <c r="G497" s="96" t="s">
        <v>729</v>
      </c>
      <c r="H497" s="124"/>
      <c r="I497" s="42"/>
      <c r="J497" s="42"/>
      <c r="K497" s="42"/>
      <c r="L497" s="42"/>
      <c r="M497" s="42"/>
      <c r="N497" s="42"/>
      <c r="O497" s="42"/>
      <c r="P497" s="42"/>
      <c r="Q497" s="42"/>
      <c r="R497" s="42"/>
      <c r="S497" s="42"/>
      <c r="T497" s="42"/>
      <c r="U497" s="42"/>
      <c r="V497" s="42"/>
      <c r="W497" s="42"/>
      <c r="X497" s="42"/>
      <c r="Y497" s="42"/>
      <c r="Z497" s="42"/>
    </row>
    <row r="498" ht="15.75" customHeight="1">
      <c r="A498" s="104" t="s">
        <v>611</v>
      </c>
      <c r="B498" s="96" t="s">
        <v>4988</v>
      </c>
      <c r="C498" s="96" t="s">
        <v>27</v>
      </c>
      <c r="D498" s="96" t="s">
        <v>1666</v>
      </c>
      <c r="E498" s="96" t="s">
        <v>4989</v>
      </c>
      <c r="F498" s="96" t="s">
        <v>725</v>
      </c>
      <c r="G498" s="96" t="s">
        <v>764</v>
      </c>
      <c r="H498" s="124"/>
      <c r="I498" s="42"/>
      <c r="J498" s="42"/>
      <c r="K498" s="42"/>
      <c r="L498" s="42"/>
      <c r="M498" s="42"/>
      <c r="N498" s="42"/>
      <c r="O498" s="42"/>
      <c r="P498" s="42"/>
      <c r="Q498" s="42"/>
      <c r="R498" s="42"/>
      <c r="S498" s="42"/>
      <c r="T498" s="42"/>
      <c r="U498" s="42"/>
      <c r="V498" s="42"/>
      <c r="W498" s="42"/>
      <c r="X498" s="42"/>
      <c r="Y498" s="42"/>
      <c r="Z498" s="42"/>
    </row>
    <row r="499" ht="15.75" customHeight="1">
      <c r="A499" s="104" t="s">
        <v>109</v>
      </c>
      <c r="B499" s="96" t="s">
        <v>4994</v>
      </c>
      <c r="C499" s="96" t="s">
        <v>27</v>
      </c>
      <c r="D499" s="96" t="s">
        <v>1666</v>
      </c>
      <c r="E499" s="132">
        <v>0.48819444444444443</v>
      </c>
      <c r="F499" s="96" t="s">
        <v>4996</v>
      </c>
      <c r="G499" s="96" t="s">
        <v>4998</v>
      </c>
      <c r="H499" s="124"/>
      <c r="I499" s="42"/>
      <c r="J499" s="42"/>
      <c r="K499" s="42"/>
      <c r="L499" s="42"/>
      <c r="M499" s="42"/>
      <c r="N499" s="42"/>
      <c r="O499" s="42"/>
      <c r="P499" s="42"/>
      <c r="Q499" s="42"/>
      <c r="R499" s="42"/>
      <c r="S499" s="42"/>
      <c r="T499" s="42"/>
      <c r="U499" s="42"/>
      <c r="V499" s="42"/>
      <c r="W499" s="42"/>
      <c r="X499" s="42"/>
      <c r="Y499" s="42"/>
      <c r="Z499" s="42"/>
    </row>
    <row r="500" ht="15.75" customHeight="1">
      <c r="A500" s="104" t="s">
        <v>611</v>
      </c>
      <c r="B500" s="96" t="s">
        <v>5000</v>
      </c>
      <c r="C500" s="96" t="s">
        <v>27</v>
      </c>
      <c r="D500" s="96" t="s">
        <v>1666</v>
      </c>
      <c r="E500" s="96" t="s">
        <v>5001</v>
      </c>
      <c r="F500" s="96" t="s">
        <v>725</v>
      </c>
      <c r="G500" s="96" t="s">
        <v>5002</v>
      </c>
      <c r="H500" s="124"/>
      <c r="I500" s="42"/>
      <c r="J500" s="42"/>
      <c r="K500" s="42"/>
      <c r="L500" s="42"/>
      <c r="M500" s="42"/>
      <c r="N500" s="42"/>
      <c r="O500" s="42"/>
      <c r="P500" s="42"/>
      <c r="Q500" s="42"/>
      <c r="R500" s="42"/>
      <c r="S500" s="42"/>
      <c r="T500" s="42"/>
      <c r="U500" s="42"/>
      <c r="V500" s="42"/>
      <c r="W500" s="42"/>
      <c r="X500" s="42"/>
      <c r="Y500" s="42"/>
      <c r="Z500" s="42"/>
    </row>
    <row r="501" ht="15.75" customHeight="1">
      <c r="A501" s="104" t="s">
        <v>592</v>
      </c>
      <c r="B501" s="96" t="s">
        <v>5004</v>
      </c>
      <c r="C501" s="96" t="s">
        <v>339</v>
      </c>
      <c r="D501" s="96" t="s">
        <v>1666</v>
      </c>
      <c r="E501" s="96" t="s">
        <v>5007</v>
      </c>
      <c r="F501" s="96" t="s">
        <v>4815</v>
      </c>
      <c r="G501" s="96" t="s">
        <v>5008</v>
      </c>
      <c r="H501" s="124"/>
      <c r="I501" s="42"/>
      <c r="J501" s="42"/>
      <c r="K501" s="42"/>
      <c r="L501" s="42"/>
      <c r="M501" s="42"/>
      <c r="N501" s="42"/>
      <c r="O501" s="42"/>
      <c r="P501" s="42"/>
      <c r="Q501" s="42"/>
      <c r="R501" s="42"/>
      <c r="S501" s="42"/>
      <c r="T501" s="42"/>
      <c r="U501" s="42"/>
      <c r="V501" s="42"/>
      <c r="W501" s="42"/>
      <c r="X501" s="42"/>
      <c r="Y501" s="42"/>
      <c r="Z501" s="42"/>
    </row>
    <row r="502" ht="15.75" customHeight="1">
      <c r="A502" s="104" t="s">
        <v>486</v>
      </c>
      <c r="B502" s="96" t="s">
        <v>4805</v>
      </c>
      <c r="C502" s="96" t="s">
        <v>339</v>
      </c>
      <c r="D502" s="96" t="s">
        <v>1666</v>
      </c>
      <c r="E502" s="96">
        <v>1252.0</v>
      </c>
      <c r="F502" s="125">
        <v>42814.0</v>
      </c>
      <c r="G502" s="96" t="s">
        <v>5010</v>
      </c>
      <c r="H502" s="124"/>
      <c r="I502" s="42"/>
      <c r="J502" s="42"/>
      <c r="K502" s="42"/>
      <c r="L502" s="42"/>
      <c r="M502" s="42"/>
      <c r="N502" s="42"/>
      <c r="O502" s="42"/>
      <c r="P502" s="42"/>
      <c r="Q502" s="42"/>
      <c r="R502" s="42"/>
      <c r="S502" s="42"/>
      <c r="T502" s="42"/>
      <c r="U502" s="42"/>
      <c r="V502" s="42"/>
      <c r="W502" s="42"/>
      <c r="X502" s="42"/>
      <c r="Y502" s="42"/>
      <c r="Z502" s="42"/>
    </row>
    <row r="503" ht="15.75" customHeight="1">
      <c r="A503" s="104" t="s">
        <v>50</v>
      </c>
      <c r="B503" s="96" t="s">
        <v>5011</v>
      </c>
      <c r="C503" s="96" t="s">
        <v>27</v>
      </c>
      <c r="D503" s="96" t="s">
        <v>1666</v>
      </c>
      <c r="E503" s="96" t="s">
        <v>714</v>
      </c>
      <c r="F503" s="96" t="s">
        <v>4815</v>
      </c>
      <c r="G503" s="96" t="s">
        <v>5012</v>
      </c>
      <c r="H503" s="124"/>
      <c r="I503" s="42"/>
      <c r="J503" s="42"/>
      <c r="K503" s="42"/>
      <c r="L503" s="42"/>
      <c r="M503" s="42"/>
      <c r="N503" s="42"/>
      <c r="O503" s="42"/>
      <c r="P503" s="42"/>
      <c r="Q503" s="42"/>
      <c r="R503" s="42"/>
      <c r="S503" s="42"/>
      <c r="T503" s="42"/>
      <c r="U503" s="42"/>
      <c r="V503" s="42"/>
      <c r="W503" s="42"/>
      <c r="X503" s="42"/>
      <c r="Y503" s="42"/>
      <c r="Z503" s="42"/>
    </row>
    <row r="504" ht="15.75" customHeight="1">
      <c r="A504" s="104" t="s">
        <v>611</v>
      </c>
      <c r="B504" s="96" t="s">
        <v>5017</v>
      </c>
      <c r="C504" s="96" t="s">
        <v>27</v>
      </c>
      <c r="D504" s="96" t="s">
        <v>1666</v>
      </c>
      <c r="E504" s="96" t="s">
        <v>5019</v>
      </c>
      <c r="F504" s="96" t="s">
        <v>5021</v>
      </c>
      <c r="G504" s="96" t="s">
        <v>5022</v>
      </c>
      <c r="H504" s="124"/>
      <c r="I504" s="42"/>
      <c r="J504" s="42"/>
      <c r="K504" s="42"/>
      <c r="L504" s="42"/>
      <c r="M504" s="42"/>
      <c r="N504" s="42"/>
      <c r="O504" s="42"/>
      <c r="P504" s="42"/>
      <c r="Q504" s="42"/>
      <c r="R504" s="42"/>
      <c r="S504" s="42"/>
      <c r="T504" s="42"/>
      <c r="U504" s="42"/>
      <c r="V504" s="42"/>
      <c r="W504" s="42"/>
      <c r="X504" s="42"/>
      <c r="Y504" s="42"/>
      <c r="Z504" s="42"/>
    </row>
    <row r="505" ht="15.75" customHeight="1">
      <c r="A505" s="104" t="s">
        <v>611</v>
      </c>
      <c r="B505" s="96" t="s">
        <v>5029</v>
      </c>
      <c r="C505" s="96" t="s">
        <v>339</v>
      </c>
      <c r="D505" s="96" t="s">
        <v>1666</v>
      </c>
      <c r="E505" s="96" t="s">
        <v>5030</v>
      </c>
      <c r="F505" s="96" t="s">
        <v>5021</v>
      </c>
      <c r="G505" s="96" t="s">
        <v>5031</v>
      </c>
      <c r="H505" s="124"/>
      <c r="I505" s="42"/>
      <c r="J505" s="42"/>
      <c r="K505" s="42"/>
      <c r="L505" s="42"/>
      <c r="M505" s="42"/>
      <c r="N505" s="42"/>
      <c r="O505" s="42"/>
      <c r="P505" s="42"/>
      <c r="Q505" s="42"/>
      <c r="R505" s="42"/>
      <c r="S505" s="42"/>
      <c r="T505" s="42"/>
      <c r="U505" s="42"/>
      <c r="V505" s="42"/>
      <c r="W505" s="42"/>
      <c r="X505" s="42"/>
      <c r="Y505" s="42"/>
      <c r="Z505" s="42"/>
    </row>
    <row r="506" ht="15.75" customHeight="1">
      <c r="A506" s="104" t="s">
        <v>611</v>
      </c>
      <c r="B506" s="96" t="s">
        <v>5032</v>
      </c>
      <c r="C506" s="96" t="s">
        <v>339</v>
      </c>
      <c r="D506" s="96" t="s">
        <v>1666</v>
      </c>
      <c r="E506" s="96" t="s">
        <v>5033</v>
      </c>
      <c r="F506" s="96" t="s">
        <v>5021</v>
      </c>
      <c r="G506" s="96" t="s">
        <v>5034</v>
      </c>
      <c r="H506" s="124"/>
      <c r="I506" s="42"/>
      <c r="J506" s="42"/>
      <c r="K506" s="42"/>
      <c r="L506" s="42"/>
      <c r="M506" s="42"/>
      <c r="N506" s="42"/>
      <c r="O506" s="42"/>
      <c r="P506" s="42"/>
      <c r="Q506" s="42"/>
      <c r="R506" s="42"/>
      <c r="S506" s="42"/>
      <c r="T506" s="42"/>
      <c r="U506" s="42"/>
      <c r="V506" s="42"/>
      <c r="W506" s="42"/>
      <c r="X506" s="42"/>
      <c r="Y506" s="42"/>
      <c r="Z506" s="42"/>
    </row>
    <row r="507" ht="15.75" customHeight="1">
      <c r="A507" s="104" t="s">
        <v>215</v>
      </c>
      <c r="B507" s="96" t="s">
        <v>5035</v>
      </c>
      <c r="C507" s="96" t="s">
        <v>44</v>
      </c>
      <c r="D507" s="96" t="s">
        <v>1666</v>
      </c>
      <c r="E507" s="96" t="s">
        <v>5039</v>
      </c>
      <c r="F507" s="125">
        <v>42814.0</v>
      </c>
      <c r="G507" s="96" t="s">
        <v>5040</v>
      </c>
      <c r="H507" s="124"/>
      <c r="I507" s="42"/>
      <c r="J507" s="42"/>
      <c r="K507" s="42"/>
      <c r="L507" s="42"/>
      <c r="M507" s="42"/>
      <c r="N507" s="42"/>
      <c r="O507" s="42"/>
      <c r="P507" s="42"/>
      <c r="Q507" s="42"/>
      <c r="R507" s="42"/>
      <c r="S507" s="42"/>
      <c r="T507" s="42"/>
      <c r="U507" s="42"/>
      <c r="V507" s="42"/>
      <c r="W507" s="42"/>
      <c r="X507" s="42"/>
      <c r="Y507" s="42"/>
      <c r="Z507" s="42"/>
    </row>
    <row r="508" ht="15.75" customHeight="1">
      <c r="A508" s="104" t="s">
        <v>45</v>
      </c>
      <c r="B508" s="96" t="s">
        <v>5044</v>
      </c>
      <c r="C508" s="96" t="s">
        <v>339</v>
      </c>
      <c r="D508" s="96" t="s">
        <v>1666</v>
      </c>
      <c r="E508" s="96" t="s">
        <v>5049</v>
      </c>
      <c r="F508" s="123">
        <v>42815.0</v>
      </c>
      <c r="G508" s="96" t="s">
        <v>5051</v>
      </c>
      <c r="H508" s="124"/>
      <c r="I508" s="42"/>
      <c r="J508" s="42"/>
      <c r="K508" s="42"/>
      <c r="L508" s="42"/>
      <c r="M508" s="42"/>
      <c r="N508" s="42"/>
      <c r="O508" s="42"/>
      <c r="P508" s="42"/>
      <c r="Q508" s="42"/>
      <c r="R508" s="42"/>
      <c r="S508" s="42"/>
      <c r="T508" s="42"/>
      <c r="U508" s="42"/>
      <c r="V508" s="42"/>
      <c r="W508" s="42"/>
      <c r="X508" s="42"/>
      <c r="Y508" s="42"/>
      <c r="Z508" s="42"/>
    </row>
    <row r="509" ht="15.75" customHeight="1">
      <c r="A509" s="104" t="s">
        <v>109</v>
      </c>
      <c r="B509" s="96" t="s">
        <v>5054</v>
      </c>
      <c r="C509" s="96" t="s">
        <v>27</v>
      </c>
      <c r="D509" s="96" t="s">
        <v>1666</v>
      </c>
      <c r="E509" s="132">
        <v>0.8076388888888889</v>
      </c>
      <c r="F509" s="96" t="s">
        <v>2993</v>
      </c>
      <c r="G509" s="96" t="s">
        <v>5012</v>
      </c>
      <c r="H509" s="124" t="s">
        <v>5059</v>
      </c>
      <c r="I509" s="42"/>
      <c r="J509" s="42"/>
      <c r="K509" s="42"/>
      <c r="L509" s="42"/>
      <c r="M509" s="42"/>
      <c r="N509" s="42"/>
      <c r="O509" s="42"/>
      <c r="P509" s="42"/>
      <c r="Q509" s="42"/>
      <c r="R509" s="42"/>
      <c r="S509" s="42"/>
      <c r="T509" s="42"/>
      <c r="U509" s="42"/>
      <c r="V509" s="42"/>
      <c r="W509" s="42"/>
      <c r="X509" s="42"/>
      <c r="Y509" s="42"/>
      <c r="Z509" s="42"/>
    </row>
    <row r="510" ht="15.75" customHeight="1">
      <c r="A510" s="104" t="s">
        <v>109</v>
      </c>
      <c r="B510" s="96" t="s">
        <v>5063</v>
      </c>
      <c r="C510" s="96" t="s">
        <v>5065</v>
      </c>
      <c r="D510" s="96" t="s">
        <v>1666</v>
      </c>
      <c r="E510" s="132">
        <v>0.8576388888888888</v>
      </c>
      <c r="F510" s="96" t="s">
        <v>2993</v>
      </c>
      <c r="G510" s="96" t="s">
        <v>5067</v>
      </c>
      <c r="H510" s="124"/>
      <c r="I510" s="42"/>
      <c r="J510" s="42"/>
      <c r="K510" s="42"/>
      <c r="L510" s="42"/>
      <c r="M510" s="42"/>
      <c r="N510" s="42"/>
      <c r="O510" s="42"/>
      <c r="P510" s="42"/>
      <c r="Q510" s="42"/>
      <c r="R510" s="42"/>
      <c r="S510" s="42"/>
      <c r="T510" s="42"/>
      <c r="U510" s="42"/>
      <c r="V510" s="42"/>
      <c r="W510" s="42"/>
      <c r="X510" s="42"/>
      <c r="Y510" s="42"/>
      <c r="Z510" s="42"/>
    </row>
    <row r="511" ht="15.75" customHeight="1">
      <c r="A511" s="104" t="s">
        <v>50</v>
      </c>
      <c r="B511" s="96" t="s">
        <v>5073</v>
      </c>
      <c r="C511" s="96" t="s">
        <v>27</v>
      </c>
      <c r="D511" s="96" t="s">
        <v>1666</v>
      </c>
      <c r="E511" s="96" t="s">
        <v>5075</v>
      </c>
      <c r="F511" s="96" t="s">
        <v>750</v>
      </c>
      <c r="G511" s="96" t="s">
        <v>5076</v>
      </c>
      <c r="H511" s="124"/>
      <c r="I511" s="42"/>
      <c r="J511" s="42"/>
      <c r="K511" s="42"/>
      <c r="L511" s="42"/>
      <c r="M511" s="42"/>
      <c r="N511" s="42"/>
      <c r="O511" s="42"/>
      <c r="P511" s="42"/>
      <c r="Q511" s="42"/>
      <c r="R511" s="42"/>
      <c r="S511" s="42"/>
      <c r="T511" s="42"/>
      <c r="U511" s="42"/>
      <c r="V511" s="42"/>
      <c r="W511" s="42"/>
      <c r="X511" s="42"/>
      <c r="Y511" s="42"/>
      <c r="Z511" s="42"/>
    </row>
    <row r="512" ht="15.75" customHeight="1">
      <c r="A512" s="104" t="s">
        <v>158</v>
      </c>
      <c r="B512" s="96" t="s">
        <v>581</v>
      </c>
      <c r="C512" s="96" t="s">
        <v>339</v>
      </c>
      <c r="D512" s="96" t="s">
        <v>1666</v>
      </c>
      <c r="E512" s="96" t="s">
        <v>5083</v>
      </c>
      <c r="F512" s="126">
        <v>42815.0</v>
      </c>
      <c r="G512" s="96" t="s">
        <v>5087</v>
      </c>
      <c r="H512" s="124"/>
      <c r="I512" s="42"/>
      <c r="J512" s="42"/>
      <c r="K512" s="42"/>
      <c r="L512" s="42"/>
      <c r="M512" s="42"/>
      <c r="N512" s="42"/>
      <c r="O512" s="42"/>
      <c r="P512" s="42"/>
      <c r="Q512" s="42"/>
      <c r="R512" s="42"/>
      <c r="S512" s="42"/>
      <c r="T512" s="42"/>
      <c r="U512" s="42"/>
      <c r="V512" s="42"/>
      <c r="W512" s="42"/>
      <c r="X512" s="42"/>
      <c r="Y512" s="42"/>
      <c r="Z512" s="42"/>
    </row>
    <row r="513" ht="15.75" customHeight="1">
      <c r="A513" s="104" t="s">
        <v>45</v>
      </c>
      <c r="B513" s="96" t="s">
        <v>1162</v>
      </c>
      <c r="C513" s="96" t="s">
        <v>116</v>
      </c>
      <c r="D513" s="96" t="s">
        <v>1666</v>
      </c>
      <c r="E513" s="96" t="s">
        <v>5090</v>
      </c>
      <c r="F513" s="123">
        <v>42816.0</v>
      </c>
      <c r="G513" s="96" t="s">
        <v>5091</v>
      </c>
      <c r="H513" s="124"/>
      <c r="I513" s="42"/>
      <c r="J513" s="42"/>
      <c r="K513" s="42"/>
      <c r="L513" s="42"/>
      <c r="M513" s="42"/>
      <c r="N513" s="42"/>
      <c r="O513" s="42"/>
      <c r="P513" s="42"/>
      <c r="Q513" s="42"/>
      <c r="R513" s="42"/>
      <c r="S513" s="42"/>
      <c r="T513" s="42"/>
      <c r="U513" s="42"/>
      <c r="V513" s="42"/>
      <c r="W513" s="42"/>
      <c r="X513" s="42"/>
      <c r="Y513" s="42"/>
      <c r="Z513" s="42"/>
    </row>
    <row r="514" ht="15.75" customHeight="1">
      <c r="A514" s="104" t="s">
        <v>611</v>
      </c>
      <c r="B514" s="96" t="s">
        <v>5099</v>
      </c>
      <c r="C514" s="96" t="s">
        <v>116</v>
      </c>
      <c r="D514" s="96" t="s">
        <v>1666</v>
      </c>
      <c r="E514" s="96" t="s">
        <v>5103</v>
      </c>
      <c r="F514" s="96" t="s">
        <v>5105</v>
      </c>
      <c r="G514" s="96" t="s">
        <v>5107</v>
      </c>
      <c r="H514" s="124"/>
      <c r="I514" s="42"/>
      <c r="J514" s="42"/>
      <c r="K514" s="42"/>
      <c r="L514" s="42"/>
      <c r="M514" s="42"/>
      <c r="N514" s="42"/>
      <c r="O514" s="42"/>
      <c r="P514" s="42"/>
      <c r="Q514" s="42"/>
      <c r="R514" s="42"/>
      <c r="S514" s="42"/>
      <c r="T514" s="42"/>
      <c r="U514" s="42"/>
      <c r="V514" s="42"/>
      <c r="W514" s="42"/>
      <c r="X514" s="42"/>
      <c r="Y514" s="42"/>
      <c r="Z514" s="42"/>
    </row>
    <row r="515" ht="15.75" customHeight="1">
      <c r="A515" s="104" t="s">
        <v>137</v>
      </c>
      <c r="B515" s="96" t="s">
        <v>5113</v>
      </c>
      <c r="C515" s="96" t="s">
        <v>116</v>
      </c>
      <c r="D515" s="96" t="s">
        <v>1666</v>
      </c>
      <c r="E515" s="96" t="s">
        <v>1129</v>
      </c>
      <c r="F515" s="96" t="s">
        <v>783</v>
      </c>
      <c r="G515" s="96" t="s">
        <v>5117</v>
      </c>
      <c r="H515" s="124"/>
      <c r="I515" s="42"/>
      <c r="J515" s="42"/>
      <c r="K515" s="42"/>
      <c r="L515" s="42"/>
      <c r="M515" s="42"/>
      <c r="N515" s="42"/>
      <c r="O515" s="42"/>
      <c r="P515" s="42"/>
      <c r="Q515" s="42"/>
      <c r="R515" s="42"/>
      <c r="S515" s="42"/>
      <c r="T515" s="42"/>
      <c r="U515" s="42"/>
      <c r="V515" s="42"/>
      <c r="W515" s="42"/>
      <c r="X515" s="42"/>
      <c r="Y515" s="42"/>
      <c r="Z515" s="42"/>
    </row>
    <row r="516" ht="15.75" customHeight="1">
      <c r="A516" s="104" t="s">
        <v>137</v>
      </c>
      <c r="B516" s="96" t="s">
        <v>5119</v>
      </c>
      <c r="C516" s="96" t="s">
        <v>116</v>
      </c>
      <c r="D516" s="96" t="s">
        <v>1666</v>
      </c>
      <c r="E516" s="96" t="s">
        <v>5120</v>
      </c>
      <c r="F516" s="96" t="s">
        <v>783</v>
      </c>
      <c r="G516" s="96" t="s">
        <v>5121</v>
      </c>
      <c r="H516" s="124"/>
      <c r="I516" s="42"/>
      <c r="J516" s="42"/>
      <c r="K516" s="42"/>
      <c r="L516" s="42"/>
      <c r="M516" s="42"/>
      <c r="N516" s="42"/>
      <c r="O516" s="42"/>
      <c r="P516" s="42"/>
      <c r="Q516" s="42"/>
      <c r="R516" s="42"/>
      <c r="S516" s="42"/>
      <c r="T516" s="42"/>
      <c r="U516" s="42"/>
      <c r="V516" s="42"/>
      <c r="W516" s="42"/>
      <c r="X516" s="42"/>
      <c r="Y516" s="42"/>
      <c r="Z516" s="42"/>
    </row>
    <row r="517" ht="15.75" customHeight="1">
      <c r="A517" s="104" t="s">
        <v>592</v>
      </c>
      <c r="B517" s="96" t="s">
        <v>2887</v>
      </c>
      <c r="C517" s="96" t="s">
        <v>44</v>
      </c>
      <c r="D517" s="96" t="s">
        <v>1666</v>
      </c>
      <c r="E517" s="96" t="s">
        <v>5122</v>
      </c>
      <c r="F517" s="96" t="s">
        <v>783</v>
      </c>
      <c r="G517" s="96" t="s">
        <v>5123</v>
      </c>
      <c r="H517" s="124"/>
      <c r="I517" s="42"/>
      <c r="J517" s="42"/>
      <c r="K517" s="42"/>
      <c r="L517" s="42"/>
      <c r="M517" s="42"/>
      <c r="N517" s="42"/>
      <c r="O517" s="42"/>
      <c r="P517" s="42"/>
      <c r="Q517" s="42"/>
      <c r="R517" s="42"/>
      <c r="S517" s="42"/>
      <c r="T517" s="42"/>
      <c r="U517" s="42"/>
      <c r="V517" s="42"/>
      <c r="W517" s="42"/>
      <c r="X517" s="42"/>
      <c r="Y517" s="42"/>
      <c r="Z517" s="42"/>
    </row>
    <row r="518" ht="15.75" customHeight="1">
      <c r="A518" s="104" t="s">
        <v>142</v>
      </c>
      <c r="B518" s="96" t="s">
        <v>5124</v>
      </c>
      <c r="C518" s="96" t="s">
        <v>339</v>
      </c>
      <c r="D518" s="96" t="s">
        <v>1666</v>
      </c>
      <c r="E518" s="96" t="s">
        <v>5125</v>
      </c>
      <c r="F518" s="123">
        <v>42818.0</v>
      </c>
      <c r="G518" s="96"/>
      <c r="H518" s="124" t="s">
        <v>5127</v>
      </c>
      <c r="I518" s="42"/>
      <c r="J518" s="42"/>
      <c r="K518" s="42"/>
      <c r="L518" s="42"/>
      <c r="M518" s="42"/>
      <c r="N518" s="42"/>
      <c r="O518" s="42"/>
      <c r="P518" s="42"/>
      <c r="Q518" s="42"/>
      <c r="R518" s="42"/>
      <c r="S518" s="42"/>
      <c r="T518" s="42"/>
      <c r="U518" s="42"/>
      <c r="V518" s="42"/>
      <c r="W518" s="42"/>
      <c r="X518" s="42"/>
      <c r="Y518" s="42"/>
      <c r="Z518" s="42"/>
    </row>
    <row r="519" ht="15.75" customHeight="1">
      <c r="A519" s="104" t="s">
        <v>611</v>
      </c>
      <c r="B519" s="96" t="s">
        <v>3206</v>
      </c>
      <c r="C519" s="96" t="s">
        <v>339</v>
      </c>
      <c r="D519" s="96" t="s">
        <v>1666</v>
      </c>
      <c r="E519" s="96" t="s">
        <v>5131</v>
      </c>
      <c r="F519" s="96" t="s">
        <v>3123</v>
      </c>
      <c r="G519" s="96" t="s">
        <v>5134</v>
      </c>
      <c r="H519" s="124"/>
      <c r="I519" s="42"/>
      <c r="J519" s="42"/>
      <c r="K519" s="42"/>
      <c r="L519" s="42"/>
      <c r="M519" s="42"/>
      <c r="N519" s="42"/>
      <c r="O519" s="42"/>
      <c r="P519" s="42"/>
      <c r="Q519" s="42"/>
      <c r="R519" s="42"/>
      <c r="S519" s="42"/>
      <c r="T519" s="42"/>
      <c r="U519" s="42"/>
      <c r="V519" s="42"/>
      <c r="W519" s="42"/>
      <c r="X519" s="42"/>
      <c r="Y519" s="42"/>
      <c r="Z519" s="42"/>
    </row>
    <row r="520" ht="15.75" customHeight="1">
      <c r="A520" s="104" t="s">
        <v>789</v>
      </c>
      <c r="B520" s="96" t="s">
        <v>5137</v>
      </c>
      <c r="C520" s="96" t="s">
        <v>455</v>
      </c>
      <c r="D520" s="96" t="s">
        <v>1666</v>
      </c>
      <c r="E520" s="96" t="s">
        <v>5139</v>
      </c>
      <c r="F520" s="96" t="s">
        <v>3123</v>
      </c>
      <c r="G520" s="96" t="s">
        <v>5140</v>
      </c>
      <c r="H520" s="124"/>
      <c r="I520" s="42"/>
      <c r="J520" s="42"/>
      <c r="K520" s="42"/>
      <c r="L520" s="42"/>
      <c r="M520" s="42"/>
      <c r="N520" s="42"/>
      <c r="O520" s="42"/>
      <c r="P520" s="42"/>
      <c r="Q520" s="42"/>
      <c r="R520" s="42"/>
      <c r="S520" s="42"/>
      <c r="T520" s="42"/>
      <c r="U520" s="42"/>
      <c r="V520" s="42"/>
      <c r="W520" s="42"/>
      <c r="X520" s="42"/>
      <c r="Y520" s="42"/>
      <c r="Z520" s="42"/>
    </row>
    <row r="521" ht="15.75" customHeight="1">
      <c r="A521" s="104" t="s">
        <v>789</v>
      </c>
      <c r="B521" s="96" t="s">
        <v>5144</v>
      </c>
      <c r="C521" s="96" t="s">
        <v>598</v>
      </c>
      <c r="D521" s="96" t="s">
        <v>1666</v>
      </c>
      <c r="E521" s="96" t="s">
        <v>5145</v>
      </c>
      <c r="F521" s="96" t="s">
        <v>3123</v>
      </c>
      <c r="G521" s="96" t="s">
        <v>5146</v>
      </c>
      <c r="H521" s="124"/>
      <c r="I521" s="42"/>
      <c r="J521" s="42"/>
      <c r="K521" s="42"/>
      <c r="L521" s="42"/>
      <c r="M521" s="42"/>
      <c r="N521" s="42"/>
      <c r="O521" s="42"/>
      <c r="P521" s="42"/>
      <c r="Q521" s="42"/>
      <c r="R521" s="42"/>
      <c r="S521" s="42"/>
      <c r="T521" s="42"/>
      <c r="U521" s="42"/>
      <c r="V521" s="42"/>
      <c r="W521" s="42"/>
      <c r="X521" s="42"/>
      <c r="Y521" s="42"/>
      <c r="Z521" s="42"/>
    </row>
    <row r="522" ht="15.75" customHeight="1">
      <c r="A522" s="104" t="s">
        <v>50</v>
      </c>
      <c r="B522" s="96" t="s">
        <v>5151</v>
      </c>
      <c r="C522" s="96" t="s">
        <v>116</v>
      </c>
      <c r="D522" s="96" t="s">
        <v>1666</v>
      </c>
      <c r="E522" s="96" t="s">
        <v>5159</v>
      </c>
      <c r="F522" s="96" t="s">
        <v>3105</v>
      </c>
      <c r="G522" s="96" t="s">
        <v>5160</v>
      </c>
      <c r="H522" s="124"/>
      <c r="I522" s="42"/>
      <c r="J522" s="42"/>
      <c r="K522" s="42"/>
      <c r="L522" s="42"/>
      <c r="M522" s="42"/>
      <c r="N522" s="42"/>
      <c r="O522" s="42"/>
      <c r="P522" s="42"/>
      <c r="Q522" s="42"/>
      <c r="R522" s="42"/>
      <c r="S522" s="42"/>
      <c r="T522" s="42"/>
      <c r="U522" s="42"/>
      <c r="V522" s="42"/>
      <c r="W522" s="42"/>
      <c r="X522" s="42"/>
      <c r="Y522" s="42"/>
      <c r="Z522" s="42"/>
    </row>
    <row r="523" ht="15.75" customHeight="1">
      <c r="A523" s="104" t="s">
        <v>789</v>
      </c>
      <c r="B523" s="96" t="s">
        <v>5161</v>
      </c>
      <c r="C523" s="96" t="s">
        <v>2824</v>
      </c>
      <c r="D523" s="96" t="s">
        <v>1666</v>
      </c>
      <c r="E523" s="130">
        <v>0.5201388888888889</v>
      </c>
      <c r="F523" s="96" t="s">
        <v>809</v>
      </c>
      <c r="G523" s="96" t="s">
        <v>5162</v>
      </c>
      <c r="H523" s="124"/>
      <c r="I523" s="42"/>
      <c r="J523" s="42"/>
      <c r="K523" s="42"/>
      <c r="L523" s="42"/>
      <c r="M523" s="42"/>
      <c r="N523" s="42"/>
      <c r="O523" s="42"/>
      <c r="P523" s="42"/>
      <c r="Q523" s="42"/>
      <c r="R523" s="42"/>
      <c r="S523" s="42"/>
      <c r="T523" s="42"/>
      <c r="U523" s="42"/>
      <c r="V523" s="42"/>
      <c r="W523" s="42"/>
      <c r="X523" s="42"/>
      <c r="Y523" s="42"/>
      <c r="Z523" s="42"/>
    </row>
    <row r="524" ht="15.75" customHeight="1">
      <c r="A524" s="104" t="s">
        <v>611</v>
      </c>
      <c r="B524" s="96" t="s">
        <v>1272</v>
      </c>
      <c r="C524" s="96" t="s">
        <v>339</v>
      </c>
      <c r="D524" s="96" t="s">
        <v>1666</v>
      </c>
      <c r="E524" s="96" t="s">
        <v>5165</v>
      </c>
      <c r="F524" s="96" t="s">
        <v>813</v>
      </c>
      <c r="G524" s="96" t="s">
        <v>5167</v>
      </c>
      <c r="H524" s="124"/>
      <c r="I524" s="42"/>
      <c r="J524" s="42"/>
      <c r="K524" s="42"/>
      <c r="L524" s="42"/>
      <c r="M524" s="42"/>
      <c r="N524" s="42"/>
      <c r="O524" s="42"/>
      <c r="P524" s="42"/>
      <c r="Q524" s="42"/>
      <c r="R524" s="42"/>
      <c r="S524" s="42"/>
      <c r="T524" s="42"/>
      <c r="U524" s="42"/>
      <c r="V524" s="42"/>
      <c r="W524" s="42"/>
      <c r="X524" s="42"/>
      <c r="Y524" s="42"/>
      <c r="Z524" s="42"/>
    </row>
    <row r="525" ht="15.75" customHeight="1">
      <c r="A525" s="104" t="s">
        <v>109</v>
      </c>
      <c r="B525" s="96" t="s">
        <v>4311</v>
      </c>
      <c r="C525" s="96" t="s">
        <v>339</v>
      </c>
      <c r="D525" s="96" t="s">
        <v>1666</v>
      </c>
      <c r="E525" s="132">
        <v>0.6972222222222222</v>
      </c>
      <c r="F525" s="96" t="s">
        <v>3172</v>
      </c>
      <c r="G525" s="96" t="s">
        <v>5173</v>
      </c>
      <c r="H525" s="124"/>
      <c r="I525" s="42"/>
      <c r="J525" s="42"/>
      <c r="K525" s="42"/>
      <c r="L525" s="42"/>
      <c r="M525" s="42"/>
      <c r="N525" s="42"/>
      <c r="O525" s="42"/>
      <c r="P525" s="42"/>
      <c r="Q525" s="42"/>
      <c r="R525" s="42"/>
      <c r="S525" s="42"/>
      <c r="T525" s="42"/>
      <c r="U525" s="42"/>
      <c r="V525" s="42"/>
      <c r="W525" s="42"/>
      <c r="X525" s="42"/>
      <c r="Y525" s="42"/>
      <c r="Z525" s="42"/>
    </row>
    <row r="526" ht="15.75" customHeight="1">
      <c r="A526" s="104" t="s">
        <v>50</v>
      </c>
      <c r="B526" s="96" t="s">
        <v>5174</v>
      </c>
      <c r="C526" s="96" t="s">
        <v>116</v>
      </c>
      <c r="D526" s="96" t="s">
        <v>1666</v>
      </c>
      <c r="E526" s="96" t="s">
        <v>5177</v>
      </c>
      <c r="F526" s="96" t="s">
        <v>817</v>
      </c>
      <c r="G526" s="96" t="s">
        <v>5179</v>
      </c>
      <c r="H526" s="124"/>
      <c r="I526" s="42"/>
      <c r="J526" s="42"/>
      <c r="K526" s="42"/>
      <c r="L526" s="42"/>
      <c r="M526" s="42"/>
      <c r="N526" s="42"/>
      <c r="O526" s="42"/>
      <c r="P526" s="42"/>
      <c r="Q526" s="42"/>
      <c r="R526" s="42"/>
      <c r="S526" s="42"/>
      <c r="T526" s="42"/>
      <c r="U526" s="42"/>
      <c r="V526" s="42"/>
      <c r="W526" s="42"/>
      <c r="X526" s="42"/>
      <c r="Y526" s="42"/>
      <c r="Z526" s="42"/>
    </row>
    <row r="527" ht="15.75" customHeight="1">
      <c r="A527" s="104" t="s">
        <v>789</v>
      </c>
      <c r="B527" s="96" t="s">
        <v>5180</v>
      </c>
      <c r="C527" s="96" t="s">
        <v>2824</v>
      </c>
      <c r="D527" s="96" t="s">
        <v>1666</v>
      </c>
      <c r="E527" s="132">
        <v>0.9493055555555555</v>
      </c>
      <c r="F527" s="96" t="s">
        <v>809</v>
      </c>
      <c r="G527" s="96" t="s">
        <v>5182</v>
      </c>
      <c r="H527" s="124"/>
      <c r="I527" s="42"/>
      <c r="J527" s="42"/>
      <c r="K527" s="42"/>
      <c r="L527" s="42"/>
      <c r="M527" s="42"/>
      <c r="N527" s="42"/>
      <c r="O527" s="42"/>
      <c r="P527" s="42"/>
      <c r="Q527" s="42"/>
      <c r="R527" s="42"/>
      <c r="S527" s="42"/>
      <c r="T527" s="42"/>
      <c r="U527" s="42"/>
      <c r="V527" s="42"/>
      <c r="W527" s="42"/>
      <c r="X527" s="42"/>
      <c r="Y527" s="42"/>
      <c r="Z527" s="42"/>
    </row>
    <row r="528" ht="15.75" customHeight="1">
      <c r="A528" s="104" t="s">
        <v>109</v>
      </c>
      <c r="B528" s="96" t="s">
        <v>5187</v>
      </c>
      <c r="C528" s="96" t="s">
        <v>339</v>
      </c>
      <c r="D528" s="96" t="s">
        <v>1666</v>
      </c>
      <c r="E528" s="132">
        <v>0.9631944444444445</v>
      </c>
      <c r="F528" s="96" t="s">
        <v>3172</v>
      </c>
      <c r="G528" s="96" t="s">
        <v>5188</v>
      </c>
      <c r="H528" s="124"/>
      <c r="I528" s="42"/>
      <c r="J528" s="42"/>
      <c r="K528" s="42"/>
      <c r="L528" s="42"/>
      <c r="M528" s="42"/>
      <c r="N528" s="42"/>
      <c r="O528" s="42"/>
      <c r="P528" s="42"/>
      <c r="Q528" s="42"/>
      <c r="R528" s="42"/>
      <c r="S528" s="42"/>
      <c r="T528" s="42"/>
      <c r="U528" s="42"/>
      <c r="V528" s="42"/>
      <c r="W528" s="42"/>
      <c r="X528" s="42"/>
      <c r="Y528" s="42"/>
      <c r="Z528" s="42"/>
    </row>
    <row r="529" ht="15.75" customHeight="1">
      <c r="A529" s="104" t="s">
        <v>789</v>
      </c>
      <c r="B529" s="96" t="s">
        <v>5192</v>
      </c>
      <c r="C529" s="96" t="s">
        <v>339</v>
      </c>
      <c r="D529" s="96" t="s">
        <v>1666</v>
      </c>
      <c r="E529" s="132">
        <v>0.049305555555555554</v>
      </c>
      <c r="F529" s="96" t="s">
        <v>5193</v>
      </c>
      <c r="G529" s="96" t="s">
        <v>5194</v>
      </c>
      <c r="H529" s="124"/>
      <c r="I529" s="42"/>
      <c r="J529" s="42"/>
      <c r="K529" s="42"/>
      <c r="L529" s="42"/>
      <c r="M529" s="42"/>
      <c r="N529" s="42"/>
      <c r="O529" s="42"/>
      <c r="P529" s="42"/>
      <c r="Q529" s="42"/>
      <c r="R529" s="42"/>
      <c r="S529" s="42"/>
      <c r="T529" s="42"/>
      <c r="U529" s="42"/>
      <c r="V529" s="42"/>
      <c r="W529" s="42"/>
      <c r="X529" s="42"/>
      <c r="Y529" s="42"/>
      <c r="Z529" s="42"/>
    </row>
    <row r="530" ht="15.75" customHeight="1">
      <c r="A530" s="104" t="s">
        <v>109</v>
      </c>
      <c r="B530" s="96" t="s">
        <v>5195</v>
      </c>
      <c r="C530" s="96" t="s">
        <v>116</v>
      </c>
      <c r="D530" s="96" t="s">
        <v>1666</v>
      </c>
      <c r="E530" s="132">
        <v>0.15138888888888888</v>
      </c>
      <c r="F530" s="96" t="s">
        <v>5196</v>
      </c>
      <c r="G530" s="96" t="s">
        <v>5197</v>
      </c>
      <c r="H530" s="124"/>
      <c r="I530" s="42"/>
      <c r="J530" s="42"/>
      <c r="K530" s="42"/>
      <c r="L530" s="42"/>
      <c r="M530" s="42"/>
      <c r="N530" s="42"/>
      <c r="O530" s="42"/>
      <c r="P530" s="42"/>
      <c r="Q530" s="42"/>
      <c r="R530" s="42"/>
      <c r="S530" s="42"/>
      <c r="T530" s="42"/>
      <c r="U530" s="42"/>
      <c r="V530" s="42"/>
      <c r="W530" s="42"/>
      <c r="X530" s="42"/>
      <c r="Y530" s="42"/>
      <c r="Z530" s="42"/>
    </row>
    <row r="531" ht="15.75" customHeight="1">
      <c r="A531" s="104" t="s">
        <v>611</v>
      </c>
      <c r="B531" s="96" t="s">
        <v>5198</v>
      </c>
      <c r="C531" s="96" t="s">
        <v>116</v>
      </c>
      <c r="D531" s="96" t="s">
        <v>1666</v>
      </c>
      <c r="E531" s="96" t="s">
        <v>5199</v>
      </c>
      <c r="F531" s="96" t="s">
        <v>837</v>
      </c>
      <c r="G531" s="96" t="s">
        <v>5200</v>
      </c>
      <c r="H531" s="124"/>
      <c r="I531" s="42"/>
      <c r="J531" s="42"/>
      <c r="K531" s="42"/>
      <c r="L531" s="42"/>
      <c r="M531" s="42"/>
      <c r="N531" s="42"/>
      <c r="O531" s="42"/>
      <c r="P531" s="42"/>
      <c r="Q531" s="42"/>
      <c r="R531" s="42"/>
      <c r="S531" s="42"/>
      <c r="T531" s="42"/>
      <c r="U531" s="42"/>
      <c r="V531" s="42"/>
      <c r="W531" s="42"/>
      <c r="X531" s="42"/>
      <c r="Y531" s="42"/>
      <c r="Z531" s="42"/>
    </row>
    <row r="532" ht="15.75" customHeight="1">
      <c r="A532" s="104" t="s">
        <v>611</v>
      </c>
      <c r="B532" s="96" t="s">
        <v>3212</v>
      </c>
      <c r="C532" s="96" t="s">
        <v>27</v>
      </c>
      <c r="D532" s="96" t="s">
        <v>1666</v>
      </c>
      <c r="E532" s="96" t="s">
        <v>5201</v>
      </c>
      <c r="F532" s="96" t="s">
        <v>837</v>
      </c>
      <c r="G532" s="96" t="s">
        <v>5203</v>
      </c>
      <c r="H532" s="124"/>
      <c r="I532" s="42"/>
      <c r="J532" s="42"/>
      <c r="K532" s="42"/>
      <c r="L532" s="42"/>
      <c r="M532" s="42"/>
      <c r="N532" s="42"/>
      <c r="O532" s="42"/>
      <c r="P532" s="42"/>
      <c r="Q532" s="42"/>
      <c r="R532" s="42"/>
      <c r="S532" s="42"/>
      <c r="T532" s="42"/>
      <c r="U532" s="42"/>
      <c r="V532" s="42"/>
      <c r="W532" s="42"/>
      <c r="X532" s="42"/>
      <c r="Y532" s="42"/>
      <c r="Z532" s="42"/>
    </row>
    <row r="533" ht="15.75" customHeight="1">
      <c r="A533" s="104" t="s">
        <v>789</v>
      </c>
      <c r="B533" s="96" t="s">
        <v>5208</v>
      </c>
      <c r="C533" s="96" t="s">
        <v>44</v>
      </c>
      <c r="D533" s="96" t="s">
        <v>1666</v>
      </c>
      <c r="E533" s="132">
        <v>0.7576388888888889</v>
      </c>
      <c r="F533" s="96" t="s">
        <v>3248</v>
      </c>
      <c r="G533" s="96">
        <v>55.0</v>
      </c>
      <c r="H533" s="124"/>
      <c r="I533" s="42"/>
      <c r="J533" s="42"/>
      <c r="K533" s="42"/>
      <c r="L533" s="42"/>
      <c r="M533" s="42"/>
      <c r="N533" s="42"/>
      <c r="O533" s="42"/>
      <c r="P533" s="42"/>
      <c r="Q533" s="42"/>
      <c r="R533" s="42"/>
      <c r="S533" s="42"/>
      <c r="T533" s="42"/>
      <c r="U533" s="42"/>
      <c r="V533" s="42"/>
      <c r="W533" s="42"/>
      <c r="X533" s="42"/>
      <c r="Y533" s="42"/>
      <c r="Z533" s="42"/>
    </row>
    <row r="534" ht="15.75" customHeight="1">
      <c r="A534" s="104" t="s">
        <v>373</v>
      </c>
      <c r="B534" s="96" t="s">
        <v>5211</v>
      </c>
      <c r="C534" s="96" t="s">
        <v>44</v>
      </c>
      <c r="D534" s="96" t="s">
        <v>1666</v>
      </c>
      <c r="E534" s="130">
        <v>0.78125</v>
      </c>
      <c r="F534" s="123">
        <v>42820.0</v>
      </c>
      <c r="G534" s="96" t="s">
        <v>5213</v>
      </c>
      <c r="H534" s="124"/>
      <c r="I534" s="42"/>
      <c r="J534" s="42"/>
      <c r="K534" s="42"/>
      <c r="L534" s="42"/>
      <c r="M534" s="42"/>
      <c r="N534" s="42"/>
      <c r="O534" s="42"/>
      <c r="P534" s="42"/>
      <c r="Q534" s="42"/>
      <c r="R534" s="42"/>
      <c r="S534" s="42"/>
      <c r="T534" s="42"/>
      <c r="U534" s="42"/>
      <c r="V534" s="42"/>
      <c r="W534" s="42"/>
      <c r="X534" s="42"/>
      <c r="Y534" s="42"/>
      <c r="Z534" s="42"/>
    </row>
    <row r="535" ht="15.75" customHeight="1">
      <c r="A535" s="104" t="s">
        <v>215</v>
      </c>
      <c r="B535" s="96" t="s">
        <v>5217</v>
      </c>
      <c r="C535" s="96" t="s">
        <v>339</v>
      </c>
      <c r="D535" s="96" t="s">
        <v>1666</v>
      </c>
      <c r="E535" s="96" t="s">
        <v>5221</v>
      </c>
      <c r="F535" s="125">
        <v>42820.0</v>
      </c>
      <c r="G535" s="96" t="s">
        <v>764</v>
      </c>
      <c r="H535" s="124"/>
      <c r="I535" s="42"/>
      <c r="J535" s="42"/>
      <c r="K535" s="42"/>
      <c r="L535" s="42"/>
      <c r="M535" s="42"/>
      <c r="N535" s="42"/>
      <c r="O535" s="42"/>
      <c r="P535" s="42"/>
      <c r="Q535" s="42"/>
      <c r="R535" s="42"/>
      <c r="S535" s="42"/>
      <c r="T535" s="42"/>
      <c r="U535" s="42"/>
      <c r="V535" s="42"/>
      <c r="W535" s="42"/>
      <c r="X535" s="42"/>
      <c r="Y535" s="42"/>
      <c r="Z535" s="42"/>
    </row>
    <row r="536" ht="15.75" customHeight="1">
      <c r="A536" s="104" t="s">
        <v>4109</v>
      </c>
      <c r="B536" s="96" t="s">
        <v>5225</v>
      </c>
      <c r="C536" s="96" t="s">
        <v>598</v>
      </c>
      <c r="D536" s="96" t="s">
        <v>1666</v>
      </c>
      <c r="E536" s="96" t="s">
        <v>5233</v>
      </c>
      <c r="F536" s="123">
        <v>42820.0</v>
      </c>
      <c r="G536" s="96" t="s">
        <v>5235</v>
      </c>
      <c r="H536" s="124"/>
      <c r="I536" s="42"/>
      <c r="J536" s="42"/>
      <c r="K536" s="42"/>
      <c r="L536" s="42"/>
      <c r="M536" s="42"/>
      <c r="N536" s="42"/>
      <c r="O536" s="42"/>
      <c r="P536" s="42"/>
      <c r="Q536" s="42"/>
      <c r="R536" s="42"/>
      <c r="S536" s="42"/>
      <c r="T536" s="42"/>
      <c r="U536" s="42"/>
      <c r="V536" s="42"/>
      <c r="W536" s="42"/>
      <c r="X536" s="42"/>
      <c r="Y536" s="42"/>
      <c r="Z536" s="42"/>
    </row>
    <row r="537" ht="15.75" customHeight="1">
      <c r="A537" s="104" t="s">
        <v>611</v>
      </c>
      <c r="B537" s="96" t="s">
        <v>1076</v>
      </c>
      <c r="C537" s="96" t="s">
        <v>116</v>
      </c>
      <c r="D537" s="96" t="s">
        <v>1666</v>
      </c>
      <c r="E537" s="96" t="s">
        <v>5242</v>
      </c>
      <c r="F537" s="96" t="s">
        <v>3237</v>
      </c>
      <c r="G537" s="96" t="s">
        <v>1075</v>
      </c>
      <c r="H537" s="124"/>
      <c r="I537" s="42"/>
      <c r="J537" s="42"/>
      <c r="K537" s="42"/>
      <c r="L537" s="42"/>
      <c r="M537" s="42"/>
      <c r="N537" s="42"/>
      <c r="O537" s="42"/>
      <c r="P537" s="42"/>
      <c r="Q537" s="42"/>
      <c r="R537" s="42"/>
      <c r="S537" s="42"/>
      <c r="T537" s="42"/>
      <c r="U537" s="42"/>
      <c r="V537" s="42"/>
      <c r="W537" s="42"/>
      <c r="X537" s="42"/>
      <c r="Y537" s="42"/>
      <c r="Z537" s="42"/>
    </row>
    <row r="538" ht="15.75" customHeight="1">
      <c r="A538" s="104" t="s">
        <v>789</v>
      </c>
      <c r="B538" s="96" t="s">
        <v>3464</v>
      </c>
      <c r="C538" s="96" t="s">
        <v>339</v>
      </c>
      <c r="D538" s="96" t="s">
        <v>1666</v>
      </c>
      <c r="E538" s="96" t="s">
        <v>5250</v>
      </c>
      <c r="F538" s="96" t="s">
        <v>3237</v>
      </c>
      <c r="G538" s="96" t="s">
        <v>5251</v>
      </c>
      <c r="H538" s="124"/>
      <c r="I538" s="42"/>
      <c r="J538" s="42"/>
      <c r="K538" s="42"/>
      <c r="L538" s="42"/>
      <c r="M538" s="42"/>
      <c r="N538" s="42"/>
      <c r="O538" s="42"/>
      <c r="P538" s="42"/>
      <c r="Q538" s="42"/>
      <c r="R538" s="42"/>
      <c r="S538" s="42"/>
      <c r="T538" s="42"/>
      <c r="U538" s="42"/>
      <c r="V538" s="42"/>
      <c r="W538" s="42"/>
      <c r="X538" s="42"/>
      <c r="Y538" s="42"/>
      <c r="Z538" s="42"/>
    </row>
    <row r="539" ht="15.75" customHeight="1">
      <c r="A539" s="104" t="s">
        <v>789</v>
      </c>
      <c r="B539" s="96" t="s">
        <v>3285</v>
      </c>
      <c r="C539" s="96" t="s">
        <v>455</v>
      </c>
      <c r="D539" s="96" t="s">
        <v>1666</v>
      </c>
      <c r="E539" s="96" t="s">
        <v>5255</v>
      </c>
      <c r="F539" s="96" t="s">
        <v>3237</v>
      </c>
      <c r="G539" s="96" t="s">
        <v>5258</v>
      </c>
      <c r="H539" s="124"/>
      <c r="I539" s="42"/>
      <c r="J539" s="42"/>
      <c r="K539" s="42"/>
      <c r="L539" s="42"/>
      <c r="M539" s="42"/>
      <c r="N539" s="42"/>
      <c r="O539" s="42"/>
      <c r="P539" s="42"/>
      <c r="Q539" s="42"/>
      <c r="R539" s="42"/>
      <c r="S539" s="42"/>
      <c r="T539" s="42"/>
      <c r="U539" s="42"/>
      <c r="V539" s="42"/>
      <c r="W539" s="42"/>
      <c r="X539" s="42"/>
      <c r="Y539" s="42"/>
      <c r="Z539" s="42"/>
    </row>
    <row r="540" ht="15.75" customHeight="1">
      <c r="A540" s="104" t="s">
        <v>789</v>
      </c>
      <c r="B540" s="96" t="s">
        <v>5262</v>
      </c>
      <c r="C540" s="96" t="s">
        <v>455</v>
      </c>
      <c r="D540" s="96" t="s">
        <v>1666</v>
      </c>
      <c r="E540" s="96" t="s">
        <v>5264</v>
      </c>
      <c r="F540" s="96" t="s">
        <v>3237</v>
      </c>
      <c r="G540" s="96" t="s">
        <v>5265</v>
      </c>
      <c r="H540" s="124"/>
      <c r="I540" s="42"/>
      <c r="J540" s="42"/>
      <c r="K540" s="42"/>
      <c r="L540" s="42"/>
      <c r="M540" s="42"/>
      <c r="N540" s="42"/>
      <c r="O540" s="42"/>
      <c r="P540" s="42"/>
      <c r="Q540" s="42"/>
      <c r="R540" s="42"/>
      <c r="S540" s="42"/>
      <c r="T540" s="42"/>
      <c r="U540" s="42"/>
      <c r="V540" s="42"/>
      <c r="W540" s="42"/>
      <c r="X540" s="42"/>
      <c r="Y540" s="42"/>
      <c r="Z540" s="42"/>
    </row>
    <row r="541" ht="15.75" customHeight="1">
      <c r="A541" s="104" t="s">
        <v>789</v>
      </c>
      <c r="B541" s="96" t="s">
        <v>5003</v>
      </c>
      <c r="C541" s="96" t="s">
        <v>339</v>
      </c>
      <c r="D541" s="96" t="s">
        <v>1666</v>
      </c>
      <c r="E541" s="130">
        <v>0.011111111111111112</v>
      </c>
      <c r="F541" s="96" t="s">
        <v>3237</v>
      </c>
      <c r="G541" s="96" t="s">
        <v>5266</v>
      </c>
      <c r="H541" s="124"/>
      <c r="I541" s="42"/>
      <c r="J541" s="42"/>
      <c r="K541" s="42"/>
      <c r="L541" s="42"/>
      <c r="M541" s="42"/>
      <c r="N541" s="42"/>
      <c r="O541" s="42"/>
      <c r="P541" s="42"/>
      <c r="Q541" s="42"/>
      <c r="R541" s="42"/>
      <c r="S541" s="42"/>
      <c r="T541" s="42"/>
      <c r="U541" s="42"/>
      <c r="V541" s="42"/>
      <c r="W541" s="42"/>
      <c r="X541" s="42"/>
      <c r="Y541" s="42"/>
      <c r="Z541" s="42"/>
    </row>
    <row r="542" ht="15.75" customHeight="1">
      <c r="A542" s="104" t="s">
        <v>486</v>
      </c>
      <c r="B542" s="96" t="s">
        <v>5267</v>
      </c>
      <c r="C542" s="96" t="s">
        <v>44</v>
      </c>
      <c r="D542" s="96" t="s">
        <v>1666</v>
      </c>
      <c r="E542" s="96">
        <v>2022.0</v>
      </c>
      <c r="F542" s="125">
        <v>42821.0</v>
      </c>
      <c r="G542" s="96" t="s">
        <v>5268</v>
      </c>
      <c r="H542" s="124"/>
      <c r="I542" s="42"/>
      <c r="J542" s="42"/>
      <c r="K542" s="42"/>
      <c r="L542" s="42"/>
      <c r="M542" s="42"/>
      <c r="N542" s="42"/>
      <c r="O542" s="42"/>
      <c r="P542" s="42"/>
      <c r="Q542" s="42"/>
      <c r="R542" s="42"/>
      <c r="S542" s="42"/>
      <c r="T542" s="42"/>
      <c r="U542" s="42"/>
      <c r="V542" s="42"/>
      <c r="W542" s="42"/>
      <c r="X542" s="42"/>
      <c r="Y542" s="42"/>
      <c r="Z542" s="42"/>
    </row>
    <row r="543" ht="15.75" customHeight="1">
      <c r="A543" s="104" t="s">
        <v>50</v>
      </c>
      <c r="B543" s="96" t="s">
        <v>5269</v>
      </c>
      <c r="C543" s="96" t="s">
        <v>339</v>
      </c>
      <c r="D543" s="96" t="s">
        <v>1666</v>
      </c>
      <c r="E543" s="132">
        <v>0.7041666666666667</v>
      </c>
      <c r="F543" s="96" t="s">
        <v>852</v>
      </c>
      <c r="G543" s="96" t="s">
        <v>819</v>
      </c>
      <c r="H543" s="124"/>
      <c r="I543" s="42"/>
      <c r="J543" s="42"/>
      <c r="K543" s="42"/>
      <c r="L543" s="42"/>
      <c r="M543" s="42"/>
      <c r="N543" s="42"/>
      <c r="O543" s="42"/>
      <c r="P543" s="42"/>
      <c r="Q543" s="42"/>
      <c r="R543" s="42"/>
      <c r="S543" s="42"/>
      <c r="T543" s="42"/>
      <c r="U543" s="42"/>
      <c r="V543" s="42"/>
      <c r="W543" s="42"/>
      <c r="X543" s="42"/>
      <c r="Y543" s="42"/>
      <c r="Z543" s="42"/>
    </row>
    <row r="544" ht="15.75" customHeight="1">
      <c r="A544" s="104" t="s">
        <v>789</v>
      </c>
      <c r="B544" s="96" t="s">
        <v>5270</v>
      </c>
      <c r="C544" s="96" t="s">
        <v>598</v>
      </c>
      <c r="D544" s="96" t="s">
        <v>1666</v>
      </c>
      <c r="E544" s="132">
        <v>0.7888888888888889</v>
      </c>
      <c r="F544" s="96" t="s">
        <v>862</v>
      </c>
      <c r="G544" s="96">
        <v>123.0</v>
      </c>
      <c r="H544" s="124"/>
      <c r="I544" s="42"/>
      <c r="J544" s="42"/>
      <c r="K544" s="42"/>
      <c r="L544" s="42"/>
      <c r="M544" s="42"/>
      <c r="N544" s="42"/>
      <c r="O544" s="42"/>
      <c r="P544" s="42"/>
      <c r="Q544" s="42"/>
      <c r="R544" s="42"/>
      <c r="S544" s="42"/>
      <c r="T544" s="42"/>
      <c r="U544" s="42"/>
      <c r="V544" s="42"/>
      <c r="W544" s="42"/>
      <c r="X544" s="42"/>
      <c r="Y544" s="42"/>
      <c r="Z544" s="42"/>
    </row>
    <row r="545" ht="15.75" customHeight="1">
      <c r="A545" s="104" t="s">
        <v>191</v>
      </c>
      <c r="B545" s="96" t="s">
        <v>3401</v>
      </c>
      <c r="C545" s="96" t="s">
        <v>339</v>
      </c>
      <c r="D545" s="96" t="s">
        <v>1666</v>
      </c>
      <c r="E545" s="96" t="s">
        <v>5271</v>
      </c>
      <c r="F545" s="126">
        <v>42822.0</v>
      </c>
      <c r="G545" s="96" t="s">
        <v>5272</v>
      </c>
      <c r="H545" s="124"/>
      <c r="I545" s="42"/>
      <c r="J545" s="42"/>
      <c r="K545" s="42"/>
      <c r="L545" s="42"/>
      <c r="M545" s="42"/>
      <c r="N545" s="42"/>
      <c r="O545" s="42"/>
      <c r="P545" s="42"/>
      <c r="Q545" s="42"/>
      <c r="R545" s="42"/>
      <c r="S545" s="42"/>
      <c r="T545" s="42"/>
      <c r="U545" s="42"/>
      <c r="V545" s="42"/>
      <c r="W545" s="42"/>
      <c r="X545" s="42"/>
      <c r="Y545" s="42"/>
      <c r="Z545" s="42"/>
    </row>
    <row r="546" ht="15.75" customHeight="1">
      <c r="A546" s="104" t="s">
        <v>5273</v>
      </c>
      <c r="B546" s="96" t="s">
        <v>5274</v>
      </c>
      <c r="C546" s="96" t="s">
        <v>339</v>
      </c>
      <c r="D546" s="96" t="s">
        <v>1666</v>
      </c>
      <c r="E546" s="130">
        <v>0.7909722222222222</v>
      </c>
      <c r="F546" s="123">
        <v>42822.0</v>
      </c>
      <c r="G546" s="96" t="s">
        <v>5275</v>
      </c>
      <c r="H546" s="124"/>
      <c r="I546" s="42"/>
      <c r="J546" s="42"/>
      <c r="K546" s="42"/>
      <c r="L546" s="42"/>
      <c r="M546" s="42"/>
      <c r="N546" s="42"/>
      <c r="O546" s="42"/>
      <c r="P546" s="42"/>
      <c r="Q546" s="42"/>
      <c r="R546" s="42"/>
      <c r="S546" s="42"/>
      <c r="T546" s="42"/>
      <c r="U546" s="42"/>
      <c r="V546" s="42"/>
      <c r="W546" s="42"/>
      <c r="X546" s="42"/>
      <c r="Y546" s="42"/>
      <c r="Z546" s="42"/>
    </row>
    <row r="547" ht="15.75" customHeight="1">
      <c r="A547" s="104" t="s">
        <v>191</v>
      </c>
      <c r="B547" s="96" t="s">
        <v>1272</v>
      </c>
      <c r="C547" s="96" t="s">
        <v>44</v>
      </c>
      <c r="D547" s="96" t="s">
        <v>1666</v>
      </c>
      <c r="E547" s="130">
        <v>0.9166666666666666</v>
      </c>
      <c r="F547" s="126">
        <v>42822.0</v>
      </c>
      <c r="G547" s="96" t="s">
        <v>5276</v>
      </c>
      <c r="H547" s="124"/>
      <c r="I547" s="42"/>
      <c r="J547" s="42"/>
      <c r="K547" s="42"/>
      <c r="L547" s="42"/>
      <c r="M547" s="42"/>
      <c r="N547" s="42"/>
      <c r="O547" s="42"/>
      <c r="P547" s="42"/>
      <c r="Q547" s="42"/>
      <c r="R547" s="42"/>
      <c r="S547" s="42"/>
      <c r="T547" s="42"/>
      <c r="U547" s="42"/>
      <c r="V547" s="42"/>
      <c r="W547" s="42"/>
      <c r="X547" s="42"/>
      <c r="Y547" s="42"/>
      <c r="Z547" s="42"/>
    </row>
    <row r="548" ht="15.75" customHeight="1">
      <c r="A548" s="104" t="s">
        <v>171</v>
      </c>
      <c r="B548" s="96" t="s">
        <v>5100</v>
      </c>
      <c r="C548" s="96" t="s">
        <v>339</v>
      </c>
      <c r="D548" s="96" t="s">
        <v>1666</v>
      </c>
      <c r="E548" s="96" t="s">
        <v>5277</v>
      </c>
      <c r="F548" s="126">
        <v>42823.0</v>
      </c>
      <c r="G548" s="96" t="s">
        <v>5278</v>
      </c>
      <c r="H548" s="124"/>
      <c r="I548" s="42"/>
      <c r="J548" s="42"/>
      <c r="K548" s="42"/>
      <c r="L548" s="42"/>
      <c r="M548" s="42"/>
      <c r="N548" s="42"/>
      <c r="O548" s="42"/>
      <c r="P548" s="42"/>
      <c r="Q548" s="42"/>
      <c r="R548" s="42"/>
      <c r="S548" s="42"/>
      <c r="T548" s="42"/>
      <c r="U548" s="42"/>
      <c r="V548" s="42"/>
      <c r="W548" s="42"/>
      <c r="X548" s="42"/>
      <c r="Y548" s="42"/>
      <c r="Z548" s="42"/>
    </row>
    <row r="549" ht="15.75" customHeight="1">
      <c r="A549" s="104" t="s">
        <v>611</v>
      </c>
      <c r="B549" s="96" t="s">
        <v>5279</v>
      </c>
      <c r="C549" s="96" t="s">
        <v>339</v>
      </c>
      <c r="D549" s="96" t="s">
        <v>1666</v>
      </c>
      <c r="E549" s="96" t="s">
        <v>5280</v>
      </c>
      <c r="F549" s="96" t="s">
        <v>5281</v>
      </c>
      <c r="G549" s="96" t="s">
        <v>889</v>
      </c>
      <c r="H549" s="124"/>
      <c r="I549" s="42"/>
      <c r="J549" s="42"/>
      <c r="K549" s="42"/>
      <c r="L549" s="42"/>
      <c r="M549" s="42"/>
      <c r="N549" s="42"/>
      <c r="O549" s="42"/>
      <c r="P549" s="42"/>
      <c r="Q549" s="42"/>
      <c r="R549" s="42"/>
      <c r="S549" s="42"/>
      <c r="T549" s="42"/>
      <c r="U549" s="42"/>
      <c r="V549" s="42"/>
      <c r="W549" s="42"/>
      <c r="X549" s="42"/>
      <c r="Y549" s="42"/>
      <c r="Z549" s="42"/>
    </row>
    <row r="550" ht="15.75" customHeight="1">
      <c r="A550" s="104" t="s">
        <v>191</v>
      </c>
      <c r="B550" s="96" t="s">
        <v>5282</v>
      </c>
      <c r="C550" s="96" t="s">
        <v>27</v>
      </c>
      <c r="D550" s="96" t="s">
        <v>1666</v>
      </c>
      <c r="E550" s="130">
        <v>0.08680555555555555</v>
      </c>
      <c r="F550" s="126">
        <v>42824.0</v>
      </c>
      <c r="G550" s="96"/>
      <c r="H550" s="124" t="s">
        <v>5127</v>
      </c>
      <c r="I550" s="42"/>
      <c r="J550" s="42"/>
      <c r="K550" s="42"/>
      <c r="L550" s="42"/>
      <c r="M550" s="42"/>
      <c r="N550" s="42"/>
      <c r="O550" s="42"/>
      <c r="P550" s="42"/>
      <c r="Q550" s="42"/>
      <c r="R550" s="42"/>
      <c r="S550" s="42"/>
      <c r="T550" s="42"/>
      <c r="U550" s="42"/>
      <c r="V550" s="42"/>
      <c r="W550" s="42"/>
      <c r="X550" s="42"/>
      <c r="Y550" s="42"/>
      <c r="Z550" s="42"/>
    </row>
    <row r="551" ht="15.75" customHeight="1">
      <c r="A551" s="104" t="s">
        <v>611</v>
      </c>
      <c r="B551" s="96" t="s">
        <v>2520</v>
      </c>
      <c r="C551" s="96" t="s">
        <v>339</v>
      </c>
      <c r="D551" s="96" t="s">
        <v>1666</v>
      </c>
      <c r="E551" s="96" t="s">
        <v>5283</v>
      </c>
      <c r="F551" s="96" t="s">
        <v>5284</v>
      </c>
      <c r="G551" s="96" t="s">
        <v>5285</v>
      </c>
      <c r="H551" s="124"/>
      <c r="I551" s="42"/>
      <c r="J551" s="42"/>
      <c r="K551" s="42"/>
      <c r="L551" s="42"/>
      <c r="M551" s="42"/>
      <c r="N551" s="42"/>
      <c r="O551" s="42"/>
      <c r="P551" s="42"/>
      <c r="Q551" s="42"/>
      <c r="R551" s="42"/>
      <c r="S551" s="42"/>
      <c r="T551" s="42"/>
      <c r="U551" s="42"/>
      <c r="V551" s="42"/>
      <c r="W551" s="42"/>
      <c r="X551" s="42"/>
      <c r="Y551" s="42"/>
      <c r="Z551" s="42"/>
    </row>
    <row r="552" ht="15.75" customHeight="1">
      <c r="A552" s="104" t="s">
        <v>50</v>
      </c>
      <c r="B552" s="96" t="s">
        <v>5286</v>
      </c>
      <c r="C552" s="96" t="s">
        <v>27</v>
      </c>
      <c r="D552" s="96" t="s">
        <v>1666</v>
      </c>
      <c r="E552" s="96" t="s">
        <v>5287</v>
      </c>
      <c r="F552" s="96" t="s">
        <v>879</v>
      </c>
      <c r="G552" s="96" t="s">
        <v>5288</v>
      </c>
      <c r="H552" s="124"/>
      <c r="I552" s="42"/>
      <c r="J552" s="42"/>
      <c r="K552" s="42"/>
      <c r="L552" s="42"/>
      <c r="M552" s="42"/>
      <c r="N552" s="42"/>
      <c r="O552" s="42"/>
      <c r="P552" s="42"/>
      <c r="Q552" s="42"/>
      <c r="R552" s="42"/>
      <c r="S552" s="42"/>
      <c r="T552" s="42"/>
      <c r="U552" s="42"/>
      <c r="V552" s="42"/>
      <c r="W552" s="42"/>
      <c r="X552" s="42"/>
      <c r="Y552" s="42"/>
      <c r="Z552" s="42"/>
    </row>
    <row r="553" ht="15.75" customHeight="1">
      <c r="A553" s="104" t="s">
        <v>171</v>
      </c>
      <c r="B553" s="96" t="s">
        <v>2028</v>
      </c>
      <c r="C553" s="96" t="s">
        <v>27</v>
      </c>
      <c r="D553" s="96" t="s">
        <v>1666</v>
      </c>
      <c r="E553" s="96" t="s">
        <v>5289</v>
      </c>
      <c r="F553" s="96" t="s">
        <v>879</v>
      </c>
      <c r="G553" s="96" t="s">
        <v>5290</v>
      </c>
      <c r="H553" s="124"/>
      <c r="I553" s="42"/>
      <c r="J553" s="42"/>
      <c r="K553" s="42"/>
      <c r="L553" s="42"/>
      <c r="M553" s="42"/>
      <c r="N553" s="42"/>
      <c r="O553" s="42"/>
      <c r="P553" s="42"/>
      <c r="Q553" s="42"/>
      <c r="R553" s="42"/>
      <c r="S553" s="42"/>
      <c r="T553" s="42"/>
      <c r="U553" s="42"/>
      <c r="V553" s="42"/>
      <c r="W553" s="42"/>
      <c r="X553" s="42"/>
      <c r="Y553" s="42"/>
      <c r="Z553" s="42"/>
    </row>
    <row r="554" ht="15.75" customHeight="1">
      <c r="A554" s="104" t="s">
        <v>86</v>
      </c>
      <c r="B554" s="96" t="s">
        <v>5291</v>
      </c>
      <c r="C554" s="96" t="s">
        <v>339</v>
      </c>
      <c r="D554" s="96" t="s">
        <v>1666</v>
      </c>
      <c r="E554" s="96" t="s">
        <v>5292</v>
      </c>
      <c r="F554" s="123">
        <v>42824.0</v>
      </c>
      <c r="G554" s="96" t="s">
        <v>5293</v>
      </c>
      <c r="H554" s="124"/>
      <c r="I554" s="42"/>
      <c r="J554" s="42"/>
      <c r="K554" s="42"/>
      <c r="L554" s="42"/>
      <c r="M554" s="42"/>
      <c r="N554" s="42"/>
      <c r="O554" s="42"/>
      <c r="P554" s="42"/>
      <c r="Q554" s="42"/>
      <c r="R554" s="42"/>
      <c r="S554" s="42"/>
      <c r="T554" s="42"/>
      <c r="U554" s="42"/>
      <c r="V554" s="42"/>
      <c r="W554" s="42"/>
      <c r="X554" s="42"/>
      <c r="Y554" s="42"/>
      <c r="Z554" s="42"/>
    </row>
    <row r="555" ht="15.75" customHeight="1">
      <c r="A555" s="104" t="s">
        <v>191</v>
      </c>
      <c r="B555" s="96" t="s">
        <v>5294</v>
      </c>
      <c r="C555" s="96" t="s">
        <v>44</v>
      </c>
      <c r="D555" s="96" t="s">
        <v>1666</v>
      </c>
      <c r="E555" s="96" t="s">
        <v>5295</v>
      </c>
      <c r="F555" s="126">
        <v>42825.0</v>
      </c>
      <c r="G555" s="96" t="s">
        <v>5296</v>
      </c>
      <c r="H555" s="124"/>
      <c r="I555" s="42"/>
      <c r="J555" s="42"/>
      <c r="K555" s="42"/>
      <c r="L555" s="42"/>
      <c r="M555" s="42"/>
      <c r="N555" s="42"/>
      <c r="O555" s="42"/>
      <c r="P555" s="42"/>
      <c r="Q555" s="42"/>
      <c r="R555" s="42"/>
      <c r="S555" s="42"/>
      <c r="T555" s="42"/>
      <c r="U555" s="42"/>
      <c r="V555" s="42"/>
      <c r="W555" s="42"/>
      <c r="X555" s="42"/>
      <c r="Y555" s="42"/>
      <c r="Z555" s="42"/>
    </row>
    <row r="556" ht="15.75" customHeight="1">
      <c r="A556" s="104" t="s">
        <v>171</v>
      </c>
      <c r="B556" s="96" t="s">
        <v>5297</v>
      </c>
      <c r="C556" s="96" t="s">
        <v>27</v>
      </c>
      <c r="D556" s="96" t="s">
        <v>1666</v>
      </c>
      <c r="E556" s="96" t="s">
        <v>5298</v>
      </c>
      <c r="F556" s="126">
        <v>42825.0</v>
      </c>
      <c r="G556" s="96" t="s">
        <v>5299</v>
      </c>
      <c r="H556" s="124"/>
      <c r="I556" s="42"/>
      <c r="J556" s="42"/>
      <c r="K556" s="42"/>
      <c r="L556" s="42"/>
      <c r="M556" s="42"/>
      <c r="N556" s="42"/>
      <c r="O556" s="42"/>
      <c r="P556" s="42"/>
      <c r="Q556" s="42"/>
      <c r="R556" s="42"/>
      <c r="S556" s="42"/>
      <c r="T556" s="42"/>
      <c r="U556" s="42"/>
      <c r="V556" s="42"/>
      <c r="W556" s="42"/>
      <c r="X556" s="42"/>
      <c r="Y556" s="42"/>
      <c r="Z556" s="42"/>
    </row>
    <row r="557" ht="15.75" customHeight="1">
      <c r="A557" s="104" t="s">
        <v>789</v>
      </c>
      <c r="B557" s="96" t="s">
        <v>5300</v>
      </c>
      <c r="C557" s="96" t="s">
        <v>455</v>
      </c>
      <c r="D557" s="96" t="s">
        <v>1666</v>
      </c>
      <c r="E557" s="132">
        <v>0.6673611111111111</v>
      </c>
      <c r="F557" s="96" t="s">
        <v>5301</v>
      </c>
      <c r="G557" s="96" t="s">
        <v>931</v>
      </c>
      <c r="H557" s="124"/>
      <c r="I557" s="42"/>
      <c r="J557" s="42"/>
      <c r="K557" s="42"/>
      <c r="L557" s="42"/>
      <c r="M557" s="42"/>
      <c r="N557" s="42"/>
      <c r="O557" s="42"/>
      <c r="P557" s="42"/>
      <c r="Q557" s="42"/>
      <c r="R557" s="42"/>
      <c r="S557" s="42"/>
      <c r="T557" s="42"/>
      <c r="U557" s="42"/>
      <c r="V557" s="42"/>
      <c r="W557" s="42"/>
      <c r="X557" s="42"/>
      <c r="Y557" s="42"/>
      <c r="Z557" s="42"/>
    </row>
    <row r="558" ht="15.75" customHeight="1">
      <c r="A558" s="104" t="s">
        <v>789</v>
      </c>
      <c r="B558" s="96" t="s">
        <v>5302</v>
      </c>
      <c r="C558" s="96" t="s">
        <v>339</v>
      </c>
      <c r="D558" s="96" t="s">
        <v>1666</v>
      </c>
      <c r="E558" s="132">
        <v>0.8618055555555556</v>
      </c>
      <c r="F558" s="96" t="s">
        <v>5301</v>
      </c>
      <c r="G558" s="96" t="s">
        <v>5303</v>
      </c>
      <c r="H558" s="124"/>
      <c r="I558" s="42"/>
      <c r="J558" s="42"/>
      <c r="K558" s="42"/>
      <c r="L558" s="42"/>
      <c r="M558" s="42"/>
      <c r="N558" s="42"/>
      <c r="O558" s="42"/>
      <c r="P558" s="42"/>
      <c r="Q558" s="42"/>
      <c r="R558" s="42"/>
      <c r="S558" s="42"/>
      <c r="T558" s="42"/>
      <c r="U558" s="42"/>
      <c r="V558" s="42"/>
      <c r="W558" s="42"/>
      <c r="X558" s="42"/>
      <c r="Y558" s="42"/>
      <c r="Z558" s="42"/>
    </row>
    <row r="559" ht="15.75" customHeight="1">
      <c r="A559" s="104" t="s">
        <v>789</v>
      </c>
      <c r="B559" s="96" t="s">
        <v>5304</v>
      </c>
      <c r="C559" s="96" t="s">
        <v>27</v>
      </c>
      <c r="D559" s="96" t="s">
        <v>1666</v>
      </c>
      <c r="E559" s="132">
        <v>0.9486111111111111</v>
      </c>
      <c r="F559" s="96" t="s">
        <v>5301</v>
      </c>
      <c r="G559" s="96" t="s">
        <v>5305</v>
      </c>
      <c r="H559" s="124"/>
      <c r="I559" s="42"/>
      <c r="J559" s="42"/>
      <c r="K559" s="42"/>
      <c r="L559" s="42"/>
      <c r="M559" s="42"/>
      <c r="N559" s="42"/>
      <c r="O559" s="42"/>
      <c r="P559" s="42"/>
      <c r="Q559" s="42"/>
      <c r="R559" s="42"/>
      <c r="S559" s="42"/>
      <c r="T559" s="42"/>
      <c r="U559" s="42"/>
      <c r="V559" s="42"/>
      <c r="W559" s="42"/>
      <c r="X559" s="42"/>
      <c r="Y559" s="42"/>
      <c r="Z559" s="42"/>
    </row>
    <row r="560" ht="15.75" customHeight="1">
      <c r="A560" s="104" t="s">
        <v>789</v>
      </c>
      <c r="B560" s="96" t="s">
        <v>5306</v>
      </c>
      <c r="C560" s="96" t="s">
        <v>455</v>
      </c>
      <c r="D560" s="96" t="s">
        <v>1666</v>
      </c>
      <c r="E560" s="132">
        <v>0.9590277777777778</v>
      </c>
      <c r="F560" s="96" t="s">
        <v>5301</v>
      </c>
      <c r="G560" s="96" t="s">
        <v>5307</v>
      </c>
      <c r="H560" s="124"/>
      <c r="I560" s="42"/>
      <c r="J560" s="42"/>
      <c r="K560" s="42"/>
      <c r="L560" s="42"/>
      <c r="M560" s="42"/>
      <c r="N560" s="42"/>
      <c r="O560" s="42"/>
      <c r="P560" s="42"/>
      <c r="Q560" s="42"/>
      <c r="R560" s="42"/>
      <c r="S560" s="42"/>
      <c r="T560" s="42"/>
      <c r="U560" s="42"/>
      <c r="V560" s="42"/>
      <c r="W560" s="42"/>
      <c r="X560" s="42"/>
      <c r="Y560" s="42"/>
      <c r="Z560" s="42"/>
    </row>
    <row r="561" ht="15.75" customHeight="1">
      <c r="A561" s="104" t="s">
        <v>789</v>
      </c>
      <c r="B561" s="96" t="s">
        <v>5308</v>
      </c>
      <c r="C561" s="96" t="s">
        <v>339</v>
      </c>
      <c r="D561" s="96" t="s">
        <v>1666</v>
      </c>
      <c r="E561" s="132">
        <v>0.03194444444444444</v>
      </c>
      <c r="F561" s="123">
        <v>42739.0</v>
      </c>
      <c r="G561" s="96" t="s">
        <v>5309</v>
      </c>
      <c r="H561" s="124"/>
      <c r="I561" s="42"/>
      <c r="J561" s="42"/>
      <c r="K561" s="42"/>
      <c r="L561" s="42"/>
      <c r="M561" s="42"/>
      <c r="N561" s="42"/>
      <c r="O561" s="42"/>
      <c r="P561" s="42"/>
      <c r="Q561" s="42"/>
      <c r="R561" s="42"/>
      <c r="S561" s="42"/>
      <c r="T561" s="42"/>
      <c r="U561" s="42"/>
      <c r="V561" s="42"/>
      <c r="W561" s="42"/>
      <c r="X561" s="42"/>
      <c r="Y561" s="42"/>
      <c r="Z561" s="42"/>
    </row>
    <row r="562" ht="15.75" customHeight="1">
      <c r="A562" s="104" t="s">
        <v>611</v>
      </c>
      <c r="B562" s="96" t="s">
        <v>5310</v>
      </c>
      <c r="C562" s="96" t="s">
        <v>339</v>
      </c>
      <c r="D562" s="96" t="s">
        <v>1666</v>
      </c>
      <c r="E562" s="96" t="s">
        <v>5311</v>
      </c>
      <c r="F562" s="123">
        <v>42739.0</v>
      </c>
      <c r="G562" s="96" t="s">
        <v>5312</v>
      </c>
      <c r="H562" s="124"/>
      <c r="I562" s="42"/>
      <c r="J562" s="42"/>
      <c r="K562" s="42"/>
      <c r="L562" s="42"/>
      <c r="M562" s="42"/>
      <c r="N562" s="42"/>
      <c r="O562" s="42"/>
      <c r="P562" s="42"/>
      <c r="Q562" s="42"/>
      <c r="R562" s="42"/>
      <c r="S562" s="42"/>
      <c r="T562" s="42"/>
      <c r="U562" s="42"/>
      <c r="V562" s="42"/>
      <c r="W562" s="42"/>
      <c r="X562" s="42"/>
      <c r="Y562" s="42"/>
      <c r="Z562" s="42"/>
    </row>
    <row r="563" ht="15.75" customHeight="1">
      <c r="A563" s="104" t="s">
        <v>215</v>
      </c>
      <c r="B563" s="96" t="s">
        <v>5313</v>
      </c>
      <c r="C563" s="96" t="s">
        <v>116</v>
      </c>
      <c r="D563" s="96" t="s">
        <v>1666</v>
      </c>
      <c r="E563" s="96" t="s">
        <v>5314</v>
      </c>
      <c r="F563" s="123">
        <v>42826.0</v>
      </c>
      <c r="G563" s="96" t="s">
        <v>5315</v>
      </c>
      <c r="H563" s="124"/>
      <c r="I563" s="42"/>
      <c r="J563" s="42"/>
      <c r="K563" s="42"/>
      <c r="L563" s="42"/>
      <c r="M563" s="42"/>
      <c r="N563" s="42"/>
      <c r="O563" s="42"/>
      <c r="P563" s="42"/>
      <c r="Q563" s="42"/>
      <c r="R563" s="42"/>
      <c r="S563" s="42"/>
      <c r="T563" s="42"/>
      <c r="U563" s="42"/>
      <c r="V563" s="42"/>
      <c r="W563" s="42"/>
      <c r="X563" s="42"/>
      <c r="Y563" s="42"/>
      <c r="Z563" s="42"/>
    </row>
    <row r="564" ht="15.75" customHeight="1">
      <c r="A564" s="104" t="s">
        <v>215</v>
      </c>
      <c r="B564" s="96" t="s">
        <v>5316</v>
      </c>
      <c r="C564" s="96" t="s">
        <v>339</v>
      </c>
      <c r="D564" s="96" t="s">
        <v>1666</v>
      </c>
      <c r="E564" s="96" t="s">
        <v>5317</v>
      </c>
      <c r="F564" s="123">
        <v>42826.0</v>
      </c>
      <c r="G564" s="96" t="s">
        <v>5318</v>
      </c>
      <c r="H564" s="124"/>
      <c r="I564" s="42"/>
      <c r="J564" s="42"/>
      <c r="K564" s="42"/>
      <c r="L564" s="42"/>
      <c r="M564" s="42"/>
      <c r="N564" s="42"/>
      <c r="O564" s="42"/>
      <c r="P564" s="42"/>
      <c r="Q564" s="42"/>
      <c r="R564" s="42"/>
      <c r="S564" s="42"/>
      <c r="T564" s="42"/>
      <c r="U564" s="42"/>
      <c r="V564" s="42"/>
      <c r="W564" s="42"/>
      <c r="X564" s="42"/>
      <c r="Y564" s="42"/>
      <c r="Z564" s="42"/>
    </row>
    <row r="565" ht="15.75" customHeight="1">
      <c r="A565" s="104" t="s">
        <v>215</v>
      </c>
      <c r="B565" s="96" t="s">
        <v>5319</v>
      </c>
      <c r="C565" s="96" t="s">
        <v>116</v>
      </c>
      <c r="D565" s="96" t="s">
        <v>1666</v>
      </c>
      <c r="E565" s="96" t="s">
        <v>5320</v>
      </c>
      <c r="F565" s="123">
        <v>42826.0</v>
      </c>
      <c r="G565" s="96" t="s">
        <v>5321</v>
      </c>
      <c r="H565" s="124"/>
      <c r="I565" s="42"/>
      <c r="J565" s="42"/>
      <c r="K565" s="42"/>
      <c r="L565" s="42"/>
      <c r="M565" s="42"/>
      <c r="N565" s="42"/>
      <c r="O565" s="42"/>
      <c r="P565" s="42"/>
      <c r="Q565" s="42"/>
      <c r="R565" s="42"/>
      <c r="S565" s="42"/>
      <c r="T565" s="42"/>
      <c r="U565" s="42"/>
      <c r="V565" s="42"/>
      <c r="W565" s="42"/>
      <c r="X565" s="42"/>
      <c r="Y565" s="42"/>
      <c r="Z565" s="42"/>
    </row>
    <row r="566" ht="15.75" customHeight="1">
      <c r="A566" s="104" t="s">
        <v>789</v>
      </c>
      <c r="B566" s="96" t="s">
        <v>179</v>
      </c>
      <c r="C566" s="96" t="s">
        <v>339</v>
      </c>
      <c r="D566" s="96" t="s">
        <v>1666</v>
      </c>
      <c r="E566" s="96" t="s">
        <v>5322</v>
      </c>
      <c r="F566" s="123">
        <v>42739.0</v>
      </c>
      <c r="G566" s="96" t="s">
        <v>5268</v>
      </c>
      <c r="H566" s="124"/>
      <c r="I566" s="42"/>
      <c r="J566" s="42"/>
      <c r="K566" s="42"/>
      <c r="L566" s="42"/>
      <c r="M566" s="42"/>
      <c r="N566" s="42"/>
      <c r="O566" s="42"/>
      <c r="P566" s="42"/>
      <c r="Q566" s="42"/>
      <c r="R566" s="42"/>
      <c r="S566" s="42"/>
      <c r="T566" s="42"/>
      <c r="U566" s="42"/>
      <c r="V566" s="42"/>
      <c r="W566" s="42"/>
      <c r="X566" s="42"/>
      <c r="Y566" s="42"/>
      <c r="Z566" s="42"/>
    </row>
    <row r="567" ht="15.75" customHeight="1">
      <c r="A567" s="104" t="s">
        <v>789</v>
      </c>
      <c r="B567" s="96" t="s">
        <v>3595</v>
      </c>
      <c r="C567" s="96" t="s">
        <v>339</v>
      </c>
      <c r="D567" s="96" t="s">
        <v>1666</v>
      </c>
      <c r="E567" s="132">
        <v>0.8493055555555555</v>
      </c>
      <c r="F567" s="123">
        <v>42739.0</v>
      </c>
      <c r="G567" s="96" t="s">
        <v>5323</v>
      </c>
      <c r="H567" s="124"/>
      <c r="I567" s="42"/>
      <c r="J567" s="42"/>
      <c r="K567" s="42"/>
      <c r="L567" s="42"/>
      <c r="M567" s="42"/>
      <c r="N567" s="42"/>
      <c r="O567" s="42"/>
      <c r="P567" s="42"/>
      <c r="Q567" s="42"/>
      <c r="R567" s="42"/>
      <c r="S567" s="42"/>
      <c r="T567" s="42"/>
      <c r="U567" s="42"/>
      <c r="V567" s="42"/>
      <c r="W567" s="42"/>
      <c r="X567" s="42"/>
      <c r="Y567" s="42"/>
      <c r="Z567" s="42"/>
    </row>
    <row r="568" ht="15.75" customHeight="1">
      <c r="A568" s="104" t="s">
        <v>789</v>
      </c>
      <c r="B568" s="96" t="s">
        <v>5324</v>
      </c>
      <c r="C568" s="96" t="s">
        <v>116</v>
      </c>
      <c r="D568" s="96" t="s">
        <v>1666</v>
      </c>
      <c r="E568" s="130">
        <v>0.0020833333333333333</v>
      </c>
      <c r="F568" s="123">
        <v>42770.0</v>
      </c>
      <c r="G568" s="96" t="s">
        <v>918</v>
      </c>
      <c r="H568" s="124"/>
      <c r="I568" s="42"/>
      <c r="J568" s="42"/>
      <c r="K568" s="42"/>
      <c r="L568" s="42"/>
      <c r="M568" s="42"/>
      <c r="N568" s="42"/>
      <c r="O568" s="42"/>
      <c r="P568" s="42"/>
      <c r="Q568" s="42"/>
      <c r="R568" s="42"/>
      <c r="S568" s="42"/>
      <c r="T568" s="42"/>
      <c r="U568" s="42"/>
      <c r="V568" s="42"/>
      <c r="W568" s="42"/>
      <c r="X568" s="42"/>
      <c r="Y568" s="42"/>
      <c r="Z568" s="42"/>
    </row>
    <row r="569" ht="15.75" customHeight="1">
      <c r="A569" s="104" t="s">
        <v>563</v>
      </c>
      <c r="B569" s="96" t="s">
        <v>916</v>
      </c>
      <c r="C569" s="96" t="s">
        <v>598</v>
      </c>
      <c r="D569" s="96" t="s">
        <v>1666</v>
      </c>
      <c r="E569" s="130">
        <v>0.7423611111111111</v>
      </c>
      <c r="F569" s="123">
        <v>42826.0</v>
      </c>
      <c r="G569" s="96" t="s">
        <v>915</v>
      </c>
      <c r="H569" s="124"/>
      <c r="I569" s="42"/>
      <c r="J569" s="42"/>
      <c r="K569" s="42"/>
      <c r="L569" s="42"/>
      <c r="M569" s="42"/>
      <c r="N569" s="42"/>
      <c r="O569" s="42"/>
      <c r="P569" s="42"/>
      <c r="Q569" s="42"/>
      <c r="R569" s="42"/>
      <c r="S569" s="42"/>
      <c r="T569" s="42"/>
      <c r="U569" s="42"/>
      <c r="V569" s="42"/>
      <c r="W569" s="42"/>
      <c r="X569" s="42"/>
      <c r="Y569" s="42"/>
      <c r="Z569" s="42"/>
    </row>
    <row r="570" ht="15.75" customHeight="1">
      <c r="A570" s="104" t="s">
        <v>2820</v>
      </c>
      <c r="B570" s="96" t="s">
        <v>5325</v>
      </c>
      <c r="C570" s="96" t="s">
        <v>27</v>
      </c>
      <c r="D570" s="96" t="s">
        <v>1666</v>
      </c>
      <c r="E570" s="96" t="s">
        <v>5326</v>
      </c>
      <c r="F570" s="123">
        <v>42770.0</v>
      </c>
      <c r="G570" s="96" t="s">
        <v>5327</v>
      </c>
      <c r="H570" s="124"/>
      <c r="I570" s="42"/>
      <c r="J570" s="42"/>
      <c r="K570" s="42"/>
      <c r="L570" s="42"/>
      <c r="M570" s="42"/>
      <c r="N570" s="42"/>
      <c r="O570" s="42"/>
      <c r="P570" s="42"/>
      <c r="Q570" s="42"/>
      <c r="R570" s="42"/>
      <c r="S570" s="42"/>
      <c r="T570" s="42"/>
      <c r="U570" s="42"/>
      <c r="V570" s="42"/>
      <c r="W570" s="42"/>
      <c r="X570" s="42"/>
      <c r="Y570" s="42"/>
      <c r="Z570" s="42"/>
    </row>
    <row r="571" ht="15.75" customHeight="1">
      <c r="A571" s="104" t="s">
        <v>611</v>
      </c>
      <c r="B571" s="96" t="s">
        <v>3615</v>
      </c>
      <c r="C571" s="96" t="s">
        <v>27</v>
      </c>
      <c r="D571" s="96" t="s">
        <v>1666</v>
      </c>
      <c r="E571" s="96" t="s">
        <v>5328</v>
      </c>
      <c r="F571" s="123">
        <v>42770.0</v>
      </c>
      <c r="G571" s="96" t="s">
        <v>5329</v>
      </c>
      <c r="H571" s="124"/>
      <c r="I571" s="42"/>
      <c r="J571" s="42"/>
      <c r="K571" s="42"/>
      <c r="L571" s="42"/>
      <c r="M571" s="42"/>
      <c r="N571" s="42"/>
      <c r="O571" s="42"/>
      <c r="P571" s="42"/>
      <c r="Q571" s="42"/>
      <c r="R571" s="42"/>
      <c r="S571" s="42"/>
      <c r="T571" s="42"/>
      <c r="U571" s="42"/>
      <c r="V571" s="42"/>
      <c r="W571" s="42"/>
      <c r="X571" s="42"/>
      <c r="Y571" s="42"/>
      <c r="Z571" s="42"/>
    </row>
    <row r="572" ht="15.75" customHeight="1">
      <c r="A572" s="104" t="s">
        <v>137</v>
      </c>
      <c r="B572" s="96" t="s">
        <v>5330</v>
      </c>
      <c r="C572" s="96" t="s">
        <v>116</v>
      </c>
      <c r="D572" s="96" t="s">
        <v>1666</v>
      </c>
      <c r="E572" s="96" t="s">
        <v>5331</v>
      </c>
      <c r="F572" s="123">
        <v>42770.0</v>
      </c>
      <c r="G572" s="96" t="s">
        <v>5332</v>
      </c>
      <c r="H572" s="124"/>
      <c r="I572" s="42"/>
      <c r="J572" s="42"/>
      <c r="K572" s="42"/>
      <c r="L572" s="42"/>
      <c r="M572" s="42"/>
      <c r="N572" s="42"/>
      <c r="O572" s="42"/>
      <c r="P572" s="42"/>
      <c r="Q572" s="42"/>
      <c r="R572" s="42"/>
      <c r="S572" s="42"/>
      <c r="T572" s="42"/>
      <c r="U572" s="42"/>
      <c r="V572" s="42"/>
      <c r="W572" s="42"/>
      <c r="X572" s="42"/>
      <c r="Y572" s="42"/>
      <c r="Z572" s="42"/>
    </row>
    <row r="573" ht="15.75" customHeight="1">
      <c r="A573" s="104" t="s">
        <v>191</v>
      </c>
      <c r="B573" s="96" t="s">
        <v>3813</v>
      </c>
      <c r="C573" s="96" t="s">
        <v>27</v>
      </c>
      <c r="D573" s="96" t="s">
        <v>1666</v>
      </c>
      <c r="E573" s="96" t="s">
        <v>5333</v>
      </c>
      <c r="F573" s="123">
        <v>42770.0</v>
      </c>
      <c r="G573" s="96" t="s">
        <v>5334</v>
      </c>
      <c r="H573" s="124"/>
      <c r="I573" s="42"/>
      <c r="J573" s="42"/>
      <c r="K573" s="42"/>
      <c r="L573" s="42"/>
      <c r="M573" s="42"/>
      <c r="N573" s="42"/>
      <c r="O573" s="42"/>
      <c r="P573" s="42"/>
      <c r="Q573" s="42"/>
      <c r="R573" s="42"/>
      <c r="S573" s="42"/>
      <c r="T573" s="42"/>
      <c r="U573" s="42"/>
      <c r="V573" s="42"/>
      <c r="W573" s="42"/>
      <c r="X573" s="42"/>
      <c r="Y573" s="42"/>
      <c r="Z573" s="42"/>
    </row>
    <row r="574" ht="15.75" customHeight="1">
      <c r="A574" s="104" t="s">
        <v>50</v>
      </c>
      <c r="B574" s="96" t="s">
        <v>5335</v>
      </c>
      <c r="C574" s="96" t="s">
        <v>116</v>
      </c>
      <c r="D574" s="96" t="s">
        <v>1666</v>
      </c>
      <c r="E574" s="96" t="s">
        <v>5336</v>
      </c>
      <c r="F574" s="126">
        <v>42798.0</v>
      </c>
      <c r="G574" s="96" t="s">
        <v>5337</v>
      </c>
      <c r="H574" s="124"/>
      <c r="I574" s="42"/>
      <c r="J574" s="42"/>
      <c r="K574" s="42"/>
      <c r="L574" s="42"/>
      <c r="M574" s="42"/>
      <c r="N574" s="42"/>
      <c r="O574" s="42"/>
      <c r="P574" s="42"/>
      <c r="Q574" s="42"/>
      <c r="R574" s="42"/>
      <c r="S574" s="42"/>
      <c r="T574" s="42"/>
      <c r="U574" s="42"/>
      <c r="V574" s="42"/>
      <c r="W574" s="42"/>
      <c r="X574" s="42"/>
      <c r="Y574" s="42"/>
      <c r="Z574" s="42"/>
    </row>
    <row r="575" ht="15.75" customHeight="1">
      <c r="A575" s="104" t="s">
        <v>50</v>
      </c>
      <c r="B575" s="96" t="s">
        <v>5338</v>
      </c>
      <c r="C575" s="96" t="s">
        <v>116</v>
      </c>
      <c r="D575" s="96" t="s">
        <v>1666</v>
      </c>
      <c r="E575" s="96" t="s">
        <v>2865</v>
      </c>
      <c r="F575" s="126">
        <v>42798.0</v>
      </c>
      <c r="G575" s="96" t="s">
        <v>943</v>
      </c>
      <c r="H575" s="124"/>
      <c r="I575" s="42"/>
      <c r="J575" s="42"/>
      <c r="K575" s="42"/>
      <c r="L575" s="42"/>
      <c r="M575" s="42"/>
      <c r="N575" s="42"/>
      <c r="O575" s="42"/>
      <c r="P575" s="42"/>
      <c r="Q575" s="42"/>
      <c r="R575" s="42"/>
      <c r="S575" s="42"/>
      <c r="T575" s="42"/>
      <c r="U575" s="42"/>
      <c r="V575" s="42"/>
      <c r="W575" s="42"/>
      <c r="X575" s="42"/>
      <c r="Y575" s="42"/>
      <c r="Z575" s="42"/>
    </row>
    <row r="576" ht="15.75" customHeight="1">
      <c r="A576" s="104" t="s">
        <v>191</v>
      </c>
      <c r="B576" s="96" t="s">
        <v>5023</v>
      </c>
      <c r="C576" s="96" t="s">
        <v>27</v>
      </c>
      <c r="D576" s="96" t="s">
        <v>1666</v>
      </c>
      <c r="E576" s="96" t="s">
        <v>5339</v>
      </c>
      <c r="F576" s="126">
        <v>42797.0</v>
      </c>
      <c r="G576" s="96" t="s">
        <v>5340</v>
      </c>
      <c r="H576" s="124"/>
      <c r="I576" s="42"/>
      <c r="J576" s="42"/>
      <c r="K576" s="42"/>
      <c r="L576" s="42"/>
      <c r="M576" s="42"/>
      <c r="N576" s="42"/>
      <c r="O576" s="42"/>
      <c r="P576" s="42"/>
      <c r="Q576" s="42"/>
      <c r="R576" s="42"/>
      <c r="S576" s="42"/>
      <c r="T576" s="42"/>
      <c r="U576" s="42"/>
      <c r="V576" s="42"/>
      <c r="W576" s="42"/>
      <c r="X576" s="42"/>
      <c r="Y576" s="42"/>
      <c r="Z576" s="42"/>
    </row>
    <row r="577" ht="15.75" customHeight="1">
      <c r="A577" s="104" t="s">
        <v>205</v>
      </c>
      <c r="B577" s="96" t="s">
        <v>5341</v>
      </c>
      <c r="C577" s="96" t="s">
        <v>116</v>
      </c>
      <c r="D577" s="96" t="s">
        <v>1666</v>
      </c>
      <c r="E577" s="96" t="s">
        <v>5342</v>
      </c>
      <c r="F577" s="154">
        <v>42828.0</v>
      </c>
      <c r="G577" s="96" t="s">
        <v>5343</v>
      </c>
      <c r="H577" s="124"/>
      <c r="I577" s="42"/>
      <c r="J577" s="42"/>
      <c r="K577" s="42"/>
      <c r="L577" s="42"/>
      <c r="M577" s="42"/>
      <c r="N577" s="42"/>
      <c r="O577" s="42"/>
      <c r="P577" s="42"/>
      <c r="Q577" s="42"/>
      <c r="R577" s="42"/>
      <c r="S577" s="42"/>
      <c r="T577" s="42"/>
      <c r="U577" s="42"/>
      <c r="V577" s="42"/>
      <c r="W577" s="42"/>
      <c r="X577" s="42"/>
      <c r="Y577" s="42"/>
      <c r="Z577" s="42"/>
    </row>
    <row r="578" ht="15.75" customHeight="1">
      <c r="A578" s="104" t="s">
        <v>205</v>
      </c>
      <c r="B578" s="96" t="s">
        <v>2372</v>
      </c>
      <c r="C578" s="96" t="s">
        <v>116</v>
      </c>
      <c r="D578" s="96" t="s">
        <v>1666</v>
      </c>
      <c r="E578" s="96" t="s">
        <v>5342</v>
      </c>
      <c r="F578" s="154">
        <v>42828.0</v>
      </c>
      <c r="G578" s="96" t="s">
        <v>5344</v>
      </c>
      <c r="H578" s="124" t="s">
        <v>5345</v>
      </c>
      <c r="I578" s="42"/>
      <c r="J578" s="42"/>
      <c r="K578" s="42"/>
      <c r="L578" s="42"/>
      <c r="M578" s="42"/>
      <c r="N578" s="42"/>
      <c r="O578" s="42"/>
      <c r="P578" s="42"/>
      <c r="Q578" s="42"/>
      <c r="R578" s="42"/>
      <c r="S578" s="42"/>
      <c r="T578" s="42"/>
      <c r="U578" s="42"/>
      <c r="V578" s="42"/>
      <c r="W578" s="42"/>
      <c r="X578" s="42"/>
      <c r="Y578" s="42"/>
      <c r="Z578" s="42"/>
    </row>
    <row r="579" ht="15.75" customHeight="1">
      <c r="A579" s="104" t="s">
        <v>198</v>
      </c>
      <c r="B579" s="150" t="s">
        <v>3707</v>
      </c>
      <c r="C579" s="96" t="s">
        <v>27</v>
      </c>
      <c r="D579" s="96" t="s">
        <v>1666</v>
      </c>
      <c r="E579" s="96" t="s">
        <v>5346</v>
      </c>
      <c r="F579" s="123">
        <v>42828.0</v>
      </c>
      <c r="G579" s="96" t="s">
        <v>5347</v>
      </c>
      <c r="H579" s="124"/>
      <c r="I579" s="42"/>
      <c r="J579" s="42"/>
      <c r="K579" s="42"/>
      <c r="L579" s="42"/>
      <c r="M579" s="42"/>
      <c r="N579" s="42"/>
      <c r="O579" s="42"/>
      <c r="P579" s="42"/>
      <c r="Q579" s="42"/>
      <c r="R579" s="42"/>
      <c r="S579" s="42"/>
      <c r="T579" s="42"/>
      <c r="U579" s="42"/>
      <c r="V579" s="42"/>
      <c r="W579" s="42"/>
      <c r="X579" s="42"/>
      <c r="Y579" s="42"/>
      <c r="Z579" s="42"/>
    </row>
    <row r="580" ht="15.75" customHeight="1">
      <c r="A580" s="104" t="s">
        <v>198</v>
      </c>
      <c r="B580" s="96" t="s">
        <v>5348</v>
      </c>
      <c r="C580" s="96" t="s">
        <v>339</v>
      </c>
      <c r="D580" s="96" t="s">
        <v>1666</v>
      </c>
      <c r="E580" s="96" t="s">
        <v>5349</v>
      </c>
      <c r="F580" s="123">
        <v>42828.0</v>
      </c>
      <c r="G580" s="96" t="s">
        <v>5350</v>
      </c>
      <c r="H580" s="124"/>
      <c r="I580" s="42"/>
      <c r="J580" s="42"/>
      <c r="K580" s="42"/>
      <c r="L580" s="42"/>
      <c r="M580" s="42"/>
      <c r="N580" s="42"/>
      <c r="O580" s="42"/>
      <c r="P580" s="42"/>
      <c r="Q580" s="42"/>
      <c r="R580" s="42"/>
      <c r="S580" s="42"/>
      <c r="T580" s="42"/>
      <c r="U580" s="42"/>
      <c r="V580" s="42"/>
      <c r="W580" s="42"/>
      <c r="X580" s="42"/>
      <c r="Y580" s="42"/>
      <c r="Z580" s="42"/>
    </row>
    <row r="581" ht="15.75" customHeight="1">
      <c r="A581" s="104" t="s">
        <v>191</v>
      </c>
      <c r="B581" s="96" t="s">
        <v>3639</v>
      </c>
      <c r="C581" s="96" t="s">
        <v>339</v>
      </c>
      <c r="D581" s="96" t="s">
        <v>1666</v>
      </c>
      <c r="E581" s="96" t="s">
        <v>5351</v>
      </c>
      <c r="F581" s="123">
        <v>42828.0</v>
      </c>
      <c r="G581" s="96" t="s">
        <v>5352</v>
      </c>
      <c r="H581" s="124"/>
      <c r="I581" s="42"/>
      <c r="J581" s="42"/>
      <c r="K581" s="42"/>
      <c r="L581" s="42"/>
      <c r="M581" s="42"/>
      <c r="N581" s="42"/>
      <c r="O581" s="42"/>
      <c r="P581" s="42"/>
      <c r="Q581" s="42"/>
      <c r="R581" s="42"/>
      <c r="S581" s="42"/>
      <c r="T581" s="42"/>
      <c r="U581" s="42"/>
      <c r="V581" s="42"/>
      <c r="W581" s="42"/>
      <c r="X581" s="42"/>
      <c r="Y581" s="42"/>
      <c r="Z581" s="42"/>
    </row>
    <row r="582" ht="15.75" customHeight="1">
      <c r="A582" s="104" t="s">
        <v>205</v>
      </c>
      <c r="B582" s="96" t="s">
        <v>3639</v>
      </c>
      <c r="C582" s="96" t="s">
        <v>339</v>
      </c>
      <c r="D582" s="96" t="s">
        <v>1666</v>
      </c>
      <c r="E582" s="96" t="s">
        <v>5351</v>
      </c>
      <c r="F582" s="123">
        <v>42828.0</v>
      </c>
      <c r="G582" s="96" t="s">
        <v>5352</v>
      </c>
      <c r="H582" s="124" t="s">
        <v>5353</v>
      </c>
      <c r="I582" s="42"/>
      <c r="J582" s="42"/>
      <c r="K582" s="42"/>
      <c r="L582" s="42"/>
      <c r="M582" s="42"/>
      <c r="N582" s="42"/>
      <c r="O582" s="42"/>
      <c r="P582" s="42"/>
      <c r="Q582" s="42"/>
      <c r="R582" s="42"/>
      <c r="S582" s="42"/>
      <c r="T582" s="42"/>
      <c r="U582" s="42"/>
      <c r="V582" s="42"/>
      <c r="W582" s="42"/>
      <c r="X582" s="42"/>
      <c r="Y582" s="42"/>
      <c r="Z582" s="42"/>
    </row>
    <row r="583" ht="15.75" customHeight="1">
      <c r="A583" s="104" t="s">
        <v>611</v>
      </c>
      <c r="B583" s="96" t="s">
        <v>5354</v>
      </c>
      <c r="C583" s="96" t="s">
        <v>27</v>
      </c>
      <c r="D583" s="96" t="s">
        <v>1666</v>
      </c>
      <c r="E583" s="96" t="s">
        <v>5355</v>
      </c>
      <c r="F583" s="123">
        <v>42829.0</v>
      </c>
      <c r="G583" s="96" t="s">
        <v>5356</v>
      </c>
      <c r="H583" s="124"/>
      <c r="I583" s="42"/>
      <c r="J583" s="42"/>
      <c r="K583" s="42"/>
      <c r="L583" s="42"/>
      <c r="M583" s="42"/>
      <c r="N583" s="42"/>
      <c r="O583" s="42"/>
      <c r="P583" s="42"/>
      <c r="Q583" s="42"/>
      <c r="R583" s="42"/>
      <c r="S583" s="42"/>
      <c r="T583" s="42"/>
      <c r="U583" s="42"/>
      <c r="V583" s="42"/>
      <c r="W583" s="42"/>
      <c r="X583" s="42"/>
      <c r="Y583" s="42"/>
      <c r="Z583" s="42"/>
    </row>
    <row r="584" ht="15.75" customHeight="1">
      <c r="A584" s="104" t="s">
        <v>50</v>
      </c>
      <c r="B584" s="96" t="s">
        <v>5357</v>
      </c>
      <c r="C584" s="96" t="s">
        <v>2824</v>
      </c>
      <c r="D584" s="96" t="s">
        <v>1666</v>
      </c>
      <c r="E584" s="96" t="s">
        <v>5358</v>
      </c>
      <c r="F584" s="126">
        <v>42829.0</v>
      </c>
      <c r="G584" s="96" t="s">
        <v>5359</v>
      </c>
      <c r="H584" s="124"/>
      <c r="I584" s="42"/>
      <c r="J584" s="42"/>
      <c r="K584" s="42"/>
      <c r="L584" s="42"/>
      <c r="M584" s="42"/>
      <c r="N584" s="42"/>
      <c r="O584" s="42"/>
      <c r="P584" s="42"/>
      <c r="Q584" s="42"/>
      <c r="R584" s="42"/>
      <c r="S584" s="42"/>
      <c r="T584" s="42"/>
      <c r="U584" s="42"/>
      <c r="V584" s="42"/>
      <c r="W584" s="42"/>
      <c r="X584" s="42"/>
      <c r="Y584" s="42"/>
      <c r="Z584" s="42"/>
    </row>
    <row r="585" ht="15.75" customHeight="1">
      <c r="A585" s="104" t="s">
        <v>486</v>
      </c>
      <c r="B585" s="96" t="s">
        <v>5360</v>
      </c>
      <c r="C585" s="96" t="s">
        <v>44</v>
      </c>
      <c r="D585" s="96" t="s">
        <v>1666</v>
      </c>
      <c r="E585" s="96">
        <v>1237.0</v>
      </c>
      <c r="F585" s="125">
        <v>42829.0</v>
      </c>
      <c r="G585" s="96" t="s">
        <v>5361</v>
      </c>
      <c r="H585" s="124"/>
      <c r="I585" s="42"/>
      <c r="J585" s="42"/>
      <c r="K585" s="42"/>
      <c r="L585" s="42"/>
      <c r="M585" s="42"/>
      <c r="N585" s="42"/>
      <c r="O585" s="42"/>
      <c r="P585" s="42"/>
      <c r="Q585" s="42"/>
      <c r="R585" s="42"/>
      <c r="S585" s="42"/>
      <c r="T585" s="42"/>
      <c r="U585" s="42"/>
      <c r="V585" s="42"/>
      <c r="W585" s="42"/>
      <c r="X585" s="42"/>
      <c r="Y585" s="42"/>
      <c r="Z585" s="42"/>
    </row>
    <row r="586" ht="15.75" customHeight="1">
      <c r="A586" s="104" t="s">
        <v>205</v>
      </c>
      <c r="B586" s="96" t="s">
        <v>5362</v>
      </c>
      <c r="C586" s="96" t="s">
        <v>950</v>
      </c>
      <c r="D586" s="96" t="s">
        <v>1666</v>
      </c>
      <c r="E586" s="96" t="s">
        <v>5363</v>
      </c>
      <c r="F586" s="125">
        <v>42829.0</v>
      </c>
      <c r="G586" s="96" t="s">
        <v>5364</v>
      </c>
      <c r="H586" s="124"/>
      <c r="I586" s="42"/>
      <c r="J586" s="42"/>
      <c r="K586" s="42"/>
      <c r="L586" s="42"/>
      <c r="M586" s="42"/>
      <c r="N586" s="42"/>
      <c r="O586" s="42"/>
      <c r="P586" s="42"/>
      <c r="Q586" s="42"/>
      <c r="R586" s="42"/>
      <c r="S586" s="42"/>
      <c r="T586" s="42"/>
      <c r="U586" s="42"/>
      <c r="V586" s="42"/>
      <c r="W586" s="42"/>
      <c r="X586" s="42"/>
      <c r="Y586" s="42"/>
      <c r="Z586" s="42"/>
    </row>
    <row r="587" ht="15.75" customHeight="1">
      <c r="A587" s="104" t="s">
        <v>86</v>
      </c>
      <c r="B587" s="96"/>
      <c r="C587" s="96" t="s">
        <v>950</v>
      </c>
      <c r="D587" s="96" t="s">
        <v>1666</v>
      </c>
      <c r="E587" s="96" t="s">
        <v>5365</v>
      </c>
      <c r="F587" s="125">
        <v>42829.0</v>
      </c>
      <c r="G587" s="96" t="s">
        <v>5366</v>
      </c>
      <c r="H587" s="124"/>
      <c r="I587" s="42"/>
      <c r="J587" s="42"/>
      <c r="K587" s="42"/>
      <c r="L587" s="42"/>
      <c r="M587" s="42"/>
      <c r="N587" s="42"/>
      <c r="O587" s="42"/>
      <c r="P587" s="42"/>
      <c r="Q587" s="42"/>
      <c r="R587" s="42"/>
      <c r="S587" s="42"/>
      <c r="T587" s="42"/>
      <c r="U587" s="42"/>
      <c r="V587" s="42"/>
      <c r="W587" s="42"/>
      <c r="X587" s="42"/>
      <c r="Y587" s="42"/>
      <c r="Z587" s="42"/>
    </row>
    <row r="588" ht="15.75" customHeight="1">
      <c r="A588" s="104" t="s">
        <v>86</v>
      </c>
      <c r="B588" s="96" t="s">
        <v>5367</v>
      </c>
      <c r="C588" s="96" t="s">
        <v>339</v>
      </c>
      <c r="D588" s="96" t="s">
        <v>1666</v>
      </c>
      <c r="E588" s="96" t="s">
        <v>5368</v>
      </c>
      <c r="F588" s="125">
        <v>42829.0</v>
      </c>
      <c r="G588" s="96" t="s">
        <v>5369</v>
      </c>
      <c r="H588" s="124"/>
      <c r="I588" s="42"/>
      <c r="J588" s="42"/>
      <c r="K588" s="42"/>
      <c r="L588" s="42"/>
      <c r="M588" s="42"/>
      <c r="N588" s="42"/>
      <c r="O588" s="42"/>
      <c r="P588" s="42"/>
      <c r="Q588" s="42"/>
      <c r="R588" s="42"/>
      <c r="S588" s="42"/>
      <c r="T588" s="42"/>
      <c r="U588" s="42"/>
      <c r="V588" s="42"/>
      <c r="W588" s="42"/>
      <c r="X588" s="42"/>
      <c r="Y588" s="42"/>
      <c r="Z588" s="42"/>
    </row>
    <row r="589" ht="15.75" customHeight="1">
      <c r="A589" s="104" t="s">
        <v>179</v>
      </c>
      <c r="B589" s="96" t="s">
        <v>5370</v>
      </c>
      <c r="C589" s="96" t="s">
        <v>339</v>
      </c>
      <c r="D589" s="96" t="s">
        <v>1666</v>
      </c>
      <c r="E589" s="96" t="s">
        <v>5371</v>
      </c>
      <c r="F589" s="125">
        <v>42829.0</v>
      </c>
      <c r="G589" s="96" t="s">
        <v>5372</v>
      </c>
      <c r="H589" s="124"/>
      <c r="I589" s="42"/>
      <c r="J589" s="42"/>
      <c r="K589" s="42"/>
      <c r="L589" s="42"/>
      <c r="M589" s="42"/>
      <c r="N589" s="42"/>
      <c r="O589" s="42"/>
      <c r="P589" s="42"/>
      <c r="Q589" s="42"/>
      <c r="R589" s="42"/>
      <c r="S589" s="42"/>
      <c r="T589" s="42"/>
      <c r="U589" s="42"/>
      <c r="V589" s="42"/>
      <c r="W589" s="42"/>
      <c r="X589" s="42"/>
      <c r="Y589" s="42"/>
      <c r="Z589" s="42"/>
    </row>
    <row r="590" ht="15.75" customHeight="1">
      <c r="A590" s="104" t="s">
        <v>179</v>
      </c>
      <c r="B590" s="96" t="s">
        <v>5373</v>
      </c>
      <c r="C590" s="96" t="s">
        <v>339</v>
      </c>
      <c r="D590" s="96" t="s">
        <v>1666</v>
      </c>
      <c r="E590" s="96" t="s">
        <v>5374</v>
      </c>
      <c r="F590" s="125">
        <v>42829.0</v>
      </c>
      <c r="G590" s="96" t="s">
        <v>5372</v>
      </c>
      <c r="H590" s="124" t="s">
        <v>5375</v>
      </c>
      <c r="I590" s="42"/>
      <c r="J590" s="42"/>
      <c r="K590" s="42"/>
      <c r="L590" s="42"/>
      <c r="M590" s="42"/>
      <c r="N590" s="42"/>
      <c r="O590" s="42"/>
      <c r="P590" s="42"/>
      <c r="Q590" s="42"/>
      <c r="R590" s="42"/>
      <c r="S590" s="42"/>
      <c r="T590" s="42"/>
      <c r="U590" s="42"/>
      <c r="V590" s="42"/>
      <c r="W590" s="42"/>
      <c r="X590" s="42"/>
      <c r="Y590" s="42"/>
      <c r="Z590" s="42"/>
    </row>
    <row r="591" ht="15.75" customHeight="1">
      <c r="A591" s="104" t="s">
        <v>191</v>
      </c>
      <c r="B591" s="96" t="s">
        <v>955</v>
      </c>
      <c r="C591" s="96" t="s">
        <v>27</v>
      </c>
      <c r="D591" s="96" t="s">
        <v>1666</v>
      </c>
      <c r="E591" s="96" t="s">
        <v>5376</v>
      </c>
      <c r="F591" s="126">
        <v>42830.0</v>
      </c>
      <c r="G591" s="96" t="s">
        <v>5377</v>
      </c>
      <c r="H591" s="124"/>
      <c r="I591" s="42"/>
      <c r="J591" s="42"/>
      <c r="K591" s="42"/>
      <c r="L591" s="42"/>
      <c r="M591" s="42"/>
      <c r="N591" s="42"/>
      <c r="O591" s="42"/>
      <c r="P591" s="42"/>
      <c r="Q591" s="42"/>
      <c r="R591" s="42"/>
      <c r="S591" s="42"/>
      <c r="T591" s="42"/>
      <c r="U591" s="42"/>
      <c r="V591" s="42"/>
      <c r="W591" s="42"/>
      <c r="X591" s="42"/>
      <c r="Y591" s="42"/>
      <c r="Z591" s="42"/>
    </row>
    <row r="592" ht="15.75" customHeight="1">
      <c r="A592" s="104" t="s">
        <v>205</v>
      </c>
      <c r="B592" s="96" t="s">
        <v>5378</v>
      </c>
      <c r="C592" s="96" t="s">
        <v>27</v>
      </c>
      <c r="D592" s="96" t="s">
        <v>1666</v>
      </c>
      <c r="E592" s="130">
        <v>0.4583333333333333</v>
      </c>
      <c r="F592" s="125">
        <v>42860.0</v>
      </c>
      <c r="G592" s="96" t="s">
        <v>5379</v>
      </c>
      <c r="H592" s="124" t="s">
        <v>5380</v>
      </c>
      <c r="I592" s="42"/>
      <c r="J592" s="42"/>
      <c r="K592" s="42"/>
      <c r="L592" s="42"/>
      <c r="M592" s="42"/>
      <c r="N592" s="42"/>
      <c r="O592" s="42"/>
      <c r="P592" s="42"/>
      <c r="Q592" s="42"/>
      <c r="R592" s="42"/>
      <c r="S592" s="42"/>
      <c r="T592" s="42"/>
      <c r="U592" s="42"/>
      <c r="V592" s="42"/>
      <c r="W592" s="42"/>
      <c r="X592" s="42"/>
      <c r="Y592" s="42"/>
      <c r="Z592" s="42"/>
    </row>
    <row r="593" ht="15.75" customHeight="1">
      <c r="A593" s="104" t="s">
        <v>137</v>
      </c>
      <c r="B593" s="96" t="s">
        <v>5381</v>
      </c>
      <c r="C593" s="96" t="s">
        <v>116</v>
      </c>
      <c r="D593" s="96" t="s">
        <v>1666</v>
      </c>
      <c r="E593" s="96" t="s">
        <v>5382</v>
      </c>
      <c r="F593" s="123">
        <v>42859.0</v>
      </c>
      <c r="G593" s="96" t="s">
        <v>5383</v>
      </c>
      <c r="H593" s="124"/>
      <c r="I593" s="42"/>
      <c r="J593" s="42"/>
      <c r="K593" s="42"/>
      <c r="L593" s="42"/>
      <c r="M593" s="42"/>
      <c r="N593" s="42"/>
      <c r="O593" s="42"/>
      <c r="P593" s="42"/>
      <c r="Q593" s="42"/>
      <c r="R593" s="42"/>
      <c r="S593" s="42"/>
      <c r="T593" s="42"/>
      <c r="U593" s="42"/>
      <c r="V593" s="42"/>
      <c r="W593" s="42"/>
      <c r="X593" s="42"/>
      <c r="Y593" s="42"/>
      <c r="Z593" s="42"/>
    </row>
    <row r="594" ht="15.75" customHeight="1">
      <c r="A594" s="104" t="s">
        <v>137</v>
      </c>
      <c r="B594" s="96" t="s">
        <v>5384</v>
      </c>
      <c r="C594" s="96" t="s">
        <v>339</v>
      </c>
      <c r="D594" s="96" t="s">
        <v>1666</v>
      </c>
      <c r="E594" s="96" t="s">
        <v>5385</v>
      </c>
      <c r="F594" s="123">
        <v>42859.0</v>
      </c>
      <c r="G594" s="96" t="s">
        <v>5386</v>
      </c>
      <c r="H594" s="124"/>
      <c r="I594" s="42"/>
      <c r="J594" s="42"/>
      <c r="K594" s="42"/>
      <c r="L594" s="42"/>
      <c r="M594" s="42"/>
      <c r="N594" s="42"/>
      <c r="O594" s="42"/>
      <c r="P594" s="42"/>
      <c r="Q594" s="42"/>
      <c r="R594" s="42"/>
      <c r="S594" s="42"/>
      <c r="T594" s="42"/>
      <c r="U594" s="42"/>
      <c r="V594" s="42"/>
      <c r="W594" s="42"/>
      <c r="X594" s="42"/>
      <c r="Y594" s="42"/>
      <c r="Z594" s="42"/>
    </row>
    <row r="595" ht="15.75" customHeight="1">
      <c r="A595" s="104" t="s">
        <v>179</v>
      </c>
      <c r="B595" s="96" t="s">
        <v>5387</v>
      </c>
      <c r="C595" s="96" t="s">
        <v>27</v>
      </c>
      <c r="D595" s="96" t="s">
        <v>1666</v>
      </c>
      <c r="E595" s="96" t="s">
        <v>5388</v>
      </c>
      <c r="F595" s="125">
        <v>42859.0</v>
      </c>
      <c r="G595" s="96" t="s">
        <v>5389</v>
      </c>
      <c r="H595" s="124"/>
      <c r="I595" s="42"/>
      <c r="J595" s="42"/>
      <c r="K595" s="42"/>
      <c r="L595" s="42"/>
      <c r="M595" s="42"/>
      <c r="N595" s="42"/>
      <c r="O595" s="42"/>
      <c r="P595" s="42"/>
      <c r="Q595" s="42"/>
      <c r="R595" s="42"/>
      <c r="S595" s="42"/>
      <c r="T595" s="42"/>
      <c r="U595" s="42"/>
      <c r="V595" s="42"/>
      <c r="W595" s="42"/>
      <c r="X595" s="42"/>
      <c r="Y595" s="42"/>
      <c r="Z595" s="42"/>
    </row>
    <row r="596" ht="15.75" customHeight="1">
      <c r="A596" s="104" t="s">
        <v>191</v>
      </c>
      <c r="B596" s="96" t="s">
        <v>5390</v>
      </c>
      <c r="C596" s="96" t="s">
        <v>339</v>
      </c>
      <c r="D596" s="96" t="s">
        <v>1666</v>
      </c>
      <c r="E596" s="96" t="s">
        <v>5391</v>
      </c>
      <c r="F596" s="123">
        <v>42831.0</v>
      </c>
      <c r="G596" s="96"/>
      <c r="H596" s="124"/>
      <c r="I596" s="42"/>
      <c r="J596" s="42"/>
      <c r="K596" s="42"/>
      <c r="L596" s="42"/>
      <c r="M596" s="42"/>
      <c r="N596" s="42"/>
      <c r="O596" s="42"/>
      <c r="P596" s="42"/>
      <c r="Q596" s="42"/>
      <c r="R596" s="42"/>
      <c r="S596" s="42"/>
      <c r="T596" s="42"/>
      <c r="U596" s="42"/>
      <c r="V596" s="42"/>
      <c r="W596" s="42"/>
      <c r="X596" s="42"/>
      <c r="Y596" s="42"/>
      <c r="Z596" s="42"/>
    </row>
    <row r="597" ht="15.75" customHeight="1">
      <c r="A597" s="104" t="s">
        <v>86</v>
      </c>
      <c r="B597" s="96" t="s">
        <v>5392</v>
      </c>
      <c r="C597" s="96" t="s">
        <v>27</v>
      </c>
      <c r="D597" s="96" t="s">
        <v>1666</v>
      </c>
      <c r="E597" s="96" t="s">
        <v>5393</v>
      </c>
      <c r="F597" s="125">
        <v>42831.0</v>
      </c>
      <c r="G597" s="96" t="s">
        <v>5394</v>
      </c>
      <c r="H597" s="124"/>
      <c r="I597" s="42"/>
      <c r="J597" s="42"/>
      <c r="K597" s="42"/>
      <c r="L597" s="42"/>
      <c r="M597" s="42"/>
      <c r="N597" s="42"/>
      <c r="O597" s="42"/>
      <c r="P597" s="42"/>
      <c r="Q597" s="42"/>
      <c r="R597" s="42"/>
      <c r="S597" s="42"/>
      <c r="T597" s="42"/>
      <c r="U597" s="42"/>
      <c r="V597" s="42"/>
      <c r="W597" s="42"/>
      <c r="X597" s="42"/>
      <c r="Y597" s="42"/>
      <c r="Z597" s="42"/>
    </row>
    <row r="598" ht="15.75" customHeight="1">
      <c r="A598" s="104" t="s">
        <v>179</v>
      </c>
      <c r="B598" s="96" t="s">
        <v>5395</v>
      </c>
      <c r="C598" s="96" t="s">
        <v>455</v>
      </c>
      <c r="D598" s="96" t="s">
        <v>1666</v>
      </c>
      <c r="E598" s="96">
        <v>1400.0</v>
      </c>
      <c r="F598" s="125">
        <v>42890.0</v>
      </c>
      <c r="G598" s="96"/>
      <c r="H598" s="124"/>
      <c r="I598" s="42"/>
      <c r="J598" s="42"/>
      <c r="K598" s="42"/>
      <c r="L598" s="42"/>
      <c r="M598" s="42"/>
      <c r="N598" s="42"/>
      <c r="O598" s="42"/>
      <c r="P598" s="42"/>
      <c r="Q598" s="42"/>
      <c r="R598" s="42"/>
      <c r="S598" s="42"/>
      <c r="T598" s="42"/>
      <c r="U598" s="42"/>
      <c r="V598" s="42"/>
      <c r="W598" s="42"/>
      <c r="X598" s="42"/>
      <c r="Y598" s="42"/>
      <c r="Z598" s="42"/>
    </row>
    <row r="599" ht="15.75" customHeight="1">
      <c r="A599" s="104" t="s">
        <v>956</v>
      </c>
      <c r="B599" s="96" t="s">
        <v>5395</v>
      </c>
      <c r="C599" s="96" t="s">
        <v>455</v>
      </c>
      <c r="D599" s="96" t="s">
        <v>1666</v>
      </c>
      <c r="E599" s="96">
        <v>1400.0</v>
      </c>
      <c r="F599" s="125">
        <v>42890.0</v>
      </c>
      <c r="G599" s="96" t="s">
        <v>5396</v>
      </c>
      <c r="H599" s="124" t="s">
        <v>5397</v>
      </c>
      <c r="I599" s="42"/>
      <c r="J599" s="42"/>
      <c r="K599" s="42"/>
      <c r="L599" s="42"/>
      <c r="M599" s="42"/>
      <c r="N599" s="42"/>
      <c r="O599" s="42"/>
      <c r="P599" s="42"/>
      <c r="Q599" s="42"/>
      <c r="R599" s="42"/>
      <c r="S599" s="42"/>
      <c r="T599" s="42"/>
      <c r="U599" s="42"/>
      <c r="V599" s="42"/>
      <c r="W599" s="42"/>
      <c r="X599" s="42"/>
      <c r="Y599" s="42"/>
      <c r="Z599" s="42"/>
    </row>
    <row r="600" ht="15.75" customHeight="1">
      <c r="A600" s="104" t="s">
        <v>198</v>
      </c>
      <c r="B600" s="96" t="s">
        <v>2887</v>
      </c>
      <c r="C600" s="96" t="s">
        <v>339</v>
      </c>
      <c r="D600" s="96" t="s">
        <v>1666</v>
      </c>
      <c r="E600" s="96" t="s">
        <v>5398</v>
      </c>
      <c r="F600" s="123">
        <v>42831.0</v>
      </c>
      <c r="G600" s="96" t="s">
        <v>5399</v>
      </c>
      <c r="H600" s="124"/>
      <c r="I600" s="42"/>
      <c r="J600" s="42"/>
      <c r="K600" s="42"/>
      <c r="L600" s="42"/>
      <c r="M600" s="42"/>
      <c r="N600" s="42"/>
      <c r="O600" s="42"/>
      <c r="P600" s="42"/>
      <c r="Q600" s="42"/>
      <c r="R600" s="42"/>
      <c r="S600" s="42"/>
      <c r="T600" s="42"/>
      <c r="U600" s="42"/>
      <c r="V600" s="42"/>
      <c r="W600" s="42"/>
      <c r="X600" s="42"/>
      <c r="Y600" s="42"/>
      <c r="Z600" s="42"/>
    </row>
    <row r="601" ht="15.75" customHeight="1">
      <c r="A601" s="104" t="s">
        <v>198</v>
      </c>
      <c r="B601" s="96" t="s">
        <v>5400</v>
      </c>
      <c r="C601" s="96" t="s">
        <v>339</v>
      </c>
      <c r="D601" s="96" t="s">
        <v>1666</v>
      </c>
      <c r="E601" s="96" t="s">
        <v>5401</v>
      </c>
      <c r="F601" s="123">
        <v>42831.0</v>
      </c>
      <c r="G601" s="96" t="s">
        <v>5402</v>
      </c>
      <c r="H601" s="124"/>
      <c r="I601" s="42"/>
      <c r="J601" s="42"/>
      <c r="K601" s="42"/>
      <c r="L601" s="42"/>
      <c r="M601" s="42"/>
      <c r="N601" s="42"/>
      <c r="O601" s="42"/>
      <c r="P601" s="42"/>
      <c r="Q601" s="42"/>
      <c r="R601" s="42"/>
      <c r="S601" s="42"/>
      <c r="T601" s="42"/>
      <c r="U601" s="42"/>
      <c r="V601" s="42"/>
      <c r="W601" s="42"/>
      <c r="X601" s="42"/>
      <c r="Y601" s="42"/>
      <c r="Z601" s="42"/>
    </row>
    <row r="602" ht="15.75" customHeight="1">
      <c r="A602" s="104" t="s">
        <v>179</v>
      </c>
      <c r="B602" s="96" t="s">
        <v>180</v>
      </c>
      <c r="C602" s="96" t="s">
        <v>5403</v>
      </c>
      <c r="D602" s="96" t="s">
        <v>1666</v>
      </c>
      <c r="E602" s="96" t="s">
        <v>5404</v>
      </c>
      <c r="F602" s="125">
        <v>42831.0</v>
      </c>
      <c r="G602" s="96"/>
      <c r="H602" s="124"/>
      <c r="I602" s="42"/>
      <c r="J602" s="42"/>
      <c r="K602" s="42"/>
      <c r="L602" s="42"/>
      <c r="M602" s="42"/>
      <c r="N602" s="42"/>
      <c r="O602" s="42"/>
      <c r="P602" s="42"/>
      <c r="Q602" s="42"/>
      <c r="R602" s="42"/>
      <c r="S602" s="42"/>
      <c r="T602" s="42"/>
      <c r="U602" s="42"/>
      <c r="V602" s="42"/>
      <c r="W602" s="42"/>
      <c r="X602" s="42"/>
      <c r="Y602" s="42"/>
      <c r="Z602" s="42"/>
    </row>
    <row r="603" ht="15.75" customHeight="1">
      <c r="A603" s="104" t="s">
        <v>86</v>
      </c>
      <c r="B603" s="96" t="s">
        <v>5405</v>
      </c>
      <c r="C603" s="96" t="s">
        <v>27</v>
      </c>
      <c r="D603" s="96" t="s">
        <v>1666</v>
      </c>
      <c r="E603" s="132">
        <v>0.3368055555555556</v>
      </c>
      <c r="F603" s="126">
        <v>42832.0</v>
      </c>
      <c r="G603" s="96" t="s">
        <v>5406</v>
      </c>
      <c r="H603" s="124" t="s">
        <v>5407</v>
      </c>
      <c r="I603" s="42"/>
      <c r="J603" s="42"/>
      <c r="K603" s="42"/>
      <c r="L603" s="42"/>
      <c r="M603" s="42"/>
      <c r="N603" s="42"/>
      <c r="O603" s="42"/>
      <c r="P603" s="42"/>
      <c r="Q603" s="42"/>
      <c r="R603" s="42"/>
      <c r="S603" s="42"/>
      <c r="T603" s="42"/>
      <c r="U603" s="42"/>
      <c r="V603" s="42"/>
      <c r="W603" s="42"/>
      <c r="X603" s="42"/>
      <c r="Y603" s="42"/>
      <c r="Z603" s="42"/>
    </row>
    <row r="604" ht="15.75" customHeight="1">
      <c r="A604" s="104" t="s">
        <v>86</v>
      </c>
      <c r="B604" s="96" t="s">
        <v>5408</v>
      </c>
      <c r="C604" s="96" t="s">
        <v>27</v>
      </c>
      <c r="D604" s="96" t="s">
        <v>1666</v>
      </c>
      <c r="E604" s="132">
        <v>0.3388888888888889</v>
      </c>
      <c r="F604" s="126">
        <v>42832.0</v>
      </c>
      <c r="G604" s="96" t="s">
        <v>5409</v>
      </c>
      <c r="H604" s="124"/>
      <c r="I604" s="42"/>
      <c r="J604" s="42"/>
      <c r="K604" s="42"/>
      <c r="L604" s="42"/>
      <c r="M604" s="42"/>
      <c r="N604" s="42"/>
      <c r="O604" s="42"/>
      <c r="P604" s="42"/>
      <c r="Q604" s="42"/>
      <c r="R604" s="42"/>
      <c r="S604" s="42"/>
      <c r="T604" s="42"/>
      <c r="U604" s="42"/>
      <c r="V604" s="42"/>
      <c r="W604" s="42"/>
      <c r="X604" s="42"/>
      <c r="Y604" s="42"/>
      <c r="Z604" s="42"/>
    </row>
    <row r="605" ht="15.75" customHeight="1">
      <c r="A605" s="104" t="s">
        <v>86</v>
      </c>
      <c r="B605" s="96" t="s">
        <v>5410</v>
      </c>
      <c r="C605" s="96" t="s">
        <v>339</v>
      </c>
      <c r="D605" s="96" t="s">
        <v>1666</v>
      </c>
      <c r="E605" s="132">
        <v>0.5097222222222222</v>
      </c>
      <c r="F605" s="126">
        <v>42832.0</v>
      </c>
      <c r="G605" s="96" t="s">
        <v>5411</v>
      </c>
      <c r="H605" s="124"/>
      <c r="I605" s="42"/>
      <c r="J605" s="42"/>
      <c r="K605" s="42"/>
      <c r="L605" s="42"/>
      <c r="M605" s="42"/>
      <c r="N605" s="42"/>
      <c r="O605" s="42"/>
      <c r="P605" s="42"/>
      <c r="Q605" s="42"/>
      <c r="R605" s="42"/>
      <c r="S605" s="42"/>
      <c r="T605" s="42"/>
      <c r="U605" s="42"/>
      <c r="V605" s="42"/>
      <c r="W605" s="42"/>
      <c r="X605" s="42"/>
      <c r="Y605" s="42"/>
      <c r="Z605" s="42"/>
    </row>
    <row r="606" ht="15.75" customHeight="1">
      <c r="A606" s="104" t="s">
        <v>109</v>
      </c>
      <c r="B606" s="96" t="s">
        <v>5412</v>
      </c>
      <c r="C606" s="96" t="s">
        <v>116</v>
      </c>
      <c r="D606" s="96" t="s">
        <v>1666</v>
      </c>
      <c r="E606" s="132">
        <v>0.09722222222222222</v>
      </c>
      <c r="F606" s="96" t="s">
        <v>5413</v>
      </c>
      <c r="G606" s="96" t="s">
        <v>5414</v>
      </c>
      <c r="H606" s="124"/>
      <c r="I606" s="42"/>
      <c r="J606" s="42"/>
      <c r="K606" s="42"/>
      <c r="L606" s="42"/>
      <c r="M606" s="42"/>
      <c r="N606" s="42"/>
      <c r="O606" s="42"/>
      <c r="P606" s="42"/>
      <c r="Q606" s="42"/>
      <c r="R606" s="42"/>
      <c r="S606" s="42"/>
      <c r="T606" s="42"/>
      <c r="U606" s="42"/>
      <c r="V606" s="42"/>
      <c r="W606" s="42"/>
      <c r="X606" s="42"/>
      <c r="Y606" s="42"/>
      <c r="Z606" s="42"/>
    </row>
    <row r="607" ht="15.75" customHeight="1">
      <c r="A607" s="104" t="s">
        <v>109</v>
      </c>
      <c r="B607" s="96" t="s">
        <v>5155</v>
      </c>
      <c r="C607" s="96" t="s">
        <v>116</v>
      </c>
      <c r="D607" s="96" t="s">
        <v>1666</v>
      </c>
      <c r="E607" s="132">
        <v>0.09722222222222222</v>
      </c>
      <c r="F607" s="96" t="s">
        <v>5413</v>
      </c>
      <c r="G607" s="96" t="s">
        <v>5415</v>
      </c>
      <c r="H607" s="124"/>
      <c r="I607" s="42"/>
      <c r="J607" s="42"/>
      <c r="K607" s="42"/>
      <c r="L607" s="42"/>
      <c r="M607" s="42"/>
      <c r="N607" s="42"/>
      <c r="O607" s="42"/>
      <c r="P607" s="42"/>
      <c r="Q607" s="42"/>
      <c r="R607" s="42"/>
      <c r="S607" s="42"/>
      <c r="T607" s="42"/>
      <c r="U607" s="42"/>
      <c r="V607" s="42"/>
      <c r="W607" s="42"/>
      <c r="X607" s="42"/>
      <c r="Y607" s="42"/>
      <c r="Z607" s="42"/>
    </row>
    <row r="608" ht="15.75" customHeight="1">
      <c r="A608" s="104" t="s">
        <v>179</v>
      </c>
      <c r="B608" s="96" t="s">
        <v>5416</v>
      </c>
      <c r="C608" s="96" t="s">
        <v>339</v>
      </c>
      <c r="D608" s="96" t="s">
        <v>1666</v>
      </c>
      <c r="E608" s="96" t="s">
        <v>5417</v>
      </c>
      <c r="F608" s="125">
        <v>42832.0</v>
      </c>
      <c r="G608" s="96" t="s">
        <v>5418</v>
      </c>
      <c r="H608" s="124"/>
      <c r="I608" s="42"/>
      <c r="J608" s="42"/>
      <c r="K608" s="42"/>
      <c r="L608" s="42"/>
      <c r="M608" s="42"/>
      <c r="N608" s="42"/>
      <c r="O608" s="42"/>
      <c r="P608" s="42"/>
      <c r="Q608" s="42"/>
      <c r="R608" s="42"/>
      <c r="S608" s="42"/>
      <c r="T608" s="42"/>
      <c r="U608" s="42"/>
      <c r="V608" s="42"/>
      <c r="W608" s="42"/>
      <c r="X608" s="42"/>
      <c r="Y608" s="42"/>
      <c r="Z608" s="42"/>
    </row>
    <row r="609" ht="15.75" customHeight="1">
      <c r="A609" s="104" t="s">
        <v>373</v>
      </c>
      <c r="B609" s="96" t="s">
        <v>5419</v>
      </c>
      <c r="C609" s="96" t="s">
        <v>27</v>
      </c>
      <c r="D609" s="96" t="s">
        <v>1666</v>
      </c>
      <c r="E609" s="130">
        <v>0.6270833333333333</v>
      </c>
      <c r="F609" s="123">
        <v>42833.0</v>
      </c>
      <c r="G609" s="96" t="s">
        <v>5420</v>
      </c>
      <c r="H609" s="124"/>
      <c r="I609" s="42"/>
      <c r="J609" s="42"/>
      <c r="K609" s="42"/>
      <c r="L609" s="42"/>
      <c r="M609" s="42"/>
      <c r="N609" s="42"/>
      <c r="O609" s="42"/>
      <c r="P609" s="42"/>
      <c r="Q609" s="42"/>
      <c r="R609" s="42"/>
      <c r="S609" s="42"/>
      <c r="T609" s="42"/>
      <c r="U609" s="42"/>
      <c r="V609" s="42"/>
      <c r="W609" s="42"/>
      <c r="X609" s="42"/>
      <c r="Y609" s="42"/>
      <c r="Z609" s="42"/>
    </row>
    <row r="610" ht="15.75" customHeight="1">
      <c r="A610" s="104" t="s">
        <v>109</v>
      </c>
      <c r="B610" s="96" t="s">
        <v>5421</v>
      </c>
      <c r="C610" s="96" t="s">
        <v>339</v>
      </c>
      <c r="D610" s="96" t="s">
        <v>1666</v>
      </c>
      <c r="E610" s="132">
        <v>0.9944444444444445</v>
      </c>
      <c r="F610" s="96" t="s">
        <v>1021</v>
      </c>
      <c r="G610" s="96" t="s">
        <v>5422</v>
      </c>
      <c r="H610" s="124"/>
      <c r="I610" s="42"/>
      <c r="J610" s="42"/>
      <c r="K610" s="42"/>
      <c r="L610" s="42"/>
      <c r="M610" s="42"/>
      <c r="N610" s="42"/>
      <c r="O610" s="42"/>
      <c r="P610" s="42"/>
      <c r="Q610" s="42"/>
      <c r="R610" s="42"/>
      <c r="S610" s="42"/>
      <c r="T610" s="42"/>
      <c r="U610" s="42"/>
      <c r="V610" s="42"/>
      <c r="W610" s="42"/>
      <c r="X610" s="42"/>
      <c r="Y610" s="42"/>
      <c r="Z610" s="42"/>
    </row>
    <row r="611" ht="15.75" customHeight="1">
      <c r="A611" s="104" t="s">
        <v>611</v>
      </c>
      <c r="B611" s="96" t="s">
        <v>5423</v>
      </c>
      <c r="C611" s="96" t="s">
        <v>339</v>
      </c>
      <c r="D611" s="96" t="s">
        <v>1666</v>
      </c>
      <c r="E611" s="96" t="s">
        <v>5424</v>
      </c>
      <c r="F611" s="123">
        <v>42982.0</v>
      </c>
      <c r="G611" s="96" t="s">
        <v>5425</v>
      </c>
      <c r="H611" s="124"/>
      <c r="I611" s="42"/>
      <c r="J611" s="42"/>
      <c r="K611" s="42"/>
      <c r="L611" s="42"/>
      <c r="M611" s="42"/>
      <c r="N611" s="42"/>
      <c r="O611" s="42"/>
      <c r="P611" s="42"/>
      <c r="Q611" s="42"/>
      <c r="R611" s="42"/>
      <c r="S611" s="42"/>
      <c r="T611" s="42"/>
      <c r="U611" s="42"/>
      <c r="V611" s="42"/>
      <c r="W611" s="42"/>
      <c r="X611" s="42"/>
      <c r="Y611" s="42"/>
      <c r="Z611" s="42"/>
    </row>
    <row r="612" ht="15.75" customHeight="1">
      <c r="A612" s="104" t="s">
        <v>611</v>
      </c>
      <c r="B612" s="96" t="s">
        <v>5426</v>
      </c>
      <c r="C612" s="96" t="s">
        <v>339</v>
      </c>
      <c r="D612" s="96" t="s">
        <v>1666</v>
      </c>
      <c r="E612" s="96" t="s">
        <v>5424</v>
      </c>
      <c r="F612" s="123">
        <v>42982.0</v>
      </c>
      <c r="G612" s="96" t="s">
        <v>5427</v>
      </c>
      <c r="H612" s="124"/>
      <c r="I612" s="42"/>
      <c r="J612" s="42"/>
      <c r="K612" s="42"/>
      <c r="L612" s="42"/>
      <c r="M612" s="42"/>
      <c r="N612" s="42"/>
      <c r="O612" s="42"/>
      <c r="P612" s="42"/>
      <c r="Q612" s="42"/>
      <c r="R612" s="42"/>
      <c r="S612" s="42"/>
      <c r="T612" s="42"/>
      <c r="U612" s="42"/>
      <c r="V612" s="42"/>
      <c r="W612" s="42"/>
      <c r="X612" s="42"/>
      <c r="Y612" s="42"/>
      <c r="Z612" s="42"/>
    </row>
    <row r="613" ht="15.75" customHeight="1">
      <c r="A613" s="104" t="s">
        <v>191</v>
      </c>
      <c r="B613" s="96" t="s">
        <v>5428</v>
      </c>
      <c r="C613" s="96" t="s">
        <v>27</v>
      </c>
      <c r="D613" s="96" t="s">
        <v>1666</v>
      </c>
      <c r="E613" s="96" t="s">
        <v>5429</v>
      </c>
      <c r="F613" s="126">
        <v>42834.0</v>
      </c>
      <c r="G613" s="96" t="s">
        <v>5430</v>
      </c>
      <c r="H613" s="124"/>
      <c r="I613" s="42"/>
      <c r="J613" s="42"/>
      <c r="K613" s="42"/>
      <c r="L613" s="42"/>
      <c r="M613" s="42"/>
      <c r="N613" s="42"/>
      <c r="O613" s="42"/>
      <c r="P613" s="42"/>
      <c r="Q613" s="42"/>
      <c r="R613" s="42"/>
      <c r="S613" s="42"/>
      <c r="T613" s="42"/>
      <c r="U613" s="42"/>
      <c r="V613" s="42"/>
      <c r="W613" s="42"/>
      <c r="X613" s="42"/>
      <c r="Y613" s="42"/>
      <c r="Z613" s="42"/>
    </row>
    <row r="614" ht="15.75" customHeight="1">
      <c r="A614" s="104" t="s">
        <v>191</v>
      </c>
      <c r="B614" s="96" t="s">
        <v>5431</v>
      </c>
      <c r="C614" s="96" t="s">
        <v>27</v>
      </c>
      <c r="D614" s="96" t="s">
        <v>1666</v>
      </c>
      <c r="E614" s="96" t="s">
        <v>5432</v>
      </c>
      <c r="F614" s="123">
        <v>42834.0</v>
      </c>
      <c r="G614" s="96" t="s">
        <v>427</v>
      </c>
      <c r="H614" s="124"/>
      <c r="I614" s="42"/>
      <c r="J614" s="42"/>
      <c r="K614" s="42"/>
      <c r="L614" s="42"/>
      <c r="M614" s="42"/>
      <c r="N614" s="42"/>
      <c r="O614" s="42"/>
      <c r="P614" s="42"/>
      <c r="Q614" s="42"/>
      <c r="R614" s="42"/>
      <c r="S614" s="42"/>
      <c r="T614" s="42"/>
      <c r="U614" s="42"/>
      <c r="V614" s="42"/>
      <c r="W614" s="42"/>
      <c r="X614" s="42"/>
      <c r="Y614" s="42"/>
      <c r="Z614" s="42"/>
    </row>
    <row r="615" ht="15.75" customHeight="1">
      <c r="A615" s="104" t="s">
        <v>179</v>
      </c>
      <c r="B615" s="96" t="s">
        <v>5433</v>
      </c>
      <c r="C615" s="96" t="s">
        <v>116</v>
      </c>
      <c r="D615" s="96" t="s">
        <v>1666</v>
      </c>
      <c r="E615" s="96" t="s">
        <v>5434</v>
      </c>
      <c r="F615" s="125">
        <v>42834.0</v>
      </c>
      <c r="G615" s="96" t="s">
        <v>5435</v>
      </c>
      <c r="H615" s="124"/>
      <c r="I615" s="42"/>
      <c r="J615" s="42"/>
      <c r="K615" s="42"/>
      <c r="L615" s="42"/>
      <c r="M615" s="42"/>
      <c r="N615" s="42"/>
      <c r="O615" s="42"/>
      <c r="P615" s="42"/>
      <c r="Q615" s="42"/>
      <c r="R615" s="42"/>
      <c r="S615" s="42"/>
      <c r="T615" s="42"/>
      <c r="U615" s="42"/>
      <c r="V615" s="42"/>
      <c r="W615" s="42"/>
      <c r="X615" s="42"/>
      <c r="Y615" s="42"/>
      <c r="Z615" s="42"/>
    </row>
    <row r="616" ht="15.75" customHeight="1">
      <c r="A616" s="104" t="s">
        <v>5436</v>
      </c>
      <c r="B616" s="96" t="s">
        <v>4400</v>
      </c>
      <c r="C616" s="96" t="s">
        <v>116</v>
      </c>
      <c r="D616" s="96" t="s">
        <v>1666</v>
      </c>
      <c r="E616" s="96"/>
      <c r="F616" s="96" t="s">
        <v>5437</v>
      </c>
      <c r="G616" s="96" t="s">
        <v>1196</v>
      </c>
      <c r="H616" s="124"/>
      <c r="I616" s="42"/>
      <c r="J616" s="42"/>
      <c r="K616" s="42"/>
      <c r="L616" s="42"/>
      <c r="M616" s="42"/>
      <c r="N616" s="42"/>
      <c r="O616" s="42"/>
      <c r="P616" s="42"/>
      <c r="Q616" s="42"/>
      <c r="R616" s="42"/>
      <c r="S616" s="42"/>
      <c r="T616" s="42"/>
      <c r="U616" s="42"/>
      <c r="V616" s="42"/>
      <c r="W616" s="42"/>
      <c r="X616" s="42"/>
      <c r="Y616" s="42"/>
      <c r="Z616" s="42"/>
    </row>
    <row r="617" ht="15.75" customHeight="1">
      <c r="A617" s="104" t="s">
        <v>373</v>
      </c>
      <c r="B617" s="96" t="s">
        <v>5438</v>
      </c>
      <c r="C617" s="96" t="s">
        <v>27</v>
      </c>
      <c r="D617" s="96" t="s">
        <v>1666</v>
      </c>
      <c r="E617" s="130">
        <v>0.7368055555555556</v>
      </c>
      <c r="F617" s="123">
        <v>42834.0</v>
      </c>
      <c r="G617" s="96" t="s">
        <v>5265</v>
      </c>
      <c r="H617" s="124"/>
      <c r="I617" s="42"/>
      <c r="J617" s="42"/>
      <c r="K617" s="42"/>
      <c r="L617" s="42"/>
      <c r="M617" s="42"/>
      <c r="N617" s="42"/>
      <c r="O617" s="42"/>
      <c r="P617" s="42"/>
      <c r="Q617" s="42"/>
      <c r="R617" s="42"/>
      <c r="S617" s="42"/>
      <c r="T617" s="42"/>
      <c r="U617" s="42"/>
      <c r="V617" s="42"/>
      <c r="W617" s="42"/>
      <c r="X617" s="42"/>
      <c r="Y617" s="42"/>
      <c r="Z617" s="42"/>
    </row>
    <row r="618" ht="15.75" customHeight="1">
      <c r="A618" s="104" t="s">
        <v>611</v>
      </c>
      <c r="B618" s="96" t="s">
        <v>5439</v>
      </c>
      <c r="C618" s="96" t="s">
        <v>339</v>
      </c>
      <c r="D618" s="96" t="s">
        <v>1666</v>
      </c>
      <c r="E618" s="96" t="s">
        <v>5328</v>
      </c>
      <c r="F618" s="123">
        <v>43012.0</v>
      </c>
      <c r="G618" s="96" t="s">
        <v>5440</v>
      </c>
      <c r="H618" s="124"/>
      <c r="I618" s="42"/>
      <c r="J618" s="42"/>
      <c r="K618" s="42"/>
      <c r="L618" s="42"/>
      <c r="M618" s="42"/>
      <c r="N618" s="42"/>
      <c r="O618" s="42"/>
      <c r="P618" s="42"/>
      <c r="Q618" s="42"/>
      <c r="R618" s="42"/>
      <c r="S618" s="42"/>
      <c r="T618" s="42"/>
      <c r="U618" s="42"/>
      <c r="V618" s="42"/>
      <c r="W618" s="42"/>
      <c r="X618" s="42"/>
      <c r="Y618" s="42"/>
      <c r="Z618" s="42"/>
    </row>
    <row r="619" ht="15.75" customHeight="1">
      <c r="A619" s="104" t="s">
        <v>611</v>
      </c>
      <c r="B619" s="96" t="s">
        <v>5441</v>
      </c>
      <c r="C619" s="96" t="s">
        <v>27</v>
      </c>
      <c r="D619" s="96" t="s">
        <v>1666</v>
      </c>
      <c r="E619" s="96" t="s">
        <v>5442</v>
      </c>
      <c r="F619" s="123">
        <v>43012.0</v>
      </c>
      <c r="G619" s="96" t="s">
        <v>5443</v>
      </c>
      <c r="H619" s="124"/>
      <c r="I619" s="42"/>
      <c r="J619" s="42"/>
      <c r="K619" s="42"/>
      <c r="L619" s="42"/>
      <c r="M619" s="42"/>
      <c r="N619" s="42"/>
      <c r="O619" s="42"/>
      <c r="P619" s="42"/>
      <c r="Q619" s="42"/>
      <c r="R619" s="42"/>
      <c r="S619" s="42"/>
      <c r="T619" s="42"/>
      <c r="U619" s="42"/>
      <c r="V619" s="42"/>
      <c r="W619" s="42"/>
      <c r="X619" s="42"/>
      <c r="Y619" s="42"/>
      <c r="Z619" s="42"/>
    </row>
    <row r="620" ht="16.5" customHeight="1">
      <c r="A620" s="104" t="s">
        <v>611</v>
      </c>
      <c r="B620" s="96" t="s">
        <v>5444</v>
      </c>
      <c r="C620" s="96" t="s">
        <v>339</v>
      </c>
      <c r="D620" s="96" t="s">
        <v>1666</v>
      </c>
      <c r="E620" s="96" t="s">
        <v>3534</v>
      </c>
      <c r="F620" s="123">
        <v>43012.0</v>
      </c>
      <c r="G620" s="96" t="s">
        <v>5445</v>
      </c>
      <c r="H620" s="124"/>
      <c r="I620" s="42"/>
      <c r="J620" s="42"/>
      <c r="K620" s="42"/>
      <c r="L620" s="42"/>
      <c r="M620" s="42"/>
      <c r="N620" s="42"/>
      <c r="O620" s="42"/>
      <c r="P620" s="42"/>
      <c r="Q620" s="42"/>
      <c r="R620" s="42"/>
      <c r="S620" s="42"/>
      <c r="T620" s="42"/>
      <c r="U620" s="42"/>
      <c r="V620" s="42"/>
      <c r="W620" s="42"/>
      <c r="X620" s="42"/>
      <c r="Y620" s="42"/>
      <c r="Z620" s="42"/>
    </row>
    <row r="621" ht="15.75" customHeight="1">
      <c r="A621" s="104" t="s">
        <v>109</v>
      </c>
      <c r="B621" s="96" t="s">
        <v>5446</v>
      </c>
      <c r="C621" s="96" t="s">
        <v>27</v>
      </c>
      <c r="D621" s="96" t="s">
        <v>1666</v>
      </c>
      <c r="E621" s="130">
        <v>0.8840277777777777</v>
      </c>
      <c r="F621" s="96" t="s">
        <v>1074</v>
      </c>
      <c r="G621" s="96" t="s">
        <v>5447</v>
      </c>
      <c r="H621" s="124"/>
      <c r="I621" s="42"/>
      <c r="J621" s="42"/>
      <c r="K621" s="42"/>
      <c r="L621" s="42"/>
      <c r="M621" s="42"/>
      <c r="N621" s="42"/>
      <c r="O621" s="42"/>
      <c r="P621" s="42"/>
      <c r="Q621" s="42"/>
      <c r="R621" s="42"/>
      <c r="S621" s="42"/>
      <c r="T621" s="42"/>
      <c r="U621" s="42"/>
      <c r="V621" s="42"/>
      <c r="W621" s="42"/>
      <c r="X621" s="42"/>
      <c r="Y621" s="42"/>
      <c r="Z621" s="42"/>
    </row>
    <row r="622" ht="15.75" customHeight="1">
      <c r="A622" s="104" t="s">
        <v>373</v>
      </c>
      <c r="B622" s="96" t="s">
        <v>5448</v>
      </c>
      <c r="C622" s="96" t="s">
        <v>116</v>
      </c>
      <c r="D622" s="96" t="s">
        <v>1666</v>
      </c>
      <c r="E622" s="130">
        <v>0.8291666666666667</v>
      </c>
      <c r="F622" s="123">
        <v>42835.0</v>
      </c>
      <c r="G622" s="96" t="s">
        <v>5449</v>
      </c>
      <c r="H622" s="124"/>
      <c r="I622" s="42"/>
      <c r="J622" s="42"/>
      <c r="K622" s="42"/>
      <c r="L622" s="42"/>
      <c r="M622" s="42"/>
      <c r="N622" s="42"/>
      <c r="O622" s="42"/>
      <c r="P622" s="42"/>
      <c r="Q622" s="42"/>
      <c r="R622" s="42"/>
      <c r="S622" s="42"/>
      <c r="T622" s="42"/>
      <c r="U622" s="42"/>
      <c r="V622" s="42"/>
      <c r="W622" s="42"/>
      <c r="X622" s="42"/>
      <c r="Y622" s="42"/>
      <c r="Z622" s="42"/>
    </row>
    <row r="623" ht="15.75" customHeight="1">
      <c r="A623" s="104" t="s">
        <v>373</v>
      </c>
      <c r="B623" s="96" t="s">
        <v>5450</v>
      </c>
      <c r="C623" s="96" t="s">
        <v>27</v>
      </c>
      <c r="D623" s="96" t="s">
        <v>1666</v>
      </c>
      <c r="E623" s="130">
        <v>0.8381944444444445</v>
      </c>
      <c r="F623" s="123">
        <v>42835.0</v>
      </c>
      <c r="G623" s="96" t="s">
        <v>5451</v>
      </c>
      <c r="H623" s="124"/>
      <c r="I623" s="42"/>
      <c r="J623" s="42"/>
      <c r="K623" s="42"/>
      <c r="L623" s="42"/>
      <c r="M623" s="42"/>
      <c r="N623" s="42"/>
      <c r="O623" s="42"/>
      <c r="P623" s="42"/>
      <c r="Q623" s="42"/>
      <c r="R623" s="42"/>
      <c r="S623" s="42"/>
      <c r="T623" s="42"/>
      <c r="U623" s="42"/>
      <c r="V623" s="42"/>
      <c r="W623" s="42"/>
      <c r="X623" s="42"/>
      <c r="Y623" s="42"/>
      <c r="Z623" s="42"/>
    </row>
    <row r="624" ht="15.75" customHeight="1">
      <c r="A624" s="104" t="s">
        <v>373</v>
      </c>
      <c r="B624" s="96" t="s">
        <v>5452</v>
      </c>
      <c r="C624" s="96" t="s">
        <v>44</v>
      </c>
      <c r="D624" s="96" t="s">
        <v>1666</v>
      </c>
      <c r="E624" s="130">
        <v>0.8465277777777778</v>
      </c>
      <c r="F624" s="123">
        <v>42835.0</v>
      </c>
      <c r="G624" s="96" t="s">
        <v>1131</v>
      </c>
      <c r="H624" s="124"/>
      <c r="I624" s="42"/>
      <c r="J624" s="42"/>
      <c r="K624" s="42"/>
      <c r="L624" s="42"/>
      <c r="M624" s="42"/>
      <c r="N624" s="42"/>
      <c r="O624" s="42"/>
      <c r="P624" s="42"/>
      <c r="Q624" s="42"/>
      <c r="R624" s="42"/>
      <c r="S624" s="42"/>
      <c r="T624" s="42"/>
      <c r="U624" s="42"/>
      <c r="V624" s="42"/>
      <c r="W624" s="42"/>
      <c r="X624" s="42"/>
      <c r="Y624" s="42"/>
      <c r="Z624" s="42"/>
    </row>
    <row r="625" ht="15.75" customHeight="1">
      <c r="A625" s="104" t="s">
        <v>373</v>
      </c>
      <c r="B625" s="96" t="s">
        <v>5453</v>
      </c>
      <c r="C625" s="96" t="s">
        <v>219</v>
      </c>
      <c r="D625" s="96" t="s">
        <v>1666</v>
      </c>
      <c r="E625" s="130">
        <v>0.8729166666666667</v>
      </c>
      <c r="F625" s="123">
        <v>42835.0</v>
      </c>
      <c r="G625" s="96" t="s">
        <v>5454</v>
      </c>
      <c r="H625" s="124"/>
      <c r="I625" s="42"/>
      <c r="J625" s="42"/>
      <c r="K625" s="42"/>
      <c r="L625" s="42"/>
      <c r="M625" s="42"/>
      <c r="N625" s="42"/>
      <c r="O625" s="42"/>
      <c r="P625" s="42"/>
      <c r="Q625" s="42"/>
      <c r="R625" s="42"/>
      <c r="S625" s="42"/>
      <c r="T625" s="42"/>
      <c r="U625" s="42"/>
      <c r="V625" s="42"/>
      <c r="W625" s="42"/>
      <c r="X625" s="42"/>
      <c r="Y625" s="42"/>
      <c r="Z625" s="42"/>
    </row>
    <row r="626" ht="15.75" customHeight="1">
      <c r="A626" s="104" t="s">
        <v>179</v>
      </c>
      <c r="B626" s="96" t="s">
        <v>5455</v>
      </c>
      <c r="C626" s="96" t="s">
        <v>116</v>
      </c>
      <c r="D626" s="96" t="s">
        <v>1666</v>
      </c>
      <c r="E626" s="96" t="s">
        <v>5224</v>
      </c>
      <c r="F626" s="125">
        <v>42835.0</v>
      </c>
      <c r="G626" s="96"/>
      <c r="H626" s="124"/>
      <c r="I626" s="42"/>
      <c r="J626" s="42"/>
      <c r="K626" s="42"/>
      <c r="L626" s="42"/>
      <c r="M626" s="42"/>
      <c r="N626" s="42"/>
      <c r="O626" s="42"/>
      <c r="P626" s="42"/>
      <c r="Q626" s="42"/>
      <c r="R626" s="42"/>
      <c r="S626" s="42"/>
      <c r="T626" s="42"/>
      <c r="U626" s="42"/>
      <c r="V626" s="42"/>
      <c r="W626" s="42"/>
      <c r="X626" s="42"/>
      <c r="Y626" s="42"/>
      <c r="Z626" s="42"/>
    </row>
    <row r="627" ht="15.75" customHeight="1">
      <c r="A627" s="104" t="s">
        <v>373</v>
      </c>
      <c r="B627" s="96" t="s">
        <v>5456</v>
      </c>
      <c r="C627" s="96" t="s">
        <v>339</v>
      </c>
      <c r="D627" s="96" t="s">
        <v>1666</v>
      </c>
      <c r="E627" s="130">
        <v>0.5375</v>
      </c>
      <c r="F627" s="123">
        <v>42836.0</v>
      </c>
      <c r="G627" s="96">
        <v>700.0</v>
      </c>
      <c r="H627" s="124"/>
      <c r="I627" s="42"/>
      <c r="J627" s="42"/>
      <c r="K627" s="42"/>
      <c r="L627" s="42"/>
      <c r="M627" s="42"/>
      <c r="N627" s="42"/>
      <c r="O627" s="42"/>
      <c r="P627" s="42"/>
      <c r="Q627" s="42"/>
      <c r="R627" s="42"/>
      <c r="S627" s="42"/>
      <c r="T627" s="42"/>
      <c r="U627" s="42"/>
      <c r="V627" s="42"/>
      <c r="W627" s="42"/>
      <c r="X627" s="42"/>
      <c r="Y627" s="42"/>
      <c r="Z627" s="42"/>
    </row>
    <row r="628" ht="15.75" customHeight="1">
      <c r="A628" s="104" t="s">
        <v>109</v>
      </c>
      <c r="B628" s="96" t="s">
        <v>5457</v>
      </c>
      <c r="C628" s="96" t="s">
        <v>44</v>
      </c>
      <c r="D628" s="96" t="s">
        <v>1666</v>
      </c>
      <c r="E628" s="132">
        <v>0.8298611111111112</v>
      </c>
      <c r="F628" s="96" t="s">
        <v>5458</v>
      </c>
      <c r="G628" s="96" t="s">
        <v>5459</v>
      </c>
      <c r="H628" s="124"/>
      <c r="I628" s="42"/>
      <c r="J628" s="42"/>
      <c r="K628" s="42"/>
      <c r="L628" s="42"/>
      <c r="M628" s="42"/>
      <c r="N628" s="42"/>
      <c r="O628" s="42"/>
      <c r="P628" s="42"/>
      <c r="Q628" s="42"/>
      <c r="R628" s="42"/>
      <c r="S628" s="42"/>
      <c r="T628" s="42"/>
      <c r="U628" s="42"/>
      <c r="V628" s="42"/>
      <c r="W628" s="42"/>
      <c r="X628" s="42"/>
      <c r="Y628" s="42"/>
      <c r="Z628" s="42"/>
    </row>
    <row r="629" ht="15.75" customHeight="1">
      <c r="A629" s="104" t="s">
        <v>171</v>
      </c>
      <c r="B629" s="96" t="s">
        <v>5460</v>
      </c>
      <c r="C629" s="96" t="s">
        <v>339</v>
      </c>
      <c r="D629" s="96" t="s">
        <v>1666</v>
      </c>
      <c r="E629" s="96" t="s">
        <v>5461</v>
      </c>
      <c r="F629" s="123">
        <v>43043.0</v>
      </c>
      <c r="G629" s="96" t="s">
        <v>5462</v>
      </c>
      <c r="H629" s="124"/>
      <c r="I629" s="42"/>
      <c r="J629" s="42"/>
      <c r="K629" s="42"/>
      <c r="L629" s="42"/>
      <c r="M629" s="42"/>
      <c r="N629" s="42"/>
      <c r="O629" s="42"/>
      <c r="P629" s="42"/>
      <c r="Q629" s="42"/>
      <c r="R629" s="42"/>
      <c r="S629" s="42"/>
      <c r="T629" s="42"/>
      <c r="U629" s="42"/>
      <c r="V629" s="42"/>
      <c r="W629" s="42"/>
      <c r="X629" s="42"/>
      <c r="Y629" s="42"/>
      <c r="Z629" s="42"/>
    </row>
    <row r="630" ht="15.75" customHeight="1">
      <c r="A630" s="104" t="s">
        <v>26</v>
      </c>
      <c r="B630" s="96" t="s">
        <v>5463</v>
      </c>
      <c r="C630" s="96" t="s">
        <v>116</v>
      </c>
      <c r="D630" s="96" t="s">
        <v>1666</v>
      </c>
      <c r="E630" s="96" t="s">
        <v>5464</v>
      </c>
      <c r="F630" s="125">
        <v>42836.0</v>
      </c>
      <c r="G630" s="96" t="s">
        <v>5465</v>
      </c>
      <c r="H630" s="124"/>
      <c r="I630" s="42"/>
      <c r="J630" s="42"/>
      <c r="K630" s="42"/>
      <c r="L630" s="42"/>
      <c r="M630" s="42"/>
      <c r="N630" s="42"/>
      <c r="O630" s="42"/>
      <c r="P630" s="42"/>
      <c r="Q630" s="42"/>
      <c r="R630" s="42"/>
      <c r="S630" s="42"/>
      <c r="T630" s="42"/>
      <c r="U630" s="42"/>
      <c r="V630" s="42"/>
      <c r="W630" s="42"/>
      <c r="X630" s="42"/>
      <c r="Y630" s="42"/>
      <c r="Z630" s="42"/>
    </row>
    <row r="631" ht="15.75" customHeight="1">
      <c r="A631" s="104" t="s">
        <v>109</v>
      </c>
      <c r="B631" s="96" t="s">
        <v>1098</v>
      </c>
      <c r="C631" s="96" t="s">
        <v>339</v>
      </c>
      <c r="D631" s="96" t="s">
        <v>1666</v>
      </c>
      <c r="E631" s="132">
        <v>0.9180555555555555</v>
      </c>
      <c r="F631" s="96" t="s">
        <v>1077</v>
      </c>
      <c r="G631" s="96" t="s">
        <v>1097</v>
      </c>
      <c r="H631" s="124"/>
      <c r="I631" s="42"/>
      <c r="J631" s="42"/>
      <c r="K631" s="42"/>
      <c r="L631" s="42"/>
      <c r="M631" s="42"/>
      <c r="N631" s="42"/>
      <c r="O631" s="42"/>
      <c r="P631" s="42"/>
      <c r="Q631" s="42"/>
      <c r="R631" s="42"/>
      <c r="S631" s="42"/>
      <c r="T631" s="42"/>
      <c r="U631" s="42"/>
      <c r="V631" s="42"/>
      <c r="W631" s="42"/>
      <c r="X631" s="42"/>
      <c r="Y631" s="42"/>
      <c r="Z631" s="42"/>
    </row>
    <row r="632" ht="15.75" customHeight="1">
      <c r="A632" s="104" t="s">
        <v>611</v>
      </c>
      <c r="B632" s="96" t="s">
        <v>5466</v>
      </c>
      <c r="C632" s="96" t="s">
        <v>339</v>
      </c>
      <c r="D632" s="96" t="s">
        <v>1666</v>
      </c>
      <c r="E632" s="96" t="s">
        <v>5467</v>
      </c>
      <c r="F632" s="96" t="s">
        <v>5468</v>
      </c>
      <c r="G632" s="96" t="s">
        <v>5469</v>
      </c>
      <c r="H632" s="124"/>
      <c r="I632" s="42"/>
      <c r="J632" s="42"/>
      <c r="K632" s="42"/>
      <c r="L632" s="42"/>
      <c r="M632" s="42"/>
      <c r="N632" s="42"/>
      <c r="O632" s="42"/>
      <c r="P632" s="42"/>
      <c r="Q632" s="42"/>
      <c r="R632" s="42"/>
      <c r="S632" s="42"/>
      <c r="T632" s="42"/>
      <c r="U632" s="42"/>
      <c r="V632" s="42"/>
      <c r="W632" s="42"/>
      <c r="X632" s="42"/>
      <c r="Y632" s="42"/>
      <c r="Z632" s="42"/>
    </row>
    <row r="633" ht="15.75" customHeight="1">
      <c r="A633" s="104" t="s">
        <v>86</v>
      </c>
      <c r="B633" s="96" t="s">
        <v>5433</v>
      </c>
      <c r="C633" s="96" t="s">
        <v>339</v>
      </c>
      <c r="D633" s="96" t="s">
        <v>1666</v>
      </c>
      <c r="E633" s="96" t="s">
        <v>5470</v>
      </c>
      <c r="F633" s="123">
        <v>42837.0</v>
      </c>
      <c r="G633" s="96" t="s">
        <v>5471</v>
      </c>
      <c r="H633" s="124"/>
      <c r="I633" s="42"/>
      <c r="J633" s="42"/>
      <c r="K633" s="42"/>
      <c r="L633" s="42"/>
      <c r="M633" s="42"/>
      <c r="N633" s="42"/>
      <c r="O633" s="42"/>
      <c r="P633" s="42"/>
      <c r="Q633" s="42"/>
      <c r="R633" s="42"/>
      <c r="S633" s="42"/>
      <c r="T633" s="42"/>
      <c r="U633" s="42"/>
      <c r="V633" s="42"/>
      <c r="W633" s="42"/>
      <c r="X633" s="42"/>
      <c r="Y633" s="42"/>
      <c r="Z633" s="42"/>
    </row>
    <row r="634" ht="15.75" customHeight="1">
      <c r="A634" s="104" t="s">
        <v>373</v>
      </c>
      <c r="B634" s="96" t="s">
        <v>5463</v>
      </c>
      <c r="C634" s="96" t="s">
        <v>339</v>
      </c>
      <c r="D634" s="96" t="s">
        <v>1666</v>
      </c>
      <c r="E634" s="130">
        <v>0.8166666666666667</v>
      </c>
      <c r="F634" s="123">
        <v>42837.0</v>
      </c>
      <c r="G634" s="96" t="s">
        <v>5465</v>
      </c>
      <c r="H634" s="124"/>
      <c r="I634" s="42"/>
      <c r="J634" s="42"/>
      <c r="K634" s="42"/>
      <c r="L634" s="42"/>
      <c r="M634" s="42"/>
      <c r="N634" s="42"/>
      <c r="O634" s="42"/>
      <c r="P634" s="42"/>
      <c r="Q634" s="42"/>
      <c r="R634" s="42"/>
      <c r="S634" s="42"/>
      <c r="T634" s="42"/>
      <c r="U634" s="42"/>
      <c r="V634" s="42"/>
      <c r="W634" s="42"/>
      <c r="X634" s="42"/>
      <c r="Y634" s="42"/>
      <c r="Z634" s="42"/>
    </row>
    <row r="635" ht="15.75" customHeight="1">
      <c r="A635" s="104" t="s">
        <v>373</v>
      </c>
      <c r="B635" s="96" t="s">
        <v>5472</v>
      </c>
      <c r="C635" s="96" t="s">
        <v>339</v>
      </c>
      <c r="D635" s="96" t="s">
        <v>1666</v>
      </c>
      <c r="E635" s="130">
        <v>0.81875</v>
      </c>
      <c r="F635" s="123">
        <v>42837.0</v>
      </c>
      <c r="G635" s="96" t="s">
        <v>5473</v>
      </c>
      <c r="H635" s="124"/>
      <c r="I635" s="42"/>
      <c r="J635" s="42"/>
      <c r="K635" s="42"/>
      <c r="L635" s="42"/>
      <c r="M635" s="42"/>
      <c r="N635" s="42"/>
      <c r="O635" s="42"/>
      <c r="P635" s="42"/>
      <c r="Q635" s="42"/>
      <c r="R635" s="42"/>
      <c r="S635" s="42"/>
      <c r="T635" s="42"/>
      <c r="U635" s="42"/>
      <c r="V635" s="42"/>
      <c r="W635" s="42"/>
      <c r="X635" s="42"/>
      <c r="Y635" s="42"/>
      <c r="Z635" s="42"/>
    </row>
    <row r="636" ht="15.75" customHeight="1">
      <c r="A636" s="104" t="s">
        <v>137</v>
      </c>
      <c r="B636" s="96" t="s">
        <v>5474</v>
      </c>
      <c r="C636" s="96" t="s">
        <v>339</v>
      </c>
      <c r="D636" s="96" t="s">
        <v>1666</v>
      </c>
      <c r="E636" s="96" t="s">
        <v>1129</v>
      </c>
      <c r="F636" s="123">
        <v>42838.0</v>
      </c>
      <c r="G636" s="96" t="s">
        <v>5475</v>
      </c>
      <c r="H636" s="124"/>
      <c r="I636" s="42"/>
      <c r="J636" s="42"/>
      <c r="K636" s="42"/>
      <c r="L636" s="42"/>
      <c r="M636" s="42"/>
      <c r="N636" s="42"/>
      <c r="O636" s="42"/>
      <c r="P636" s="42"/>
      <c r="Q636" s="42"/>
      <c r="R636" s="42"/>
      <c r="S636" s="42"/>
      <c r="T636" s="42"/>
      <c r="U636" s="42"/>
      <c r="V636" s="42"/>
      <c r="W636" s="42"/>
      <c r="X636" s="42"/>
      <c r="Y636" s="42"/>
      <c r="Z636" s="42"/>
    </row>
    <row r="637" ht="15.75" customHeight="1">
      <c r="A637" s="104" t="s">
        <v>611</v>
      </c>
      <c r="B637" s="96" t="s">
        <v>5476</v>
      </c>
      <c r="C637" s="96" t="s">
        <v>339</v>
      </c>
      <c r="D637" s="96" t="s">
        <v>1666</v>
      </c>
      <c r="E637" s="96" t="s">
        <v>5477</v>
      </c>
      <c r="F637" s="96" t="s">
        <v>5468</v>
      </c>
      <c r="G637" s="96" t="s">
        <v>5478</v>
      </c>
      <c r="H637" s="124"/>
      <c r="I637" s="42"/>
      <c r="J637" s="42"/>
      <c r="K637" s="42"/>
      <c r="L637" s="42"/>
      <c r="M637" s="42"/>
      <c r="N637" s="42"/>
      <c r="O637" s="42"/>
      <c r="P637" s="42"/>
      <c r="Q637" s="42"/>
      <c r="R637" s="42"/>
      <c r="S637" s="42"/>
      <c r="T637" s="42"/>
      <c r="U637" s="42"/>
      <c r="V637" s="42"/>
      <c r="W637" s="42"/>
      <c r="X637" s="42"/>
      <c r="Y637" s="42"/>
      <c r="Z637" s="42"/>
    </row>
    <row r="638" ht="15.75" customHeight="1">
      <c r="A638" s="104" t="s">
        <v>109</v>
      </c>
      <c r="B638" s="96" t="s">
        <v>4598</v>
      </c>
      <c r="C638" s="96" t="s">
        <v>116</v>
      </c>
      <c r="D638" s="96" t="s">
        <v>1666</v>
      </c>
      <c r="E638" s="132">
        <v>0.8333333333333334</v>
      </c>
      <c r="F638" s="96" t="s">
        <v>4100</v>
      </c>
      <c r="G638" s="96" t="s">
        <v>5479</v>
      </c>
      <c r="H638" s="124"/>
      <c r="I638" s="42"/>
      <c r="J638" s="42"/>
      <c r="K638" s="42"/>
      <c r="L638" s="42"/>
      <c r="M638" s="42"/>
      <c r="N638" s="42"/>
      <c r="O638" s="42"/>
      <c r="P638" s="42"/>
      <c r="Q638" s="42"/>
      <c r="R638" s="42"/>
      <c r="S638" s="42"/>
      <c r="T638" s="42"/>
      <c r="U638" s="42"/>
      <c r="V638" s="42"/>
      <c r="W638" s="42"/>
      <c r="X638" s="42"/>
      <c r="Y638" s="42"/>
      <c r="Z638" s="42"/>
    </row>
    <row r="639" ht="15.75" customHeight="1">
      <c r="A639" s="104" t="s">
        <v>179</v>
      </c>
      <c r="B639" s="96" t="s">
        <v>5480</v>
      </c>
      <c r="C639" s="96" t="s">
        <v>27</v>
      </c>
      <c r="D639" s="96" t="s">
        <v>1666</v>
      </c>
      <c r="E639" s="96" t="s">
        <v>5481</v>
      </c>
      <c r="F639" s="125">
        <v>42838.0</v>
      </c>
      <c r="G639" s="96" t="s">
        <v>5482</v>
      </c>
      <c r="H639" s="124"/>
      <c r="I639" s="42"/>
      <c r="J639" s="42"/>
      <c r="K639" s="42"/>
      <c r="L639" s="42"/>
      <c r="M639" s="42"/>
      <c r="N639" s="42"/>
      <c r="O639" s="42"/>
      <c r="P639" s="42"/>
      <c r="Q639" s="42"/>
      <c r="R639" s="42"/>
      <c r="S639" s="42"/>
      <c r="T639" s="42"/>
      <c r="U639" s="42"/>
      <c r="V639" s="42"/>
      <c r="W639" s="42"/>
      <c r="X639" s="42"/>
      <c r="Y639" s="42"/>
      <c r="Z639" s="42"/>
    </row>
    <row r="640" ht="15.75" customHeight="1">
      <c r="A640" s="104" t="s">
        <v>179</v>
      </c>
      <c r="B640" s="96" t="s">
        <v>5483</v>
      </c>
      <c r="C640" s="96" t="s">
        <v>27</v>
      </c>
      <c r="D640" s="96" t="s">
        <v>1666</v>
      </c>
      <c r="E640" s="96" t="s">
        <v>5484</v>
      </c>
      <c r="F640" s="125">
        <v>42838.0</v>
      </c>
      <c r="G640" s="96" t="s">
        <v>5485</v>
      </c>
      <c r="H640" s="124"/>
      <c r="I640" s="42"/>
      <c r="J640" s="42"/>
      <c r="K640" s="42"/>
      <c r="L640" s="42"/>
      <c r="M640" s="42"/>
      <c r="N640" s="42"/>
      <c r="O640" s="42"/>
      <c r="P640" s="42"/>
      <c r="Q640" s="42"/>
      <c r="R640" s="42"/>
      <c r="S640" s="42"/>
      <c r="T640" s="42"/>
      <c r="U640" s="42"/>
      <c r="V640" s="42"/>
      <c r="W640" s="42"/>
      <c r="X640" s="42"/>
      <c r="Y640" s="42"/>
      <c r="Z640" s="42"/>
    </row>
    <row r="641" ht="15.75" customHeight="1">
      <c r="A641" s="104" t="s">
        <v>179</v>
      </c>
      <c r="B641" s="96" t="s">
        <v>5486</v>
      </c>
      <c r="C641" s="96" t="s">
        <v>339</v>
      </c>
      <c r="D641" s="96" t="s">
        <v>1666</v>
      </c>
      <c r="E641" s="96">
        <v>1952.0</v>
      </c>
      <c r="F641" s="125">
        <v>42838.0</v>
      </c>
      <c r="G641" s="96" t="s">
        <v>5487</v>
      </c>
      <c r="H641" s="124"/>
      <c r="I641" s="42"/>
      <c r="J641" s="42"/>
      <c r="K641" s="42"/>
      <c r="L641" s="42"/>
      <c r="M641" s="42"/>
      <c r="N641" s="42"/>
      <c r="O641" s="42"/>
      <c r="P641" s="42"/>
      <c r="Q641" s="42"/>
      <c r="R641" s="42"/>
      <c r="S641" s="42"/>
      <c r="T641" s="42"/>
      <c r="U641" s="42"/>
      <c r="V641" s="42"/>
      <c r="W641" s="42"/>
      <c r="X641" s="42"/>
      <c r="Y641" s="42"/>
      <c r="Z641" s="42"/>
    </row>
    <row r="642" ht="15.75" customHeight="1">
      <c r="A642" s="104" t="s">
        <v>109</v>
      </c>
      <c r="B642" s="96" t="s">
        <v>5488</v>
      </c>
      <c r="C642" s="96" t="s">
        <v>339</v>
      </c>
      <c r="D642" s="96" t="s">
        <v>1666</v>
      </c>
      <c r="E642" s="132">
        <v>0.9479166666666666</v>
      </c>
      <c r="F642" s="96" t="s">
        <v>1173</v>
      </c>
      <c r="G642" s="96" t="s">
        <v>5489</v>
      </c>
      <c r="H642" s="124"/>
      <c r="I642" s="42"/>
      <c r="J642" s="42"/>
      <c r="K642" s="42"/>
      <c r="L642" s="42"/>
      <c r="M642" s="42"/>
      <c r="N642" s="42"/>
      <c r="O642" s="42"/>
      <c r="P642" s="42"/>
      <c r="Q642" s="42"/>
      <c r="R642" s="42"/>
      <c r="S642" s="42"/>
      <c r="T642" s="42"/>
      <c r="U642" s="42"/>
      <c r="V642" s="42"/>
      <c r="W642" s="42"/>
      <c r="X642" s="42"/>
      <c r="Y642" s="42"/>
      <c r="Z642" s="42"/>
    </row>
    <row r="643" ht="15.75" customHeight="1">
      <c r="A643" s="104" t="s">
        <v>109</v>
      </c>
      <c r="B643" s="96" t="s">
        <v>4380</v>
      </c>
      <c r="C643" s="96" t="s">
        <v>27</v>
      </c>
      <c r="D643" s="96" t="s">
        <v>1666</v>
      </c>
      <c r="E643" s="132">
        <v>0.5888888888888889</v>
      </c>
      <c r="F643" s="96" t="s">
        <v>5490</v>
      </c>
      <c r="G643" s="96" t="s">
        <v>5491</v>
      </c>
      <c r="H643" s="124"/>
      <c r="I643" s="42"/>
      <c r="J643" s="42"/>
      <c r="K643" s="42"/>
      <c r="L643" s="42"/>
      <c r="M643" s="42"/>
      <c r="N643" s="42"/>
      <c r="O643" s="42"/>
      <c r="P643" s="42"/>
      <c r="Q643" s="42"/>
      <c r="R643" s="42"/>
      <c r="S643" s="42"/>
      <c r="T643" s="42"/>
      <c r="U643" s="42"/>
      <c r="V643" s="42"/>
      <c r="W643" s="42"/>
      <c r="X643" s="42"/>
      <c r="Y643" s="42"/>
      <c r="Z643" s="42"/>
    </row>
    <row r="644" ht="15.75" customHeight="1">
      <c r="A644" s="104" t="s">
        <v>109</v>
      </c>
      <c r="B644" s="96" t="s">
        <v>5492</v>
      </c>
      <c r="C644" s="96" t="s">
        <v>27</v>
      </c>
      <c r="D644" s="96" t="s">
        <v>1666</v>
      </c>
      <c r="E644" s="132">
        <v>0.5888888888888889</v>
      </c>
      <c r="F644" s="96" t="s">
        <v>5490</v>
      </c>
      <c r="G644" s="96" t="s">
        <v>5493</v>
      </c>
      <c r="H644" s="124"/>
      <c r="I644" s="42"/>
      <c r="J644" s="42"/>
      <c r="K644" s="42"/>
      <c r="L644" s="42"/>
      <c r="M644" s="42"/>
      <c r="N644" s="42"/>
      <c r="O644" s="42"/>
      <c r="P644" s="42"/>
      <c r="Q644" s="42"/>
      <c r="R644" s="42"/>
      <c r="S644" s="42"/>
      <c r="T644" s="42"/>
      <c r="U644" s="42"/>
      <c r="V644" s="42"/>
      <c r="W644" s="42"/>
      <c r="X644" s="42"/>
      <c r="Y644" s="42"/>
      <c r="Z644" s="42"/>
    </row>
    <row r="645" ht="15.75" customHeight="1">
      <c r="A645" s="104" t="s">
        <v>109</v>
      </c>
      <c r="B645" s="96" t="s">
        <v>5494</v>
      </c>
      <c r="C645" s="96" t="s">
        <v>27</v>
      </c>
      <c r="D645" s="96" t="s">
        <v>1666</v>
      </c>
      <c r="E645" s="132">
        <v>0.7520833333333333</v>
      </c>
      <c r="F645" s="96" t="s">
        <v>5490</v>
      </c>
      <c r="G645" s="96" t="s">
        <v>5495</v>
      </c>
      <c r="H645" s="124"/>
      <c r="I645" s="42"/>
      <c r="J645" s="42"/>
      <c r="K645" s="42"/>
      <c r="L645" s="42"/>
      <c r="M645" s="42"/>
      <c r="N645" s="42"/>
      <c r="O645" s="42"/>
      <c r="P645" s="42"/>
      <c r="Q645" s="42"/>
      <c r="R645" s="42"/>
      <c r="S645" s="42"/>
      <c r="T645" s="42"/>
      <c r="U645" s="42"/>
      <c r="V645" s="42"/>
      <c r="W645" s="42"/>
      <c r="X645" s="42"/>
      <c r="Y645" s="42"/>
      <c r="Z645" s="42"/>
    </row>
    <row r="646" ht="15.75" customHeight="1">
      <c r="A646" s="104" t="s">
        <v>137</v>
      </c>
      <c r="B646" s="96" t="s">
        <v>4400</v>
      </c>
      <c r="C646" s="96" t="s">
        <v>116</v>
      </c>
      <c r="D646" s="96" t="s">
        <v>1666</v>
      </c>
      <c r="E646" s="96" t="s">
        <v>5496</v>
      </c>
      <c r="F646" s="123">
        <v>42840.0</v>
      </c>
      <c r="G646" s="96" t="s">
        <v>5497</v>
      </c>
      <c r="H646" s="124"/>
      <c r="I646" s="42"/>
      <c r="J646" s="42"/>
      <c r="K646" s="42"/>
      <c r="L646" s="42"/>
      <c r="M646" s="42"/>
      <c r="N646" s="42"/>
      <c r="O646" s="42"/>
      <c r="P646" s="42"/>
      <c r="Q646" s="42"/>
      <c r="R646" s="42"/>
      <c r="S646" s="42"/>
      <c r="T646" s="42"/>
      <c r="U646" s="42"/>
      <c r="V646" s="42"/>
      <c r="W646" s="42"/>
      <c r="X646" s="42"/>
      <c r="Y646" s="42"/>
      <c r="Z646" s="42"/>
    </row>
    <row r="647" ht="15.75" customHeight="1">
      <c r="A647" s="104" t="s">
        <v>486</v>
      </c>
      <c r="B647" s="96" t="s">
        <v>5498</v>
      </c>
      <c r="C647" s="96" t="s">
        <v>2824</v>
      </c>
      <c r="D647" s="96" t="s">
        <v>1666</v>
      </c>
      <c r="E647" s="96">
        <v>1527.0</v>
      </c>
      <c r="F647" s="125">
        <v>42840.0</v>
      </c>
      <c r="G647" s="96"/>
      <c r="H647" s="124"/>
      <c r="I647" s="42"/>
      <c r="J647" s="42"/>
      <c r="K647" s="42"/>
      <c r="L647" s="42"/>
      <c r="M647" s="42"/>
      <c r="N647" s="42"/>
      <c r="O647" s="42"/>
      <c r="P647" s="42"/>
      <c r="Q647" s="42"/>
      <c r="R647" s="42"/>
      <c r="S647" s="42"/>
      <c r="T647" s="42"/>
      <c r="U647" s="42"/>
      <c r="V647" s="42"/>
      <c r="W647" s="42"/>
      <c r="X647" s="42"/>
      <c r="Y647" s="42"/>
      <c r="Z647" s="42"/>
    </row>
    <row r="648" ht="15.75" customHeight="1">
      <c r="A648" s="104" t="s">
        <v>373</v>
      </c>
      <c r="B648" s="96" t="s">
        <v>2268</v>
      </c>
      <c r="C648" s="96" t="s">
        <v>27</v>
      </c>
      <c r="D648" s="96" t="s">
        <v>5499</v>
      </c>
      <c r="E648" s="130">
        <v>0.13194444444444445</v>
      </c>
      <c r="F648" s="123">
        <v>42841.0</v>
      </c>
      <c r="G648" s="96"/>
      <c r="H648" s="124"/>
      <c r="I648" s="42"/>
      <c r="J648" s="42"/>
      <c r="K648" s="42"/>
      <c r="L648" s="42"/>
      <c r="M648" s="42"/>
      <c r="N648" s="42"/>
      <c r="O648" s="42"/>
      <c r="P648" s="42"/>
      <c r="Q648" s="42"/>
      <c r="R648" s="42"/>
      <c r="S648" s="42"/>
      <c r="T648" s="42"/>
      <c r="U648" s="42"/>
      <c r="V648" s="42"/>
      <c r="W648" s="42"/>
      <c r="X648" s="42"/>
      <c r="Y648" s="42"/>
      <c r="Z648" s="42"/>
    </row>
    <row r="649" ht="15.75" customHeight="1">
      <c r="A649" s="104" t="s">
        <v>26</v>
      </c>
      <c r="B649" s="96" t="s">
        <v>5500</v>
      </c>
      <c r="C649" s="96" t="s">
        <v>4312</v>
      </c>
      <c r="D649" s="96" t="s">
        <v>1666</v>
      </c>
      <c r="E649" s="96" t="s">
        <v>5501</v>
      </c>
      <c r="F649" s="123">
        <v>42841.0</v>
      </c>
      <c r="G649" s="96" t="s">
        <v>5502</v>
      </c>
      <c r="H649" s="124"/>
      <c r="I649" s="42"/>
      <c r="J649" s="42"/>
      <c r="K649" s="42"/>
      <c r="L649" s="42"/>
      <c r="M649" s="42"/>
      <c r="N649" s="42"/>
      <c r="O649" s="42"/>
      <c r="P649" s="42"/>
      <c r="Q649" s="42"/>
      <c r="R649" s="42"/>
      <c r="S649" s="42"/>
      <c r="T649" s="42"/>
      <c r="U649" s="42"/>
      <c r="V649" s="42"/>
      <c r="W649" s="42"/>
      <c r="X649" s="42"/>
      <c r="Y649" s="42"/>
      <c r="Z649" s="42"/>
    </row>
    <row r="650" ht="15.75" customHeight="1">
      <c r="A650" s="104" t="s">
        <v>373</v>
      </c>
      <c r="B650" s="96" t="s">
        <v>2228</v>
      </c>
      <c r="C650" s="96" t="s">
        <v>5503</v>
      </c>
      <c r="D650" s="96" t="s">
        <v>1666</v>
      </c>
      <c r="E650" s="130">
        <v>0.5451388888888888</v>
      </c>
      <c r="F650" s="123">
        <v>42841.0</v>
      </c>
      <c r="G650" s="96" t="s">
        <v>5504</v>
      </c>
      <c r="H650" s="124"/>
      <c r="I650" s="42"/>
      <c r="J650" s="42"/>
      <c r="K650" s="42"/>
      <c r="L650" s="42"/>
      <c r="M650" s="42"/>
      <c r="N650" s="42"/>
      <c r="O650" s="42"/>
      <c r="P650" s="42"/>
      <c r="Q650" s="42"/>
      <c r="R650" s="42"/>
      <c r="S650" s="42"/>
      <c r="T650" s="42"/>
      <c r="U650" s="42"/>
      <c r="V650" s="42"/>
      <c r="W650" s="42"/>
      <c r="X650" s="42"/>
      <c r="Y650" s="42"/>
      <c r="Z650" s="42"/>
    </row>
    <row r="651" ht="15.75" customHeight="1">
      <c r="A651" s="104" t="s">
        <v>486</v>
      </c>
      <c r="B651" s="96" t="s">
        <v>5505</v>
      </c>
      <c r="C651" s="96" t="s">
        <v>339</v>
      </c>
      <c r="D651" s="96" t="s">
        <v>1666</v>
      </c>
      <c r="E651" s="96">
        <v>1427.0</v>
      </c>
      <c r="F651" s="125">
        <v>42841.0</v>
      </c>
      <c r="G651" s="96"/>
      <c r="H651" s="124"/>
      <c r="I651" s="42"/>
      <c r="J651" s="42"/>
      <c r="K651" s="42"/>
      <c r="L651" s="42"/>
      <c r="M651" s="42"/>
      <c r="N651" s="42"/>
      <c r="O651" s="42"/>
      <c r="P651" s="42"/>
      <c r="Q651" s="42"/>
      <c r="R651" s="42"/>
      <c r="S651" s="42"/>
      <c r="T651" s="42"/>
      <c r="U651" s="42"/>
      <c r="V651" s="42"/>
      <c r="W651" s="42"/>
      <c r="X651" s="42"/>
      <c r="Y651" s="42"/>
      <c r="Z651" s="42"/>
    </row>
    <row r="652" ht="15.75" customHeight="1">
      <c r="A652" s="104" t="s">
        <v>109</v>
      </c>
      <c r="B652" s="96" t="s">
        <v>1272</v>
      </c>
      <c r="C652" s="96" t="s">
        <v>4312</v>
      </c>
      <c r="D652" s="96" t="s">
        <v>1666</v>
      </c>
      <c r="E652" s="132">
        <v>0.17083333333333334</v>
      </c>
      <c r="F652" s="96" t="s">
        <v>4315</v>
      </c>
      <c r="G652" s="96" t="s">
        <v>5506</v>
      </c>
      <c r="H652" s="124"/>
      <c r="I652" s="42"/>
      <c r="J652" s="42"/>
      <c r="K652" s="42"/>
      <c r="L652" s="42"/>
      <c r="M652" s="42"/>
      <c r="N652" s="42"/>
      <c r="O652" s="42"/>
      <c r="P652" s="42"/>
      <c r="Q652" s="42"/>
      <c r="R652" s="42"/>
      <c r="S652" s="42"/>
      <c r="T652" s="42"/>
      <c r="U652" s="42"/>
      <c r="V652" s="42"/>
      <c r="W652" s="42"/>
      <c r="X652" s="42"/>
      <c r="Y652" s="42"/>
      <c r="Z652" s="42"/>
    </row>
    <row r="653" ht="15.75" customHeight="1">
      <c r="A653" s="104" t="s">
        <v>191</v>
      </c>
      <c r="B653" s="96" t="s">
        <v>5507</v>
      </c>
      <c r="C653" s="96" t="s">
        <v>27</v>
      </c>
      <c r="D653" s="96" t="s">
        <v>1666</v>
      </c>
      <c r="E653" s="96" t="s">
        <v>5508</v>
      </c>
      <c r="F653" s="126">
        <v>42841.0</v>
      </c>
      <c r="G653" s="96" t="s">
        <v>5509</v>
      </c>
      <c r="H653" s="124"/>
      <c r="I653" s="42"/>
      <c r="J653" s="42"/>
      <c r="K653" s="42"/>
      <c r="L653" s="42"/>
      <c r="M653" s="42"/>
      <c r="N653" s="42"/>
      <c r="O653" s="42"/>
      <c r="P653" s="42"/>
      <c r="Q653" s="42"/>
      <c r="R653" s="42"/>
      <c r="S653" s="42"/>
      <c r="T653" s="42"/>
      <c r="U653" s="42"/>
      <c r="V653" s="42"/>
      <c r="W653" s="42"/>
      <c r="X653" s="42"/>
      <c r="Y653" s="42"/>
      <c r="Z653" s="42"/>
    </row>
    <row r="654" ht="15.75" customHeight="1">
      <c r="A654" s="104" t="s">
        <v>109</v>
      </c>
      <c r="B654" s="96" t="s">
        <v>4417</v>
      </c>
      <c r="C654" s="96" t="s">
        <v>5510</v>
      </c>
      <c r="D654" s="96" t="s">
        <v>1666</v>
      </c>
      <c r="E654" s="132">
        <v>0.22777777777777777</v>
      </c>
      <c r="F654" s="96" t="s">
        <v>1239</v>
      </c>
      <c r="G654" s="96" t="s">
        <v>5511</v>
      </c>
      <c r="H654" s="124"/>
      <c r="I654" s="42"/>
      <c r="J654" s="42"/>
      <c r="K654" s="42"/>
      <c r="L654" s="42"/>
      <c r="M654" s="42"/>
      <c r="N654" s="42"/>
      <c r="O654" s="42"/>
      <c r="P654" s="42"/>
      <c r="Q654" s="42"/>
      <c r="R654" s="42"/>
      <c r="S654" s="42"/>
      <c r="T654" s="42"/>
      <c r="U654" s="42"/>
      <c r="V654" s="42"/>
      <c r="W654" s="42"/>
      <c r="X654" s="42"/>
      <c r="Y654" s="42"/>
      <c r="Z654" s="42"/>
    </row>
    <row r="655" ht="15.75" customHeight="1">
      <c r="A655" s="104" t="s">
        <v>205</v>
      </c>
      <c r="B655" s="96" t="s">
        <v>5512</v>
      </c>
      <c r="C655" s="96" t="s">
        <v>27</v>
      </c>
      <c r="D655" s="96" t="s">
        <v>1666</v>
      </c>
      <c r="E655" s="96" t="s">
        <v>5513</v>
      </c>
      <c r="F655" s="96" t="s">
        <v>1239</v>
      </c>
      <c r="G655" s="96" t="s">
        <v>5514</v>
      </c>
      <c r="H655" s="124"/>
      <c r="I655" s="42"/>
      <c r="J655" s="42"/>
      <c r="K655" s="42"/>
      <c r="L655" s="42"/>
      <c r="M655" s="42"/>
      <c r="N655" s="42"/>
      <c r="O655" s="42"/>
      <c r="P655" s="42"/>
      <c r="Q655" s="42"/>
      <c r="R655" s="42"/>
      <c r="S655" s="42"/>
      <c r="T655" s="42"/>
      <c r="U655" s="42"/>
      <c r="V655" s="42"/>
      <c r="W655" s="42"/>
      <c r="X655" s="42"/>
      <c r="Y655" s="42"/>
      <c r="Z655" s="42"/>
    </row>
    <row r="656" ht="15.75" customHeight="1">
      <c r="A656" s="104" t="s">
        <v>109</v>
      </c>
      <c r="B656" s="96" t="s">
        <v>5515</v>
      </c>
      <c r="C656" s="96" t="s">
        <v>339</v>
      </c>
      <c r="D656" s="96" t="s">
        <v>1666</v>
      </c>
      <c r="E656" s="132">
        <v>0.8368055555555556</v>
      </c>
      <c r="F656" s="96" t="s">
        <v>1239</v>
      </c>
      <c r="G656" s="96" t="s">
        <v>5516</v>
      </c>
      <c r="H656" s="124"/>
      <c r="I656" s="42"/>
      <c r="J656" s="42"/>
      <c r="K656" s="42"/>
      <c r="L656" s="42"/>
      <c r="M656" s="42"/>
      <c r="N656" s="42"/>
      <c r="O656" s="42"/>
      <c r="P656" s="42"/>
      <c r="Q656" s="42"/>
      <c r="R656" s="42"/>
      <c r="S656" s="42"/>
      <c r="T656" s="42"/>
      <c r="U656" s="42"/>
      <c r="V656" s="42"/>
      <c r="W656" s="42"/>
      <c r="X656" s="42"/>
      <c r="Y656" s="42"/>
      <c r="Z656" s="42"/>
    </row>
    <row r="657" ht="15.75" customHeight="1">
      <c r="A657" s="104" t="s">
        <v>109</v>
      </c>
      <c r="B657" s="96" t="s">
        <v>5517</v>
      </c>
      <c r="C657" s="96" t="s">
        <v>339</v>
      </c>
      <c r="D657" s="96" t="s">
        <v>1666</v>
      </c>
      <c r="E657" s="132">
        <v>0.8576388888888888</v>
      </c>
      <c r="F657" s="96" t="s">
        <v>1239</v>
      </c>
      <c r="G657" s="96" t="s">
        <v>5518</v>
      </c>
      <c r="H657" s="124"/>
      <c r="I657" s="42"/>
      <c r="J657" s="42"/>
      <c r="K657" s="42"/>
      <c r="L657" s="42"/>
      <c r="M657" s="42"/>
      <c r="N657" s="42"/>
      <c r="O657" s="42"/>
      <c r="P657" s="42"/>
      <c r="Q657" s="42"/>
      <c r="R657" s="42"/>
      <c r="S657" s="42"/>
      <c r="T657" s="42"/>
      <c r="U657" s="42"/>
      <c r="V657" s="42"/>
      <c r="W657" s="42"/>
      <c r="X657" s="42"/>
      <c r="Y657" s="42"/>
      <c r="Z657" s="42"/>
    </row>
    <row r="658" ht="15.75" customHeight="1">
      <c r="A658" s="104" t="s">
        <v>109</v>
      </c>
      <c r="B658" s="96" t="s">
        <v>5519</v>
      </c>
      <c r="C658" s="96" t="s">
        <v>4312</v>
      </c>
      <c r="D658" s="96" t="s">
        <v>1666</v>
      </c>
      <c r="E658" s="132">
        <v>0.9451388888888889</v>
      </c>
      <c r="F658" s="96" t="s">
        <v>1239</v>
      </c>
      <c r="G658" s="96" t="s">
        <v>5520</v>
      </c>
      <c r="H658" s="124"/>
      <c r="I658" s="42"/>
      <c r="J658" s="42"/>
      <c r="K658" s="42"/>
      <c r="L658" s="42"/>
      <c r="M658" s="42"/>
      <c r="N658" s="42"/>
      <c r="O658" s="42"/>
      <c r="P658" s="42"/>
      <c r="Q658" s="42"/>
      <c r="R658" s="42"/>
      <c r="S658" s="42"/>
      <c r="T658" s="42"/>
      <c r="U658" s="42"/>
      <c r="V658" s="42"/>
      <c r="W658" s="42"/>
      <c r="X658" s="42"/>
      <c r="Y658" s="42"/>
      <c r="Z658" s="42"/>
    </row>
    <row r="659" ht="15.75" customHeight="1">
      <c r="A659" s="104" t="s">
        <v>109</v>
      </c>
      <c r="B659" s="96" t="s">
        <v>5521</v>
      </c>
      <c r="C659" s="96" t="s">
        <v>27</v>
      </c>
      <c r="D659" s="96" t="s">
        <v>1666</v>
      </c>
      <c r="E659" s="132">
        <v>0.06180555555555556</v>
      </c>
      <c r="F659" s="96" t="s">
        <v>4439</v>
      </c>
      <c r="G659" s="96" t="s">
        <v>5522</v>
      </c>
      <c r="H659" s="124"/>
      <c r="I659" s="42"/>
      <c r="J659" s="42"/>
      <c r="K659" s="42"/>
      <c r="L659" s="42"/>
      <c r="M659" s="42"/>
      <c r="N659" s="42"/>
      <c r="O659" s="42"/>
      <c r="P659" s="42"/>
      <c r="Q659" s="42"/>
      <c r="R659" s="42"/>
      <c r="S659" s="42"/>
      <c r="T659" s="42"/>
      <c r="U659" s="42"/>
      <c r="V659" s="42"/>
      <c r="W659" s="42"/>
      <c r="X659" s="42"/>
      <c r="Y659" s="42"/>
      <c r="Z659" s="42"/>
    </row>
    <row r="660" ht="15.75" customHeight="1">
      <c r="A660" s="104" t="s">
        <v>109</v>
      </c>
      <c r="B660" s="96" t="s">
        <v>5183</v>
      </c>
      <c r="C660" s="96" t="s">
        <v>4312</v>
      </c>
      <c r="D660" s="96" t="s">
        <v>5523</v>
      </c>
      <c r="E660" s="132">
        <v>0.17152777777777778</v>
      </c>
      <c r="F660" s="96" t="s">
        <v>4439</v>
      </c>
      <c r="G660" s="96" t="s">
        <v>5524</v>
      </c>
      <c r="H660" s="124"/>
      <c r="I660" s="42"/>
      <c r="J660" s="42"/>
      <c r="K660" s="42"/>
      <c r="L660" s="42"/>
      <c r="M660" s="42"/>
      <c r="N660" s="42"/>
      <c r="O660" s="42"/>
      <c r="P660" s="42"/>
      <c r="Q660" s="42"/>
      <c r="R660" s="42"/>
      <c r="S660" s="42"/>
      <c r="T660" s="42"/>
      <c r="U660" s="42"/>
      <c r="V660" s="42"/>
      <c r="W660" s="42"/>
      <c r="X660" s="42"/>
      <c r="Y660" s="42"/>
      <c r="Z660" s="42"/>
    </row>
    <row r="661" ht="15.75" customHeight="1">
      <c r="A661" s="104" t="s">
        <v>109</v>
      </c>
      <c r="B661" s="96" t="s">
        <v>3401</v>
      </c>
      <c r="C661" s="96" t="s">
        <v>4312</v>
      </c>
      <c r="D661" s="96" t="s">
        <v>1666</v>
      </c>
      <c r="E661" s="132">
        <v>0.17569444444444443</v>
      </c>
      <c r="F661" s="96" t="s">
        <v>4439</v>
      </c>
      <c r="G661" s="96" t="s">
        <v>5525</v>
      </c>
      <c r="H661" s="124"/>
      <c r="I661" s="42"/>
      <c r="J661" s="42"/>
      <c r="K661" s="42"/>
      <c r="L661" s="42"/>
      <c r="M661" s="42"/>
      <c r="N661" s="42"/>
      <c r="O661" s="42"/>
      <c r="P661" s="42"/>
      <c r="Q661" s="42"/>
      <c r="R661" s="42"/>
      <c r="S661" s="42"/>
      <c r="T661" s="42"/>
      <c r="U661" s="42"/>
      <c r="V661" s="42"/>
      <c r="W661" s="42"/>
      <c r="X661" s="42"/>
      <c r="Y661" s="42"/>
      <c r="Z661" s="42"/>
    </row>
    <row r="662" ht="15.75" customHeight="1">
      <c r="A662" s="104" t="s">
        <v>611</v>
      </c>
      <c r="B662" s="96" t="s">
        <v>5526</v>
      </c>
      <c r="C662" s="96" t="s">
        <v>4312</v>
      </c>
      <c r="D662" s="96" t="s">
        <v>1597</v>
      </c>
      <c r="E662" s="96" t="s">
        <v>5527</v>
      </c>
      <c r="F662" s="96" t="s">
        <v>5528</v>
      </c>
      <c r="G662" s="96" t="s">
        <v>5529</v>
      </c>
      <c r="H662" s="124"/>
      <c r="I662" s="42"/>
      <c r="J662" s="42"/>
      <c r="K662" s="42"/>
      <c r="L662" s="42"/>
      <c r="M662" s="42"/>
      <c r="N662" s="42"/>
      <c r="O662" s="42"/>
      <c r="P662" s="42"/>
      <c r="Q662" s="42"/>
      <c r="R662" s="42"/>
      <c r="S662" s="42"/>
      <c r="T662" s="42"/>
      <c r="U662" s="42"/>
      <c r="V662" s="42"/>
      <c r="W662" s="42"/>
      <c r="X662" s="42"/>
      <c r="Y662" s="42"/>
      <c r="Z662" s="42"/>
    </row>
    <row r="663" ht="15.75" customHeight="1">
      <c r="A663" s="104" t="s">
        <v>191</v>
      </c>
      <c r="B663" s="96" t="s">
        <v>2155</v>
      </c>
      <c r="C663" s="96" t="s">
        <v>4312</v>
      </c>
      <c r="D663" s="96" t="s">
        <v>1666</v>
      </c>
      <c r="E663" s="130">
        <v>0.010416666666666666</v>
      </c>
      <c r="F663" s="96" t="s">
        <v>4439</v>
      </c>
      <c r="G663" s="96" t="s">
        <v>2155</v>
      </c>
      <c r="H663" s="124"/>
      <c r="I663" s="42"/>
      <c r="J663" s="42"/>
      <c r="K663" s="42"/>
      <c r="L663" s="42"/>
      <c r="M663" s="42"/>
      <c r="N663" s="42"/>
      <c r="O663" s="42"/>
      <c r="P663" s="42"/>
      <c r="Q663" s="42"/>
      <c r="R663" s="42"/>
      <c r="S663" s="42"/>
      <c r="T663" s="42"/>
      <c r="U663" s="42"/>
      <c r="V663" s="42"/>
      <c r="W663" s="42"/>
      <c r="X663" s="42"/>
      <c r="Y663" s="42"/>
      <c r="Z663" s="42"/>
    </row>
    <row r="664" ht="15.75" customHeight="1">
      <c r="A664" s="104" t="s">
        <v>191</v>
      </c>
      <c r="B664" s="96" t="s">
        <v>4339</v>
      </c>
      <c r="C664" s="96" t="s">
        <v>339</v>
      </c>
      <c r="D664" s="96" t="s">
        <v>5499</v>
      </c>
      <c r="E664" s="130">
        <v>0.5833333333333334</v>
      </c>
      <c r="F664" s="96" t="s">
        <v>4439</v>
      </c>
      <c r="G664" s="96" t="s">
        <v>5530</v>
      </c>
      <c r="H664" s="124"/>
      <c r="I664" s="42"/>
      <c r="J664" s="42"/>
      <c r="K664" s="42"/>
      <c r="L664" s="42"/>
      <c r="M664" s="42"/>
      <c r="N664" s="42"/>
      <c r="O664" s="42"/>
      <c r="P664" s="42"/>
      <c r="Q664" s="42"/>
      <c r="R664" s="42"/>
      <c r="S664" s="42"/>
      <c r="T664" s="42"/>
      <c r="U664" s="42"/>
      <c r="V664" s="42"/>
      <c r="W664" s="42"/>
      <c r="X664" s="42"/>
      <c r="Y664" s="42"/>
      <c r="Z664" s="42"/>
    </row>
    <row r="665" ht="15.75" customHeight="1">
      <c r="A665" s="104" t="s">
        <v>205</v>
      </c>
      <c r="B665" s="96" t="s">
        <v>5531</v>
      </c>
      <c r="C665" s="96" t="s">
        <v>116</v>
      </c>
      <c r="D665" s="96" t="s">
        <v>4443</v>
      </c>
      <c r="E665" s="96" t="s">
        <v>5532</v>
      </c>
      <c r="F665" s="96" t="s">
        <v>5533</v>
      </c>
      <c r="G665" s="96" t="s">
        <v>5534</v>
      </c>
      <c r="H665" s="124"/>
      <c r="I665" s="42"/>
      <c r="J665" s="42"/>
      <c r="K665" s="42"/>
      <c r="L665" s="42"/>
      <c r="M665" s="42"/>
      <c r="N665" s="42"/>
      <c r="O665" s="42"/>
      <c r="P665" s="42"/>
      <c r="Q665" s="42"/>
      <c r="R665" s="42"/>
      <c r="S665" s="42"/>
      <c r="T665" s="42"/>
      <c r="U665" s="42"/>
      <c r="V665" s="42"/>
      <c r="W665" s="42"/>
      <c r="X665" s="42"/>
      <c r="Y665" s="42"/>
      <c r="Z665" s="42"/>
    </row>
    <row r="666" ht="15.75" customHeight="1">
      <c r="A666" s="104" t="s">
        <v>486</v>
      </c>
      <c r="B666" s="96" t="s">
        <v>1990</v>
      </c>
      <c r="C666" s="96" t="s">
        <v>4312</v>
      </c>
      <c r="D666" s="96" t="s">
        <v>1666</v>
      </c>
      <c r="E666" s="96" t="s">
        <v>5535</v>
      </c>
      <c r="F666" s="96" t="s">
        <v>4439</v>
      </c>
      <c r="G666" s="96" t="s">
        <v>5536</v>
      </c>
      <c r="H666" s="124"/>
      <c r="I666" s="42"/>
      <c r="J666" s="42"/>
      <c r="K666" s="42"/>
      <c r="L666" s="42"/>
      <c r="M666" s="42"/>
      <c r="N666" s="42"/>
      <c r="O666" s="42"/>
      <c r="P666" s="42"/>
      <c r="Q666" s="42"/>
      <c r="R666" s="42"/>
      <c r="S666" s="42"/>
      <c r="T666" s="42"/>
      <c r="U666" s="42"/>
      <c r="V666" s="42"/>
      <c r="W666" s="42"/>
      <c r="X666" s="42"/>
      <c r="Y666" s="42"/>
      <c r="Z666" s="42"/>
    </row>
    <row r="667" ht="15.75" customHeight="1">
      <c r="A667" s="104" t="s">
        <v>205</v>
      </c>
      <c r="B667" s="96" t="s">
        <v>4450</v>
      </c>
      <c r="C667" s="96" t="s">
        <v>339</v>
      </c>
      <c r="D667" s="96" t="s">
        <v>1666</v>
      </c>
      <c r="E667" s="96" t="s">
        <v>5537</v>
      </c>
      <c r="F667" s="96" t="s">
        <v>4443</v>
      </c>
      <c r="G667" s="96" t="s">
        <v>5538</v>
      </c>
      <c r="H667" s="124"/>
      <c r="I667" s="42"/>
      <c r="J667" s="42"/>
      <c r="K667" s="42"/>
      <c r="L667" s="42"/>
      <c r="M667" s="42"/>
      <c r="N667" s="42"/>
      <c r="O667" s="42"/>
      <c r="P667" s="42"/>
      <c r="Q667" s="42"/>
      <c r="R667" s="42"/>
      <c r="S667" s="42"/>
      <c r="T667" s="42"/>
      <c r="U667" s="42"/>
      <c r="V667" s="42"/>
      <c r="W667" s="42"/>
      <c r="X667" s="42"/>
      <c r="Y667" s="42"/>
      <c r="Z667" s="42"/>
    </row>
    <row r="668" ht="15.75" customHeight="1">
      <c r="A668" s="104" t="s">
        <v>205</v>
      </c>
      <c r="B668" s="96" t="s">
        <v>5539</v>
      </c>
      <c r="C668" s="96" t="s">
        <v>339</v>
      </c>
      <c r="D668" s="96" t="s">
        <v>1666</v>
      </c>
      <c r="E668" s="96" t="s">
        <v>5540</v>
      </c>
      <c r="F668" s="96" t="s">
        <v>4439</v>
      </c>
      <c r="G668" s="96" t="s">
        <v>5541</v>
      </c>
      <c r="H668" s="124"/>
      <c r="I668" s="42"/>
      <c r="J668" s="42"/>
      <c r="K668" s="42"/>
      <c r="L668" s="42"/>
      <c r="M668" s="42"/>
      <c r="N668" s="42"/>
      <c r="O668" s="42"/>
      <c r="P668" s="42"/>
      <c r="Q668" s="42"/>
      <c r="R668" s="42"/>
      <c r="S668" s="42"/>
      <c r="T668" s="42"/>
      <c r="U668" s="42"/>
      <c r="V668" s="42"/>
      <c r="W668" s="42"/>
      <c r="X668" s="42"/>
      <c r="Y668" s="42"/>
      <c r="Z668" s="42"/>
    </row>
    <row r="669" ht="15.75" customHeight="1">
      <c r="A669" s="104"/>
      <c r="B669" s="96"/>
      <c r="C669" s="96"/>
      <c r="D669" s="96"/>
      <c r="E669" s="96"/>
      <c r="F669" s="96"/>
      <c r="G669" s="96"/>
      <c r="H669" s="124"/>
      <c r="I669" s="42"/>
      <c r="J669" s="42"/>
      <c r="K669" s="42"/>
      <c r="L669" s="42"/>
      <c r="M669" s="42"/>
      <c r="N669" s="42"/>
      <c r="O669" s="42"/>
      <c r="P669" s="42"/>
      <c r="Q669" s="42"/>
      <c r="R669" s="42"/>
      <c r="S669" s="42"/>
      <c r="T669" s="42"/>
      <c r="U669" s="42"/>
      <c r="V669" s="42"/>
      <c r="W669" s="42"/>
      <c r="X669" s="42"/>
      <c r="Y669" s="42"/>
      <c r="Z669" s="42"/>
    </row>
    <row r="670" ht="15.75" customHeight="1">
      <c r="A670" s="104"/>
      <c r="B670" s="96"/>
      <c r="C670" s="96"/>
      <c r="D670" s="96"/>
      <c r="E670" s="96"/>
      <c r="F670" s="96"/>
      <c r="G670" s="96"/>
      <c r="H670" s="124"/>
      <c r="I670" s="42"/>
      <c r="J670" s="42"/>
      <c r="K670" s="42"/>
      <c r="L670" s="42"/>
      <c r="M670" s="42"/>
      <c r="N670" s="42"/>
      <c r="O670" s="42"/>
      <c r="P670" s="42"/>
      <c r="Q670" s="42"/>
      <c r="R670" s="42"/>
      <c r="S670" s="42"/>
      <c r="T670" s="42"/>
      <c r="U670" s="42"/>
      <c r="V670" s="42"/>
      <c r="W670" s="42"/>
      <c r="X670" s="42"/>
      <c r="Y670" s="42"/>
      <c r="Z670" s="42"/>
    </row>
    <row r="671" ht="15.75" customHeight="1">
      <c r="A671" s="104"/>
      <c r="B671" s="96"/>
      <c r="C671" s="96"/>
      <c r="D671" s="96"/>
      <c r="E671" s="96"/>
      <c r="F671" s="96"/>
      <c r="G671" s="96"/>
      <c r="H671" s="124"/>
      <c r="I671" s="42"/>
      <c r="J671" s="42"/>
      <c r="K671" s="42"/>
      <c r="L671" s="42"/>
      <c r="M671" s="42"/>
      <c r="N671" s="42"/>
      <c r="O671" s="42"/>
      <c r="P671" s="42"/>
      <c r="Q671" s="42"/>
      <c r="R671" s="42"/>
      <c r="S671" s="42"/>
      <c r="T671" s="42"/>
      <c r="U671" s="42"/>
      <c r="V671" s="42"/>
      <c r="W671" s="42"/>
      <c r="X671" s="42"/>
      <c r="Y671" s="42"/>
      <c r="Z671" s="42"/>
    </row>
    <row r="672" ht="15.75" customHeight="1">
      <c r="A672" s="104"/>
      <c r="B672" s="96"/>
      <c r="C672" s="96"/>
      <c r="D672" s="96"/>
      <c r="E672" s="96"/>
      <c r="F672" s="96"/>
      <c r="G672" s="96"/>
      <c r="H672" s="124"/>
      <c r="I672" s="42"/>
      <c r="J672" s="42"/>
      <c r="K672" s="42"/>
      <c r="L672" s="42"/>
      <c r="M672" s="42"/>
      <c r="N672" s="42"/>
      <c r="O672" s="42"/>
      <c r="P672" s="42"/>
      <c r="Q672" s="42"/>
      <c r="R672" s="42"/>
      <c r="S672" s="42"/>
      <c r="T672" s="42"/>
      <c r="U672" s="42"/>
      <c r="V672" s="42"/>
      <c r="W672" s="42"/>
      <c r="X672" s="42"/>
      <c r="Y672" s="42"/>
      <c r="Z672" s="42"/>
    </row>
    <row r="673" ht="15.75" customHeight="1">
      <c r="A673" s="104"/>
      <c r="B673" s="96"/>
      <c r="C673" s="96"/>
      <c r="D673" s="96"/>
      <c r="E673" s="96"/>
      <c r="F673" s="96"/>
      <c r="G673" s="96"/>
      <c r="H673" s="124"/>
      <c r="I673" s="42"/>
      <c r="J673" s="42"/>
      <c r="K673" s="42"/>
      <c r="L673" s="42"/>
      <c r="M673" s="42"/>
      <c r="N673" s="42"/>
      <c r="O673" s="42"/>
      <c r="P673" s="42"/>
      <c r="Q673" s="42"/>
      <c r="R673" s="42"/>
      <c r="S673" s="42"/>
      <c r="T673" s="42"/>
      <c r="U673" s="42"/>
      <c r="V673" s="42"/>
      <c r="W673" s="42"/>
      <c r="X673" s="42"/>
      <c r="Y673" s="42"/>
      <c r="Z673" s="42"/>
    </row>
    <row r="674" ht="15.75" customHeight="1">
      <c r="A674" s="104"/>
      <c r="B674" s="96"/>
      <c r="C674" s="96"/>
      <c r="D674" s="96"/>
      <c r="E674" s="96"/>
      <c r="F674" s="96"/>
      <c r="G674" s="96"/>
      <c r="H674" s="124"/>
      <c r="I674" s="42"/>
      <c r="J674" s="42"/>
      <c r="K674" s="42"/>
      <c r="L674" s="42"/>
      <c r="M674" s="42"/>
      <c r="N674" s="42"/>
      <c r="O674" s="42"/>
      <c r="P674" s="42"/>
      <c r="Q674" s="42"/>
      <c r="R674" s="42"/>
      <c r="S674" s="42"/>
      <c r="T674" s="42"/>
      <c r="U674" s="42"/>
      <c r="V674" s="42"/>
      <c r="W674" s="42"/>
      <c r="X674" s="42"/>
      <c r="Y674" s="42"/>
      <c r="Z674" s="42"/>
    </row>
    <row r="675" ht="15.75" customHeight="1">
      <c r="A675" s="104"/>
      <c r="B675" s="96"/>
      <c r="C675" s="96"/>
      <c r="D675" s="96"/>
      <c r="E675" s="96"/>
      <c r="F675" s="96"/>
      <c r="G675" s="96"/>
      <c r="H675" s="124"/>
      <c r="I675" s="42"/>
      <c r="J675" s="42"/>
      <c r="K675" s="42"/>
      <c r="L675" s="42"/>
      <c r="M675" s="42"/>
      <c r="N675" s="42"/>
      <c r="O675" s="42"/>
      <c r="P675" s="42"/>
      <c r="Q675" s="42"/>
      <c r="R675" s="42"/>
      <c r="S675" s="42"/>
      <c r="T675" s="42"/>
      <c r="U675" s="42"/>
      <c r="V675" s="42"/>
      <c r="W675" s="42"/>
      <c r="X675" s="42"/>
      <c r="Y675" s="42"/>
      <c r="Z675" s="42"/>
    </row>
    <row r="676" ht="15.75" customHeight="1">
      <c r="A676" s="104"/>
      <c r="B676" s="96"/>
      <c r="C676" s="96"/>
      <c r="D676" s="96"/>
      <c r="E676" s="96"/>
      <c r="F676" s="96"/>
      <c r="G676" s="96"/>
      <c r="H676" s="124"/>
      <c r="I676" s="42"/>
      <c r="J676" s="42"/>
      <c r="K676" s="42"/>
      <c r="L676" s="42"/>
      <c r="M676" s="42"/>
      <c r="N676" s="42"/>
      <c r="O676" s="42"/>
      <c r="P676" s="42"/>
      <c r="Q676" s="42"/>
      <c r="R676" s="42"/>
      <c r="S676" s="42"/>
      <c r="T676" s="42"/>
      <c r="U676" s="42"/>
      <c r="V676" s="42"/>
      <c r="W676" s="42"/>
      <c r="X676" s="42"/>
      <c r="Y676" s="42"/>
      <c r="Z676" s="42"/>
    </row>
    <row r="677" ht="15.75" customHeight="1">
      <c r="A677" s="104"/>
      <c r="B677" s="96"/>
      <c r="C677" s="96"/>
      <c r="D677" s="96"/>
      <c r="E677" s="96"/>
      <c r="F677" s="96"/>
      <c r="G677" s="96"/>
      <c r="H677" s="124"/>
      <c r="I677" s="42"/>
      <c r="J677" s="42"/>
      <c r="K677" s="42"/>
      <c r="L677" s="42"/>
      <c r="M677" s="42"/>
      <c r="N677" s="42"/>
      <c r="O677" s="42"/>
      <c r="P677" s="42"/>
      <c r="Q677" s="42"/>
      <c r="R677" s="42"/>
      <c r="S677" s="42"/>
      <c r="T677" s="42"/>
      <c r="U677" s="42"/>
      <c r="V677" s="42"/>
      <c r="W677" s="42"/>
      <c r="X677" s="42"/>
      <c r="Y677" s="42"/>
      <c r="Z677" s="42"/>
    </row>
    <row r="678" ht="15.75" customHeight="1">
      <c r="A678" s="104"/>
      <c r="B678" s="96"/>
      <c r="C678" s="96"/>
      <c r="D678" s="96"/>
      <c r="E678" s="96"/>
      <c r="F678" s="96"/>
      <c r="G678" s="96"/>
      <c r="H678" s="124"/>
      <c r="I678" s="42"/>
      <c r="J678" s="42"/>
      <c r="K678" s="42"/>
      <c r="L678" s="42"/>
      <c r="M678" s="42"/>
      <c r="N678" s="42"/>
      <c r="O678" s="42"/>
      <c r="P678" s="42"/>
      <c r="Q678" s="42"/>
      <c r="R678" s="42"/>
      <c r="S678" s="42"/>
      <c r="T678" s="42"/>
      <c r="U678" s="42"/>
      <c r="V678" s="42"/>
      <c r="W678" s="42"/>
      <c r="X678" s="42"/>
      <c r="Y678" s="42"/>
      <c r="Z678" s="42"/>
    </row>
    <row r="679" ht="15.75" customHeight="1">
      <c r="A679" s="104"/>
      <c r="B679" s="96"/>
      <c r="C679" s="96"/>
      <c r="D679" s="96"/>
      <c r="E679" s="96"/>
      <c r="F679" s="96"/>
      <c r="G679" s="96"/>
      <c r="H679" s="124"/>
      <c r="I679" s="42"/>
      <c r="J679" s="42"/>
      <c r="K679" s="42"/>
      <c r="L679" s="42"/>
      <c r="M679" s="42"/>
      <c r="N679" s="42"/>
      <c r="O679" s="42"/>
      <c r="P679" s="42"/>
      <c r="Q679" s="42"/>
      <c r="R679" s="42"/>
      <c r="S679" s="42"/>
      <c r="T679" s="42"/>
      <c r="U679" s="42"/>
      <c r="V679" s="42"/>
      <c r="W679" s="42"/>
      <c r="X679" s="42"/>
      <c r="Y679" s="42"/>
      <c r="Z679" s="42"/>
    </row>
    <row r="680" ht="15.75" customHeight="1">
      <c r="A680" s="104"/>
      <c r="B680" s="96"/>
      <c r="C680" s="96"/>
      <c r="D680" s="96"/>
      <c r="E680" s="96"/>
      <c r="F680" s="96"/>
      <c r="G680" s="96"/>
      <c r="H680" s="124"/>
      <c r="I680" s="42"/>
      <c r="J680" s="42"/>
      <c r="K680" s="42"/>
      <c r="L680" s="42"/>
      <c r="M680" s="42"/>
      <c r="N680" s="42"/>
      <c r="O680" s="42"/>
      <c r="P680" s="42"/>
      <c r="Q680" s="42"/>
      <c r="R680" s="42"/>
      <c r="S680" s="42"/>
      <c r="T680" s="42"/>
      <c r="U680" s="42"/>
      <c r="V680" s="42"/>
      <c r="W680" s="42"/>
      <c r="X680" s="42"/>
      <c r="Y680" s="42"/>
      <c r="Z680" s="42"/>
    </row>
    <row r="681" ht="15.75" customHeight="1">
      <c r="A681" s="104"/>
      <c r="B681" s="96"/>
      <c r="C681" s="96"/>
      <c r="D681" s="96"/>
      <c r="E681" s="96"/>
      <c r="F681" s="96"/>
      <c r="G681" s="96"/>
      <c r="H681" s="124"/>
      <c r="I681" s="42"/>
      <c r="J681" s="42"/>
      <c r="K681" s="42"/>
      <c r="L681" s="42"/>
      <c r="M681" s="42"/>
      <c r="N681" s="42"/>
      <c r="O681" s="42"/>
      <c r="P681" s="42"/>
      <c r="Q681" s="42"/>
      <c r="R681" s="42"/>
      <c r="S681" s="42"/>
      <c r="T681" s="42"/>
      <c r="U681" s="42"/>
      <c r="V681" s="42"/>
      <c r="W681" s="42"/>
      <c r="X681" s="42"/>
      <c r="Y681" s="42"/>
      <c r="Z681" s="42"/>
    </row>
    <row r="682" ht="15.75" customHeight="1">
      <c r="A682" s="104"/>
      <c r="B682" s="96"/>
      <c r="C682" s="96"/>
      <c r="D682" s="96"/>
      <c r="E682" s="96"/>
      <c r="F682" s="96"/>
      <c r="G682" s="96"/>
      <c r="H682" s="124"/>
      <c r="I682" s="42"/>
      <c r="J682" s="42"/>
      <c r="K682" s="42"/>
      <c r="L682" s="42"/>
      <c r="M682" s="42"/>
      <c r="N682" s="42"/>
      <c r="O682" s="42"/>
      <c r="P682" s="42"/>
      <c r="Q682" s="42"/>
      <c r="R682" s="42"/>
      <c r="S682" s="42"/>
      <c r="T682" s="42"/>
      <c r="U682" s="42"/>
      <c r="V682" s="42"/>
      <c r="W682" s="42"/>
      <c r="X682" s="42"/>
      <c r="Y682" s="42"/>
      <c r="Z682" s="42"/>
    </row>
    <row r="683" ht="15.75" customHeight="1">
      <c r="A683" s="104"/>
      <c r="B683" s="96"/>
      <c r="C683" s="96"/>
      <c r="D683" s="96"/>
      <c r="E683" s="96"/>
      <c r="F683" s="96"/>
      <c r="G683" s="96"/>
      <c r="H683" s="124"/>
      <c r="I683" s="42"/>
      <c r="J683" s="42"/>
      <c r="K683" s="42"/>
      <c r="L683" s="42"/>
      <c r="M683" s="42"/>
      <c r="N683" s="42"/>
      <c r="O683" s="42"/>
      <c r="P683" s="42"/>
      <c r="Q683" s="42"/>
      <c r="R683" s="42"/>
      <c r="S683" s="42"/>
      <c r="T683" s="42"/>
      <c r="U683" s="42"/>
      <c r="V683" s="42"/>
      <c r="W683" s="42"/>
      <c r="X683" s="42"/>
      <c r="Y683" s="42"/>
      <c r="Z683" s="42"/>
    </row>
    <row r="684" ht="15.75" customHeight="1">
      <c r="A684" s="104"/>
      <c r="B684" s="96"/>
      <c r="C684" s="96"/>
      <c r="D684" s="96"/>
      <c r="E684" s="96"/>
      <c r="F684" s="96"/>
      <c r="G684" s="96"/>
      <c r="H684" s="124"/>
      <c r="I684" s="42"/>
      <c r="J684" s="42"/>
      <c r="K684" s="42"/>
      <c r="L684" s="42"/>
      <c r="M684" s="42"/>
      <c r="N684" s="42"/>
      <c r="O684" s="42"/>
      <c r="P684" s="42"/>
      <c r="Q684" s="42"/>
      <c r="R684" s="42"/>
      <c r="S684" s="42"/>
      <c r="T684" s="42"/>
      <c r="U684" s="42"/>
      <c r="V684" s="42"/>
      <c r="W684" s="42"/>
      <c r="X684" s="42"/>
      <c r="Y684" s="42"/>
      <c r="Z684" s="42"/>
    </row>
    <row r="685" ht="15.75" customHeight="1">
      <c r="A685" s="104"/>
      <c r="B685" s="96"/>
      <c r="C685" s="96"/>
      <c r="D685" s="96"/>
      <c r="E685" s="96"/>
      <c r="F685" s="96"/>
      <c r="G685" s="96"/>
      <c r="H685" s="124"/>
      <c r="I685" s="42"/>
      <c r="J685" s="42"/>
      <c r="K685" s="42"/>
      <c r="L685" s="42"/>
      <c r="M685" s="42"/>
      <c r="N685" s="42"/>
      <c r="O685" s="42"/>
      <c r="P685" s="42"/>
      <c r="Q685" s="42"/>
      <c r="R685" s="42"/>
      <c r="S685" s="42"/>
      <c r="T685" s="42"/>
      <c r="U685" s="42"/>
      <c r="V685" s="42"/>
      <c r="W685" s="42"/>
      <c r="X685" s="42"/>
      <c r="Y685" s="42"/>
      <c r="Z685" s="42"/>
    </row>
    <row r="686" ht="15.75" customHeight="1">
      <c r="A686" s="104"/>
      <c r="B686" s="96"/>
      <c r="C686" s="96"/>
      <c r="D686" s="96"/>
      <c r="E686" s="96"/>
      <c r="F686" s="96"/>
      <c r="G686" s="96"/>
      <c r="H686" s="124"/>
      <c r="I686" s="42"/>
      <c r="J686" s="42"/>
      <c r="K686" s="42"/>
      <c r="L686" s="42"/>
      <c r="M686" s="42"/>
      <c r="N686" s="42"/>
      <c r="O686" s="42"/>
      <c r="P686" s="42"/>
      <c r="Q686" s="42"/>
      <c r="R686" s="42"/>
      <c r="S686" s="42"/>
      <c r="T686" s="42"/>
      <c r="U686" s="42"/>
      <c r="V686" s="42"/>
      <c r="W686" s="42"/>
      <c r="X686" s="42"/>
      <c r="Y686" s="42"/>
      <c r="Z686" s="42"/>
    </row>
    <row r="687" ht="15.75" customHeight="1">
      <c r="A687" s="104"/>
      <c r="B687" s="96"/>
      <c r="C687" s="96"/>
      <c r="D687" s="96"/>
      <c r="E687" s="96"/>
      <c r="F687" s="96"/>
      <c r="G687" s="96"/>
      <c r="H687" s="124"/>
      <c r="I687" s="42"/>
      <c r="J687" s="42"/>
      <c r="K687" s="42"/>
      <c r="L687" s="42"/>
      <c r="M687" s="42"/>
      <c r="N687" s="42"/>
      <c r="O687" s="42"/>
      <c r="P687" s="42"/>
      <c r="Q687" s="42"/>
      <c r="R687" s="42"/>
      <c r="S687" s="42"/>
      <c r="T687" s="42"/>
      <c r="U687" s="42"/>
      <c r="V687" s="42"/>
      <c r="W687" s="42"/>
      <c r="X687" s="42"/>
      <c r="Y687" s="42"/>
      <c r="Z687" s="42"/>
    </row>
    <row r="688" ht="15.75" customHeight="1">
      <c r="A688" s="104"/>
      <c r="B688" s="96"/>
      <c r="C688" s="96"/>
      <c r="D688" s="96"/>
      <c r="E688" s="96"/>
      <c r="F688" s="96"/>
      <c r="G688" s="96"/>
      <c r="H688" s="124"/>
      <c r="I688" s="42"/>
      <c r="J688" s="42"/>
      <c r="K688" s="42"/>
      <c r="L688" s="42"/>
      <c r="M688" s="42"/>
      <c r="N688" s="42"/>
      <c r="O688" s="42"/>
      <c r="P688" s="42"/>
      <c r="Q688" s="42"/>
      <c r="R688" s="42"/>
      <c r="S688" s="42"/>
      <c r="T688" s="42"/>
      <c r="U688" s="42"/>
      <c r="V688" s="42"/>
      <c r="W688" s="42"/>
      <c r="X688" s="42"/>
      <c r="Y688" s="42"/>
      <c r="Z688" s="42"/>
    </row>
    <row r="689" ht="15.75" customHeight="1">
      <c r="A689" s="104"/>
      <c r="B689" s="96"/>
      <c r="C689" s="96"/>
      <c r="D689" s="96"/>
      <c r="E689" s="96"/>
      <c r="F689" s="96"/>
      <c r="G689" s="96"/>
      <c r="H689" s="124"/>
      <c r="I689" s="42"/>
      <c r="J689" s="42"/>
      <c r="K689" s="42"/>
      <c r="L689" s="42"/>
      <c r="M689" s="42"/>
      <c r="N689" s="42"/>
      <c r="O689" s="42"/>
      <c r="P689" s="42"/>
      <c r="Q689" s="42"/>
      <c r="R689" s="42"/>
      <c r="S689" s="42"/>
      <c r="T689" s="42"/>
      <c r="U689" s="42"/>
      <c r="V689" s="42"/>
      <c r="W689" s="42"/>
      <c r="X689" s="42"/>
      <c r="Y689" s="42"/>
      <c r="Z689" s="42"/>
    </row>
    <row r="690" ht="15.75" customHeight="1">
      <c r="A690" s="104"/>
      <c r="B690" s="96"/>
      <c r="C690" s="96"/>
      <c r="D690" s="96"/>
      <c r="E690" s="96"/>
      <c r="F690" s="96"/>
      <c r="G690" s="96"/>
      <c r="H690" s="124"/>
      <c r="I690" s="42"/>
      <c r="J690" s="42"/>
      <c r="K690" s="42"/>
      <c r="L690" s="42"/>
      <c r="M690" s="42"/>
      <c r="N690" s="42"/>
      <c r="O690" s="42"/>
      <c r="P690" s="42"/>
      <c r="Q690" s="42"/>
      <c r="R690" s="42"/>
      <c r="S690" s="42"/>
      <c r="T690" s="42"/>
      <c r="U690" s="42"/>
      <c r="V690" s="42"/>
      <c r="W690" s="42"/>
      <c r="X690" s="42"/>
      <c r="Y690" s="42"/>
      <c r="Z690" s="42"/>
    </row>
    <row r="691" ht="15.75" customHeight="1">
      <c r="A691" s="104"/>
      <c r="B691" s="96"/>
      <c r="C691" s="96"/>
      <c r="D691" s="96"/>
      <c r="E691" s="96"/>
      <c r="F691" s="96"/>
      <c r="G691" s="96"/>
      <c r="H691" s="124"/>
      <c r="I691" s="42"/>
      <c r="J691" s="42"/>
      <c r="K691" s="42"/>
      <c r="L691" s="42"/>
      <c r="M691" s="42"/>
      <c r="N691" s="42"/>
      <c r="O691" s="42"/>
      <c r="P691" s="42"/>
      <c r="Q691" s="42"/>
      <c r="R691" s="42"/>
      <c r="S691" s="42"/>
      <c r="T691" s="42"/>
      <c r="U691" s="42"/>
      <c r="V691" s="42"/>
      <c r="W691" s="42"/>
      <c r="X691" s="42"/>
      <c r="Y691" s="42"/>
      <c r="Z691" s="42"/>
    </row>
    <row r="692" ht="15.75" customHeight="1">
      <c r="A692" s="104"/>
      <c r="B692" s="96"/>
      <c r="C692" s="96"/>
      <c r="D692" s="96"/>
      <c r="E692" s="96"/>
      <c r="F692" s="96"/>
      <c r="G692" s="96"/>
      <c r="H692" s="124"/>
      <c r="I692" s="42"/>
      <c r="J692" s="42"/>
      <c r="K692" s="42"/>
      <c r="L692" s="42"/>
      <c r="M692" s="42"/>
      <c r="N692" s="42"/>
      <c r="O692" s="42"/>
      <c r="P692" s="42"/>
      <c r="Q692" s="42"/>
      <c r="R692" s="42"/>
      <c r="S692" s="42"/>
      <c r="T692" s="42"/>
      <c r="U692" s="42"/>
      <c r="V692" s="42"/>
      <c r="W692" s="42"/>
      <c r="X692" s="42"/>
      <c r="Y692" s="42"/>
      <c r="Z692" s="42"/>
    </row>
    <row r="693" ht="15.75" customHeight="1">
      <c r="A693" s="104"/>
      <c r="B693" s="96"/>
      <c r="C693" s="96"/>
      <c r="D693" s="96"/>
      <c r="E693" s="96"/>
      <c r="F693" s="96"/>
      <c r="G693" s="96"/>
      <c r="H693" s="124"/>
      <c r="I693" s="42"/>
      <c r="J693" s="42"/>
      <c r="K693" s="42"/>
      <c r="L693" s="42"/>
      <c r="M693" s="42"/>
      <c r="N693" s="42"/>
      <c r="O693" s="42"/>
      <c r="P693" s="42"/>
      <c r="Q693" s="42"/>
      <c r="R693" s="42"/>
      <c r="S693" s="42"/>
      <c r="T693" s="42"/>
      <c r="U693" s="42"/>
      <c r="V693" s="42"/>
      <c r="W693" s="42"/>
      <c r="X693" s="42"/>
      <c r="Y693" s="42"/>
      <c r="Z693" s="42"/>
    </row>
    <row r="694" ht="15.75" customHeight="1">
      <c r="A694" s="104"/>
      <c r="B694" s="96"/>
      <c r="C694" s="96"/>
      <c r="D694" s="96"/>
      <c r="E694" s="96"/>
      <c r="F694" s="96"/>
      <c r="G694" s="96"/>
      <c r="H694" s="124"/>
      <c r="I694" s="42"/>
      <c r="J694" s="42"/>
      <c r="K694" s="42"/>
      <c r="L694" s="42"/>
      <c r="M694" s="42"/>
      <c r="N694" s="42"/>
      <c r="O694" s="42"/>
      <c r="P694" s="42"/>
      <c r="Q694" s="42"/>
      <c r="R694" s="42"/>
      <c r="S694" s="42"/>
      <c r="T694" s="42"/>
      <c r="U694" s="42"/>
      <c r="V694" s="42"/>
      <c r="W694" s="42"/>
      <c r="X694" s="42"/>
      <c r="Y694" s="42"/>
      <c r="Z694" s="42"/>
    </row>
    <row r="695" ht="15.75" customHeight="1">
      <c r="A695" s="104"/>
      <c r="B695" s="96"/>
      <c r="C695" s="96"/>
      <c r="D695" s="96"/>
      <c r="E695" s="96"/>
      <c r="F695" s="96"/>
      <c r="G695" s="96"/>
      <c r="H695" s="124"/>
      <c r="I695" s="42"/>
      <c r="J695" s="42"/>
      <c r="K695" s="42"/>
      <c r="L695" s="42"/>
      <c r="M695" s="42"/>
      <c r="N695" s="42"/>
      <c r="O695" s="42"/>
      <c r="P695" s="42"/>
      <c r="Q695" s="42"/>
      <c r="R695" s="42"/>
      <c r="S695" s="42"/>
      <c r="T695" s="42"/>
      <c r="U695" s="42"/>
      <c r="V695" s="42"/>
      <c r="W695" s="42"/>
      <c r="X695" s="42"/>
      <c r="Y695" s="42"/>
      <c r="Z695" s="42"/>
    </row>
    <row r="696" ht="15.75" customHeight="1">
      <c r="A696" s="104"/>
      <c r="B696" s="96"/>
      <c r="C696" s="96"/>
      <c r="D696" s="96"/>
      <c r="E696" s="96"/>
      <c r="F696" s="96"/>
      <c r="G696" s="96"/>
      <c r="H696" s="124"/>
      <c r="I696" s="42"/>
      <c r="J696" s="42"/>
      <c r="K696" s="42"/>
      <c r="L696" s="42"/>
      <c r="M696" s="42"/>
      <c r="N696" s="42"/>
      <c r="O696" s="42"/>
      <c r="P696" s="42"/>
      <c r="Q696" s="42"/>
      <c r="R696" s="42"/>
      <c r="S696" s="42"/>
      <c r="T696" s="42"/>
      <c r="U696" s="42"/>
      <c r="V696" s="42"/>
      <c r="W696" s="42"/>
      <c r="X696" s="42"/>
      <c r="Y696" s="42"/>
      <c r="Z696" s="42"/>
    </row>
    <row r="697" ht="15.75" customHeight="1">
      <c r="A697" s="104"/>
      <c r="B697" s="96"/>
      <c r="C697" s="96"/>
      <c r="D697" s="96"/>
      <c r="E697" s="96"/>
      <c r="F697" s="96"/>
      <c r="G697" s="96"/>
      <c r="H697" s="124"/>
      <c r="I697" s="42"/>
      <c r="J697" s="42"/>
      <c r="K697" s="42"/>
      <c r="L697" s="42"/>
      <c r="M697" s="42"/>
      <c r="N697" s="42"/>
      <c r="O697" s="42"/>
      <c r="P697" s="42"/>
      <c r="Q697" s="42"/>
      <c r="R697" s="42"/>
      <c r="S697" s="42"/>
      <c r="T697" s="42"/>
      <c r="U697" s="42"/>
      <c r="V697" s="42"/>
      <c r="W697" s="42"/>
      <c r="X697" s="42"/>
      <c r="Y697" s="42"/>
      <c r="Z697" s="42"/>
    </row>
    <row r="698" ht="15.75" customHeight="1">
      <c r="A698" s="104"/>
      <c r="B698" s="96"/>
      <c r="C698" s="96"/>
      <c r="D698" s="96"/>
      <c r="E698" s="96"/>
      <c r="F698" s="96"/>
      <c r="G698" s="96"/>
      <c r="H698" s="124"/>
      <c r="I698" s="42"/>
      <c r="J698" s="42"/>
      <c r="K698" s="42"/>
      <c r="L698" s="42"/>
      <c r="M698" s="42"/>
      <c r="N698" s="42"/>
      <c r="O698" s="42"/>
      <c r="P698" s="42"/>
      <c r="Q698" s="42"/>
      <c r="R698" s="42"/>
      <c r="S698" s="42"/>
      <c r="T698" s="42"/>
      <c r="U698" s="42"/>
      <c r="V698" s="42"/>
      <c r="W698" s="42"/>
      <c r="X698" s="42"/>
      <c r="Y698" s="42"/>
      <c r="Z698" s="42"/>
    </row>
    <row r="699" ht="15.75" customHeight="1">
      <c r="A699" s="104"/>
      <c r="B699" s="96"/>
      <c r="C699" s="96"/>
      <c r="D699" s="96"/>
      <c r="E699" s="96"/>
      <c r="F699" s="96"/>
      <c r="G699" s="96"/>
      <c r="H699" s="124"/>
      <c r="I699" s="42"/>
      <c r="J699" s="42"/>
      <c r="K699" s="42"/>
      <c r="L699" s="42"/>
      <c r="M699" s="42"/>
      <c r="N699" s="42"/>
      <c r="O699" s="42"/>
      <c r="P699" s="42"/>
      <c r="Q699" s="42"/>
      <c r="R699" s="42"/>
      <c r="S699" s="42"/>
      <c r="T699" s="42"/>
      <c r="U699" s="42"/>
      <c r="V699" s="42"/>
      <c r="W699" s="42"/>
      <c r="X699" s="42"/>
      <c r="Y699" s="42"/>
      <c r="Z699" s="42"/>
    </row>
    <row r="700" ht="15.75" customHeight="1">
      <c r="A700" s="104"/>
      <c r="B700" s="96"/>
      <c r="C700" s="96"/>
      <c r="D700" s="96"/>
      <c r="E700" s="96"/>
      <c r="F700" s="96"/>
      <c r="G700" s="96"/>
      <c r="H700" s="124"/>
      <c r="I700" s="42"/>
      <c r="J700" s="42"/>
      <c r="K700" s="42"/>
      <c r="L700" s="42"/>
      <c r="M700" s="42"/>
      <c r="N700" s="42"/>
      <c r="O700" s="42"/>
      <c r="P700" s="42"/>
      <c r="Q700" s="42"/>
      <c r="R700" s="42"/>
      <c r="S700" s="42"/>
      <c r="T700" s="42"/>
      <c r="U700" s="42"/>
      <c r="V700" s="42"/>
      <c r="W700" s="42"/>
      <c r="X700" s="42"/>
      <c r="Y700" s="42"/>
      <c r="Z700" s="42"/>
    </row>
    <row r="701" ht="15.75" customHeight="1">
      <c r="A701" s="104"/>
      <c r="B701" s="96"/>
      <c r="C701" s="96"/>
      <c r="D701" s="96"/>
      <c r="E701" s="96"/>
      <c r="F701" s="96"/>
      <c r="G701" s="96"/>
      <c r="H701" s="124"/>
      <c r="I701" s="42"/>
      <c r="J701" s="42"/>
      <c r="K701" s="42"/>
      <c r="L701" s="42"/>
      <c r="M701" s="42"/>
      <c r="N701" s="42"/>
      <c r="O701" s="42"/>
      <c r="P701" s="42"/>
      <c r="Q701" s="42"/>
      <c r="R701" s="42"/>
      <c r="S701" s="42"/>
      <c r="T701" s="42"/>
      <c r="U701" s="42"/>
      <c r="V701" s="42"/>
      <c r="W701" s="42"/>
      <c r="X701" s="42"/>
      <c r="Y701" s="42"/>
      <c r="Z701" s="42"/>
    </row>
    <row r="702" ht="15.75" customHeight="1">
      <c r="A702" s="104"/>
      <c r="B702" s="96"/>
      <c r="C702" s="96"/>
      <c r="D702" s="96"/>
      <c r="E702" s="96"/>
      <c r="F702" s="96"/>
      <c r="G702" s="96"/>
      <c r="H702" s="124"/>
      <c r="I702" s="42"/>
      <c r="J702" s="42"/>
      <c r="K702" s="42"/>
      <c r="L702" s="42"/>
      <c r="M702" s="42"/>
      <c r="N702" s="42"/>
      <c r="O702" s="42"/>
      <c r="P702" s="42"/>
      <c r="Q702" s="42"/>
      <c r="R702" s="42"/>
      <c r="S702" s="42"/>
      <c r="T702" s="42"/>
      <c r="U702" s="42"/>
      <c r="V702" s="42"/>
      <c r="W702" s="42"/>
      <c r="X702" s="42"/>
      <c r="Y702" s="42"/>
      <c r="Z702" s="42"/>
    </row>
    <row r="703" ht="15.75" customHeight="1">
      <c r="A703" s="104"/>
      <c r="B703" s="96"/>
      <c r="C703" s="96"/>
      <c r="D703" s="96"/>
      <c r="E703" s="96"/>
      <c r="F703" s="96"/>
      <c r="G703" s="96"/>
      <c r="H703" s="124"/>
      <c r="I703" s="42"/>
      <c r="J703" s="42"/>
      <c r="K703" s="42"/>
      <c r="L703" s="42"/>
      <c r="M703" s="42"/>
      <c r="N703" s="42"/>
      <c r="O703" s="42"/>
      <c r="P703" s="42"/>
      <c r="Q703" s="42"/>
      <c r="R703" s="42"/>
      <c r="S703" s="42"/>
      <c r="T703" s="42"/>
      <c r="U703" s="42"/>
      <c r="V703" s="42"/>
      <c r="W703" s="42"/>
      <c r="X703" s="42"/>
      <c r="Y703" s="42"/>
      <c r="Z703" s="42"/>
    </row>
    <row r="704" ht="15.75" customHeight="1">
      <c r="A704" s="104"/>
      <c r="B704" s="96"/>
      <c r="C704" s="96"/>
      <c r="D704" s="96"/>
      <c r="E704" s="96"/>
      <c r="F704" s="96"/>
      <c r="G704" s="96"/>
      <c r="H704" s="124"/>
      <c r="I704" s="42"/>
      <c r="J704" s="42"/>
      <c r="K704" s="42"/>
      <c r="L704" s="42"/>
      <c r="M704" s="42"/>
      <c r="N704" s="42"/>
      <c r="O704" s="42"/>
      <c r="P704" s="42"/>
      <c r="Q704" s="42"/>
      <c r="R704" s="42"/>
      <c r="S704" s="42"/>
      <c r="T704" s="42"/>
      <c r="U704" s="42"/>
      <c r="V704" s="42"/>
      <c r="W704" s="42"/>
      <c r="X704" s="42"/>
      <c r="Y704" s="42"/>
      <c r="Z704" s="42"/>
    </row>
    <row r="705" ht="15.75" customHeight="1">
      <c r="A705" s="104"/>
      <c r="B705" s="96"/>
      <c r="C705" s="96"/>
      <c r="D705" s="96"/>
      <c r="E705" s="96"/>
      <c r="F705" s="96"/>
      <c r="G705" s="96"/>
      <c r="H705" s="124"/>
      <c r="I705" s="42"/>
      <c r="J705" s="42"/>
      <c r="K705" s="42"/>
      <c r="L705" s="42"/>
      <c r="M705" s="42"/>
      <c r="N705" s="42"/>
      <c r="O705" s="42"/>
      <c r="P705" s="42"/>
      <c r="Q705" s="42"/>
      <c r="R705" s="42"/>
      <c r="S705" s="42"/>
      <c r="T705" s="42"/>
      <c r="U705" s="42"/>
      <c r="V705" s="42"/>
      <c r="W705" s="42"/>
      <c r="X705" s="42"/>
      <c r="Y705" s="42"/>
      <c r="Z705" s="42"/>
    </row>
    <row r="706" ht="15.75" customHeight="1">
      <c r="A706" s="104"/>
      <c r="B706" s="96"/>
      <c r="C706" s="96"/>
      <c r="D706" s="96"/>
      <c r="E706" s="96"/>
      <c r="F706" s="96"/>
      <c r="G706" s="96"/>
      <c r="H706" s="124"/>
      <c r="I706" s="42"/>
      <c r="J706" s="42"/>
      <c r="K706" s="42"/>
      <c r="L706" s="42"/>
      <c r="M706" s="42"/>
      <c r="N706" s="42"/>
      <c r="O706" s="42"/>
      <c r="P706" s="42"/>
      <c r="Q706" s="42"/>
      <c r="R706" s="42"/>
      <c r="S706" s="42"/>
      <c r="T706" s="42"/>
      <c r="U706" s="42"/>
      <c r="V706" s="42"/>
      <c r="W706" s="42"/>
      <c r="X706" s="42"/>
      <c r="Y706" s="42"/>
      <c r="Z706" s="42"/>
    </row>
    <row r="707" ht="15.75" customHeight="1">
      <c r="A707" s="104"/>
      <c r="B707" s="96"/>
      <c r="C707" s="96"/>
      <c r="D707" s="96"/>
      <c r="E707" s="96"/>
      <c r="F707" s="96"/>
      <c r="G707" s="96"/>
      <c r="H707" s="124"/>
      <c r="I707" s="42"/>
      <c r="J707" s="42"/>
      <c r="K707" s="42"/>
      <c r="L707" s="42"/>
      <c r="M707" s="42"/>
      <c r="N707" s="42"/>
      <c r="O707" s="42"/>
      <c r="P707" s="42"/>
      <c r="Q707" s="42"/>
      <c r="R707" s="42"/>
      <c r="S707" s="42"/>
      <c r="T707" s="42"/>
      <c r="U707" s="42"/>
      <c r="V707" s="42"/>
      <c r="W707" s="42"/>
      <c r="X707" s="42"/>
      <c r="Y707" s="42"/>
      <c r="Z707" s="42"/>
    </row>
    <row r="708" ht="15.75" customHeight="1">
      <c r="A708" s="104"/>
      <c r="B708" s="96"/>
      <c r="C708" s="96"/>
      <c r="D708" s="96"/>
      <c r="E708" s="96"/>
      <c r="F708" s="96"/>
      <c r="G708" s="96"/>
      <c r="H708" s="124"/>
      <c r="I708" s="42"/>
      <c r="J708" s="42"/>
      <c r="K708" s="42"/>
      <c r="L708" s="42"/>
      <c r="M708" s="42"/>
      <c r="N708" s="42"/>
      <c r="O708" s="42"/>
      <c r="P708" s="42"/>
      <c r="Q708" s="42"/>
      <c r="R708" s="42"/>
      <c r="S708" s="42"/>
      <c r="T708" s="42"/>
      <c r="U708" s="42"/>
      <c r="V708" s="42"/>
      <c r="W708" s="42"/>
      <c r="X708" s="42"/>
      <c r="Y708" s="42"/>
      <c r="Z708" s="42"/>
    </row>
    <row r="709" ht="15.75" customHeight="1">
      <c r="A709" s="104"/>
      <c r="B709" s="96"/>
      <c r="C709" s="96"/>
      <c r="D709" s="96"/>
      <c r="E709" s="96"/>
      <c r="F709" s="96"/>
      <c r="G709" s="96"/>
      <c r="H709" s="124"/>
      <c r="I709" s="42"/>
      <c r="J709" s="42"/>
      <c r="K709" s="42"/>
      <c r="L709" s="42"/>
      <c r="M709" s="42"/>
      <c r="N709" s="42"/>
      <c r="O709" s="42"/>
      <c r="P709" s="42"/>
      <c r="Q709" s="42"/>
      <c r="R709" s="42"/>
      <c r="S709" s="42"/>
      <c r="T709" s="42"/>
      <c r="U709" s="42"/>
      <c r="V709" s="42"/>
      <c r="W709" s="42"/>
      <c r="X709" s="42"/>
      <c r="Y709" s="42"/>
      <c r="Z709" s="42"/>
    </row>
    <row r="710" ht="15.75" customHeight="1">
      <c r="A710" s="104"/>
      <c r="B710" s="96"/>
      <c r="C710" s="96"/>
      <c r="D710" s="96"/>
      <c r="E710" s="96"/>
      <c r="F710" s="96"/>
      <c r="G710" s="96"/>
      <c r="H710" s="124"/>
      <c r="I710" s="42"/>
      <c r="J710" s="42"/>
      <c r="K710" s="42"/>
      <c r="L710" s="42"/>
      <c r="M710" s="42"/>
      <c r="N710" s="42"/>
      <c r="O710" s="42"/>
      <c r="P710" s="42"/>
      <c r="Q710" s="42"/>
      <c r="R710" s="42"/>
      <c r="S710" s="42"/>
      <c r="T710" s="42"/>
      <c r="U710" s="42"/>
      <c r="V710" s="42"/>
      <c r="W710" s="42"/>
      <c r="X710" s="42"/>
      <c r="Y710" s="42"/>
      <c r="Z710" s="42"/>
    </row>
    <row r="711" ht="15.75" customHeight="1">
      <c r="A711" s="104"/>
      <c r="B711" s="96"/>
      <c r="C711" s="96"/>
      <c r="D711" s="96"/>
      <c r="E711" s="96"/>
      <c r="F711" s="96"/>
      <c r="G711" s="96"/>
      <c r="H711" s="124"/>
      <c r="I711" s="42"/>
      <c r="J711" s="42"/>
      <c r="K711" s="42"/>
      <c r="L711" s="42"/>
      <c r="M711" s="42"/>
      <c r="N711" s="42"/>
      <c r="O711" s="42"/>
      <c r="P711" s="42"/>
      <c r="Q711" s="42"/>
      <c r="R711" s="42"/>
      <c r="S711" s="42"/>
      <c r="T711" s="42"/>
      <c r="U711" s="42"/>
      <c r="V711" s="42"/>
      <c r="W711" s="42"/>
      <c r="X711" s="42"/>
      <c r="Y711" s="42"/>
      <c r="Z711" s="42"/>
    </row>
    <row r="712" ht="15.75" customHeight="1">
      <c r="A712" s="104"/>
      <c r="B712" s="96"/>
      <c r="C712" s="96"/>
      <c r="D712" s="96"/>
      <c r="E712" s="96"/>
      <c r="F712" s="96"/>
      <c r="G712" s="96"/>
      <c r="H712" s="124"/>
      <c r="I712" s="42"/>
      <c r="J712" s="42"/>
      <c r="K712" s="42"/>
      <c r="L712" s="42"/>
      <c r="M712" s="42"/>
      <c r="N712" s="42"/>
      <c r="O712" s="42"/>
      <c r="P712" s="42"/>
      <c r="Q712" s="42"/>
      <c r="R712" s="42"/>
      <c r="S712" s="42"/>
      <c r="T712" s="42"/>
      <c r="U712" s="42"/>
      <c r="V712" s="42"/>
      <c r="W712" s="42"/>
      <c r="X712" s="42"/>
      <c r="Y712" s="42"/>
      <c r="Z712" s="42"/>
    </row>
    <row r="713" ht="15.75" customHeight="1">
      <c r="A713" s="104"/>
      <c r="B713" s="96"/>
      <c r="C713" s="96"/>
      <c r="D713" s="96"/>
      <c r="E713" s="96"/>
      <c r="F713" s="96"/>
      <c r="G713" s="96"/>
      <c r="H713" s="124"/>
      <c r="I713" s="42"/>
      <c r="J713" s="42"/>
      <c r="K713" s="42"/>
      <c r="L713" s="42"/>
      <c r="M713" s="42"/>
      <c r="N713" s="42"/>
      <c r="O713" s="42"/>
      <c r="P713" s="42"/>
      <c r="Q713" s="42"/>
      <c r="R713" s="42"/>
      <c r="S713" s="42"/>
      <c r="T713" s="42"/>
      <c r="U713" s="42"/>
      <c r="V713" s="42"/>
      <c r="W713" s="42"/>
      <c r="X713" s="42"/>
      <c r="Y713" s="42"/>
      <c r="Z713" s="42"/>
    </row>
    <row r="714" ht="15.75" customHeight="1">
      <c r="A714" s="104"/>
      <c r="B714" s="96"/>
      <c r="C714" s="96"/>
      <c r="D714" s="96"/>
      <c r="E714" s="96"/>
      <c r="F714" s="96"/>
      <c r="G714" s="96"/>
      <c r="H714" s="124"/>
      <c r="I714" s="42"/>
      <c r="J714" s="42"/>
      <c r="K714" s="42"/>
      <c r="L714" s="42"/>
      <c r="M714" s="42"/>
      <c r="N714" s="42"/>
      <c r="O714" s="42"/>
      <c r="P714" s="42"/>
      <c r="Q714" s="42"/>
      <c r="R714" s="42"/>
      <c r="S714" s="42"/>
      <c r="T714" s="42"/>
      <c r="U714" s="42"/>
      <c r="V714" s="42"/>
      <c r="W714" s="42"/>
      <c r="X714" s="42"/>
      <c r="Y714" s="42"/>
      <c r="Z714" s="42"/>
    </row>
    <row r="715" ht="15.75" customHeight="1">
      <c r="A715" s="104"/>
      <c r="B715" s="96"/>
      <c r="C715" s="96"/>
      <c r="D715" s="96"/>
      <c r="E715" s="96"/>
      <c r="F715" s="96"/>
      <c r="G715" s="96"/>
      <c r="H715" s="124"/>
      <c r="I715" s="42"/>
      <c r="J715" s="42"/>
      <c r="K715" s="42"/>
      <c r="L715" s="42"/>
      <c r="M715" s="42"/>
      <c r="N715" s="42"/>
      <c r="O715" s="42"/>
      <c r="P715" s="42"/>
      <c r="Q715" s="42"/>
      <c r="R715" s="42"/>
      <c r="S715" s="42"/>
      <c r="T715" s="42"/>
      <c r="U715" s="42"/>
      <c r="V715" s="42"/>
      <c r="W715" s="42"/>
      <c r="X715" s="42"/>
      <c r="Y715" s="42"/>
      <c r="Z715" s="42"/>
    </row>
    <row r="716" ht="15.75" customHeight="1">
      <c r="A716" s="104"/>
      <c r="B716" s="96"/>
      <c r="C716" s="96"/>
      <c r="D716" s="96"/>
      <c r="E716" s="96"/>
      <c r="F716" s="96"/>
      <c r="G716" s="96"/>
      <c r="H716" s="124"/>
      <c r="I716" s="42"/>
      <c r="J716" s="42"/>
      <c r="K716" s="42"/>
      <c r="L716" s="42"/>
      <c r="M716" s="42"/>
      <c r="N716" s="42"/>
      <c r="O716" s="42"/>
      <c r="P716" s="42"/>
      <c r="Q716" s="42"/>
      <c r="R716" s="42"/>
      <c r="S716" s="42"/>
      <c r="T716" s="42"/>
      <c r="U716" s="42"/>
      <c r="V716" s="42"/>
      <c r="W716" s="42"/>
      <c r="X716" s="42"/>
      <c r="Y716" s="42"/>
      <c r="Z716" s="42"/>
    </row>
    <row r="717" ht="15.75" customHeight="1">
      <c r="A717" s="104"/>
      <c r="B717" s="96"/>
      <c r="C717" s="96"/>
      <c r="D717" s="96"/>
      <c r="E717" s="96"/>
      <c r="F717" s="96"/>
      <c r="G717" s="96"/>
      <c r="H717" s="124"/>
      <c r="I717" s="42"/>
      <c r="J717" s="42"/>
      <c r="K717" s="42"/>
      <c r="L717" s="42"/>
      <c r="M717" s="42"/>
      <c r="N717" s="42"/>
      <c r="O717" s="42"/>
      <c r="P717" s="42"/>
      <c r="Q717" s="42"/>
      <c r="R717" s="42"/>
      <c r="S717" s="42"/>
      <c r="T717" s="42"/>
      <c r="U717" s="42"/>
      <c r="V717" s="42"/>
      <c r="W717" s="42"/>
      <c r="X717" s="42"/>
      <c r="Y717" s="42"/>
      <c r="Z717" s="42"/>
    </row>
    <row r="718" ht="15.75" customHeight="1">
      <c r="A718" s="104"/>
      <c r="B718" s="96"/>
      <c r="C718" s="96"/>
      <c r="D718" s="96"/>
      <c r="E718" s="96"/>
      <c r="F718" s="96"/>
      <c r="G718" s="96"/>
      <c r="H718" s="124"/>
      <c r="I718" s="42"/>
      <c r="J718" s="42"/>
      <c r="K718" s="42"/>
      <c r="L718" s="42"/>
      <c r="M718" s="42"/>
      <c r="N718" s="42"/>
      <c r="O718" s="42"/>
      <c r="P718" s="42"/>
      <c r="Q718" s="42"/>
      <c r="R718" s="42"/>
      <c r="S718" s="42"/>
      <c r="T718" s="42"/>
      <c r="U718" s="42"/>
      <c r="V718" s="42"/>
      <c r="W718" s="42"/>
      <c r="X718" s="42"/>
      <c r="Y718" s="42"/>
      <c r="Z718" s="42"/>
    </row>
    <row r="719" ht="15.75" customHeight="1">
      <c r="A719" s="104"/>
      <c r="B719" s="96"/>
      <c r="C719" s="96"/>
      <c r="D719" s="96"/>
      <c r="E719" s="96"/>
      <c r="F719" s="96"/>
      <c r="G719" s="96"/>
      <c r="H719" s="124"/>
      <c r="I719" s="42"/>
      <c r="J719" s="42"/>
      <c r="K719" s="42"/>
      <c r="L719" s="42"/>
      <c r="M719" s="42"/>
      <c r="N719" s="42"/>
      <c r="O719" s="42"/>
      <c r="P719" s="42"/>
      <c r="Q719" s="42"/>
      <c r="R719" s="42"/>
      <c r="S719" s="42"/>
      <c r="T719" s="42"/>
      <c r="U719" s="42"/>
      <c r="V719" s="42"/>
      <c r="W719" s="42"/>
      <c r="X719" s="42"/>
      <c r="Y719" s="42"/>
      <c r="Z719" s="42"/>
    </row>
    <row r="720" ht="15.75" customHeight="1">
      <c r="A720" s="104"/>
      <c r="B720" s="96"/>
      <c r="C720" s="96"/>
      <c r="D720" s="96"/>
      <c r="E720" s="96"/>
      <c r="F720" s="96"/>
      <c r="G720" s="96"/>
      <c r="H720" s="124"/>
      <c r="I720" s="42"/>
      <c r="J720" s="42"/>
      <c r="K720" s="42"/>
      <c r="L720" s="42"/>
      <c r="M720" s="42"/>
      <c r="N720" s="42"/>
      <c r="O720" s="42"/>
      <c r="P720" s="42"/>
      <c r="Q720" s="42"/>
      <c r="R720" s="42"/>
      <c r="S720" s="42"/>
      <c r="T720" s="42"/>
      <c r="U720" s="42"/>
      <c r="V720" s="42"/>
      <c r="W720" s="42"/>
      <c r="X720" s="42"/>
      <c r="Y720" s="42"/>
      <c r="Z720" s="42"/>
    </row>
    <row r="721" ht="15.75" customHeight="1">
      <c r="A721" s="104"/>
      <c r="B721" s="96"/>
      <c r="C721" s="96"/>
      <c r="D721" s="96"/>
      <c r="E721" s="96"/>
      <c r="F721" s="96"/>
      <c r="G721" s="96"/>
      <c r="H721" s="124"/>
      <c r="I721" s="42"/>
      <c r="J721" s="42"/>
      <c r="K721" s="42"/>
      <c r="L721" s="42"/>
      <c r="M721" s="42"/>
      <c r="N721" s="42"/>
      <c r="O721" s="42"/>
      <c r="P721" s="42"/>
      <c r="Q721" s="42"/>
      <c r="R721" s="42"/>
      <c r="S721" s="42"/>
      <c r="T721" s="42"/>
      <c r="U721" s="42"/>
      <c r="V721" s="42"/>
      <c r="W721" s="42"/>
      <c r="X721" s="42"/>
      <c r="Y721" s="42"/>
      <c r="Z721" s="42"/>
    </row>
    <row r="722" ht="15.75" customHeight="1">
      <c r="A722" s="104"/>
      <c r="B722" s="96"/>
      <c r="C722" s="96"/>
      <c r="D722" s="96"/>
      <c r="E722" s="96"/>
      <c r="F722" s="96"/>
      <c r="G722" s="96"/>
      <c r="H722" s="124"/>
      <c r="I722" s="42"/>
      <c r="J722" s="42"/>
      <c r="K722" s="42"/>
      <c r="L722" s="42"/>
      <c r="M722" s="42"/>
      <c r="N722" s="42"/>
      <c r="O722" s="42"/>
      <c r="P722" s="42"/>
      <c r="Q722" s="42"/>
      <c r="R722" s="42"/>
      <c r="S722" s="42"/>
      <c r="T722" s="42"/>
      <c r="U722" s="42"/>
      <c r="V722" s="42"/>
      <c r="W722" s="42"/>
      <c r="X722" s="42"/>
      <c r="Y722" s="42"/>
      <c r="Z722" s="42"/>
    </row>
    <row r="723" ht="15.75" customHeight="1">
      <c r="A723" s="104"/>
      <c r="B723" s="96"/>
      <c r="C723" s="96"/>
      <c r="D723" s="96"/>
      <c r="E723" s="96"/>
      <c r="F723" s="96"/>
      <c r="G723" s="96"/>
      <c r="H723" s="124"/>
      <c r="I723" s="42"/>
      <c r="J723" s="42"/>
      <c r="K723" s="42"/>
      <c r="L723" s="42"/>
      <c r="M723" s="42"/>
      <c r="N723" s="42"/>
      <c r="O723" s="42"/>
      <c r="P723" s="42"/>
      <c r="Q723" s="42"/>
      <c r="R723" s="42"/>
      <c r="S723" s="42"/>
      <c r="T723" s="42"/>
      <c r="U723" s="42"/>
      <c r="V723" s="42"/>
      <c r="W723" s="42"/>
      <c r="X723" s="42"/>
      <c r="Y723" s="42"/>
      <c r="Z723" s="42"/>
    </row>
    <row r="724" ht="15.75" customHeight="1">
      <c r="A724" s="104"/>
      <c r="B724" s="96"/>
      <c r="C724" s="96"/>
      <c r="D724" s="96"/>
      <c r="E724" s="96"/>
      <c r="F724" s="96"/>
      <c r="G724" s="96"/>
      <c r="H724" s="124"/>
      <c r="I724" s="42"/>
      <c r="J724" s="42"/>
      <c r="K724" s="42"/>
      <c r="L724" s="42"/>
      <c r="M724" s="42"/>
      <c r="N724" s="42"/>
      <c r="O724" s="42"/>
      <c r="P724" s="42"/>
      <c r="Q724" s="42"/>
      <c r="R724" s="42"/>
      <c r="S724" s="42"/>
      <c r="T724" s="42"/>
      <c r="U724" s="42"/>
      <c r="V724" s="42"/>
      <c r="W724" s="42"/>
      <c r="X724" s="42"/>
      <c r="Y724" s="42"/>
      <c r="Z724" s="42"/>
    </row>
    <row r="725" ht="15.75" customHeight="1">
      <c r="A725" s="104"/>
      <c r="B725" s="96"/>
      <c r="C725" s="96"/>
      <c r="D725" s="96"/>
      <c r="E725" s="96"/>
      <c r="F725" s="96"/>
      <c r="G725" s="96"/>
      <c r="H725" s="124"/>
      <c r="I725" s="42"/>
      <c r="J725" s="42"/>
      <c r="K725" s="42"/>
      <c r="L725" s="42"/>
      <c r="M725" s="42"/>
      <c r="N725" s="42"/>
      <c r="O725" s="42"/>
      <c r="P725" s="42"/>
      <c r="Q725" s="42"/>
      <c r="R725" s="42"/>
      <c r="S725" s="42"/>
      <c r="T725" s="42"/>
      <c r="U725" s="42"/>
      <c r="V725" s="42"/>
      <c r="W725" s="42"/>
      <c r="X725" s="42"/>
      <c r="Y725" s="42"/>
      <c r="Z725" s="42"/>
    </row>
    <row r="726" ht="15.75" customHeight="1">
      <c r="A726" s="104"/>
      <c r="B726" s="96"/>
      <c r="C726" s="96"/>
      <c r="D726" s="96"/>
      <c r="E726" s="96"/>
      <c r="F726" s="96"/>
      <c r="G726" s="96"/>
      <c r="H726" s="124"/>
      <c r="I726" s="42"/>
      <c r="J726" s="42"/>
      <c r="K726" s="42"/>
      <c r="L726" s="42"/>
      <c r="M726" s="42"/>
      <c r="N726" s="42"/>
      <c r="O726" s="42"/>
      <c r="P726" s="42"/>
      <c r="Q726" s="42"/>
      <c r="R726" s="42"/>
      <c r="S726" s="42"/>
      <c r="T726" s="42"/>
      <c r="U726" s="42"/>
      <c r="V726" s="42"/>
      <c r="W726" s="42"/>
      <c r="X726" s="42"/>
      <c r="Y726" s="42"/>
      <c r="Z726" s="42"/>
    </row>
    <row r="727" ht="15.75" customHeight="1">
      <c r="A727" s="104"/>
      <c r="B727" s="96"/>
      <c r="C727" s="96"/>
      <c r="D727" s="96"/>
      <c r="E727" s="96"/>
      <c r="F727" s="96"/>
      <c r="G727" s="96"/>
      <c r="H727" s="124"/>
      <c r="I727" s="42"/>
      <c r="J727" s="42"/>
      <c r="K727" s="42"/>
      <c r="L727" s="42"/>
      <c r="M727" s="42"/>
      <c r="N727" s="42"/>
      <c r="O727" s="42"/>
      <c r="P727" s="42"/>
      <c r="Q727" s="42"/>
      <c r="R727" s="42"/>
      <c r="S727" s="42"/>
      <c r="T727" s="42"/>
      <c r="U727" s="42"/>
      <c r="V727" s="42"/>
      <c r="W727" s="42"/>
      <c r="X727" s="42"/>
      <c r="Y727" s="42"/>
      <c r="Z727" s="42"/>
    </row>
    <row r="728" ht="15.75" customHeight="1">
      <c r="A728" s="104"/>
      <c r="B728" s="96"/>
      <c r="C728" s="96"/>
      <c r="D728" s="96"/>
      <c r="E728" s="96"/>
      <c r="F728" s="96"/>
      <c r="G728" s="96"/>
      <c r="H728" s="124"/>
      <c r="I728" s="42"/>
      <c r="J728" s="42"/>
      <c r="K728" s="42"/>
      <c r="L728" s="42"/>
      <c r="M728" s="42"/>
      <c r="N728" s="42"/>
      <c r="O728" s="42"/>
      <c r="P728" s="42"/>
      <c r="Q728" s="42"/>
      <c r="R728" s="42"/>
      <c r="S728" s="42"/>
      <c r="T728" s="42"/>
      <c r="U728" s="42"/>
      <c r="V728" s="42"/>
      <c r="W728" s="42"/>
      <c r="X728" s="42"/>
      <c r="Y728" s="42"/>
      <c r="Z728" s="42"/>
    </row>
    <row r="729" ht="15.75" customHeight="1">
      <c r="A729" s="104"/>
      <c r="B729" s="96"/>
      <c r="C729" s="96"/>
      <c r="D729" s="96"/>
      <c r="E729" s="96"/>
      <c r="F729" s="96"/>
      <c r="G729" s="96"/>
      <c r="H729" s="124"/>
      <c r="I729" s="42"/>
      <c r="J729" s="42"/>
      <c r="K729" s="42"/>
      <c r="L729" s="42"/>
      <c r="M729" s="42"/>
      <c r="N729" s="42"/>
      <c r="O729" s="42"/>
      <c r="P729" s="42"/>
      <c r="Q729" s="42"/>
      <c r="R729" s="42"/>
      <c r="S729" s="42"/>
      <c r="T729" s="42"/>
      <c r="U729" s="42"/>
      <c r="V729" s="42"/>
      <c r="W729" s="42"/>
      <c r="X729" s="42"/>
      <c r="Y729" s="42"/>
      <c r="Z729" s="42"/>
    </row>
    <row r="730" ht="15.75" customHeight="1">
      <c r="A730" s="104"/>
      <c r="B730" s="96"/>
      <c r="C730" s="96"/>
      <c r="D730" s="96"/>
      <c r="E730" s="96"/>
      <c r="F730" s="96"/>
      <c r="G730" s="96"/>
      <c r="H730" s="124"/>
      <c r="I730" s="42"/>
      <c r="J730" s="42"/>
      <c r="K730" s="42"/>
      <c r="L730" s="42"/>
      <c r="M730" s="42"/>
      <c r="N730" s="42"/>
      <c r="O730" s="42"/>
      <c r="P730" s="42"/>
      <c r="Q730" s="42"/>
      <c r="R730" s="42"/>
      <c r="S730" s="42"/>
      <c r="T730" s="42"/>
      <c r="U730" s="42"/>
      <c r="V730" s="42"/>
      <c r="W730" s="42"/>
      <c r="X730" s="42"/>
      <c r="Y730" s="42"/>
      <c r="Z730" s="42"/>
    </row>
    <row r="731" ht="15.75" customHeight="1">
      <c r="A731" s="104"/>
      <c r="B731" s="96"/>
      <c r="C731" s="96"/>
      <c r="D731" s="96"/>
      <c r="E731" s="96"/>
      <c r="F731" s="96"/>
      <c r="G731" s="96"/>
      <c r="H731" s="124"/>
      <c r="I731" s="42"/>
      <c r="J731" s="42"/>
      <c r="K731" s="42"/>
      <c r="L731" s="42"/>
      <c r="M731" s="42"/>
      <c r="N731" s="42"/>
      <c r="O731" s="42"/>
      <c r="P731" s="42"/>
      <c r="Q731" s="42"/>
      <c r="R731" s="42"/>
      <c r="S731" s="42"/>
      <c r="T731" s="42"/>
      <c r="U731" s="42"/>
      <c r="V731" s="42"/>
      <c r="W731" s="42"/>
      <c r="X731" s="42"/>
      <c r="Y731" s="42"/>
      <c r="Z731" s="42"/>
    </row>
    <row r="732" ht="15.75" customHeight="1">
      <c r="A732" s="104"/>
      <c r="B732" s="96"/>
      <c r="C732" s="96"/>
      <c r="D732" s="96"/>
      <c r="E732" s="96"/>
      <c r="F732" s="96"/>
      <c r="G732" s="96"/>
      <c r="H732" s="124"/>
      <c r="I732" s="42"/>
      <c r="J732" s="42"/>
      <c r="K732" s="42"/>
      <c r="L732" s="42"/>
      <c r="M732" s="42"/>
      <c r="N732" s="42"/>
      <c r="O732" s="42"/>
      <c r="P732" s="42"/>
      <c r="Q732" s="42"/>
      <c r="R732" s="42"/>
      <c r="S732" s="42"/>
      <c r="T732" s="42"/>
      <c r="U732" s="42"/>
      <c r="V732" s="42"/>
      <c r="W732" s="42"/>
      <c r="X732" s="42"/>
      <c r="Y732" s="42"/>
      <c r="Z732" s="42"/>
    </row>
    <row r="733" ht="15.75" customHeight="1">
      <c r="A733" s="104"/>
      <c r="B733" s="96"/>
      <c r="C733" s="96"/>
      <c r="D733" s="96"/>
      <c r="E733" s="96"/>
      <c r="F733" s="96"/>
      <c r="G733" s="96"/>
      <c r="H733" s="124"/>
      <c r="I733" s="42"/>
      <c r="J733" s="42"/>
      <c r="K733" s="42"/>
      <c r="L733" s="42"/>
      <c r="M733" s="42"/>
      <c r="N733" s="42"/>
      <c r="O733" s="42"/>
      <c r="P733" s="42"/>
      <c r="Q733" s="42"/>
      <c r="R733" s="42"/>
      <c r="S733" s="42"/>
      <c r="T733" s="42"/>
      <c r="U733" s="42"/>
      <c r="V733" s="42"/>
      <c r="W733" s="42"/>
      <c r="X733" s="42"/>
      <c r="Y733" s="42"/>
      <c r="Z733" s="42"/>
    </row>
    <row r="734" ht="15.75" customHeight="1">
      <c r="A734" s="104"/>
      <c r="B734" s="96"/>
      <c r="C734" s="96"/>
      <c r="D734" s="96"/>
      <c r="E734" s="96"/>
      <c r="F734" s="96"/>
      <c r="G734" s="96"/>
      <c r="H734" s="124"/>
      <c r="I734" s="42"/>
      <c r="J734" s="42"/>
      <c r="K734" s="42"/>
      <c r="L734" s="42"/>
      <c r="M734" s="42"/>
      <c r="N734" s="42"/>
      <c r="O734" s="42"/>
      <c r="P734" s="42"/>
      <c r="Q734" s="42"/>
      <c r="R734" s="42"/>
      <c r="S734" s="42"/>
      <c r="T734" s="42"/>
      <c r="U734" s="42"/>
      <c r="V734" s="42"/>
      <c r="W734" s="42"/>
      <c r="X734" s="42"/>
      <c r="Y734" s="42"/>
      <c r="Z734" s="42"/>
    </row>
    <row r="735" ht="15.75" customHeight="1">
      <c r="A735" s="104"/>
      <c r="B735" s="96"/>
      <c r="C735" s="96"/>
      <c r="D735" s="96"/>
      <c r="E735" s="96"/>
      <c r="F735" s="96"/>
      <c r="G735" s="96"/>
      <c r="H735" s="124"/>
      <c r="I735" s="42"/>
      <c r="J735" s="42"/>
      <c r="K735" s="42"/>
      <c r="L735" s="42"/>
      <c r="M735" s="42"/>
      <c r="N735" s="42"/>
      <c r="O735" s="42"/>
      <c r="P735" s="42"/>
      <c r="Q735" s="42"/>
      <c r="R735" s="42"/>
      <c r="S735" s="42"/>
      <c r="T735" s="42"/>
      <c r="U735" s="42"/>
      <c r="V735" s="42"/>
      <c r="W735" s="42"/>
      <c r="X735" s="42"/>
      <c r="Y735" s="42"/>
      <c r="Z735" s="42"/>
    </row>
    <row r="736" ht="15.75" customHeight="1">
      <c r="A736" s="104"/>
      <c r="B736" s="96"/>
      <c r="C736" s="96"/>
      <c r="D736" s="96"/>
      <c r="E736" s="96"/>
      <c r="F736" s="96"/>
      <c r="G736" s="96"/>
      <c r="H736" s="124"/>
      <c r="I736" s="42"/>
      <c r="J736" s="42"/>
      <c r="K736" s="42"/>
      <c r="L736" s="42"/>
      <c r="M736" s="42"/>
      <c r="N736" s="42"/>
      <c r="O736" s="42"/>
      <c r="P736" s="42"/>
      <c r="Q736" s="42"/>
      <c r="R736" s="42"/>
      <c r="S736" s="42"/>
      <c r="T736" s="42"/>
      <c r="U736" s="42"/>
      <c r="V736" s="42"/>
      <c r="W736" s="42"/>
      <c r="X736" s="42"/>
      <c r="Y736" s="42"/>
      <c r="Z736" s="42"/>
    </row>
    <row r="737" ht="15.75" customHeight="1">
      <c r="A737" s="104"/>
      <c r="B737" s="96"/>
      <c r="C737" s="96"/>
      <c r="D737" s="96"/>
      <c r="E737" s="96"/>
      <c r="F737" s="96"/>
      <c r="G737" s="96"/>
      <c r="H737" s="124"/>
      <c r="I737" s="42"/>
      <c r="J737" s="42"/>
      <c r="K737" s="42"/>
      <c r="L737" s="42"/>
      <c r="M737" s="42"/>
      <c r="N737" s="42"/>
      <c r="O737" s="42"/>
      <c r="P737" s="42"/>
      <c r="Q737" s="42"/>
      <c r="R737" s="42"/>
      <c r="S737" s="42"/>
      <c r="T737" s="42"/>
      <c r="U737" s="42"/>
      <c r="V737" s="42"/>
      <c r="W737" s="42"/>
      <c r="X737" s="42"/>
      <c r="Y737" s="42"/>
      <c r="Z737" s="42"/>
    </row>
    <row r="738" ht="15.75" customHeight="1">
      <c r="A738" s="104"/>
      <c r="B738" s="96"/>
      <c r="C738" s="96"/>
      <c r="D738" s="96"/>
      <c r="E738" s="96"/>
      <c r="F738" s="96"/>
      <c r="G738" s="96"/>
      <c r="H738" s="124"/>
      <c r="I738" s="42"/>
      <c r="J738" s="42"/>
      <c r="K738" s="42"/>
      <c r="L738" s="42"/>
      <c r="M738" s="42"/>
      <c r="N738" s="42"/>
      <c r="O738" s="42"/>
      <c r="P738" s="42"/>
      <c r="Q738" s="42"/>
      <c r="R738" s="42"/>
      <c r="S738" s="42"/>
      <c r="T738" s="42"/>
      <c r="U738" s="42"/>
      <c r="V738" s="42"/>
      <c r="W738" s="42"/>
      <c r="X738" s="42"/>
      <c r="Y738" s="42"/>
      <c r="Z738" s="42"/>
    </row>
    <row r="739" ht="15.75" customHeight="1">
      <c r="A739" s="104"/>
      <c r="B739" s="96"/>
      <c r="C739" s="96"/>
      <c r="D739" s="96"/>
      <c r="E739" s="96"/>
      <c r="F739" s="96"/>
      <c r="G739" s="96"/>
      <c r="H739" s="124"/>
      <c r="I739" s="42"/>
      <c r="J739" s="42"/>
      <c r="K739" s="42"/>
      <c r="L739" s="42"/>
      <c r="M739" s="42"/>
      <c r="N739" s="42"/>
      <c r="O739" s="42"/>
      <c r="P739" s="42"/>
      <c r="Q739" s="42"/>
      <c r="R739" s="42"/>
      <c r="S739" s="42"/>
      <c r="T739" s="42"/>
      <c r="U739" s="42"/>
      <c r="V739" s="42"/>
      <c r="W739" s="42"/>
      <c r="X739" s="42"/>
      <c r="Y739" s="42"/>
      <c r="Z739" s="42"/>
    </row>
    <row r="740" ht="15.75" customHeight="1">
      <c r="A740" s="104"/>
      <c r="B740" s="96"/>
      <c r="C740" s="96"/>
      <c r="D740" s="96"/>
      <c r="E740" s="96"/>
      <c r="F740" s="96"/>
      <c r="G740" s="96"/>
      <c r="H740" s="124"/>
      <c r="I740" s="42"/>
      <c r="J740" s="42"/>
      <c r="K740" s="42"/>
      <c r="L740" s="42"/>
      <c r="M740" s="42"/>
      <c r="N740" s="42"/>
      <c r="O740" s="42"/>
      <c r="P740" s="42"/>
      <c r="Q740" s="42"/>
      <c r="R740" s="42"/>
      <c r="S740" s="42"/>
      <c r="T740" s="42"/>
      <c r="U740" s="42"/>
      <c r="V740" s="42"/>
      <c r="W740" s="42"/>
      <c r="X740" s="42"/>
      <c r="Y740" s="42"/>
      <c r="Z740" s="42"/>
    </row>
    <row r="741" ht="15.75" customHeight="1">
      <c r="A741" s="104"/>
      <c r="B741" s="96"/>
      <c r="C741" s="96"/>
      <c r="D741" s="96"/>
      <c r="E741" s="96"/>
      <c r="F741" s="96"/>
      <c r="G741" s="96"/>
      <c r="H741" s="124"/>
      <c r="I741" s="42"/>
      <c r="J741" s="42"/>
      <c r="K741" s="42"/>
      <c r="L741" s="42"/>
      <c r="M741" s="42"/>
      <c r="N741" s="42"/>
      <c r="O741" s="42"/>
      <c r="P741" s="42"/>
      <c r="Q741" s="42"/>
      <c r="R741" s="42"/>
      <c r="S741" s="42"/>
      <c r="T741" s="42"/>
      <c r="U741" s="42"/>
      <c r="V741" s="42"/>
      <c r="W741" s="42"/>
      <c r="X741" s="42"/>
      <c r="Y741" s="42"/>
      <c r="Z741" s="42"/>
    </row>
    <row r="742" ht="15.75" customHeight="1">
      <c r="A742" s="104"/>
      <c r="B742" s="96"/>
      <c r="C742" s="96"/>
      <c r="D742" s="96"/>
      <c r="E742" s="96"/>
      <c r="F742" s="96"/>
      <c r="G742" s="96"/>
      <c r="H742" s="124"/>
      <c r="I742" s="42"/>
      <c r="J742" s="42"/>
      <c r="K742" s="42"/>
      <c r="L742" s="42"/>
      <c r="M742" s="42"/>
      <c r="N742" s="42"/>
      <c r="O742" s="42"/>
      <c r="P742" s="42"/>
      <c r="Q742" s="42"/>
      <c r="R742" s="42"/>
      <c r="S742" s="42"/>
      <c r="T742" s="42"/>
      <c r="U742" s="42"/>
      <c r="V742" s="42"/>
      <c r="W742" s="42"/>
      <c r="X742" s="42"/>
      <c r="Y742" s="42"/>
      <c r="Z742" s="42"/>
    </row>
    <row r="743" ht="15.75" customHeight="1">
      <c r="A743" s="104"/>
      <c r="B743" s="96"/>
      <c r="C743" s="96"/>
      <c r="D743" s="96"/>
      <c r="E743" s="96"/>
      <c r="F743" s="96"/>
      <c r="G743" s="96"/>
      <c r="H743" s="124"/>
      <c r="I743" s="42"/>
      <c r="J743" s="42"/>
      <c r="K743" s="42"/>
      <c r="L743" s="42"/>
      <c r="M743" s="42"/>
      <c r="N743" s="42"/>
      <c r="O743" s="42"/>
      <c r="P743" s="42"/>
      <c r="Q743" s="42"/>
      <c r="R743" s="42"/>
      <c r="S743" s="42"/>
      <c r="T743" s="42"/>
      <c r="U743" s="42"/>
      <c r="V743" s="42"/>
      <c r="W743" s="42"/>
      <c r="X743" s="42"/>
      <c r="Y743" s="42"/>
      <c r="Z743" s="42"/>
    </row>
    <row r="744" ht="15.75" customHeight="1">
      <c r="A744" s="104"/>
      <c r="B744" s="96"/>
      <c r="C744" s="96"/>
      <c r="D744" s="96"/>
      <c r="E744" s="96"/>
      <c r="F744" s="96"/>
      <c r="G744" s="96"/>
      <c r="H744" s="124"/>
      <c r="I744" s="42"/>
      <c r="J744" s="42"/>
      <c r="K744" s="42"/>
      <c r="L744" s="42"/>
      <c r="M744" s="42"/>
      <c r="N744" s="42"/>
      <c r="O744" s="42"/>
      <c r="P744" s="42"/>
      <c r="Q744" s="42"/>
      <c r="R744" s="42"/>
      <c r="S744" s="42"/>
      <c r="T744" s="42"/>
      <c r="U744" s="42"/>
      <c r="V744" s="42"/>
      <c r="W744" s="42"/>
      <c r="X744" s="42"/>
      <c r="Y744" s="42"/>
      <c r="Z744" s="42"/>
    </row>
    <row r="745" ht="15.75" customHeight="1">
      <c r="A745" s="104"/>
      <c r="B745" s="96"/>
      <c r="C745" s="96"/>
      <c r="D745" s="96"/>
      <c r="E745" s="96"/>
      <c r="F745" s="96"/>
      <c r="G745" s="96"/>
      <c r="H745" s="124"/>
      <c r="I745" s="42"/>
      <c r="J745" s="42"/>
      <c r="K745" s="42"/>
      <c r="L745" s="42"/>
      <c r="M745" s="42"/>
      <c r="N745" s="42"/>
      <c r="O745" s="42"/>
      <c r="P745" s="42"/>
      <c r="Q745" s="42"/>
      <c r="R745" s="42"/>
      <c r="S745" s="42"/>
      <c r="T745" s="42"/>
      <c r="U745" s="42"/>
      <c r="V745" s="42"/>
      <c r="W745" s="42"/>
      <c r="X745" s="42"/>
      <c r="Y745" s="42"/>
      <c r="Z745" s="42"/>
    </row>
    <row r="746" ht="15.75" customHeight="1">
      <c r="A746" s="104"/>
      <c r="B746" s="96"/>
      <c r="C746" s="96"/>
      <c r="D746" s="96"/>
      <c r="E746" s="96"/>
      <c r="F746" s="96"/>
      <c r="G746" s="96"/>
      <c r="H746" s="124"/>
      <c r="I746" s="42"/>
      <c r="J746" s="42"/>
      <c r="K746" s="42"/>
      <c r="L746" s="42"/>
      <c r="M746" s="42"/>
      <c r="N746" s="42"/>
      <c r="O746" s="42"/>
      <c r="P746" s="42"/>
      <c r="Q746" s="42"/>
      <c r="R746" s="42"/>
      <c r="S746" s="42"/>
      <c r="T746" s="42"/>
      <c r="U746" s="42"/>
      <c r="V746" s="42"/>
      <c r="W746" s="42"/>
      <c r="X746" s="42"/>
      <c r="Y746" s="42"/>
      <c r="Z746" s="42"/>
    </row>
    <row r="747" ht="15.75" customHeight="1">
      <c r="A747" s="104"/>
      <c r="B747" s="96"/>
      <c r="C747" s="96"/>
      <c r="D747" s="96"/>
      <c r="E747" s="96"/>
      <c r="F747" s="96"/>
      <c r="G747" s="96"/>
      <c r="H747" s="124"/>
      <c r="I747" s="42"/>
      <c r="J747" s="42"/>
      <c r="K747" s="42"/>
      <c r="L747" s="42"/>
      <c r="M747" s="42"/>
      <c r="N747" s="42"/>
      <c r="O747" s="42"/>
      <c r="P747" s="42"/>
      <c r="Q747" s="42"/>
      <c r="R747" s="42"/>
      <c r="S747" s="42"/>
      <c r="T747" s="42"/>
      <c r="U747" s="42"/>
      <c r="V747" s="42"/>
      <c r="W747" s="42"/>
      <c r="X747" s="42"/>
      <c r="Y747" s="42"/>
      <c r="Z747" s="42"/>
    </row>
    <row r="748" ht="15.75" customHeight="1">
      <c r="A748" s="104"/>
      <c r="B748" s="96"/>
      <c r="C748" s="96"/>
      <c r="D748" s="96"/>
      <c r="E748" s="96"/>
      <c r="F748" s="96"/>
      <c r="G748" s="96"/>
      <c r="H748" s="124"/>
      <c r="I748" s="42"/>
      <c r="J748" s="42"/>
      <c r="K748" s="42"/>
      <c r="L748" s="42"/>
      <c r="M748" s="42"/>
      <c r="N748" s="42"/>
      <c r="O748" s="42"/>
      <c r="P748" s="42"/>
      <c r="Q748" s="42"/>
      <c r="R748" s="42"/>
      <c r="S748" s="42"/>
      <c r="T748" s="42"/>
      <c r="U748" s="42"/>
      <c r="V748" s="42"/>
      <c r="W748" s="42"/>
      <c r="X748" s="42"/>
      <c r="Y748" s="42"/>
      <c r="Z748" s="42"/>
    </row>
    <row r="749" ht="15.75" customHeight="1">
      <c r="A749" s="104"/>
      <c r="B749" s="96"/>
      <c r="C749" s="96"/>
      <c r="D749" s="96"/>
      <c r="E749" s="96"/>
      <c r="F749" s="96"/>
      <c r="G749" s="96"/>
      <c r="H749" s="124"/>
      <c r="I749" s="42"/>
      <c r="J749" s="42"/>
      <c r="K749" s="42"/>
      <c r="L749" s="42"/>
      <c r="M749" s="42"/>
      <c r="N749" s="42"/>
      <c r="O749" s="42"/>
      <c r="P749" s="42"/>
      <c r="Q749" s="42"/>
      <c r="R749" s="42"/>
      <c r="S749" s="42"/>
      <c r="T749" s="42"/>
      <c r="U749" s="42"/>
      <c r="V749" s="42"/>
      <c r="W749" s="42"/>
      <c r="X749" s="42"/>
      <c r="Y749" s="42"/>
      <c r="Z749" s="42"/>
    </row>
    <row r="750" ht="15.75" customHeight="1">
      <c r="A750" s="104"/>
      <c r="B750" s="96"/>
      <c r="C750" s="96"/>
      <c r="D750" s="96"/>
      <c r="E750" s="96"/>
      <c r="F750" s="96"/>
      <c r="G750" s="96"/>
      <c r="H750" s="124"/>
      <c r="I750" s="42"/>
      <c r="J750" s="42"/>
      <c r="K750" s="42"/>
      <c r="L750" s="42"/>
      <c r="M750" s="42"/>
      <c r="N750" s="42"/>
      <c r="O750" s="42"/>
      <c r="P750" s="42"/>
      <c r="Q750" s="42"/>
      <c r="R750" s="42"/>
      <c r="S750" s="42"/>
      <c r="T750" s="42"/>
      <c r="U750" s="42"/>
      <c r="V750" s="42"/>
      <c r="W750" s="42"/>
      <c r="X750" s="42"/>
      <c r="Y750" s="42"/>
      <c r="Z750" s="42"/>
    </row>
    <row r="751" ht="15.75" customHeight="1">
      <c r="A751" s="104"/>
      <c r="B751" s="96"/>
      <c r="C751" s="96"/>
      <c r="D751" s="96"/>
      <c r="E751" s="96"/>
      <c r="F751" s="96"/>
      <c r="G751" s="96"/>
      <c r="H751" s="124"/>
      <c r="I751" s="42"/>
      <c r="J751" s="42"/>
      <c r="K751" s="42"/>
      <c r="L751" s="42"/>
      <c r="M751" s="42"/>
      <c r="N751" s="42"/>
      <c r="O751" s="42"/>
      <c r="P751" s="42"/>
      <c r="Q751" s="42"/>
      <c r="R751" s="42"/>
      <c r="S751" s="42"/>
      <c r="T751" s="42"/>
      <c r="U751" s="42"/>
      <c r="V751" s="42"/>
      <c r="W751" s="42"/>
      <c r="X751" s="42"/>
      <c r="Y751" s="42"/>
      <c r="Z751" s="42"/>
    </row>
    <row r="752" ht="15.75" customHeight="1">
      <c r="A752" s="104"/>
      <c r="B752" s="96"/>
      <c r="C752" s="96"/>
      <c r="D752" s="96"/>
      <c r="E752" s="96"/>
      <c r="F752" s="96"/>
      <c r="G752" s="96"/>
      <c r="H752" s="124"/>
      <c r="I752" s="42"/>
      <c r="J752" s="42"/>
      <c r="K752" s="42"/>
      <c r="L752" s="42"/>
      <c r="M752" s="42"/>
      <c r="N752" s="42"/>
      <c r="O752" s="42"/>
      <c r="P752" s="42"/>
      <c r="Q752" s="42"/>
      <c r="R752" s="42"/>
      <c r="S752" s="42"/>
      <c r="T752" s="42"/>
      <c r="U752" s="42"/>
      <c r="V752" s="42"/>
      <c r="W752" s="42"/>
      <c r="X752" s="42"/>
      <c r="Y752" s="42"/>
      <c r="Z752" s="42"/>
    </row>
    <row r="753" ht="15.75" customHeight="1">
      <c r="A753" s="104"/>
      <c r="B753" s="96"/>
      <c r="C753" s="96"/>
      <c r="D753" s="96"/>
      <c r="E753" s="96"/>
      <c r="F753" s="96"/>
      <c r="G753" s="96"/>
      <c r="H753" s="124"/>
      <c r="I753" s="42"/>
      <c r="J753" s="42"/>
      <c r="K753" s="42"/>
      <c r="L753" s="42"/>
      <c r="M753" s="42"/>
      <c r="N753" s="42"/>
      <c r="O753" s="42"/>
      <c r="P753" s="42"/>
      <c r="Q753" s="42"/>
      <c r="R753" s="42"/>
      <c r="S753" s="42"/>
      <c r="T753" s="42"/>
      <c r="U753" s="42"/>
      <c r="V753" s="42"/>
      <c r="W753" s="42"/>
      <c r="X753" s="42"/>
      <c r="Y753" s="42"/>
      <c r="Z753" s="42"/>
    </row>
    <row r="754" ht="15.75" customHeight="1">
      <c r="A754" s="104"/>
      <c r="B754" s="96"/>
      <c r="C754" s="96"/>
      <c r="D754" s="96"/>
      <c r="E754" s="96"/>
      <c r="F754" s="96"/>
      <c r="G754" s="96"/>
      <c r="H754" s="124"/>
      <c r="I754" s="42"/>
      <c r="J754" s="42"/>
      <c r="K754" s="42"/>
      <c r="L754" s="42"/>
      <c r="M754" s="42"/>
      <c r="N754" s="42"/>
      <c r="O754" s="42"/>
      <c r="P754" s="42"/>
      <c r="Q754" s="42"/>
      <c r="R754" s="42"/>
      <c r="S754" s="42"/>
      <c r="T754" s="42"/>
      <c r="U754" s="42"/>
      <c r="V754" s="42"/>
      <c r="W754" s="42"/>
      <c r="X754" s="42"/>
      <c r="Y754" s="42"/>
      <c r="Z754" s="42"/>
    </row>
    <row r="755" ht="15.75" customHeight="1">
      <c r="A755" s="104"/>
      <c r="B755" s="96"/>
      <c r="C755" s="96"/>
      <c r="D755" s="96"/>
      <c r="E755" s="96"/>
      <c r="F755" s="96"/>
      <c r="G755" s="96"/>
      <c r="H755" s="124"/>
      <c r="I755" s="42"/>
      <c r="J755" s="42"/>
      <c r="K755" s="42"/>
      <c r="L755" s="42"/>
      <c r="M755" s="42"/>
      <c r="N755" s="42"/>
      <c r="O755" s="42"/>
      <c r="P755" s="42"/>
      <c r="Q755" s="42"/>
      <c r="R755" s="42"/>
      <c r="S755" s="42"/>
      <c r="T755" s="42"/>
      <c r="U755" s="42"/>
      <c r="V755" s="42"/>
      <c r="W755" s="42"/>
      <c r="X755" s="42"/>
      <c r="Y755" s="42"/>
      <c r="Z755" s="42"/>
    </row>
    <row r="756" ht="15.75" customHeight="1">
      <c r="A756" s="104"/>
      <c r="B756" s="96"/>
      <c r="C756" s="96"/>
      <c r="D756" s="96"/>
      <c r="E756" s="96"/>
      <c r="F756" s="96"/>
      <c r="G756" s="96"/>
      <c r="H756" s="124"/>
      <c r="I756" s="42"/>
      <c r="J756" s="42"/>
      <c r="K756" s="42"/>
      <c r="L756" s="42"/>
      <c r="M756" s="42"/>
      <c r="N756" s="42"/>
      <c r="O756" s="42"/>
      <c r="P756" s="42"/>
      <c r="Q756" s="42"/>
      <c r="R756" s="42"/>
      <c r="S756" s="42"/>
      <c r="T756" s="42"/>
      <c r="U756" s="42"/>
      <c r="V756" s="42"/>
      <c r="W756" s="42"/>
      <c r="X756" s="42"/>
      <c r="Y756" s="42"/>
      <c r="Z756" s="42"/>
    </row>
    <row r="757" ht="15.75" customHeight="1">
      <c r="A757" s="104"/>
      <c r="B757" s="96"/>
      <c r="C757" s="96"/>
      <c r="D757" s="96"/>
      <c r="E757" s="96"/>
      <c r="F757" s="96"/>
      <c r="G757" s="96"/>
      <c r="H757" s="124"/>
      <c r="I757" s="42"/>
      <c r="J757" s="42"/>
      <c r="K757" s="42"/>
      <c r="L757" s="42"/>
      <c r="M757" s="42"/>
      <c r="N757" s="42"/>
      <c r="O757" s="42"/>
      <c r="P757" s="42"/>
      <c r="Q757" s="42"/>
      <c r="R757" s="42"/>
      <c r="S757" s="42"/>
      <c r="T757" s="42"/>
      <c r="U757" s="42"/>
      <c r="V757" s="42"/>
      <c r="W757" s="42"/>
      <c r="X757" s="42"/>
      <c r="Y757" s="42"/>
      <c r="Z757" s="42"/>
    </row>
    <row r="758" ht="15.75" customHeight="1">
      <c r="A758" s="104"/>
      <c r="B758" s="96"/>
      <c r="C758" s="96"/>
      <c r="D758" s="96"/>
      <c r="E758" s="96"/>
      <c r="F758" s="96"/>
      <c r="G758" s="96"/>
      <c r="H758" s="124"/>
      <c r="I758" s="42"/>
      <c r="J758" s="42"/>
      <c r="K758" s="42"/>
      <c r="L758" s="42"/>
      <c r="M758" s="42"/>
      <c r="N758" s="42"/>
      <c r="O758" s="42"/>
      <c r="P758" s="42"/>
      <c r="Q758" s="42"/>
      <c r="R758" s="42"/>
      <c r="S758" s="42"/>
      <c r="T758" s="42"/>
      <c r="U758" s="42"/>
      <c r="V758" s="42"/>
      <c r="W758" s="42"/>
      <c r="X758" s="42"/>
      <c r="Y758" s="42"/>
      <c r="Z758" s="42"/>
    </row>
    <row r="759" ht="15.75" customHeight="1">
      <c r="A759" s="104"/>
      <c r="B759" s="96"/>
      <c r="C759" s="96"/>
      <c r="D759" s="96"/>
      <c r="E759" s="96"/>
      <c r="F759" s="96"/>
      <c r="G759" s="96"/>
      <c r="H759" s="124"/>
      <c r="I759" s="42"/>
      <c r="J759" s="42"/>
      <c r="K759" s="42"/>
      <c r="L759" s="42"/>
      <c r="M759" s="42"/>
      <c r="N759" s="42"/>
      <c r="O759" s="42"/>
      <c r="P759" s="42"/>
      <c r="Q759" s="42"/>
      <c r="R759" s="42"/>
      <c r="S759" s="42"/>
      <c r="T759" s="42"/>
      <c r="U759" s="42"/>
      <c r="V759" s="42"/>
      <c r="W759" s="42"/>
      <c r="X759" s="42"/>
      <c r="Y759" s="42"/>
      <c r="Z759" s="42"/>
    </row>
    <row r="760" ht="15.75" customHeight="1">
      <c r="A760" s="104"/>
      <c r="B760" s="96"/>
      <c r="C760" s="96"/>
      <c r="D760" s="96"/>
      <c r="E760" s="96"/>
      <c r="F760" s="96"/>
      <c r="G760" s="96"/>
      <c r="H760" s="124"/>
      <c r="I760" s="42"/>
      <c r="J760" s="42"/>
      <c r="K760" s="42"/>
      <c r="L760" s="42"/>
      <c r="M760" s="42"/>
      <c r="N760" s="42"/>
      <c r="O760" s="42"/>
      <c r="P760" s="42"/>
      <c r="Q760" s="42"/>
      <c r="R760" s="42"/>
      <c r="S760" s="42"/>
      <c r="T760" s="42"/>
      <c r="U760" s="42"/>
      <c r="V760" s="42"/>
      <c r="W760" s="42"/>
      <c r="X760" s="42"/>
      <c r="Y760" s="42"/>
      <c r="Z760" s="42"/>
    </row>
    <row r="761" ht="15.75" customHeight="1">
      <c r="A761" s="104"/>
      <c r="B761" s="96"/>
      <c r="C761" s="96"/>
      <c r="D761" s="96"/>
      <c r="E761" s="96"/>
      <c r="F761" s="96"/>
      <c r="G761" s="96"/>
      <c r="H761" s="124"/>
      <c r="I761" s="42"/>
      <c r="J761" s="42"/>
      <c r="K761" s="42"/>
      <c r="L761" s="42"/>
      <c r="M761" s="42"/>
      <c r="N761" s="42"/>
      <c r="O761" s="42"/>
      <c r="P761" s="42"/>
      <c r="Q761" s="42"/>
      <c r="R761" s="42"/>
      <c r="S761" s="42"/>
      <c r="T761" s="42"/>
      <c r="U761" s="42"/>
      <c r="V761" s="42"/>
      <c r="W761" s="42"/>
      <c r="X761" s="42"/>
      <c r="Y761" s="42"/>
      <c r="Z761" s="42"/>
    </row>
    <row r="762" ht="15.75" customHeight="1">
      <c r="A762" s="104"/>
      <c r="B762" s="96"/>
      <c r="C762" s="96"/>
      <c r="D762" s="96"/>
      <c r="E762" s="96"/>
      <c r="F762" s="96"/>
      <c r="G762" s="96"/>
      <c r="H762" s="124"/>
      <c r="I762" s="42"/>
      <c r="J762" s="42"/>
      <c r="K762" s="42"/>
      <c r="L762" s="42"/>
      <c r="M762" s="42"/>
      <c r="N762" s="42"/>
      <c r="O762" s="42"/>
      <c r="P762" s="42"/>
      <c r="Q762" s="42"/>
      <c r="R762" s="42"/>
      <c r="S762" s="42"/>
      <c r="T762" s="42"/>
      <c r="U762" s="42"/>
      <c r="V762" s="42"/>
      <c r="W762" s="42"/>
      <c r="X762" s="42"/>
      <c r="Y762" s="42"/>
      <c r="Z762" s="42"/>
    </row>
    <row r="763" ht="15.75" customHeight="1">
      <c r="A763" s="104"/>
      <c r="B763" s="96"/>
      <c r="C763" s="96"/>
      <c r="D763" s="96"/>
      <c r="E763" s="96"/>
      <c r="F763" s="96"/>
      <c r="G763" s="96"/>
      <c r="H763" s="124"/>
      <c r="I763" s="42"/>
      <c r="J763" s="42"/>
      <c r="K763" s="42"/>
      <c r="L763" s="42"/>
      <c r="M763" s="42"/>
      <c r="N763" s="42"/>
      <c r="O763" s="42"/>
      <c r="P763" s="42"/>
      <c r="Q763" s="42"/>
      <c r="R763" s="42"/>
      <c r="S763" s="42"/>
      <c r="T763" s="42"/>
      <c r="U763" s="42"/>
      <c r="V763" s="42"/>
      <c r="W763" s="42"/>
      <c r="X763" s="42"/>
      <c r="Y763" s="42"/>
      <c r="Z763" s="42"/>
    </row>
    <row r="764" ht="15.75" customHeight="1">
      <c r="A764" s="104"/>
      <c r="B764" s="96"/>
      <c r="C764" s="96"/>
      <c r="D764" s="96"/>
      <c r="E764" s="96"/>
      <c r="F764" s="96"/>
      <c r="G764" s="96"/>
      <c r="H764" s="124"/>
      <c r="I764" s="42"/>
      <c r="J764" s="42"/>
      <c r="K764" s="42"/>
      <c r="L764" s="42"/>
      <c r="M764" s="42"/>
      <c r="N764" s="42"/>
      <c r="O764" s="42"/>
      <c r="P764" s="42"/>
      <c r="Q764" s="42"/>
      <c r="R764" s="42"/>
      <c r="S764" s="42"/>
      <c r="T764" s="42"/>
      <c r="U764" s="42"/>
      <c r="V764" s="42"/>
      <c r="W764" s="42"/>
      <c r="X764" s="42"/>
      <c r="Y764" s="42"/>
      <c r="Z764" s="42"/>
    </row>
    <row r="765" ht="15.75" customHeight="1">
      <c r="A765" s="104"/>
      <c r="B765" s="96"/>
      <c r="C765" s="96"/>
      <c r="D765" s="96"/>
      <c r="E765" s="96"/>
      <c r="F765" s="96"/>
      <c r="G765" s="96"/>
      <c r="H765" s="124"/>
      <c r="I765" s="42"/>
      <c r="J765" s="42"/>
      <c r="K765" s="42"/>
      <c r="L765" s="42"/>
      <c r="M765" s="42"/>
      <c r="N765" s="42"/>
      <c r="O765" s="42"/>
      <c r="P765" s="42"/>
      <c r="Q765" s="42"/>
      <c r="R765" s="42"/>
      <c r="S765" s="42"/>
      <c r="T765" s="42"/>
      <c r="U765" s="42"/>
      <c r="V765" s="42"/>
      <c r="W765" s="42"/>
      <c r="X765" s="42"/>
      <c r="Y765" s="42"/>
      <c r="Z765" s="42"/>
    </row>
    <row r="766" ht="15.75" customHeight="1">
      <c r="A766" s="104"/>
      <c r="B766" s="96"/>
      <c r="C766" s="96"/>
      <c r="D766" s="96"/>
      <c r="E766" s="96"/>
      <c r="F766" s="96"/>
      <c r="G766" s="96"/>
      <c r="H766" s="124"/>
      <c r="I766" s="42"/>
      <c r="J766" s="42"/>
      <c r="K766" s="42"/>
      <c r="L766" s="42"/>
      <c r="M766" s="42"/>
      <c r="N766" s="42"/>
      <c r="O766" s="42"/>
      <c r="P766" s="42"/>
      <c r="Q766" s="42"/>
      <c r="R766" s="42"/>
      <c r="S766" s="42"/>
      <c r="T766" s="42"/>
      <c r="U766" s="42"/>
      <c r="V766" s="42"/>
      <c r="W766" s="42"/>
      <c r="X766" s="42"/>
      <c r="Y766" s="42"/>
      <c r="Z766" s="42"/>
    </row>
    <row r="767" ht="15.75" customHeight="1">
      <c r="A767" s="104"/>
      <c r="B767" s="96"/>
      <c r="C767" s="96"/>
      <c r="D767" s="96"/>
      <c r="E767" s="96"/>
      <c r="F767" s="96"/>
      <c r="G767" s="96"/>
      <c r="H767" s="124"/>
      <c r="I767" s="42"/>
      <c r="J767" s="42"/>
      <c r="K767" s="42"/>
      <c r="L767" s="42"/>
      <c r="M767" s="42"/>
      <c r="N767" s="42"/>
      <c r="O767" s="42"/>
      <c r="P767" s="42"/>
      <c r="Q767" s="42"/>
      <c r="R767" s="42"/>
      <c r="S767" s="42"/>
      <c r="T767" s="42"/>
      <c r="U767" s="42"/>
      <c r="V767" s="42"/>
      <c r="W767" s="42"/>
      <c r="X767" s="42"/>
      <c r="Y767" s="42"/>
      <c r="Z767" s="42"/>
    </row>
    <row r="768" ht="15.75" customHeight="1">
      <c r="A768" s="104"/>
      <c r="B768" s="96"/>
      <c r="C768" s="96"/>
      <c r="D768" s="96"/>
      <c r="E768" s="96"/>
      <c r="F768" s="96"/>
      <c r="G768" s="96"/>
      <c r="H768" s="124"/>
      <c r="I768" s="42"/>
      <c r="J768" s="42"/>
      <c r="K768" s="42"/>
      <c r="L768" s="42"/>
      <c r="M768" s="42"/>
      <c r="N768" s="42"/>
      <c r="O768" s="42"/>
      <c r="P768" s="42"/>
      <c r="Q768" s="42"/>
      <c r="R768" s="42"/>
      <c r="S768" s="42"/>
      <c r="T768" s="42"/>
      <c r="U768" s="42"/>
      <c r="V768" s="42"/>
      <c r="W768" s="42"/>
      <c r="X768" s="42"/>
      <c r="Y768" s="42"/>
      <c r="Z768" s="42"/>
    </row>
    <row r="769" ht="15.75" customHeight="1">
      <c r="A769" s="5"/>
      <c r="B769" s="5"/>
      <c r="C769" s="5"/>
      <c r="D769" s="5"/>
      <c r="E769" s="5"/>
      <c r="F769" s="5"/>
      <c r="G769" s="5"/>
      <c r="H769" s="5"/>
    </row>
    <row r="770" ht="15.75" customHeight="1">
      <c r="A770" s="5"/>
      <c r="B770" s="5"/>
      <c r="C770" s="5"/>
      <c r="D770" s="5"/>
      <c r="E770" s="5"/>
      <c r="F770" s="5"/>
      <c r="G770" s="5"/>
      <c r="H770" s="5"/>
    </row>
    <row r="771" ht="15.75" customHeight="1">
      <c r="A771" s="5"/>
      <c r="B771" s="5"/>
      <c r="C771" s="5"/>
      <c r="D771" s="5"/>
      <c r="E771" s="5"/>
      <c r="F771" s="5"/>
      <c r="G771" s="5"/>
      <c r="H771" s="5"/>
    </row>
    <row r="772" ht="15.75" customHeight="1">
      <c r="A772" s="5"/>
      <c r="B772" s="5"/>
      <c r="C772" s="5"/>
      <c r="D772" s="5"/>
      <c r="E772" s="5"/>
      <c r="F772" s="5"/>
      <c r="G772" s="5"/>
      <c r="H772" s="5"/>
    </row>
    <row r="773" ht="15.75" customHeight="1">
      <c r="A773" s="5"/>
      <c r="B773" s="5"/>
      <c r="C773" s="5"/>
      <c r="D773" s="5"/>
      <c r="E773" s="5"/>
      <c r="F773" s="5"/>
      <c r="G773" s="5"/>
      <c r="H773" s="5"/>
    </row>
    <row r="774" ht="15.75" customHeight="1">
      <c r="A774" s="5"/>
      <c r="B774" s="5"/>
      <c r="C774" s="5"/>
      <c r="D774" s="5"/>
      <c r="E774" s="5"/>
      <c r="F774" s="5"/>
      <c r="G774" s="5"/>
      <c r="H774" s="5"/>
    </row>
    <row r="775" ht="15.75" customHeight="1">
      <c r="A775" s="5"/>
      <c r="B775" s="5"/>
      <c r="C775" s="5"/>
      <c r="D775" s="5"/>
      <c r="E775" s="5"/>
      <c r="F775" s="5"/>
      <c r="G775" s="5"/>
      <c r="H775" s="5"/>
    </row>
    <row r="776" ht="15.75" customHeight="1">
      <c r="A776" s="5"/>
      <c r="B776" s="5"/>
      <c r="C776" s="5"/>
      <c r="D776" s="5"/>
      <c r="E776" s="5"/>
      <c r="F776" s="5"/>
      <c r="G776" s="5"/>
      <c r="H776" s="5"/>
    </row>
    <row r="777" ht="15.75" customHeight="1">
      <c r="A777" s="5"/>
      <c r="B777" s="5"/>
      <c r="C777" s="5"/>
      <c r="D777" s="5"/>
      <c r="E777" s="5"/>
      <c r="F777" s="5"/>
      <c r="G777" s="5"/>
      <c r="H777" s="5"/>
    </row>
    <row r="778" ht="15.75" customHeight="1">
      <c r="A778" s="5"/>
      <c r="B778" s="5"/>
      <c r="C778" s="5"/>
      <c r="D778" s="5"/>
      <c r="E778" s="5"/>
      <c r="F778" s="5"/>
      <c r="G778" s="5"/>
      <c r="H778" s="5"/>
    </row>
    <row r="779" ht="15.75" customHeight="1">
      <c r="A779" s="5"/>
      <c r="B779" s="5"/>
      <c r="C779" s="5"/>
      <c r="D779" s="5"/>
      <c r="E779" s="5"/>
      <c r="F779" s="5"/>
      <c r="G779" s="5"/>
      <c r="H779" s="5"/>
    </row>
    <row r="780" ht="15.75" customHeight="1">
      <c r="A780" s="5"/>
      <c r="B780" s="5"/>
      <c r="C780" s="5"/>
      <c r="D780" s="5"/>
      <c r="E780" s="5"/>
      <c r="F780" s="5"/>
      <c r="G780" s="5"/>
      <c r="H780" s="5"/>
    </row>
    <row r="781" ht="15.75" customHeight="1">
      <c r="A781" s="5"/>
      <c r="B781" s="5"/>
      <c r="C781" s="5"/>
      <c r="D781" s="5"/>
      <c r="E781" s="5"/>
      <c r="F781" s="5"/>
      <c r="G781" s="5"/>
      <c r="H781" s="5"/>
    </row>
    <row r="782" ht="15.75" customHeight="1">
      <c r="A782" s="5"/>
      <c r="B782" s="5"/>
      <c r="C782" s="5"/>
      <c r="D782" s="5"/>
      <c r="E782" s="5"/>
      <c r="F782" s="5"/>
      <c r="G782" s="5"/>
      <c r="H782" s="5"/>
    </row>
    <row r="783" ht="15.75" customHeight="1">
      <c r="A783" s="5"/>
      <c r="B783" s="5"/>
      <c r="C783" s="5"/>
      <c r="D783" s="5"/>
      <c r="E783" s="5"/>
      <c r="F783" s="5"/>
      <c r="G783" s="5"/>
      <c r="H783" s="5"/>
    </row>
    <row r="784" ht="15.75" customHeight="1">
      <c r="A784" s="5"/>
      <c r="B784" s="5"/>
      <c r="C784" s="5"/>
      <c r="D784" s="5"/>
      <c r="E784" s="5"/>
      <c r="F784" s="5"/>
      <c r="G784" s="5"/>
      <c r="H784" s="5"/>
    </row>
    <row r="785" ht="15.75" customHeight="1">
      <c r="A785" s="5"/>
      <c r="B785" s="5"/>
      <c r="C785" s="5"/>
      <c r="D785" s="5"/>
      <c r="E785" s="5"/>
      <c r="F785" s="5"/>
      <c r="G785" s="5"/>
      <c r="H785" s="5"/>
    </row>
    <row r="786" ht="15.75" customHeight="1">
      <c r="A786" s="5"/>
      <c r="B786" s="5"/>
      <c r="C786" s="5"/>
      <c r="D786" s="5"/>
      <c r="E786" s="5"/>
      <c r="F786" s="5"/>
      <c r="G786" s="5"/>
      <c r="H786" s="5"/>
    </row>
    <row r="787" ht="15.75" customHeight="1">
      <c r="A787" s="5"/>
      <c r="B787" s="5"/>
      <c r="C787" s="5"/>
      <c r="D787" s="5"/>
      <c r="E787" s="5"/>
      <c r="F787" s="5"/>
      <c r="G787" s="5"/>
      <c r="H787" s="5"/>
    </row>
    <row r="788" ht="15.75" customHeight="1">
      <c r="A788" s="5"/>
      <c r="B788" s="5"/>
      <c r="C788" s="5"/>
      <c r="D788" s="5"/>
      <c r="E788" s="5"/>
      <c r="F788" s="5"/>
      <c r="G788" s="5"/>
      <c r="H788" s="5"/>
    </row>
    <row r="789" ht="15.75" customHeight="1">
      <c r="A789" s="5"/>
      <c r="B789" s="5"/>
      <c r="C789" s="5"/>
      <c r="D789" s="5"/>
      <c r="E789" s="5"/>
      <c r="F789" s="5"/>
      <c r="G789" s="5"/>
      <c r="H789" s="5"/>
    </row>
    <row r="790" ht="15.75" customHeight="1">
      <c r="A790" s="5"/>
      <c r="B790" s="5"/>
      <c r="C790" s="5"/>
      <c r="D790" s="5"/>
      <c r="E790" s="5"/>
      <c r="F790" s="5"/>
      <c r="G790" s="5"/>
      <c r="H790" s="5"/>
    </row>
    <row r="791" ht="15.75" customHeight="1">
      <c r="A791" s="5"/>
      <c r="B791" s="5"/>
      <c r="C791" s="5"/>
      <c r="D791" s="5"/>
      <c r="E791" s="5"/>
      <c r="F791" s="5"/>
      <c r="G791" s="5"/>
      <c r="H791" s="5"/>
    </row>
    <row r="792" ht="15.75" customHeight="1">
      <c r="A792" s="5"/>
      <c r="B792" s="5"/>
      <c r="C792" s="5"/>
      <c r="D792" s="5"/>
      <c r="E792" s="5"/>
      <c r="F792" s="5"/>
      <c r="G792" s="5"/>
      <c r="H792" s="5"/>
    </row>
    <row r="793" ht="15.75" customHeight="1">
      <c r="A793" s="5"/>
      <c r="B793" s="5"/>
      <c r="C793" s="5"/>
      <c r="D793" s="5"/>
      <c r="E793" s="5"/>
      <c r="F793" s="5"/>
      <c r="G793" s="5"/>
      <c r="H793" s="5"/>
    </row>
    <row r="794" ht="15.75" customHeight="1">
      <c r="A794" s="5"/>
      <c r="B794" s="5"/>
      <c r="C794" s="5"/>
      <c r="D794" s="5"/>
      <c r="E794" s="5"/>
      <c r="F794" s="5"/>
      <c r="G794" s="5"/>
      <c r="H794" s="5"/>
    </row>
    <row r="795" ht="15.75" customHeight="1">
      <c r="A795" s="5"/>
      <c r="B795" s="5"/>
      <c r="C795" s="5"/>
      <c r="D795" s="5"/>
      <c r="E795" s="5"/>
      <c r="F795" s="5"/>
      <c r="G795" s="5"/>
      <c r="H795" s="5"/>
    </row>
    <row r="796" ht="15.75" customHeight="1">
      <c r="A796" s="5"/>
      <c r="B796" s="5"/>
      <c r="C796" s="5"/>
      <c r="D796" s="5"/>
      <c r="E796" s="5"/>
      <c r="F796" s="5"/>
      <c r="G796" s="5"/>
      <c r="H796" s="5"/>
    </row>
    <row r="797" ht="15.75" customHeight="1">
      <c r="A797" s="5"/>
      <c r="B797" s="5"/>
      <c r="C797" s="5"/>
      <c r="D797" s="5"/>
      <c r="E797" s="5"/>
      <c r="F797" s="5"/>
      <c r="G797" s="5"/>
      <c r="H797" s="5"/>
    </row>
    <row r="798" ht="15.75" customHeight="1">
      <c r="A798" s="5"/>
      <c r="B798" s="5"/>
      <c r="C798" s="5"/>
      <c r="D798" s="5"/>
      <c r="E798" s="5"/>
      <c r="F798" s="5"/>
      <c r="G798" s="5"/>
      <c r="H798" s="5"/>
    </row>
    <row r="799" ht="15.75" customHeight="1">
      <c r="A799" s="5"/>
      <c r="B799" s="5"/>
      <c r="C799" s="5"/>
      <c r="D799" s="5"/>
      <c r="E799" s="5"/>
      <c r="F799" s="5"/>
      <c r="G799" s="5"/>
      <c r="H799" s="5"/>
    </row>
    <row r="800" ht="15.75" customHeight="1">
      <c r="A800" s="5"/>
      <c r="B800" s="5"/>
      <c r="C800" s="5"/>
      <c r="D800" s="5"/>
      <c r="E800" s="5"/>
      <c r="F800" s="5"/>
      <c r="G800" s="5"/>
      <c r="H800" s="5"/>
    </row>
    <row r="801" ht="15.75" customHeight="1">
      <c r="A801" s="5"/>
      <c r="B801" s="5"/>
      <c r="C801" s="5"/>
      <c r="D801" s="5"/>
      <c r="E801" s="5"/>
      <c r="F801" s="5"/>
      <c r="G801" s="5"/>
      <c r="H801" s="5"/>
    </row>
    <row r="802" ht="15.75" customHeight="1">
      <c r="A802" s="5"/>
      <c r="B802" s="5"/>
      <c r="C802" s="5"/>
      <c r="D802" s="5"/>
      <c r="E802" s="5"/>
      <c r="F802" s="5"/>
      <c r="G802" s="5"/>
      <c r="H802" s="5"/>
    </row>
    <row r="803" ht="15.75" customHeight="1">
      <c r="A803" s="5"/>
      <c r="B803" s="5"/>
      <c r="C803" s="5"/>
      <c r="D803" s="5"/>
      <c r="E803" s="5"/>
      <c r="F803" s="5"/>
      <c r="G803" s="5"/>
      <c r="H803" s="5"/>
    </row>
    <row r="804" ht="15.75" customHeight="1">
      <c r="A804" s="5"/>
      <c r="B804" s="5"/>
      <c r="C804" s="5"/>
      <c r="D804" s="5"/>
      <c r="E804" s="5"/>
      <c r="F804" s="5"/>
      <c r="G804" s="5"/>
      <c r="H804" s="5"/>
    </row>
    <row r="805" ht="15.75" customHeight="1">
      <c r="A805" s="5"/>
      <c r="B805" s="5"/>
      <c r="C805" s="5"/>
      <c r="D805" s="5"/>
      <c r="E805" s="5"/>
      <c r="F805" s="5"/>
      <c r="G805" s="5"/>
      <c r="H805" s="5"/>
    </row>
    <row r="806" ht="15.75" customHeight="1">
      <c r="A806" s="5"/>
      <c r="B806" s="5"/>
      <c r="C806" s="5"/>
      <c r="D806" s="5"/>
      <c r="E806" s="5"/>
      <c r="F806" s="5"/>
      <c r="G806" s="5"/>
      <c r="H806" s="5"/>
    </row>
    <row r="807" ht="15.75" customHeight="1">
      <c r="A807" s="5"/>
      <c r="B807" s="5"/>
      <c r="C807" s="5"/>
      <c r="D807" s="5"/>
      <c r="E807" s="5"/>
      <c r="F807" s="5"/>
      <c r="G807" s="5"/>
      <c r="H807" s="5"/>
    </row>
    <row r="808" ht="15.75" customHeight="1">
      <c r="A808" s="5"/>
      <c r="B808" s="5"/>
      <c r="C808" s="5"/>
      <c r="D808" s="5"/>
      <c r="E808" s="5"/>
      <c r="F808" s="5"/>
      <c r="G808" s="5"/>
      <c r="H808" s="5"/>
    </row>
    <row r="809" ht="15.75" customHeight="1">
      <c r="A809" s="5"/>
      <c r="B809" s="5"/>
      <c r="C809" s="5"/>
      <c r="D809" s="5"/>
      <c r="E809" s="5"/>
      <c r="F809" s="5"/>
      <c r="G809" s="5"/>
      <c r="H809" s="5"/>
    </row>
    <row r="810" ht="15.75" customHeight="1">
      <c r="A810" s="5"/>
      <c r="B810" s="5"/>
      <c r="C810" s="5"/>
      <c r="D810" s="5"/>
      <c r="E810" s="5"/>
      <c r="F810" s="5"/>
      <c r="G810" s="5"/>
      <c r="H810" s="5"/>
    </row>
    <row r="811" ht="15.75" customHeight="1">
      <c r="A811" s="5"/>
      <c r="B811" s="5"/>
      <c r="C811" s="5"/>
      <c r="D811" s="5"/>
      <c r="E811" s="5"/>
      <c r="F811" s="5"/>
      <c r="G811" s="5"/>
      <c r="H811" s="5"/>
    </row>
    <row r="812" ht="15.75" customHeight="1">
      <c r="A812" s="5"/>
      <c r="B812" s="5"/>
      <c r="C812" s="5"/>
      <c r="D812" s="5"/>
      <c r="E812" s="5"/>
      <c r="F812" s="5"/>
      <c r="G812" s="5"/>
      <c r="H812" s="5"/>
    </row>
    <row r="813" ht="15.75" customHeight="1">
      <c r="A813" s="5"/>
      <c r="B813" s="5"/>
      <c r="C813" s="5"/>
      <c r="D813" s="5"/>
      <c r="E813" s="5"/>
      <c r="F813" s="5"/>
      <c r="G813" s="5"/>
      <c r="H813" s="5"/>
    </row>
    <row r="814" ht="15.75" customHeight="1">
      <c r="A814" s="5"/>
      <c r="B814" s="5"/>
      <c r="C814" s="5"/>
      <c r="D814" s="5"/>
      <c r="E814" s="5"/>
      <c r="F814" s="5"/>
      <c r="G814" s="5"/>
      <c r="H814" s="5"/>
    </row>
    <row r="815" ht="15.75" customHeight="1">
      <c r="A815" s="5"/>
      <c r="B815" s="5"/>
      <c r="C815" s="5"/>
      <c r="D815" s="5"/>
      <c r="E815" s="5"/>
      <c r="F815" s="5"/>
      <c r="G815" s="5"/>
      <c r="H815" s="5"/>
    </row>
    <row r="816" ht="15.75" customHeight="1">
      <c r="A816" s="5"/>
      <c r="B816" s="5"/>
      <c r="C816" s="5"/>
      <c r="D816" s="5"/>
      <c r="E816" s="5"/>
      <c r="F816" s="5"/>
      <c r="G816" s="5"/>
      <c r="H816" s="5"/>
    </row>
    <row r="817" ht="15.75" customHeight="1">
      <c r="A817" s="5"/>
      <c r="B817" s="5"/>
      <c r="C817" s="5"/>
      <c r="D817" s="5"/>
      <c r="E817" s="5"/>
      <c r="F817" s="5"/>
      <c r="G817" s="5"/>
      <c r="H817" s="5"/>
    </row>
    <row r="818" ht="15.75" customHeight="1">
      <c r="A818" s="5"/>
      <c r="B818" s="5"/>
      <c r="C818" s="5"/>
      <c r="D818" s="5"/>
      <c r="E818" s="5"/>
      <c r="F818" s="5"/>
      <c r="G818" s="5"/>
      <c r="H818" s="5"/>
    </row>
    <row r="819" ht="15.75" customHeight="1">
      <c r="A819" s="5"/>
      <c r="B819" s="5"/>
      <c r="C819" s="5"/>
      <c r="D819" s="5"/>
      <c r="E819" s="5"/>
      <c r="F819" s="5"/>
      <c r="G819" s="5"/>
      <c r="H819" s="5"/>
    </row>
    <row r="820" ht="15.75" customHeight="1">
      <c r="A820" s="5"/>
      <c r="B820" s="5"/>
      <c r="C820" s="5"/>
      <c r="D820" s="5"/>
      <c r="E820" s="5"/>
      <c r="F820" s="5"/>
      <c r="G820" s="5"/>
      <c r="H820" s="5"/>
    </row>
    <row r="821" ht="15.75" customHeight="1">
      <c r="A821" s="5"/>
      <c r="B821" s="5"/>
      <c r="C821" s="5"/>
      <c r="D821" s="5"/>
      <c r="E821" s="5"/>
      <c r="F821" s="5"/>
      <c r="G821" s="5"/>
      <c r="H821" s="5"/>
    </row>
    <row r="822" ht="15.75" customHeight="1">
      <c r="A822" s="5"/>
      <c r="B822" s="5"/>
      <c r="C822" s="5"/>
      <c r="D822" s="5"/>
      <c r="E822" s="5"/>
      <c r="F822" s="5"/>
      <c r="G822" s="5"/>
      <c r="H822" s="5"/>
    </row>
    <row r="823" ht="15.75" customHeight="1">
      <c r="A823" s="5"/>
      <c r="B823" s="5"/>
      <c r="C823" s="5"/>
      <c r="D823" s="5"/>
      <c r="E823" s="5"/>
      <c r="F823" s="5"/>
      <c r="G823" s="5"/>
      <c r="H823" s="5"/>
    </row>
    <row r="824" ht="15.75" customHeight="1">
      <c r="A824" s="5"/>
      <c r="B824" s="5"/>
      <c r="C824" s="5"/>
      <c r="D824" s="5"/>
      <c r="E824" s="5"/>
      <c r="F824" s="5"/>
      <c r="G824" s="5"/>
      <c r="H824" s="5"/>
    </row>
    <row r="825" ht="15.75" customHeight="1">
      <c r="A825" s="5"/>
      <c r="B825" s="5"/>
      <c r="C825" s="5"/>
      <c r="D825" s="5"/>
      <c r="E825" s="5"/>
      <c r="F825" s="5"/>
      <c r="G825" s="5"/>
      <c r="H825" s="5"/>
    </row>
    <row r="826" ht="15.75" customHeight="1">
      <c r="A826" s="5"/>
      <c r="B826" s="5"/>
      <c r="C826" s="5"/>
      <c r="D826" s="5"/>
      <c r="E826" s="5"/>
      <c r="F826" s="5"/>
      <c r="G826" s="5"/>
      <c r="H826" s="5"/>
    </row>
    <row r="827" ht="15.75" customHeight="1">
      <c r="A827" s="5"/>
      <c r="B827" s="5"/>
      <c r="C827" s="5"/>
      <c r="D827" s="5"/>
      <c r="E827" s="5"/>
      <c r="F827" s="5"/>
      <c r="G827" s="5"/>
      <c r="H827" s="5"/>
    </row>
    <row r="828" ht="15.75" customHeight="1">
      <c r="A828" s="5"/>
      <c r="B828" s="5"/>
      <c r="C828" s="5"/>
      <c r="D828" s="5"/>
      <c r="E828" s="5"/>
      <c r="F828" s="5"/>
      <c r="G828" s="5"/>
      <c r="H828" s="5"/>
    </row>
    <row r="829" ht="15.75" customHeight="1">
      <c r="A829" s="5"/>
      <c r="B829" s="5"/>
      <c r="C829" s="5"/>
      <c r="D829" s="5"/>
      <c r="E829" s="5"/>
      <c r="F829" s="5"/>
      <c r="G829" s="5"/>
      <c r="H829" s="5"/>
    </row>
    <row r="830" ht="15.75" customHeight="1">
      <c r="A830" s="5"/>
      <c r="B830" s="5"/>
      <c r="C830" s="5"/>
      <c r="D830" s="5"/>
      <c r="E830" s="5"/>
      <c r="F830" s="5"/>
      <c r="G830" s="5"/>
      <c r="H830" s="5"/>
    </row>
    <row r="831" ht="15.75" customHeight="1">
      <c r="A831" s="5"/>
      <c r="B831" s="5"/>
      <c r="C831" s="5"/>
      <c r="D831" s="5"/>
      <c r="E831" s="5"/>
      <c r="F831" s="5"/>
      <c r="G831" s="5"/>
      <c r="H831" s="5"/>
    </row>
    <row r="832" ht="15.75" customHeight="1">
      <c r="A832" s="5"/>
      <c r="B832" s="5"/>
      <c r="C832" s="5"/>
      <c r="D832" s="5"/>
      <c r="E832" s="5"/>
      <c r="F832" s="5"/>
      <c r="G832" s="5"/>
      <c r="H832" s="5"/>
    </row>
    <row r="833" ht="15.75" customHeight="1">
      <c r="A833" s="5"/>
      <c r="B833" s="5"/>
      <c r="C833" s="5"/>
      <c r="D833" s="5"/>
      <c r="E833" s="5"/>
      <c r="F833" s="5"/>
      <c r="G833" s="5"/>
      <c r="H833" s="5"/>
    </row>
    <row r="834" ht="15.75" customHeight="1">
      <c r="A834" s="5"/>
      <c r="B834" s="5"/>
      <c r="C834" s="5"/>
      <c r="D834" s="5"/>
      <c r="E834" s="5"/>
      <c r="F834" s="5"/>
      <c r="G834" s="5"/>
      <c r="H834" s="5"/>
    </row>
    <row r="835" ht="15.75" customHeight="1">
      <c r="A835" s="5"/>
      <c r="B835" s="5"/>
      <c r="C835" s="5"/>
      <c r="D835" s="5"/>
      <c r="E835" s="5"/>
      <c r="F835" s="5"/>
      <c r="G835" s="5"/>
      <c r="H835" s="5"/>
    </row>
    <row r="836" ht="15.75" customHeight="1">
      <c r="A836" s="5"/>
      <c r="B836" s="5"/>
      <c r="C836" s="5"/>
      <c r="D836" s="5"/>
      <c r="E836" s="5"/>
      <c r="F836" s="5"/>
      <c r="G836" s="5"/>
      <c r="H836" s="5"/>
    </row>
    <row r="837" ht="15.75" customHeight="1">
      <c r="A837" s="5"/>
      <c r="B837" s="5"/>
      <c r="C837" s="5"/>
      <c r="D837" s="5"/>
      <c r="E837" s="5"/>
      <c r="F837" s="5"/>
      <c r="G837" s="5"/>
      <c r="H837" s="5"/>
    </row>
    <row r="838" ht="15.75" customHeight="1">
      <c r="A838" s="5"/>
      <c r="B838" s="5"/>
      <c r="C838" s="5"/>
      <c r="D838" s="5"/>
      <c r="E838" s="5"/>
      <c r="F838" s="5"/>
      <c r="G838" s="5"/>
      <c r="H838" s="5"/>
    </row>
    <row r="839" ht="15.75" customHeight="1">
      <c r="A839" s="5"/>
      <c r="B839" s="5"/>
      <c r="C839" s="5"/>
      <c r="D839" s="5"/>
      <c r="E839" s="5"/>
      <c r="F839" s="5"/>
      <c r="G839" s="5"/>
      <c r="H839" s="5"/>
    </row>
    <row r="840" ht="15.75" customHeight="1">
      <c r="A840" s="5"/>
      <c r="B840" s="5"/>
      <c r="C840" s="5"/>
      <c r="D840" s="5"/>
      <c r="E840" s="5"/>
      <c r="F840" s="5"/>
      <c r="G840" s="5"/>
      <c r="H840" s="5"/>
    </row>
    <row r="841" ht="15.75" customHeight="1">
      <c r="A841" s="5"/>
      <c r="B841" s="5"/>
      <c r="C841" s="5"/>
      <c r="D841" s="5"/>
      <c r="E841" s="5"/>
      <c r="F841" s="5"/>
      <c r="G841" s="5"/>
      <c r="H841" s="5"/>
    </row>
    <row r="842" ht="15.75" customHeight="1">
      <c r="A842" s="5"/>
      <c r="B842" s="5"/>
      <c r="C842" s="5"/>
      <c r="D842" s="5"/>
      <c r="E842" s="5"/>
      <c r="F842" s="5"/>
      <c r="G842" s="5"/>
      <c r="H842" s="5"/>
    </row>
    <row r="843" ht="15.75" customHeight="1">
      <c r="A843" s="5"/>
      <c r="B843" s="5"/>
      <c r="C843" s="5"/>
      <c r="D843" s="5"/>
      <c r="E843" s="5"/>
      <c r="F843" s="5"/>
      <c r="G843" s="5"/>
      <c r="H843" s="5"/>
    </row>
    <row r="844" ht="15.75" customHeight="1">
      <c r="A844" s="5"/>
      <c r="B844" s="5"/>
      <c r="C844" s="5"/>
      <c r="D844" s="5"/>
      <c r="E844" s="5"/>
      <c r="F844" s="5"/>
      <c r="G844" s="5"/>
      <c r="H844" s="5"/>
    </row>
    <row r="845" ht="15.75" customHeight="1">
      <c r="A845" s="5"/>
      <c r="B845" s="5"/>
      <c r="C845" s="5"/>
      <c r="D845" s="5"/>
      <c r="E845" s="5"/>
      <c r="F845" s="5"/>
      <c r="G845" s="5"/>
      <c r="H845" s="5"/>
    </row>
    <row r="846" ht="15.75" customHeight="1">
      <c r="A846" s="5"/>
      <c r="B846" s="5"/>
      <c r="C846" s="5"/>
      <c r="D846" s="5"/>
      <c r="E846" s="5"/>
      <c r="F846" s="5"/>
      <c r="G846" s="5"/>
      <c r="H846" s="5"/>
    </row>
    <row r="847" ht="15.75" customHeight="1">
      <c r="A847" s="5"/>
      <c r="B847" s="5"/>
      <c r="C847" s="5"/>
      <c r="D847" s="5"/>
      <c r="E847" s="5"/>
      <c r="F847" s="5"/>
      <c r="G847" s="5"/>
      <c r="H847" s="5"/>
    </row>
    <row r="848" ht="15.75" customHeight="1">
      <c r="A848" s="5"/>
      <c r="B848" s="5"/>
      <c r="C848" s="5"/>
      <c r="D848" s="5"/>
      <c r="E848" s="5"/>
      <c r="F848" s="5"/>
      <c r="G848" s="5"/>
      <c r="H848" s="5"/>
    </row>
    <row r="849" ht="15.75" customHeight="1">
      <c r="A849" s="5"/>
      <c r="B849" s="5"/>
      <c r="C849" s="5"/>
      <c r="D849" s="5"/>
      <c r="E849" s="5"/>
      <c r="F849" s="5"/>
      <c r="G849" s="5"/>
      <c r="H849" s="5"/>
    </row>
    <row r="850" ht="15.75" customHeight="1">
      <c r="A850" s="5"/>
      <c r="B850" s="5"/>
      <c r="C850" s="5"/>
      <c r="D850" s="5"/>
      <c r="E850" s="5"/>
      <c r="F850" s="5"/>
      <c r="G850" s="5"/>
      <c r="H850" s="5"/>
    </row>
    <row r="851" ht="15.75" customHeight="1">
      <c r="A851" s="5"/>
      <c r="B851" s="5"/>
      <c r="C851" s="5"/>
      <c r="D851" s="5"/>
      <c r="E851" s="5"/>
      <c r="F851" s="5"/>
      <c r="G851" s="5"/>
      <c r="H851" s="5"/>
    </row>
    <row r="852" ht="15.75" customHeight="1">
      <c r="A852" s="5"/>
      <c r="B852" s="5"/>
      <c r="C852" s="5"/>
      <c r="D852" s="5"/>
      <c r="E852" s="5"/>
      <c r="F852" s="5"/>
      <c r="G852" s="5"/>
      <c r="H852" s="5"/>
    </row>
    <row r="853" ht="15.75" customHeight="1">
      <c r="A853" s="5"/>
      <c r="B853" s="5"/>
      <c r="C853" s="5"/>
      <c r="D853" s="5"/>
      <c r="E853" s="5"/>
      <c r="F853" s="5"/>
      <c r="G853" s="5"/>
      <c r="H853" s="5"/>
    </row>
    <row r="854" ht="15.75" customHeight="1">
      <c r="A854" s="5"/>
      <c r="B854" s="5"/>
      <c r="C854" s="5"/>
      <c r="D854" s="5"/>
      <c r="E854" s="5"/>
      <c r="F854" s="5"/>
      <c r="G854" s="5"/>
      <c r="H854" s="5"/>
    </row>
    <row r="855" ht="15.75" customHeight="1">
      <c r="A855" s="5"/>
      <c r="B855" s="5"/>
      <c r="C855" s="5"/>
      <c r="D855" s="5"/>
      <c r="E855" s="5"/>
      <c r="F855" s="5"/>
      <c r="G855" s="5"/>
      <c r="H855" s="5"/>
    </row>
    <row r="856" ht="15.75" customHeight="1">
      <c r="A856" s="5"/>
      <c r="B856" s="5"/>
      <c r="C856" s="5"/>
      <c r="D856" s="5"/>
      <c r="E856" s="5"/>
      <c r="F856" s="5"/>
      <c r="G856" s="5"/>
      <c r="H856" s="5"/>
    </row>
    <row r="857" ht="15.75" customHeight="1">
      <c r="A857" s="5"/>
      <c r="B857" s="5"/>
      <c r="C857" s="5"/>
      <c r="D857" s="5"/>
      <c r="E857" s="5"/>
      <c r="F857" s="5"/>
      <c r="G857" s="5"/>
      <c r="H857" s="5"/>
    </row>
    <row r="858" ht="15.75" customHeight="1">
      <c r="A858" s="5"/>
      <c r="B858" s="5"/>
      <c r="C858" s="5"/>
      <c r="D858" s="5"/>
      <c r="E858" s="5"/>
      <c r="F858" s="5"/>
      <c r="G858" s="5"/>
      <c r="H858" s="5"/>
    </row>
    <row r="859" ht="15.75" customHeight="1">
      <c r="A859" s="5"/>
      <c r="B859" s="5"/>
      <c r="C859" s="5"/>
      <c r="D859" s="5"/>
      <c r="E859" s="5"/>
      <c r="F859" s="5"/>
      <c r="G859" s="5"/>
      <c r="H859" s="5"/>
    </row>
    <row r="860" ht="15.75" customHeight="1">
      <c r="A860" s="5"/>
      <c r="B860" s="5"/>
      <c r="C860" s="5"/>
      <c r="D860" s="5"/>
      <c r="E860" s="5"/>
      <c r="F860" s="5"/>
      <c r="G860" s="5"/>
      <c r="H860" s="5"/>
    </row>
    <row r="861" ht="15.75" customHeight="1">
      <c r="A861" s="5"/>
      <c r="B861" s="5"/>
      <c r="C861" s="5"/>
      <c r="D861" s="5"/>
      <c r="E861" s="5"/>
      <c r="F861" s="5"/>
      <c r="G861" s="5"/>
      <c r="H861" s="5"/>
    </row>
    <row r="862" ht="15.75" customHeight="1">
      <c r="A862" s="5"/>
      <c r="B862" s="5"/>
      <c r="C862" s="5"/>
      <c r="D862" s="5"/>
      <c r="E862" s="5"/>
      <c r="F862" s="5"/>
      <c r="G862" s="5"/>
      <c r="H862" s="5"/>
    </row>
    <row r="863" ht="15.75" customHeight="1">
      <c r="A863" s="5"/>
      <c r="B863" s="5"/>
      <c r="C863" s="5"/>
      <c r="D863" s="5"/>
      <c r="E863" s="5"/>
      <c r="F863" s="5"/>
      <c r="G863" s="5"/>
      <c r="H863" s="5"/>
    </row>
    <row r="864" ht="15.75" customHeight="1">
      <c r="A864" s="5"/>
      <c r="B864" s="5"/>
      <c r="C864" s="5"/>
      <c r="D864" s="5"/>
      <c r="E864" s="5"/>
      <c r="F864" s="5"/>
      <c r="G864" s="5"/>
      <c r="H864" s="5"/>
    </row>
    <row r="865" ht="15.75" customHeight="1">
      <c r="A865" s="5"/>
      <c r="B865" s="5"/>
      <c r="C865" s="5"/>
      <c r="D865" s="5"/>
      <c r="E865" s="5"/>
      <c r="F865" s="5"/>
      <c r="G865" s="5"/>
      <c r="H865" s="5"/>
    </row>
    <row r="866" ht="15.75" customHeight="1">
      <c r="A866" s="5"/>
      <c r="B866" s="5"/>
      <c r="C866" s="5"/>
      <c r="D866" s="5"/>
      <c r="E866" s="5"/>
      <c r="F866" s="5"/>
      <c r="G866" s="5"/>
      <c r="H866" s="5"/>
    </row>
    <row r="867" ht="15.75" customHeight="1">
      <c r="A867" s="5"/>
      <c r="B867" s="5"/>
      <c r="C867" s="5"/>
      <c r="D867" s="5"/>
      <c r="E867" s="5"/>
      <c r="F867" s="5"/>
      <c r="G867" s="5"/>
      <c r="H867" s="5"/>
    </row>
    <row r="868" ht="15.75" customHeight="1">
      <c r="A868" s="5"/>
      <c r="B868" s="5"/>
      <c r="C868" s="5"/>
      <c r="D868" s="5"/>
      <c r="E868" s="5"/>
      <c r="F868" s="5"/>
      <c r="G868" s="5"/>
      <c r="H868" s="5"/>
    </row>
    <row r="869" ht="15.75" customHeight="1">
      <c r="A869" s="5"/>
      <c r="B869" s="5"/>
      <c r="C869" s="5"/>
      <c r="D869" s="5"/>
      <c r="E869" s="5"/>
      <c r="F869" s="5"/>
      <c r="G869" s="5"/>
      <c r="H869" s="5"/>
    </row>
    <row r="870" ht="15.75" customHeight="1">
      <c r="A870" s="5"/>
      <c r="B870" s="5"/>
      <c r="C870" s="5"/>
      <c r="D870" s="5"/>
      <c r="E870" s="5"/>
      <c r="F870" s="5"/>
      <c r="G870" s="5"/>
      <c r="H870" s="5"/>
    </row>
    <row r="871" ht="15.75" customHeight="1">
      <c r="A871" s="5"/>
      <c r="B871" s="5"/>
      <c r="C871" s="5"/>
      <c r="D871" s="5"/>
      <c r="E871" s="5"/>
      <c r="F871" s="5"/>
      <c r="G871" s="5"/>
      <c r="H871" s="5"/>
    </row>
    <row r="872" ht="15.75" customHeight="1">
      <c r="A872" s="5"/>
      <c r="B872" s="5"/>
      <c r="C872" s="5"/>
      <c r="D872" s="5"/>
      <c r="E872" s="5"/>
      <c r="F872" s="5"/>
      <c r="G872" s="5"/>
      <c r="H872" s="5"/>
    </row>
    <row r="873" ht="15.75" customHeight="1">
      <c r="A873" s="5"/>
      <c r="B873" s="5"/>
      <c r="C873" s="5"/>
      <c r="D873" s="5"/>
      <c r="E873" s="5"/>
      <c r="F873" s="5"/>
      <c r="G873" s="5"/>
      <c r="H873" s="5"/>
    </row>
    <row r="874" ht="15.75" customHeight="1">
      <c r="A874" s="5"/>
      <c r="B874" s="5"/>
      <c r="C874" s="5"/>
      <c r="D874" s="5"/>
      <c r="E874" s="5"/>
      <c r="F874" s="5"/>
      <c r="G874" s="5"/>
      <c r="H874" s="5"/>
    </row>
    <row r="875" ht="15.75" customHeight="1">
      <c r="A875" s="5"/>
      <c r="B875" s="5"/>
      <c r="C875" s="5"/>
      <c r="D875" s="5"/>
      <c r="E875" s="5"/>
      <c r="F875" s="5"/>
      <c r="G875" s="5"/>
      <c r="H875" s="5"/>
    </row>
    <row r="876" ht="15.75" customHeight="1">
      <c r="A876" s="5"/>
      <c r="B876" s="5"/>
      <c r="C876" s="5"/>
      <c r="D876" s="5"/>
      <c r="E876" s="5"/>
      <c r="F876" s="5"/>
      <c r="G876" s="5"/>
      <c r="H876" s="5"/>
    </row>
    <row r="877" ht="15.75" customHeight="1">
      <c r="A877" s="5"/>
      <c r="B877" s="5"/>
      <c r="C877" s="5"/>
      <c r="D877" s="5"/>
      <c r="E877" s="5"/>
      <c r="F877" s="5"/>
      <c r="G877" s="5"/>
      <c r="H877" s="5"/>
    </row>
    <row r="878" ht="15.75" customHeight="1">
      <c r="A878" s="5"/>
      <c r="B878" s="5"/>
      <c r="C878" s="5"/>
      <c r="D878" s="5"/>
      <c r="E878" s="5"/>
      <c r="F878" s="5"/>
      <c r="G878" s="5"/>
      <c r="H878" s="5"/>
    </row>
    <row r="879" ht="15.75" customHeight="1">
      <c r="A879" s="5"/>
      <c r="B879" s="5"/>
      <c r="C879" s="5"/>
      <c r="D879" s="5"/>
      <c r="E879" s="5"/>
      <c r="F879" s="5"/>
      <c r="G879" s="5"/>
      <c r="H879" s="5"/>
    </row>
    <row r="880" ht="15.75" customHeight="1">
      <c r="A880" s="5"/>
      <c r="B880" s="5"/>
      <c r="C880" s="5"/>
      <c r="D880" s="5"/>
      <c r="E880" s="5"/>
      <c r="F880" s="5"/>
      <c r="G880" s="5"/>
      <c r="H880" s="5"/>
    </row>
    <row r="881" ht="15.75" customHeight="1">
      <c r="A881" s="5"/>
      <c r="B881" s="5"/>
      <c r="C881" s="5"/>
      <c r="D881" s="5"/>
      <c r="E881" s="5"/>
      <c r="F881" s="5"/>
      <c r="G881" s="5"/>
      <c r="H881" s="5"/>
    </row>
    <row r="882" ht="15.75" customHeight="1">
      <c r="A882" s="5"/>
      <c r="B882" s="5"/>
      <c r="C882" s="5"/>
      <c r="D882" s="5"/>
      <c r="E882" s="5"/>
      <c r="F882" s="5"/>
      <c r="G882" s="5"/>
      <c r="H882" s="5"/>
    </row>
    <row r="883" ht="15.75" customHeight="1">
      <c r="A883" s="5"/>
      <c r="B883" s="5"/>
      <c r="C883" s="5"/>
      <c r="D883" s="5"/>
      <c r="E883" s="5"/>
      <c r="F883" s="5"/>
      <c r="G883" s="5"/>
      <c r="H883" s="5"/>
    </row>
    <row r="884" ht="15.75" customHeight="1">
      <c r="A884" s="5"/>
      <c r="B884" s="5"/>
      <c r="C884" s="5"/>
      <c r="D884" s="5"/>
      <c r="E884" s="5"/>
      <c r="F884" s="5"/>
      <c r="G884" s="5"/>
      <c r="H884" s="5"/>
    </row>
    <row r="885" ht="15.75" customHeight="1">
      <c r="A885" s="5"/>
      <c r="B885" s="5"/>
      <c r="C885" s="5"/>
      <c r="D885" s="5"/>
      <c r="E885" s="5"/>
      <c r="F885" s="5"/>
      <c r="G885" s="5"/>
      <c r="H885" s="5"/>
    </row>
    <row r="886" ht="15.75" customHeight="1">
      <c r="A886" s="5"/>
      <c r="B886" s="5"/>
      <c r="C886" s="5"/>
      <c r="D886" s="5"/>
      <c r="E886" s="5"/>
      <c r="F886" s="5"/>
      <c r="G886" s="5"/>
      <c r="H886" s="5"/>
    </row>
    <row r="887" ht="15.75" customHeight="1">
      <c r="A887" s="5"/>
      <c r="B887" s="5"/>
      <c r="C887" s="5"/>
      <c r="D887" s="5"/>
      <c r="E887" s="5"/>
      <c r="F887" s="5"/>
      <c r="G887" s="5"/>
      <c r="H887" s="5"/>
    </row>
    <row r="888" ht="15.75" customHeight="1">
      <c r="A888" s="5"/>
      <c r="B888" s="5"/>
      <c r="C888" s="5"/>
      <c r="D888" s="5"/>
      <c r="E888" s="5"/>
      <c r="F888" s="5"/>
      <c r="G888" s="5"/>
      <c r="H888" s="5"/>
    </row>
    <row r="889" ht="15.75" customHeight="1">
      <c r="A889" s="5"/>
      <c r="B889" s="5"/>
      <c r="C889" s="5"/>
      <c r="D889" s="5"/>
      <c r="E889" s="5"/>
      <c r="F889" s="5"/>
      <c r="G889" s="5"/>
      <c r="H889" s="5"/>
    </row>
    <row r="890" ht="15.75" customHeight="1">
      <c r="A890" s="5"/>
      <c r="B890" s="5"/>
      <c r="C890" s="5"/>
      <c r="D890" s="5"/>
      <c r="E890" s="5"/>
      <c r="F890" s="5"/>
      <c r="G890" s="5"/>
      <c r="H890" s="5"/>
    </row>
    <row r="891" ht="15.75" customHeight="1">
      <c r="A891" s="5"/>
      <c r="B891" s="5"/>
      <c r="C891" s="5"/>
      <c r="D891" s="5"/>
      <c r="E891" s="5"/>
      <c r="F891" s="5"/>
      <c r="G891" s="5"/>
      <c r="H891" s="5"/>
    </row>
    <row r="892" ht="15.75" customHeight="1">
      <c r="A892" s="5"/>
      <c r="B892" s="5"/>
      <c r="C892" s="5"/>
      <c r="D892" s="5"/>
      <c r="E892" s="5"/>
      <c r="F892" s="5"/>
      <c r="G892" s="5"/>
      <c r="H892" s="5"/>
    </row>
    <row r="893" ht="15.75" customHeight="1">
      <c r="A893" s="5"/>
      <c r="B893" s="5"/>
      <c r="C893" s="5"/>
      <c r="D893" s="5"/>
      <c r="E893" s="5"/>
      <c r="F893" s="5"/>
      <c r="G893" s="5"/>
      <c r="H893" s="5"/>
    </row>
    <row r="894" ht="15.75" customHeight="1">
      <c r="A894" s="5"/>
      <c r="B894" s="5"/>
      <c r="C894" s="5"/>
      <c r="D894" s="5"/>
      <c r="E894" s="5"/>
      <c r="F894" s="5"/>
      <c r="G894" s="5"/>
      <c r="H894" s="5"/>
    </row>
    <row r="895" ht="15.75" customHeight="1">
      <c r="A895" s="5"/>
      <c r="B895" s="5"/>
      <c r="C895" s="5"/>
      <c r="D895" s="5"/>
      <c r="E895" s="5"/>
      <c r="F895" s="5"/>
      <c r="G895" s="5"/>
      <c r="H895" s="5"/>
    </row>
    <row r="896" ht="15.75" customHeight="1">
      <c r="A896" s="5"/>
      <c r="B896" s="5"/>
      <c r="C896" s="5"/>
      <c r="D896" s="5"/>
      <c r="E896" s="5"/>
      <c r="F896" s="5"/>
      <c r="G896" s="5"/>
      <c r="H896" s="5"/>
    </row>
    <row r="897" ht="15.75" customHeight="1">
      <c r="A897" s="5"/>
      <c r="B897" s="5"/>
      <c r="C897" s="5"/>
      <c r="D897" s="5"/>
      <c r="E897" s="5"/>
      <c r="F897" s="5"/>
      <c r="G897" s="5"/>
      <c r="H897" s="5"/>
    </row>
    <row r="898" ht="15.75" customHeight="1">
      <c r="A898" s="5"/>
      <c r="B898" s="5"/>
      <c r="C898" s="5"/>
      <c r="D898" s="5"/>
      <c r="E898" s="5"/>
      <c r="F898" s="5"/>
      <c r="G898" s="5"/>
      <c r="H898" s="5"/>
    </row>
    <row r="899" ht="15.75" customHeight="1">
      <c r="A899" s="5"/>
      <c r="B899" s="5"/>
      <c r="C899" s="5"/>
      <c r="D899" s="5"/>
      <c r="E899" s="5"/>
      <c r="F899" s="5"/>
      <c r="G899" s="5"/>
      <c r="H899" s="5"/>
    </row>
    <row r="900" ht="15.75" customHeight="1">
      <c r="A900" s="5"/>
      <c r="B900" s="5"/>
      <c r="C900" s="5"/>
      <c r="D900" s="5"/>
      <c r="E900" s="5"/>
      <c r="F900" s="5"/>
      <c r="G900" s="5"/>
      <c r="H900" s="5"/>
    </row>
    <row r="901" ht="15.75" customHeight="1">
      <c r="A901" s="5"/>
      <c r="B901" s="5"/>
      <c r="C901" s="5"/>
      <c r="D901" s="5"/>
      <c r="E901" s="5"/>
      <c r="F901" s="5"/>
      <c r="G901" s="5"/>
      <c r="H901" s="5"/>
    </row>
    <row r="902" ht="15.75" customHeight="1">
      <c r="A902" s="5"/>
      <c r="B902" s="5"/>
      <c r="C902" s="5"/>
      <c r="D902" s="5"/>
      <c r="E902" s="5"/>
      <c r="F902" s="5"/>
      <c r="G902" s="5"/>
      <c r="H902" s="5"/>
    </row>
    <row r="903" ht="15.75" customHeight="1">
      <c r="A903" s="5"/>
      <c r="B903" s="5"/>
      <c r="C903" s="5"/>
      <c r="D903" s="5"/>
      <c r="E903" s="5"/>
      <c r="F903" s="5"/>
      <c r="G903" s="5"/>
      <c r="H903" s="5"/>
    </row>
    <row r="904" ht="15.75" customHeight="1">
      <c r="A904" s="5"/>
      <c r="B904" s="5"/>
      <c r="C904" s="5"/>
      <c r="D904" s="5"/>
      <c r="E904" s="5"/>
      <c r="F904" s="5"/>
      <c r="G904" s="5"/>
      <c r="H904" s="5"/>
    </row>
    <row r="905" ht="15.75" customHeight="1">
      <c r="A905" s="5"/>
      <c r="B905" s="5"/>
      <c r="C905" s="5"/>
      <c r="D905" s="5"/>
      <c r="E905" s="5"/>
      <c r="F905" s="5"/>
      <c r="G905" s="5"/>
      <c r="H905" s="5"/>
    </row>
    <row r="906" ht="15.75" customHeight="1">
      <c r="A906" s="5"/>
      <c r="B906" s="5"/>
      <c r="C906" s="5"/>
      <c r="D906" s="5"/>
      <c r="E906" s="5"/>
      <c r="F906" s="5"/>
      <c r="G906" s="5"/>
      <c r="H906" s="5"/>
    </row>
    <row r="907" ht="15.75" customHeight="1">
      <c r="A907" s="5"/>
      <c r="B907" s="5"/>
      <c r="C907" s="5"/>
      <c r="D907" s="5"/>
      <c r="E907" s="5"/>
      <c r="F907" s="5"/>
      <c r="G907" s="5"/>
      <c r="H907" s="5"/>
    </row>
    <row r="908" ht="15.75" customHeight="1">
      <c r="A908" s="5"/>
      <c r="B908" s="5"/>
      <c r="C908" s="5"/>
      <c r="D908" s="5"/>
      <c r="E908" s="5"/>
      <c r="F908" s="5"/>
      <c r="G908" s="5"/>
      <c r="H908" s="5"/>
    </row>
    <row r="909" ht="15.75" customHeight="1">
      <c r="A909" s="5"/>
      <c r="B909" s="5"/>
      <c r="C909" s="5"/>
      <c r="D909" s="5"/>
      <c r="E909" s="5"/>
      <c r="F909" s="5"/>
      <c r="G909" s="5"/>
      <c r="H909" s="5"/>
    </row>
    <row r="910" ht="15.75" customHeight="1">
      <c r="A910" s="5"/>
      <c r="B910" s="5"/>
      <c r="C910" s="5"/>
      <c r="D910" s="5"/>
      <c r="E910" s="5"/>
      <c r="F910" s="5"/>
      <c r="G910" s="5"/>
      <c r="H910" s="5"/>
    </row>
    <row r="911" ht="15.75" customHeight="1">
      <c r="A911" s="5"/>
      <c r="B911" s="5"/>
      <c r="C911" s="5"/>
      <c r="D911" s="5"/>
      <c r="E911" s="5"/>
      <c r="F911" s="5"/>
      <c r="G911" s="5"/>
      <c r="H911" s="5"/>
    </row>
    <row r="912" ht="15.75" customHeight="1">
      <c r="A912" s="5"/>
      <c r="B912" s="5"/>
      <c r="C912" s="5"/>
      <c r="D912" s="5"/>
      <c r="E912" s="5"/>
      <c r="F912" s="5"/>
      <c r="G912" s="5"/>
      <c r="H912" s="5"/>
    </row>
    <row r="913" ht="15.75" customHeight="1">
      <c r="A913" s="5"/>
      <c r="B913" s="5"/>
      <c r="C913" s="5"/>
      <c r="D913" s="5"/>
      <c r="E913" s="5"/>
      <c r="F913" s="5"/>
      <c r="G913" s="5"/>
      <c r="H913" s="5"/>
    </row>
    <row r="914" ht="15.75" customHeight="1">
      <c r="A914" s="5"/>
      <c r="B914" s="5"/>
      <c r="C914" s="5"/>
      <c r="D914" s="5"/>
      <c r="E914" s="5"/>
      <c r="F914" s="5"/>
      <c r="G914" s="5"/>
      <c r="H914" s="5"/>
    </row>
    <row r="915" ht="15.75" customHeight="1">
      <c r="A915" s="5"/>
      <c r="B915" s="5"/>
      <c r="C915" s="5"/>
      <c r="D915" s="5"/>
      <c r="E915" s="5"/>
      <c r="F915" s="5"/>
      <c r="G915" s="5"/>
      <c r="H915" s="5"/>
    </row>
    <row r="916" ht="15.75" customHeight="1">
      <c r="A916" s="5"/>
      <c r="B916" s="5"/>
      <c r="C916" s="5"/>
      <c r="D916" s="5"/>
      <c r="E916" s="5"/>
      <c r="F916" s="5"/>
      <c r="G916" s="5"/>
      <c r="H916" s="5"/>
    </row>
    <row r="917" ht="15.75" customHeight="1">
      <c r="A917" s="5"/>
      <c r="B917" s="5"/>
      <c r="C917" s="5"/>
      <c r="D917" s="5"/>
      <c r="E917" s="5"/>
      <c r="F917" s="5"/>
      <c r="G917" s="5"/>
      <c r="H917" s="5"/>
    </row>
    <row r="918" ht="15.75" customHeight="1">
      <c r="A918" s="5"/>
      <c r="B918" s="5"/>
      <c r="C918" s="5"/>
      <c r="D918" s="5"/>
      <c r="E918" s="5"/>
      <c r="F918" s="5"/>
      <c r="G918" s="5"/>
      <c r="H918" s="5"/>
    </row>
    <row r="919" ht="15.75" customHeight="1">
      <c r="A919" s="5"/>
      <c r="B919" s="5"/>
      <c r="C919" s="5"/>
      <c r="D919" s="5"/>
      <c r="E919" s="5"/>
      <c r="F919" s="5"/>
      <c r="G919" s="5"/>
      <c r="H919" s="5"/>
    </row>
    <row r="920" ht="15.75" customHeight="1">
      <c r="A920" s="5"/>
      <c r="B920" s="5"/>
      <c r="C920" s="5"/>
      <c r="D920" s="5"/>
      <c r="E920" s="5"/>
      <c r="F920" s="5"/>
      <c r="G920" s="5"/>
      <c r="H920" s="5"/>
    </row>
    <row r="921" ht="15.75" customHeight="1">
      <c r="A921" s="5"/>
      <c r="B921" s="5"/>
      <c r="C921" s="5"/>
      <c r="D921" s="5"/>
      <c r="E921" s="5"/>
      <c r="F921" s="5"/>
      <c r="G921" s="5"/>
      <c r="H921" s="5"/>
    </row>
    <row r="922" ht="15.75" customHeight="1">
      <c r="A922" s="5"/>
      <c r="B922" s="5"/>
      <c r="C922" s="5"/>
      <c r="D922" s="5"/>
      <c r="E922" s="5"/>
      <c r="F922" s="5"/>
      <c r="G922" s="5"/>
      <c r="H922" s="5"/>
    </row>
    <row r="923" ht="15.75" customHeight="1">
      <c r="A923" s="5"/>
      <c r="B923" s="5"/>
      <c r="C923" s="5"/>
      <c r="D923" s="5"/>
      <c r="E923" s="5"/>
      <c r="F923" s="5"/>
      <c r="G923" s="5"/>
      <c r="H923" s="5"/>
    </row>
    <row r="924" ht="15.75" customHeight="1">
      <c r="A924" s="5"/>
      <c r="B924" s="5"/>
      <c r="C924" s="5"/>
      <c r="D924" s="5"/>
      <c r="E924" s="5"/>
      <c r="F924" s="5"/>
      <c r="G924" s="5"/>
      <c r="H924" s="5"/>
    </row>
    <row r="925" ht="15.75" customHeight="1">
      <c r="A925" s="5"/>
      <c r="B925" s="5"/>
      <c r="C925" s="5"/>
      <c r="D925" s="5"/>
      <c r="E925" s="5"/>
      <c r="F925" s="5"/>
      <c r="G925" s="5"/>
      <c r="H925" s="5"/>
    </row>
    <row r="926" ht="15.75" customHeight="1">
      <c r="A926" s="5"/>
      <c r="B926" s="5"/>
      <c r="C926" s="5"/>
      <c r="D926" s="5"/>
      <c r="E926" s="5"/>
      <c r="F926" s="5"/>
      <c r="G926" s="5"/>
      <c r="H926" s="5"/>
    </row>
    <row r="927" ht="15.75" customHeight="1">
      <c r="A927" s="5"/>
      <c r="B927" s="5"/>
      <c r="C927" s="5"/>
      <c r="D927" s="5"/>
      <c r="E927" s="5"/>
      <c r="F927" s="5"/>
      <c r="G927" s="5"/>
      <c r="H927" s="5"/>
    </row>
    <row r="928" ht="15.75" customHeight="1">
      <c r="A928" s="5"/>
      <c r="B928" s="5"/>
      <c r="C928" s="5"/>
      <c r="D928" s="5"/>
      <c r="E928" s="5"/>
      <c r="F928" s="5"/>
      <c r="G928" s="5"/>
      <c r="H928" s="5"/>
    </row>
    <row r="929" ht="15.75" customHeight="1">
      <c r="A929" s="5"/>
      <c r="B929" s="5"/>
      <c r="C929" s="5"/>
      <c r="D929" s="5"/>
      <c r="E929" s="5"/>
      <c r="F929" s="5"/>
      <c r="G929" s="5"/>
      <c r="H929" s="5"/>
    </row>
    <row r="930" ht="15.75" customHeight="1">
      <c r="A930" s="5"/>
      <c r="B930" s="5"/>
      <c r="C930" s="5"/>
      <c r="D930" s="5"/>
      <c r="E930" s="5"/>
      <c r="F930" s="5"/>
      <c r="G930" s="5"/>
      <c r="H930" s="5"/>
    </row>
    <row r="931" ht="15.75" customHeight="1">
      <c r="A931" s="5"/>
      <c r="B931" s="5"/>
      <c r="C931" s="5"/>
      <c r="D931" s="5"/>
      <c r="E931" s="5"/>
      <c r="F931" s="5"/>
      <c r="G931" s="5"/>
      <c r="H931" s="5"/>
    </row>
    <row r="932" ht="15.75" customHeight="1">
      <c r="A932" s="5"/>
      <c r="B932" s="5"/>
      <c r="C932" s="5"/>
      <c r="D932" s="5"/>
      <c r="E932" s="5"/>
      <c r="F932" s="5"/>
      <c r="G932" s="5"/>
      <c r="H932" s="5"/>
    </row>
    <row r="933" ht="15.75" customHeight="1">
      <c r="A933" s="5"/>
      <c r="B933" s="5"/>
      <c r="C933" s="5"/>
      <c r="D933" s="5"/>
      <c r="E933" s="5"/>
      <c r="F933" s="5"/>
      <c r="G933" s="5"/>
      <c r="H933" s="5"/>
    </row>
    <row r="934" ht="15.75" customHeight="1">
      <c r="A934" s="5"/>
      <c r="B934" s="5"/>
      <c r="C934" s="5"/>
      <c r="D934" s="5"/>
      <c r="E934" s="5"/>
      <c r="F934" s="5"/>
      <c r="G934" s="5"/>
      <c r="H934" s="5"/>
    </row>
    <row r="935" ht="15.75" customHeight="1">
      <c r="A935" s="5"/>
      <c r="B935" s="5"/>
      <c r="C935" s="5"/>
      <c r="D935" s="5"/>
      <c r="E935" s="5"/>
      <c r="F935" s="5"/>
      <c r="G935" s="5"/>
      <c r="H935" s="5"/>
    </row>
    <row r="936" ht="15.75" customHeight="1">
      <c r="A936" s="5"/>
      <c r="B936" s="5"/>
      <c r="C936" s="5"/>
      <c r="D936" s="5"/>
      <c r="E936" s="5"/>
      <c r="F936" s="5"/>
      <c r="G936" s="5"/>
      <c r="H936" s="5"/>
    </row>
    <row r="937" ht="15.75" customHeight="1">
      <c r="A937" s="5"/>
      <c r="B937" s="5"/>
      <c r="C937" s="5"/>
      <c r="D937" s="5"/>
      <c r="E937" s="5"/>
      <c r="F937" s="5"/>
      <c r="G937" s="5"/>
      <c r="H937" s="5"/>
    </row>
    <row r="938" ht="15.75" customHeight="1">
      <c r="A938" s="5"/>
      <c r="B938" s="5"/>
      <c r="C938" s="5"/>
      <c r="D938" s="5"/>
      <c r="E938" s="5"/>
      <c r="F938" s="5"/>
      <c r="G938" s="5"/>
      <c r="H938" s="5"/>
    </row>
    <row r="939" ht="15.75" customHeight="1">
      <c r="A939" s="5"/>
      <c r="B939" s="5"/>
      <c r="C939" s="5"/>
      <c r="D939" s="5"/>
      <c r="E939" s="5"/>
      <c r="F939" s="5"/>
      <c r="G939" s="5"/>
      <c r="H939" s="5"/>
    </row>
    <row r="940" ht="15.75" customHeight="1">
      <c r="A940" s="5"/>
      <c r="B940" s="5"/>
      <c r="C940" s="5"/>
      <c r="D940" s="5"/>
      <c r="E940" s="5"/>
      <c r="F940" s="5"/>
      <c r="G940" s="5"/>
      <c r="H940" s="5"/>
    </row>
    <row r="941" ht="15.75" customHeight="1">
      <c r="A941" s="5"/>
      <c r="B941" s="5"/>
      <c r="C941" s="5"/>
      <c r="D941" s="5"/>
      <c r="E941" s="5"/>
      <c r="F941" s="5"/>
      <c r="G941" s="5"/>
      <c r="H941" s="5"/>
    </row>
    <row r="942" ht="15.75" customHeight="1">
      <c r="A942" s="5"/>
      <c r="B942" s="5"/>
      <c r="C942" s="5"/>
      <c r="D942" s="5"/>
      <c r="E942" s="5"/>
      <c r="F942" s="5"/>
      <c r="G942" s="5"/>
      <c r="H942" s="5"/>
    </row>
    <row r="943" ht="15.75" customHeight="1">
      <c r="A943" s="5"/>
      <c r="B943" s="5"/>
      <c r="C943" s="5"/>
      <c r="D943" s="5"/>
      <c r="E943" s="5"/>
      <c r="F943" s="5"/>
      <c r="G943" s="5"/>
      <c r="H943" s="5"/>
    </row>
    <row r="944" ht="15.75" customHeight="1">
      <c r="A944" s="5"/>
      <c r="B944" s="5"/>
      <c r="C944" s="5"/>
      <c r="D944" s="5"/>
      <c r="E944" s="5"/>
      <c r="F944" s="5"/>
      <c r="G944" s="5"/>
      <c r="H944" s="5"/>
    </row>
    <row r="945" ht="15.75" customHeight="1">
      <c r="A945" s="5"/>
      <c r="B945" s="5"/>
      <c r="C945" s="5"/>
      <c r="D945" s="5"/>
      <c r="E945" s="5"/>
      <c r="F945" s="5"/>
      <c r="G945" s="5"/>
      <c r="H945" s="5"/>
    </row>
    <row r="946" ht="15.75" customHeight="1">
      <c r="A946" s="5"/>
      <c r="B946" s="5"/>
      <c r="C946" s="5"/>
      <c r="D946" s="5"/>
      <c r="E946" s="5"/>
      <c r="F946" s="5"/>
      <c r="G946" s="5"/>
      <c r="H946" s="5"/>
    </row>
    <row r="947" ht="15.75" customHeight="1">
      <c r="A947" s="5"/>
      <c r="B947" s="5"/>
      <c r="C947" s="5"/>
      <c r="D947" s="5"/>
      <c r="E947" s="5"/>
      <c r="F947" s="5"/>
      <c r="G947" s="5"/>
      <c r="H947" s="5"/>
    </row>
    <row r="948" ht="15.75" customHeight="1">
      <c r="A948" s="5"/>
      <c r="B948" s="5"/>
      <c r="C948" s="5"/>
      <c r="D948" s="5"/>
      <c r="E948" s="5"/>
      <c r="F948" s="5"/>
      <c r="G948" s="5"/>
      <c r="H948" s="5"/>
    </row>
    <row r="949" ht="15.75" customHeight="1">
      <c r="A949" s="5"/>
      <c r="B949" s="5"/>
      <c r="C949" s="5"/>
      <c r="D949" s="5"/>
      <c r="E949" s="5"/>
      <c r="F949" s="5"/>
      <c r="G949" s="5"/>
      <c r="H949" s="5"/>
    </row>
    <row r="950" ht="15.75" customHeight="1">
      <c r="A950" s="5"/>
      <c r="B950" s="5"/>
      <c r="C950" s="5"/>
      <c r="D950" s="5"/>
      <c r="E950" s="5"/>
      <c r="F950" s="5"/>
      <c r="G950" s="5"/>
      <c r="H950" s="5"/>
    </row>
    <row r="951" ht="15.75" customHeight="1">
      <c r="A951" s="5"/>
      <c r="B951" s="5"/>
      <c r="C951" s="5"/>
      <c r="D951" s="5"/>
      <c r="E951" s="5"/>
      <c r="F951" s="5"/>
      <c r="G951" s="5"/>
      <c r="H951" s="5"/>
    </row>
    <row r="952" ht="15.75" customHeight="1">
      <c r="A952" s="5"/>
      <c r="B952" s="5"/>
      <c r="C952" s="5"/>
      <c r="D952" s="5"/>
      <c r="E952" s="5"/>
      <c r="F952" s="5"/>
      <c r="G952" s="5"/>
      <c r="H952" s="5"/>
    </row>
    <row r="953" ht="15.75" customHeight="1">
      <c r="A953" s="5"/>
      <c r="B953" s="5"/>
      <c r="C953" s="5"/>
      <c r="D953" s="5"/>
      <c r="E953" s="5"/>
      <c r="F953" s="5"/>
      <c r="G953" s="5"/>
      <c r="H953" s="5"/>
    </row>
    <row r="954" ht="15.75" customHeight="1">
      <c r="A954" s="5"/>
      <c r="B954" s="5"/>
      <c r="C954" s="5"/>
      <c r="D954" s="5"/>
      <c r="E954" s="5"/>
      <c r="F954" s="5"/>
      <c r="G954" s="5"/>
      <c r="H954" s="5"/>
    </row>
    <row r="955" ht="15.75" customHeight="1">
      <c r="A955" s="5"/>
      <c r="B955" s="5"/>
      <c r="C955" s="5"/>
      <c r="D955" s="5"/>
      <c r="E955" s="5"/>
      <c r="F955" s="5"/>
      <c r="G955" s="5"/>
      <c r="H955" s="5"/>
    </row>
    <row r="956" ht="15.75" customHeight="1">
      <c r="A956" s="5"/>
      <c r="B956" s="5"/>
      <c r="C956" s="5"/>
      <c r="D956" s="5"/>
      <c r="E956" s="5"/>
      <c r="F956" s="5"/>
      <c r="G956" s="5"/>
      <c r="H956" s="5"/>
    </row>
    <row r="957" ht="15.75" customHeight="1">
      <c r="A957" s="5"/>
      <c r="B957" s="5"/>
      <c r="C957" s="5"/>
      <c r="D957" s="5"/>
      <c r="E957" s="5"/>
      <c r="F957" s="5"/>
      <c r="G957" s="5"/>
      <c r="H957" s="5"/>
    </row>
    <row r="958" ht="15.75" customHeight="1">
      <c r="A958" s="5"/>
      <c r="B958" s="5"/>
      <c r="C958" s="5"/>
      <c r="D958" s="5"/>
      <c r="E958" s="5"/>
      <c r="F958" s="5"/>
      <c r="G958" s="5"/>
      <c r="H958" s="5"/>
    </row>
    <row r="959" ht="15.75" customHeight="1">
      <c r="A959" s="5"/>
      <c r="B959" s="5"/>
      <c r="C959" s="5"/>
      <c r="D959" s="5"/>
      <c r="E959" s="5"/>
      <c r="F959" s="5"/>
      <c r="G959" s="5"/>
      <c r="H959" s="5"/>
    </row>
    <row r="960" ht="15.75" customHeight="1">
      <c r="A960" s="5"/>
      <c r="B960" s="5"/>
      <c r="C960" s="5"/>
      <c r="D960" s="5"/>
      <c r="E960" s="5"/>
      <c r="F960" s="5"/>
      <c r="G960" s="5"/>
      <c r="H960" s="5"/>
    </row>
    <row r="961" ht="15.75" customHeight="1">
      <c r="A961" s="5"/>
      <c r="B961" s="5"/>
      <c r="C961" s="5"/>
      <c r="D961" s="5"/>
      <c r="E961" s="5"/>
      <c r="F961" s="5"/>
      <c r="G961" s="5"/>
      <c r="H961" s="5"/>
    </row>
    <row r="962" ht="15.75" customHeight="1">
      <c r="A962" s="5"/>
      <c r="B962" s="5"/>
      <c r="C962" s="5"/>
      <c r="D962" s="5"/>
      <c r="E962" s="5"/>
      <c r="F962" s="5"/>
      <c r="G962" s="5"/>
      <c r="H962" s="5"/>
    </row>
    <row r="963" ht="15.75" customHeight="1">
      <c r="A963" s="5"/>
      <c r="B963" s="5"/>
      <c r="C963" s="5"/>
      <c r="D963" s="5"/>
      <c r="E963" s="5"/>
      <c r="F963" s="5"/>
      <c r="G963" s="5"/>
      <c r="H963" s="5"/>
    </row>
    <row r="964" ht="15.75" customHeight="1">
      <c r="A964" s="5"/>
      <c r="B964" s="5"/>
      <c r="C964" s="5"/>
      <c r="D964" s="5"/>
      <c r="E964" s="5"/>
      <c r="F964" s="5"/>
      <c r="G964" s="5"/>
      <c r="H964" s="5"/>
    </row>
    <row r="965" ht="15.75" customHeight="1">
      <c r="A965" s="5"/>
      <c r="B965" s="5"/>
      <c r="C965" s="5"/>
      <c r="D965" s="5"/>
      <c r="E965" s="5"/>
      <c r="F965" s="5"/>
      <c r="G965" s="5"/>
      <c r="H965" s="5"/>
    </row>
    <row r="966" ht="15.75" customHeight="1">
      <c r="A966" s="5"/>
      <c r="B966" s="5"/>
      <c r="C966" s="5"/>
      <c r="D966" s="5"/>
      <c r="E966" s="5"/>
      <c r="F966" s="5"/>
      <c r="G966" s="5"/>
      <c r="H966" s="5"/>
    </row>
    <row r="967" ht="15.75" customHeight="1">
      <c r="A967" s="5"/>
      <c r="B967" s="5"/>
      <c r="C967" s="5"/>
      <c r="D967" s="5"/>
      <c r="E967" s="5"/>
      <c r="F967" s="5"/>
      <c r="G967" s="5"/>
      <c r="H967" s="5"/>
    </row>
    <row r="968" ht="15.75" customHeight="1">
      <c r="A968" s="5"/>
      <c r="B968" s="5"/>
      <c r="C968" s="5"/>
      <c r="D968" s="5"/>
      <c r="E968" s="5"/>
      <c r="F968" s="5"/>
      <c r="G968" s="5"/>
      <c r="H968" s="5"/>
    </row>
    <row r="969" ht="15.75" customHeight="1">
      <c r="A969" s="5"/>
      <c r="B969" s="5"/>
      <c r="C969" s="5"/>
      <c r="D969" s="5"/>
      <c r="E969" s="5"/>
      <c r="F969" s="5"/>
      <c r="G969" s="5"/>
      <c r="H969" s="5"/>
    </row>
    <row r="970" ht="15.75" customHeight="1">
      <c r="A970" s="5"/>
      <c r="B970" s="5"/>
      <c r="C970" s="5"/>
      <c r="D970" s="5"/>
      <c r="E970" s="5"/>
      <c r="F970" s="5"/>
      <c r="G970" s="5"/>
      <c r="H970" s="5"/>
    </row>
    <row r="971" ht="15.75" customHeight="1">
      <c r="A971" s="5"/>
      <c r="B971" s="5"/>
      <c r="C971" s="5"/>
      <c r="D971" s="5"/>
      <c r="E971" s="5"/>
      <c r="F971" s="5"/>
      <c r="G971" s="5"/>
      <c r="H971" s="5"/>
    </row>
    <row r="972" ht="15.75" customHeight="1">
      <c r="A972" s="5"/>
      <c r="B972" s="5"/>
      <c r="C972" s="5"/>
      <c r="D972" s="5"/>
      <c r="E972" s="5"/>
      <c r="F972" s="5"/>
      <c r="G972" s="5"/>
      <c r="H972" s="5"/>
    </row>
    <row r="973" ht="15.75" customHeight="1">
      <c r="A973" s="5"/>
      <c r="B973" s="5"/>
      <c r="C973" s="5"/>
      <c r="D973" s="5"/>
      <c r="E973" s="5"/>
      <c r="F973" s="5"/>
      <c r="G973" s="5"/>
      <c r="H973" s="5"/>
    </row>
    <row r="974" ht="15.75" customHeight="1">
      <c r="A974" s="5"/>
      <c r="B974" s="5"/>
      <c r="C974" s="5"/>
      <c r="D974" s="5"/>
      <c r="E974" s="5"/>
      <c r="F974" s="5"/>
      <c r="G974" s="5"/>
      <c r="H974" s="5"/>
    </row>
    <row r="975" ht="15.75" customHeight="1">
      <c r="A975" s="5"/>
      <c r="B975" s="5"/>
      <c r="C975" s="5"/>
      <c r="D975" s="5"/>
      <c r="E975" s="5"/>
      <c r="F975" s="5"/>
      <c r="G975" s="5"/>
      <c r="H975" s="5"/>
    </row>
    <row r="976" ht="15.75" customHeight="1">
      <c r="A976" s="5"/>
      <c r="B976" s="5"/>
      <c r="C976" s="5"/>
      <c r="D976" s="5"/>
      <c r="E976" s="5"/>
      <c r="F976" s="5"/>
      <c r="G976" s="5"/>
      <c r="H976" s="5"/>
    </row>
    <row r="977" ht="15.75" customHeight="1">
      <c r="A977" s="5"/>
      <c r="B977" s="5"/>
      <c r="C977" s="5"/>
      <c r="D977" s="5"/>
      <c r="E977" s="5"/>
      <c r="F977" s="5"/>
      <c r="G977" s="5"/>
      <c r="H977" s="5"/>
    </row>
    <row r="978" ht="15.75" customHeight="1">
      <c r="A978" s="5"/>
      <c r="B978" s="5"/>
      <c r="C978" s="5"/>
      <c r="D978" s="5"/>
      <c r="E978" s="5"/>
      <c r="F978" s="5"/>
      <c r="G978" s="5"/>
      <c r="H978" s="5"/>
    </row>
    <row r="979" ht="15.75" customHeight="1">
      <c r="A979" s="5"/>
      <c r="B979" s="5"/>
      <c r="C979" s="5"/>
      <c r="D979" s="5"/>
      <c r="E979" s="5"/>
      <c r="F979" s="5"/>
      <c r="G979" s="5"/>
      <c r="H979" s="5"/>
    </row>
    <row r="980" ht="15.75" customHeight="1">
      <c r="A980" s="5"/>
      <c r="B980" s="5"/>
      <c r="C980" s="5"/>
      <c r="D980" s="5"/>
      <c r="E980" s="5"/>
      <c r="F980" s="5"/>
      <c r="G980" s="5"/>
      <c r="H980" s="5"/>
    </row>
    <row r="981" ht="15.75" customHeight="1">
      <c r="A981" s="5"/>
      <c r="B981" s="5"/>
      <c r="C981" s="5"/>
      <c r="D981" s="5"/>
      <c r="E981" s="5"/>
      <c r="F981" s="5"/>
      <c r="G981" s="5"/>
      <c r="H981" s="5"/>
    </row>
    <row r="982" ht="15.75" customHeight="1">
      <c r="A982" s="5"/>
      <c r="B982" s="5"/>
      <c r="C982" s="5"/>
      <c r="D982" s="5"/>
      <c r="E982" s="5"/>
      <c r="F982" s="5"/>
      <c r="G982" s="5"/>
      <c r="H982" s="5"/>
    </row>
    <row r="983" ht="15.75" customHeight="1">
      <c r="A983" s="5"/>
      <c r="B983" s="5"/>
      <c r="C983" s="5"/>
      <c r="D983" s="5"/>
      <c r="E983" s="5"/>
      <c r="F983" s="5"/>
      <c r="G983" s="5"/>
      <c r="H983" s="5"/>
    </row>
    <row r="984" ht="15.75" customHeight="1">
      <c r="A984" s="5"/>
      <c r="B984" s="5"/>
      <c r="C984" s="5"/>
      <c r="D984" s="5"/>
      <c r="E984" s="5"/>
      <c r="F984" s="5"/>
      <c r="G984" s="5"/>
      <c r="H984" s="5"/>
    </row>
    <row r="985" ht="15.75" customHeight="1">
      <c r="A985" s="5"/>
      <c r="B985" s="5"/>
      <c r="C985" s="5"/>
      <c r="D985" s="5"/>
      <c r="E985" s="5"/>
      <c r="F985" s="5"/>
      <c r="G985" s="5"/>
      <c r="H985" s="5"/>
    </row>
    <row r="986" ht="15.75" customHeight="1">
      <c r="A986" s="5"/>
      <c r="B986" s="5"/>
      <c r="C986" s="5"/>
      <c r="D986" s="5"/>
      <c r="E986" s="5"/>
      <c r="F986" s="5"/>
      <c r="G986" s="5"/>
      <c r="H986" s="5"/>
    </row>
    <row r="987" ht="15.75" customHeight="1">
      <c r="A987" s="5"/>
      <c r="B987" s="5"/>
      <c r="C987" s="5"/>
      <c r="D987" s="5"/>
      <c r="E987" s="5"/>
      <c r="F987" s="5"/>
      <c r="G987" s="5"/>
      <c r="H987" s="5"/>
    </row>
    <row r="988" ht="15.75" customHeight="1">
      <c r="A988" s="5"/>
      <c r="B988" s="5"/>
      <c r="C988" s="5"/>
      <c r="D988" s="5"/>
      <c r="E988" s="5"/>
      <c r="F988" s="5"/>
      <c r="G988" s="5"/>
      <c r="H988" s="5"/>
    </row>
    <row r="989" ht="15.75" customHeight="1">
      <c r="A989" s="5"/>
      <c r="B989" s="5"/>
      <c r="C989" s="5"/>
      <c r="D989" s="5"/>
      <c r="E989" s="5"/>
      <c r="F989" s="5"/>
      <c r="G989" s="5"/>
      <c r="H989" s="5"/>
    </row>
    <row r="990" ht="15.75" customHeight="1">
      <c r="A990" s="5"/>
      <c r="B990" s="5"/>
      <c r="C990" s="5"/>
      <c r="D990" s="5"/>
      <c r="E990" s="5"/>
      <c r="F990" s="5"/>
      <c r="G990" s="5"/>
      <c r="H990" s="5"/>
    </row>
    <row r="991" ht="15.75" customHeight="1">
      <c r="A991" s="5"/>
      <c r="B991" s="5"/>
      <c r="C991" s="5"/>
      <c r="D991" s="5"/>
      <c r="E991" s="5"/>
      <c r="F991" s="5"/>
      <c r="G991" s="5"/>
      <c r="H991" s="5"/>
    </row>
    <row r="992" ht="15.75" customHeight="1">
      <c r="A992" s="5"/>
      <c r="B992" s="5"/>
      <c r="C992" s="5"/>
      <c r="D992" s="5"/>
      <c r="E992" s="5"/>
      <c r="F992" s="5"/>
      <c r="G992" s="5"/>
      <c r="H992" s="5"/>
    </row>
    <row r="993" ht="15.75" customHeight="1">
      <c r="A993" s="5"/>
      <c r="B993" s="5"/>
      <c r="C993" s="5"/>
      <c r="D993" s="5"/>
      <c r="E993" s="5"/>
      <c r="F993" s="5"/>
      <c r="G993" s="5"/>
      <c r="H993" s="5"/>
    </row>
    <row r="994" ht="15.75" customHeight="1">
      <c r="A994" s="5"/>
      <c r="B994" s="5"/>
      <c r="C994" s="5"/>
      <c r="D994" s="5"/>
      <c r="E994" s="5"/>
      <c r="F994" s="5"/>
      <c r="G994" s="5"/>
      <c r="H994" s="5"/>
    </row>
    <row r="995" ht="15.75" customHeight="1">
      <c r="A995" s="5"/>
      <c r="B995" s="5"/>
      <c r="C995" s="5"/>
      <c r="D995" s="5"/>
      <c r="E995" s="5"/>
      <c r="F995" s="5"/>
      <c r="G995" s="5"/>
      <c r="H995" s="5"/>
    </row>
    <row r="996" ht="15.75" customHeight="1">
      <c r="A996" s="5"/>
      <c r="B996" s="5"/>
      <c r="C996" s="5"/>
      <c r="D996" s="5"/>
      <c r="E996" s="5"/>
      <c r="F996" s="5"/>
      <c r="G996" s="5"/>
      <c r="H996" s="5"/>
    </row>
    <row r="997" ht="15.75" customHeight="1">
      <c r="A997" s="5"/>
      <c r="B997" s="5"/>
      <c r="C997" s="5"/>
      <c r="D997" s="5"/>
      <c r="E997" s="5"/>
      <c r="F997" s="5"/>
      <c r="G997" s="5"/>
      <c r="H997" s="5"/>
    </row>
    <row r="998" ht="15.75" customHeight="1">
      <c r="A998" s="5"/>
      <c r="B998" s="5"/>
      <c r="C998" s="5"/>
      <c r="D998" s="5"/>
      <c r="E998" s="5"/>
      <c r="F998" s="5"/>
      <c r="G998" s="5"/>
      <c r="H998" s="5"/>
    </row>
    <row r="999" ht="15.75" customHeight="1">
      <c r="A999" s="5"/>
      <c r="B999" s="5"/>
      <c r="C999" s="5"/>
      <c r="D999" s="5"/>
      <c r="E999" s="5"/>
      <c r="F999" s="5"/>
      <c r="G999" s="5"/>
      <c r="H999" s="5"/>
    </row>
    <row r="1000" ht="15.75" customHeight="1">
      <c r="A1000" s="5"/>
      <c r="B1000" s="5"/>
      <c r="C1000" s="5"/>
      <c r="D1000" s="5"/>
      <c r="E1000" s="5"/>
      <c r="F1000" s="5"/>
      <c r="G1000" s="5"/>
      <c r="H1000" s="5"/>
    </row>
  </sheetData>
  <autoFilter ref="$A$1:$I$367"/>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1.0" topLeftCell="A2" activePane="bottomLeft" state="frozen"/>
      <selection activeCell="B3" sqref="B3" pane="bottomLeft"/>
    </sheetView>
  </sheetViews>
  <sheetFormatPr customHeight="1" defaultColWidth="17.29" defaultRowHeight="15.0"/>
  <cols>
    <col customWidth="1" min="1" max="1" width="21.43"/>
    <col customWidth="1" min="2" max="2" width="21.57"/>
    <col customWidth="1" min="3" max="3" width="34.43"/>
    <col customWidth="1" min="4" max="4" width="37.57"/>
    <col customWidth="1" min="5" max="5" width="43.29"/>
    <col customWidth="1" min="6" max="6" width="20.57"/>
    <col customWidth="1" min="7" max="7" width="21.57"/>
    <col customWidth="1" min="8" max="8" width="23.43"/>
    <col customWidth="1" min="9" max="9" width="119.14"/>
    <col customWidth="1" min="10" max="10" width="120.71"/>
    <col customWidth="1" min="11" max="11" width="44.43"/>
    <col customWidth="1" min="12" max="14" width="14.43"/>
    <col customWidth="1" min="15" max="15" width="145.71"/>
    <col customWidth="1" min="16" max="26" width="14.43"/>
  </cols>
  <sheetData>
    <row r="1" ht="15.75" customHeight="1">
      <c r="A1" s="138" t="s">
        <v>2</v>
      </c>
      <c r="B1" s="138" t="s">
        <v>12</v>
      </c>
      <c r="C1" s="138" t="s">
        <v>341</v>
      </c>
      <c r="D1" s="139" t="s">
        <v>2159</v>
      </c>
      <c r="E1" s="139" t="s">
        <v>2166</v>
      </c>
      <c r="F1" s="138" t="s">
        <v>13</v>
      </c>
      <c r="G1" s="138" t="s">
        <v>14</v>
      </c>
      <c r="H1" s="138" t="s">
        <v>2167</v>
      </c>
      <c r="I1" s="140" t="s">
        <v>2169</v>
      </c>
      <c r="J1" s="141" t="s">
        <v>2175</v>
      </c>
      <c r="K1" s="141" t="s">
        <v>2186</v>
      </c>
      <c r="L1" s="11"/>
      <c r="O1" s="5"/>
    </row>
    <row r="2" ht="15.75" customHeight="1">
      <c r="A2" s="142" t="s">
        <v>26</v>
      </c>
      <c r="B2" s="144" t="s">
        <v>2195</v>
      </c>
      <c r="C2" s="144" t="s">
        <v>2219</v>
      </c>
      <c r="D2" s="145"/>
      <c r="E2" s="145"/>
      <c r="F2" s="145"/>
      <c r="G2" s="146">
        <v>42720.0</v>
      </c>
      <c r="H2" s="144" t="s">
        <v>2234</v>
      </c>
      <c r="I2" s="147" t="s">
        <v>2235</v>
      </c>
      <c r="J2" s="148"/>
      <c r="K2" s="148"/>
      <c r="L2" s="11"/>
      <c r="O2" s="5"/>
    </row>
    <row r="3" ht="15.75" customHeight="1">
      <c r="A3" s="142" t="s">
        <v>1067</v>
      </c>
      <c r="B3" s="144" t="s">
        <v>27</v>
      </c>
      <c r="C3" s="144" t="s">
        <v>2254</v>
      </c>
      <c r="D3" s="149" t="s">
        <v>2255</v>
      </c>
      <c r="E3" s="145"/>
      <c r="F3" s="151">
        <v>0.7354166666666667</v>
      </c>
      <c r="G3" s="146">
        <v>42720.0</v>
      </c>
      <c r="H3" s="144" t="s">
        <v>2234</v>
      </c>
      <c r="I3" s="147" t="s">
        <v>2291</v>
      </c>
      <c r="J3" s="152" t="str">
        <f>HYPERLINK("https://i.gyazo.com/7ffa0af90182d74b78439e366d56e993.png","https://i.gyazo.com/7ffa0af90182d74b78439e366d56e993.png")</f>
        <v>https://i.gyazo.com/7ffa0af90182d74b78439e366d56e993.png</v>
      </c>
      <c r="K3" s="148"/>
      <c r="L3" s="11"/>
      <c r="O3" s="5"/>
    </row>
    <row r="4" ht="15.75" customHeight="1">
      <c r="A4" s="142" t="s">
        <v>2313</v>
      </c>
      <c r="B4" s="145"/>
      <c r="C4" s="144" t="s">
        <v>2315</v>
      </c>
      <c r="D4" s="145"/>
      <c r="E4" s="145"/>
      <c r="F4" s="151">
        <v>0.6180555555555556</v>
      </c>
      <c r="G4" s="153">
        <v>42705.0</v>
      </c>
      <c r="H4" s="144" t="s">
        <v>2330</v>
      </c>
      <c r="I4" s="147" t="s">
        <v>2332</v>
      </c>
      <c r="J4" s="152" t="str">
        <f>HYPERLINK("https://www.youtube.com/watch?v=3J-SXUZpUPY&amp;feature=youtu.be","https://www.youtube.com/watch?v=3J-SXUZpUPY&amp;feature=youtu.be")</f>
        <v>https://www.youtube.com/watch?v=3J-SXUZpUPY&amp;feature=youtu.be</v>
      </c>
      <c r="K4" s="148"/>
      <c r="L4" s="11"/>
      <c r="O4" s="5"/>
    </row>
    <row r="5" ht="15.75" customHeight="1">
      <c r="A5" s="142" t="s">
        <v>26</v>
      </c>
      <c r="B5" s="145"/>
      <c r="C5" s="144" t="s">
        <v>2345</v>
      </c>
      <c r="D5" s="149" t="s">
        <v>2347</v>
      </c>
      <c r="E5" s="145"/>
      <c r="F5" s="151">
        <v>0.035416666666666666</v>
      </c>
      <c r="G5" s="153">
        <v>42705.0</v>
      </c>
      <c r="H5" s="144" t="s">
        <v>2234</v>
      </c>
      <c r="I5" s="147" t="s">
        <v>2332</v>
      </c>
      <c r="J5" s="148"/>
      <c r="K5" s="148"/>
      <c r="L5" s="11"/>
      <c r="O5" s="5"/>
    </row>
    <row r="6" ht="15.75" customHeight="1">
      <c r="A6" s="142" t="s">
        <v>26</v>
      </c>
      <c r="B6" s="144" t="s">
        <v>2348</v>
      </c>
      <c r="C6" s="144" t="s">
        <v>2349</v>
      </c>
      <c r="D6" s="149" t="s">
        <v>2350</v>
      </c>
      <c r="E6" s="145"/>
      <c r="F6" s="145"/>
      <c r="G6" s="146">
        <v>42711.0</v>
      </c>
      <c r="H6" s="144" t="s">
        <v>2352</v>
      </c>
      <c r="I6" s="147" t="s">
        <v>2353</v>
      </c>
      <c r="J6" s="152" t="str">
        <f>HYPERLINK("https://youtu.be/DQx9Lyp99FA","https://youtu.be/DQx9Lyp99FA")</f>
        <v>https://youtu.be/DQx9Lyp99FA</v>
      </c>
      <c r="K6" s="148"/>
      <c r="L6" s="11"/>
      <c r="O6" s="5"/>
    </row>
    <row r="7" ht="15.75" customHeight="1">
      <c r="A7" s="142" t="s">
        <v>1006</v>
      </c>
      <c r="B7" s="144" t="s">
        <v>27</v>
      </c>
      <c r="C7" s="144" t="s">
        <v>2361</v>
      </c>
      <c r="D7" s="145"/>
      <c r="E7" s="145"/>
      <c r="F7" s="145"/>
      <c r="G7" s="146">
        <v>42710.0</v>
      </c>
      <c r="H7" s="144" t="s">
        <v>2234</v>
      </c>
      <c r="I7" s="147" t="s">
        <v>2363</v>
      </c>
      <c r="J7" s="148"/>
      <c r="K7" s="148"/>
      <c r="L7" s="11"/>
      <c r="O7" s="5"/>
    </row>
    <row r="8" ht="15.75" customHeight="1">
      <c r="A8" s="142" t="s">
        <v>1006</v>
      </c>
      <c r="B8" s="144" t="s">
        <v>2348</v>
      </c>
      <c r="C8" s="144" t="s">
        <v>2366</v>
      </c>
      <c r="D8" s="145"/>
      <c r="E8" s="145"/>
      <c r="F8" s="145"/>
      <c r="G8" s="146">
        <v>42710.0</v>
      </c>
      <c r="H8" s="144" t="s">
        <v>2374</v>
      </c>
      <c r="I8" s="147" t="s">
        <v>2375</v>
      </c>
      <c r="J8" s="148"/>
      <c r="K8" s="148"/>
      <c r="L8" s="11"/>
      <c r="O8" s="5"/>
    </row>
    <row r="9" ht="15.75" customHeight="1">
      <c r="A9" s="142" t="s">
        <v>1071</v>
      </c>
      <c r="B9" s="144" t="s">
        <v>2348</v>
      </c>
      <c r="C9" s="155" t="s">
        <v>2376</v>
      </c>
      <c r="D9" s="156" t="s">
        <v>2393</v>
      </c>
      <c r="E9" s="145"/>
      <c r="F9" s="145"/>
      <c r="G9" s="146">
        <v>42710.0</v>
      </c>
      <c r="H9" s="144" t="s">
        <v>2352</v>
      </c>
      <c r="I9" s="147" t="s">
        <v>2375</v>
      </c>
      <c r="J9" s="152" t="str">
        <f>HYPERLINK("http://forum.expgamingcommunity.com/uploads/monthly_2016_12/20161205154423_1.jpg.516663241318b17726809fe1f61904d4.jpg","http://forum.expgamingcommunity.com/uploads/monthly_2016_12/20161205154423_1.jpg.516663241318b17726809fe1f61904d4.jpg")</f>
        <v>http://forum.expgamingcommunity.com/uploads/monthly_2016_12/20161205154423_1.jpg.516663241318b17726809fe1f61904d4.jpg</v>
      </c>
      <c r="K9" s="148"/>
      <c r="L9" s="11"/>
      <c r="O9" s="5"/>
    </row>
    <row r="10" ht="15.75" customHeight="1">
      <c r="A10" s="142" t="s">
        <v>1071</v>
      </c>
      <c r="B10" s="144" t="s">
        <v>2348</v>
      </c>
      <c r="C10" s="157" t="s">
        <v>2416</v>
      </c>
      <c r="D10" s="145"/>
      <c r="E10" s="145"/>
      <c r="F10" s="145"/>
      <c r="G10" s="146">
        <v>42710.0</v>
      </c>
      <c r="H10" s="144" t="s">
        <v>2352</v>
      </c>
      <c r="I10" s="147" t="s">
        <v>2424</v>
      </c>
      <c r="J10" s="148"/>
      <c r="K10" s="148"/>
      <c r="L10" s="11"/>
      <c r="O10" s="5"/>
    </row>
    <row r="11" ht="15.75" customHeight="1">
      <c r="A11" s="142" t="s">
        <v>1071</v>
      </c>
      <c r="B11" s="144" t="s">
        <v>2348</v>
      </c>
      <c r="C11" s="158" t="s">
        <v>2427</v>
      </c>
      <c r="D11" s="145"/>
      <c r="E11" s="145"/>
      <c r="F11" s="145"/>
      <c r="G11" s="146">
        <v>42710.0</v>
      </c>
      <c r="H11" s="144" t="s">
        <v>2352</v>
      </c>
      <c r="I11" s="147" t="s">
        <v>2375</v>
      </c>
      <c r="J11" s="148"/>
      <c r="K11" s="148"/>
      <c r="L11" s="11"/>
      <c r="O11" s="5"/>
    </row>
    <row r="12" ht="15.75" customHeight="1">
      <c r="A12" s="142" t="s">
        <v>1006</v>
      </c>
      <c r="B12" s="144" t="s">
        <v>2435</v>
      </c>
      <c r="C12" s="144" t="s">
        <v>2436</v>
      </c>
      <c r="D12" s="145"/>
      <c r="E12" s="145"/>
      <c r="F12" s="145"/>
      <c r="G12" s="146">
        <v>42710.0</v>
      </c>
      <c r="H12" s="144" t="s">
        <v>2352</v>
      </c>
      <c r="I12" s="147" t="s">
        <v>2375</v>
      </c>
      <c r="J12" s="148"/>
      <c r="K12" s="148"/>
      <c r="L12" s="11"/>
      <c r="O12" s="5"/>
    </row>
    <row r="13" ht="15.75" customHeight="1">
      <c r="A13" s="142" t="s">
        <v>1006</v>
      </c>
      <c r="B13" s="144" t="s">
        <v>2348</v>
      </c>
      <c r="C13" s="144" t="s">
        <v>2440</v>
      </c>
      <c r="D13" s="145"/>
      <c r="E13" s="145"/>
      <c r="F13" s="145"/>
      <c r="G13" s="146">
        <v>42710.0</v>
      </c>
      <c r="H13" s="144" t="s">
        <v>2352</v>
      </c>
      <c r="I13" s="147" t="s">
        <v>2375</v>
      </c>
      <c r="J13" s="152" t="str">
        <f>HYPERLINK("http://images.akamai.steamusercontent.com/ugc/96096186979661823/694E0BCD0B3D166DEB62AE0738B8701A0C4D1623/","http://images.akamai.steamusercontent.com/ugc/96096186979661823/694E0BCD0B3D166DEB62AE0738B8701A0C4D1623/")</f>
        <v>http://images.akamai.steamusercontent.com/ugc/96096186979661823/694E0BCD0B3D166DEB62AE0738B8701A0C4D1623/</v>
      </c>
      <c r="K13" s="148"/>
      <c r="L13" s="11"/>
      <c r="O13" s="5"/>
    </row>
    <row r="14" ht="15.75" customHeight="1">
      <c r="A14" s="142" t="s">
        <v>26</v>
      </c>
      <c r="B14" s="144" t="s">
        <v>2348</v>
      </c>
      <c r="C14" s="144" t="s">
        <v>2448</v>
      </c>
      <c r="D14" s="157" t="s">
        <v>2450</v>
      </c>
      <c r="E14" s="145"/>
      <c r="F14" s="145"/>
      <c r="G14" s="146">
        <v>42708.0</v>
      </c>
      <c r="H14" s="144" t="s">
        <v>2352</v>
      </c>
      <c r="I14" s="147" t="s">
        <v>2451</v>
      </c>
      <c r="J14" s="148"/>
      <c r="K14" s="148"/>
      <c r="L14" s="11"/>
      <c r="O14" s="5"/>
    </row>
    <row r="15" ht="15.75" customHeight="1">
      <c r="A15" s="142" t="s">
        <v>1081</v>
      </c>
      <c r="B15" s="144" t="s">
        <v>27</v>
      </c>
      <c r="C15" s="144" t="s">
        <v>2452</v>
      </c>
      <c r="D15" s="145"/>
      <c r="E15" s="145"/>
      <c r="F15" s="145"/>
      <c r="G15" s="146">
        <v>42708.0</v>
      </c>
      <c r="H15" s="144" t="s">
        <v>2352</v>
      </c>
      <c r="I15" s="147" t="s">
        <v>2332</v>
      </c>
      <c r="J15" s="152" t="str">
        <f>HYPERLINK("http://forum.expgamingcommunity.com/uploads/monthly_2016_12/20161204022640_1.thumb.jpg.33faab3739ff31a927accbc5e36a4e9c.jpg","http://forum.expgamingcommunity.com/uploads/monthly_2016_12/20161204022640_1.thumb.jpg.33faab3739ff31a927accbc5e36a4e9c.jpg")</f>
        <v>http://forum.expgamingcommunity.com/uploads/monthly_2016_12/20161204022640_1.thumb.jpg.33faab3739ff31a927accbc5e36a4e9c.jpg</v>
      </c>
      <c r="K15" s="148"/>
      <c r="L15" s="11"/>
      <c r="O15" s="5"/>
    </row>
    <row r="16" ht="15.75" customHeight="1">
      <c r="A16" s="142" t="s">
        <v>26</v>
      </c>
      <c r="B16" s="145"/>
      <c r="C16" s="160" t="s">
        <v>2459</v>
      </c>
      <c r="D16" s="157" t="s">
        <v>2469</v>
      </c>
      <c r="E16" s="145"/>
      <c r="F16" s="145"/>
      <c r="G16" s="146">
        <v>42708.0</v>
      </c>
      <c r="H16" s="144" t="s">
        <v>2352</v>
      </c>
      <c r="I16" s="147" t="s">
        <v>2375</v>
      </c>
      <c r="J16" s="148"/>
      <c r="K16" s="148"/>
      <c r="L16" s="11"/>
      <c r="O16" s="5"/>
    </row>
    <row r="17" ht="15.75" customHeight="1">
      <c r="A17" s="142" t="s">
        <v>2471</v>
      </c>
      <c r="B17" s="144" t="s">
        <v>116</v>
      </c>
      <c r="C17" s="144" t="s">
        <v>2473</v>
      </c>
      <c r="D17" s="156" t="s">
        <v>2474</v>
      </c>
      <c r="E17" s="145"/>
      <c r="F17" s="145"/>
      <c r="G17" s="146">
        <v>42707.0</v>
      </c>
      <c r="H17" s="144" t="s">
        <v>2352</v>
      </c>
      <c r="I17" s="147" t="s">
        <v>2375</v>
      </c>
      <c r="J17" s="152" t="str">
        <f t="shared" ref="J17:J19" si="1">HYPERLINK("http://forum.expgamingcommunity.com/uploads/monthly_2016_12/20161203161613_1.jpg.a455c894f43eaa0a48ea5fac9c7438ff.jpg","http://forum.expgamingcommunity.com/uploads/monthly_2016_12/20161203161613_1.jpg.a455c894f43eaa0a48ea5fac9c7438ff.jpg")</f>
        <v>http://forum.expgamingcommunity.com/uploads/monthly_2016_12/20161203161613_1.jpg.a455c894f43eaa0a48ea5fac9c7438ff.jpg</v>
      </c>
      <c r="K17" s="148"/>
      <c r="L17" s="11"/>
      <c r="O17" s="5"/>
    </row>
    <row r="18" ht="15.75" customHeight="1">
      <c r="A18" s="142" t="s">
        <v>1081</v>
      </c>
      <c r="B18" s="144" t="s">
        <v>116</v>
      </c>
      <c r="C18" s="144" t="s">
        <v>2481</v>
      </c>
      <c r="D18" s="144" t="s">
        <v>2482</v>
      </c>
      <c r="E18" s="145"/>
      <c r="F18" s="145"/>
      <c r="G18" s="146">
        <v>42707.0</v>
      </c>
      <c r="H18" s="144" t="s">
        <v>2352</v>
      </c>
      <c r="I18" s="147" t="s">
        <v>2375</v>
      </c>
      <c r="J18" s="152" t="str">
        <f t="shared" si="1"/>
        <v>http://forum.expgamingcommunity.com/uploads/monthly_2016_12/20161203161613_1.jpg.a455c894f43eaa0a48ea5fac9c7438ff.jpg</v>
      </c>
      <c r="K18" s="148"/>
      <c r="L18" s="11"/>
      <c r="O18" s="5"/>
    </row>
    <row r="19" ht="15.75" customHeight="1">
      <c r="A19" s="142" t="s">
        <v>2487</v>
      </c>
      <c r="B19" s="144" t="s">
        <v>2489</v>
      </c>
      <c r="C19" s="144" t="s">
        <v>2490</v>
      </c>
      <c r="D19" s="144" t="s">
        <v>2492</v>
      </c>
      <c r="E19" s="145"/>
      <c r="F19" s="145"/>
      <c r="G19" s="146">
        <v>42707.0</v>
      </c>
      <c r="H19" s="144" t="s">
        <v>2352</v>
      </c>
      <c r="I19" s="147" t="s">
        <v>2493</v>
      </c>
      <c r="J19" s="152" t="str">
        <f t="shared" si="1"/>
        <v>http://forum.expgamingcommunity.com/uploads/monthly_2016_12/20161203161613_1.jpg.a455c894f43eaa0a48ea5fac9c7438ff.jpg</v>
      </c>
      <c r="K19" s="148"/>
      <c r="L19" s="11"/>
      <c r="O19" s="5"/>
    </row>
    <row r="20" ht="15.75" customHeight="1">
      <c r="A20" s="142" t="s">
        <v>1225</v>
      </c>
      <c r="B20" s="144" t="s">
        <v>27</v>
      </c>
      <c r="C20" s="144" t="s">
        <v>1280</v>
      </c>
      <c r="D20" s="157" t="s">
        <v>2497</v>
      </c>
      <c r="E20" s="145"/>
      <c r="F20" s="145"/>
      <c r="G20" s="146">
        <v>42707.0</v>
      </c>
      <c r="H20" s="144" t="s">
        <v>2352</v>
      </c>
      <c r="I20" s="147" t="s">
        <v>2500</v>
      </c>
      <c r="J20" s="148"/>
      <c r="K20" s="148"/>
      <c r="L20" s="11"/>
      <c r="O20" s="5"/>
    </row>
    <row r="21" ht="15.75" customHeight="1">
      <c r="A21" s="142" t="s">
        <v>1067</v>
      </c>
      <c r="B21" s="144" t="s">
        <v>116</v>
      </c>
      <c r="C21" s="144" t="s">
        <v>2505</v>
      </c>
      <c r="D21" s="145"/>
      <c r="E21" s="145"/>
      <c r="F21" s="145"/>
      <c r="G21" s="146">
        <v>42707.0</v>
      </c>
      <c r="H21" s="144" t="s">
        <v>2352</v>
      </c>
      <c r="I21" s="147" t="s">
        <v>2493</v>
      </c>
      <c r="J21" s="161" t="str">
        <f>HYPERLINK("http://steamcommunity.com/sharedfiles/filedetails/?id=811439939","http://steamcommunity.com/sharedfiles/filedetails/?id=811439939")</f>
        <v>http://steamcommunity.com/sharedfiles/filedetails/?id=811439939</v>
      </c>
      <c r="K21" s="148"/>
      <c r="L21" s="11"/>
      <c r="O21" s="5"/>
    </row>
    <row r="22" ht="15.75" customHeight="1">
      <c r="A22" s="142" t="s">
        <v>1067</v>
      </c>
      <c r="B22" s="144" t="s">
        <v>27</v>
      </c>
      <c r="C22" s="144" t="s">
        <v>2527</v>
      </c>
      <c r="D22" s="157" t="s">
        <v>2529</v>
      </c>
      <c r="E22" s="145"/>
      <c r="F22" s="145"/>
      <c r="G22" s="146">
        <v>42707.0</v>
      </c>
      <c r="H22" s="144" t="s">
        <v>2352</v>
      </c>
      <c r="I22" s="147" t="s">
        <v>2375</v>
      </c>
      <c r="J22" s="148"/>
      <c r="K22" s="148"/>
      <c r="L22" s="11"/>
      <c r="O22" s="5"/>
    </row>
    <row r="23" ht="15.75" customHeight="1">
      <c r="A23" s="142" t="s">
        <v>1071</v>
      </c>
      <c r="B23" s="144" t="s">
        <v>2348</v>
      </c>
      <c r="C23" s="144" t="s">
        <v>2532</v>
      </c>
      <c r="D23" s="145"/>
      <c r="E23" s="145"/>
      <c r="F23" s="145"/>
      <c r="G23" s="146">
        <v>42705.0</v>
      </c>
      <c r="H23" s="144" t="s">
        <v>2352</v>
      </c>
      <c r="I23" s="147" t="s">
        <v>2375</v>
      </c>
      <c r="J23" s="148"/>
      <c r="K23" s="148"/>
      <c r="L23" s="11"/>
      <c r="O23" s="5"/>
    </row>
    <row r="24" ht="15.75" customHeight="1">
      <c r="A24" s="142" t="s">
        <v>26</v>
      </c>
      <c r="B24" s="145"/>
      <c r="C24" s="144" t="s">
        <v>2533</v>
      </c>
      <c r="D24" s="149" t="s">
        <v>2534</v>
      </c>
      <c r="E24" s="145"/>
      <c r="F24" s="145"/>
      <c r="G24" s="146">
        <v>42704.0</v>
      </c>
      <c r="H24" s="144" t="s">
        <v>2352</v>
      </c>
      <c r="I24" s="147" t="s">
        <v>2375</v>
      </c>
      <c r="J24" s="148"/>
      <c r="K24" s="148"/>
      <c r="L24" s="11"/>
      <c r="O24" s="5"/>
    </row>
    <row r="25" ht="15.75" customHeight="1">
      <c r="A25" s="142" t="s">
        <v>26</v>
      </c>
      <c r="B25" s="145"/>
      <c r="C25" s="144" t="s">
        <v>2537</v>
      </c>
      <c r="D25" s="149" t="s">
        <v>2538</v>
      </c>
      <c r="E25" s="145"/>
      <c r="F25" s="145"/>
      <c r="G25" s="146">
        <v>42704.0</v>
      </c>
      <c r="H25" s="144" t="s">
        <v>2352</v>
      </c>
      <c r="I25" s="147" t="s">
        <v>2375</v>
      </c>
      <c r="J25" s="148"/>
      <c r="K25" s="148"/>
      <c r="L25" s="11"/>
      <c r="O25" s="5"/>
    </row>
    <row r="26" ht="15.75" customHeight="1">
      <c r="A26" s="142" t="s">
        <v>26</v>
      </c>
      <c r="B26" s="145"/>
      <c r="C26" s="144" t="s">
        <v>2540</v>
      </c>
      <c r="D26" s="162" t="s">
        <v>2541</v>
      </c>
      <c r="E26" s="145"/>
      <c r="F26" s="145"/>
      <c r="G26" s="146">
        <v>42704.0</v>
      </c>
      <c r="H26" s="144" t="s">
        <v>2352</v>
      </c>
      <c r="I26" s="147" t="s">
        <v>2375</v>
      </c>
      <c r="J26" s="152" t="str">
        <f>HYPERLINK("http://imgur.com/a/lSemX","http://imgur.com/a/lSemX")</f>
        <v>http://imgur.com/a/lSemX</v>
      </c>
      <c r="K26" s="148"/>
      <c r="L26" s="11"/>
      <c r="O26" s="5"/>
    </row>
    <row r="27" ht="15.75" customHeight="1">
      <c r="A27" s="142" t="s">
        <v>26</v>
      </c>
      <c r="B27" s="144" t="s">
        <v>116</v>
      </c>
      <c r="C27" s="144" t="s">
        <v>2559</v>
      </c>
      <c r="D27" s="157" t="s">
        <v>2561</v>
      </c>
      <c r="E27" s="145"/>
      <c r="F27" s="145"/>
      <c r="G27" s="146">
        <v>42703.0</v>
      </c>
      <c r="H27" s="144" t="s">
        <v>2562</v>
      </c>
      <c r="I27" s="147" t="s">
        <v>2375</v>
      </c>
      <c r="J27" s="148"/>
      <c r="K27" s="148"/>
      <c r="L27" s="11"/>
      <c r="O27" s="5"/>
    </row>
    <row r="28" ht="15.75" customHeight="1">
      <c r="A28" s="142" t="s">
        <v>2564</v>
      </c>
      <c r="B28" s="144" t="s">
        <v>116</v>
      </c>
      <c r="C28" s="144" t="s">
        <v>2565</v>
      </c>
      <c r="D28" s="157" t="s">
        <v>2567</v>
      </c>
      <c r="E28" s="145"/>
      <c r="F28" s="145"/>
      <c r="G28" s="146">
        <v>42703.0</v>
      </c>
      <c r="H28" s="144" t="s">
        <v>2352</v>
      </c>
      <c r="I28" s="147" t="s">
        <v>2568</v>
      </c>
      <c r="J28" s="163" t="s">
        <v>2569</v>
      </c>
      <c r="K28" s="163" t="s">
        <v>2574</v>
      </c>
      <c r="L28" s="11"/>
      <c r="O28" s="5"/>
    </row>
    <row r="29" ht="15.75" customHeight="1">
      <c r="A29" s="142" t="s">
        <v>1071</v>
      </c>
      <c r="B29" s="145"/>
      <c r="C29" s="144" t="s">
        <v>1692</v>
      </c>
      <c r="D29" s="145"/>
      <c r="E29" s="145"/>
      <c r="F29" s="145"/>
      <c r="G29" s="164">
        <v>42703.0</v>
      </c>
      <c r="H29" s="144" t="s">
        <v>2562</v>
      </c>
      <c r="I29" s="147" t="s">
        <v>2588</v>
      </c>
      <c r="J29" s="148"/>
      <c r="K29" s="148"/>
      <c r="L29" s="11"/>
      <c r="O29" s="5"/>
    </row>
    <row r="30" ht="15.75" customHeight="1">
      <c r="A30" s="142" t="s">
        <v>1071</v>
      </c>
      <c r="B30" s="145"/>
      <c r="C30" s="144" t="s">
        <v>2591</v>
      </c>
      <c r="D30" s="145"/>
      <c r="E30" s="145"/>
      <c r="F30" s="145"/>
      <c r="G30" s="146">
        <v>42703.0</v>
      </c>
      <c r="H30" s="144" t="s">
        <v>2234</v>
      </c>
      <c r="I30" s="147" t="s">
        <v>2588</v>
      </c>
      <c r="J30" s="148"/>
      <c r="K30" s="148"/>
      <c r="L30" s="11"/>
      <c r="O30" s="5"/>
    </row>
    <row r="31" ht="15.75" customHeight="1">
      <c r="A31" s="142" t="s">
        <v>1057</v>
      </c>
      <c r="B31" s="144" t="s">
        <v>27</v>
      </c>
      <c r="C31" s="144" t="s">
        <v>2594</v>
      </c>
      <c r="D31" s="145"/>
      <c r="E31" s="145"/>
      <c r="F31" s="145"/>
      <c r="G31" s="146">
        <v>42702.0</v>
      </c>
      <c r="H31" s="144" t="s">
        <v>2352</v>
      </c>
      <c r="I31" s="147" t="s">
        <v>2375</v>
      </c>
      <c r="J31" s="148"/>
      <c r="K31" s="148"/>
      <c r="L31" s="11"/>
      <c r="O31" s="5"/>
    </row>
    <row r="32" ht="15.75" customHeight="1">
      <c r="A32" s="142" t="s">
        <v>1071</v>
      </c>
      <c r="B32" s="145"/>
      <c r="C32" s="144" t="s">
        <v>2599</v>
      </c>
      <c r="D32" s="145"/>
      <c r="E32" s="145"/>
      <c r="F32" s="145"/>
      <c r="G32" s="146">
        <v>42701.0</v>
      </c>
      <c r="H32" s="144" t="s">
        <v>2352</v>
      </c>
      <c r="I32" s="147" t="s">
        <v>2375</v>
      </c>
      <c r="J32" s="148"/>
      <c r="K32" s="148"/>
      <c r="L32" s="11"/>
      <c r="O32" s="5"/>
    </row>
    <row r="33" ht="15.75" customHeight="1">
      <c r="A33" s="142" t="s">
        <v>26</v>
      </c>
      <c r="B33" s="145"/>
      <c r="C33" s="144" t="s">
        <v>2603</v>
      </c>
      <c r="D33" s="157" t="s">
        <v>2605</v>
      </c>
      <c r="E33" s="145"/>
      <c r="F33" s="145"/>
      <c r="G33" s="146">
        <v>42700.0</v>
      </c>
      <c r="H33" s="144" t="s">
        <v>2352</v>
      </c>
      <c r="I33" s="147" t="s">
        <v>2606</v>
      </c>
      <c r="J33" s="148"/>
      <c r="K33" s="148"/>
      <c r="L33" s="11"/>
      <c r="O33" s="5"/>
    </row>
    <row r="34" ht="15.75" customHeight="1">
      <c r="A34" s="142" t="s">
        <v>26</v>
      </c>
      <c r="B34" s="145"/>
      <c r="C34" s="144" t="s">
        <v>2610</v>
      </c>
      <c r="D34" s="157" t="s">
        <v>2612</v>
      </c>
      <c r="E34" s="145"/>
      <c r="F34" s="145"/>
      <c r="G34" s="146">
        <v>42699.0</v>
      </c>
      <c r="H34" s="144" t="s">
        <v>2352</v>
      </c>
      <c r="I34" s="147" t="s">
        <v>2614</v>
      </c>
      <c r="J34" s="152" t="str">
        <f>HYPERLINK("http://imgur.com/a/hmLF6","http://imgur.com/a/hmLF6")</f>
        <v>http://imgur.com/a/hmLF6</v>
      </c>
      <c r="K34" s="148"/>
      <c r="L34" s="11"/>
      <c r="O34" s="5"/>
    </row>
    <row r="35" ht="15.75" customHeight="1">
      <c r="A35" s="142" t="s">
        <v>2313</v>
      </c>
      <c r="B35" s="144" t="s">
        <v>116</v>
      </c>
      <c r="C35" s="144" t="s">
        <v>2628</v>
      </c>
      <c r="D35" s="145"/>
      <c r="E35" s="145"/>
      <c r="F35" s="145"/>
      <c r="G35" s="146">
        <v>42699.0</v>
      </c>
      <c r="H35" s="144" t="s">
        <v>2234</v>
      </c>
      <c r="I35" s="147" t="s">
        <v>2332</v>
      </c>
      <c r="J35" s="148"/>
      <c r="K35" s="148"/>
      <c r="L35" s="11"/>
      <c r="O35" s="5"/>
    </row>
    <row r="36" ht="15.75" customHeight="1">
      <c r="A36" s="142" t="s">
        <v>2313</v>
      </c>
      <c r="B36" s="144" t="s">
        <v>116</v>
      </c>
      <c r="C36" s="144" t="s">
        <v>2631</v>
      </c>
      <c r="D36" s="145"/>
      <c r="E36" s="145"/>
      <c r="F36" s="145"/>
      <c r="G36" s="164">
        <v>42699.0</v>
      </c>
      <c r="H36" s="144" t="s">
        <v>2234</v>
      </c>
      <c r="I36" s="147" t="s">
        <v>2332</v>
      </c>
      <c r="J36" s="148"/>
      <c r="K36" s="148"/>
      <c r="L36" s="11"/>
      <c r="O36" s="5"/>
    </row>
    <row r="37" ht="15.75" customHeight="1">
      <c r="A37" s="165" t="s">
        <v>2633</v>
      </c>
      <c r="B37" s="145"/>
      <c r="C37" s="144" t="s">
        <v>2644</v>
      </c>
      <c r="D37" s="157" t="s">
        <v>2646</v>
      </c>
      <c r="E37" s="145"/>
      <c r="F37" s="145"/>
      <c r="G37" s="146">
        <v>42699.0</v>
      </c>
      <c r="H37" s="144" t="s">
        <v>2352</v>
      </c>
      <c r="I37" s="147" t="s">
        <v>2375</v>
      </c>
      <c r="J37" s="152" t="str">
        <f t="shared" ref="J37:J38" si="2">HYPERLINK("http://imgur.com/a/rH7su","http://imgur.com/a/rH7su")</f>
        <v>http://imgur.com/a/rH7su</v>
      </c>
      <c r="K37" s="148"/>
      <c r="L37" s="11"/>
      <c r="O37" s="5"/>
    </row>
    <row r="38" ht="15.75" customHeight="1">
      <c r="A38" s="142" t="s">
        <v>26</v>
      </c>
      <c r="B38" s="145"/>
      <c r="C38" s="144" t="s">
        <v>2665</v>
      </c>
      <c r="D38" s="157" t="s">
        <v>2666</v>
      </c>
      <c r="E38" s="145"/>
      <c r="F38" s="145"/>
      <c r="G38" s="146">
        <v>42699.0</v>
      </c>
      <c r="H38" s="144" t="s">
        <v>2352</v>
      </c>
      <c r="I38" s="147" t="s">
        <v>2493</v>
      </c>
      <c r="J38" s="152" t="str">
        <f t="shared" si="2"/>
        <v>http://imgur.com/a/rH7su</v>
      </c>
      <c r="K38" s="148"/>
      <c r="L38" s="11"/>
      <c r="O38" s="5"/>
    </row>
    <row r="39" ht="15.75" customHeight="1">
      <c r="A39" s="142" t="s">
        <v>1071</v>
      </c>
      <c r="B39" s="144" t="s">
        <v>2348</v>
      </c>
      <c r="C39" s="144" t="s">
        <v>2667</v>
      </c>
      <c r="D39" s="157" t="s">
        <v>2669</v>
      </c>
      <c r="E39" s="145"/>
      <c r="F39" s="145"/>
      <c r="G39" s="146">
        <v>42697.0</v>
      </c>
      <c r="H39" s="144" t="s">
        <v>2352</v>
      </c>
      <c r="I39" s="147" t="s">
        <v>2375</v>
      </c>
      <c r="J39" s="148"/>
      <c r="K39" s="148"/>
      <c r="L39" s="11"/>
      <c r="O39" s="5"/>
    </row>
    <row r="40" ht="15.75" customHeight="1">
      <c r="A40" s="142" t="s">
        <v>1071</v>
      </c>
      <c r="B40" s="144" t="s">
        <v>2348</v>
      </c>
      <c r="C40" s="144" t="s">
        <v>2673</v>
      </c>
      <c r="D40" s="157" t="s">
        <v>2674</v>
      </c>
      <c r="E40" s="145"/>
      <c r="F40" s="145"/>
      <c r="G40" s="146">
        <v>42697.0</v>
      </c>
      <c r="H40" s="144" t="s">
        <v>2374</v>
      </c>
      <c r="I40" s="147" t="s">
        <v>2375</v>
      </c>
      <c r="J40" s="148"/>
      <c r="K40" s="148"/>
      <c r="L40" s="11"/>
      <c r="O40" s="5"/>
    </row>
    <row r="41" ht="15.75" customHeight="1">
      <c r="A41" s="142" t="s">
        <v>1071</v>
      </c>
      <c r="B41" s="144" t="s">
        <v>116</v>
      </c>
      <c r="C41" s="144" t="s">
        <v>1979</v>
      </c>
      <c r="D41" s="157" t="s">
        <v>2679</v>
      </c>
      <c r="E41" s="145"/>
      <c r="F41" s="145"/>
      <c r="G41" s="146">
        <v>42697.0</v>
      </c>
      <c r="H41" s="144" t="s">
        <v>2352</v>
      </c>
      <c r="I41" s="147" t="s">
        <v>2375</v>
      </c>
      <c r="J41" s="148"/>
      <c r="K41" s="148"/>
      <c r="L41" s="11"/>
      <c r="O41" s="5"/>
    </row>
    <row r="42" ht="15.75" customHeight="1">
      <c r="A42" s="142" t="s">
        <v>1071</v>
      </c>
      <c r="B42" s="145"/>
      <c r="C42" s="144" t="s">
        <v>2683</v>
      </c>
      <c r="D42" s="145"/>
      <c r="E42" s="145"/>
      <c r="F42" s="145"/>
      <c r="G42" s="146">
        <v>42697.0</v>
      </c>
      <c r="H42" s="144" t="s">
        <v>2352</v>
      </c>
      <c r="I42" s="147" t="s">
        <v>2332</v>
      </c>
      <c r="J42" s="148"/>
      <c r="K42" s="148"/>
      <c r="L42" s="11"/>
      <c r="O42" s="5"/>
    </row>
    <row r="43" ht="15.75" customHeight="1">
      <c r="A43" s="142" t="s">
        <v>1071</v>
      </c>
      <c r="B43" s="144" t="s">
        <v>27</v>
      </c>
      <c r="C43" s="144" t="s">
        <v>2685</v>
      </c>
      <c r="D43" s="145"/>
      <c r="E43" s="145"/>
      <c r="F43" s="145"/>
      <c r="G43" s="146">
        <v>42694.0</v>
      </c>
      <c r="H43" s="144" t="s">
        <v>2352</v>
      </c>
      <c r="I43" s="166" t="s">
        <v>2686</v>
      </c>
      <c r="J43" s="148"/>
      <c r="K43" s="148"/>
      <c r="L43" s="11"/>
      <c r="O43" s="5"/>
    </row>
    <row r="44" ht="15.75" customHeight="1">
      <c r="A44" s="142" t="s">
        <v>1067</v>
      </c>
      <c r="B44" s="144" t="s">
        <v>27</v>
      </c>
      <c r="C44" s="144" t="s">
        <v>2694</v>
      </c>
      <c r="D44" s="157" t="s">
        <v>2695</v>
      </c>
      <c r="E44" s="145"/>
      <c r="F44" s="145"/>
      <c r="G44" s="164">
        <v>42700.0</v>
      </c>
      <c r="H44" s="144" t="s">
        <v>2234</v>
      </c>
      <c r="I44" s="147" t="s">
        <v>2332</v>
      </c>
      <c r="J44" s="148"/>
      <c r="K44" s="148"/>
      <c r="L44" s="11"/>
      <c r="O44" s="5"/>
    </row>
    <row r="45" ht="15.75" customHeight="1">
      <c r="A45" s="142" t="s">
        <v>26</v>
      </c>
      <c r="B45" s="145"/>
      <c r="C45" s="144" t="s">
        <v>2700</v>
      </c>
      <c r="D45" s="157" t="s">
        <v>2701</v>
      </c>
      <c r="E45" s="145"/>
      <c r="F45" s="145"/>
      <c r="G45" s="146">
        <v>42700.0</v>
      </c>
      <c r="H45" s="144" t="s">
        <v>2562</v>
      </c>
      <c r="I45" s="147" t="s">
        <v>2703</v>
      </c>
      <c r="J45" s="152" t="str">
        <f t="shared" ref="J45:J47" si="3">HYPERLINK("http://imgur.com/a/n9uxC","http://imgur.com/a/n9uxC")</f>
        <v>http://imgur.com/a/n9uxC</v>
      </c>
      <c r="K45" s="148"/>
      <c r="L45" s="11"/>
      <c r="O45" s="5"/>
    </row>
    <row r="46" ht="15.75" customHeight="1">
      <c r="A46" s="142" t="s">
        <v>26</v>
      </c>
      <c r="B46" s="145"/>
      <c r="C46" s="157" t="s">
        <v>2717</v>
      </c>
      <c r="D46" s="157" t="s">
        <v>2718</v>
      </c>
      <c r="E46" s="145"/>
      <c r="F46" s="145"/>
      <c r="G46" s="146">
        <v>42700.0</v>
      </c>
      <c r="H46" s="144" t="s">
        <v>2352</v>
      </c>
      <c r="I46" s="147" t="s">
        <v>2375</v>
      </c>
      <c r="J46" s="152" t="str">
        <f t="shared" si="3"/>
        <v>http://imgur.com/a/n9uxC</v>
      </c>
      <c r="K46" s="148"/>
      <c r="L46" s="11"/>
      <c r="O46" s="5"/>
    </row>
    <row r="47" ht="15.75" customHeight="1">
      <c r="A47" s="142" t="s">
        <v>26</v>
      </c>
      <c r="B47" s="145"/>
      <c r="C47" s="144" t="s">
        <v>2727</v>
      </c>
      <c r="D47" s="157" t="s">
        <v>2728</v>
      </c>
      <c r="E47" s="145"/>
      <c r="F47" s="145"/>
      <c r="G47" s="146">
        <v>42700.0</v>
      </c>
      <c r="H47" s="144" t="s">
        <v>2730</v>
      </c>
      <c r="I47" s="147" t="s">
        <v>2703</v>
      </c>
      <c r="J47" s="152" t="str">
        <f t="shared" si="3"/>
        <v>http://imgur.com/a/n9uxC</v>
      </c>
      <c r="K47" s="148"/>
      <c r="L47" s="11"/>
      <c r="O47" s="5"/>
    </row>
    <row r="48" ht="15.75" customHeight="1">
      <c r="A48" s="142" t="s">
        <v>2739</v>
      </c>
      <c r="B48" s="145"/>
      <c r="C48" s="144" t="s">
        <v>2740</v>
      </c>
      <c r="D48" s="145"/>
      <c r="E48" s="145"/>
      <c r="F48" s="145"/>
      <c r="G48" s="146">
        <v>42700.0</v>
      </c>
      <c r="H48" s="144" t="s">
        <v>2352</v>
      </c>
      <c r="I48" s="147" t="s">
        <v>2614</v>
      </c>
      <c r="J48" s="148"/>
      <c r="K48" s="148"/>
      <c r="L48" s="11"/>
      <c r="O48" s="5"/>
    </row>
    <row r="49" ht="15.75" customHeight="1">
      <c r="A49" s="142" t="s">
        <v>1071</v>
      </c>
      <c r="B49" s="144" t="s">
        <v>27</v>
      </c>
      <c r="C49" s="144" t="s">
        <v>2748</v>
      </c>
      <c r="D49" s="145"/>
      <c r="E49" s="145"/>
      <c r="F49" s="145"/>
      <c r="G49" s="146">
        <v>42700.0</v>
      </c>
      <c r="H49" s="144" t="s">
        <v>2234</v>
      </c>
      <c r="I49" s="147" t="s">
        <v>2750</v>
      </c>
      <c r="J49" s="148"/>
      <c r="K49" s="148"/>
      <c r="L49" s="11"/>
      <c r="O49" s="5"/>
    </row>
    <row r="50" ht="15.75" customHeight="1">
      <c r="A50" s="142" t="s">
        <v>1071</v>
      </c>
      <c r="B50" s="144" t="s">
        <v>27</v>
      </c>
      <c r="C50" s="144" t="s">
        <v>2754</v>
      </c>
      <c r="D50" s="145"/>
      <c r="E50" s="145"/>
      <c r="F50" s="145"/>
      <c r="G50" s="146">
        <v>42700.0</v>
      </c>
      <c r="H50" s="144" t="s">
        <v>2234</v>
      </c>
      <c r="I50" s="167" t="s">
        <v>2757</v>
      </c>
      <c r="J50" s="148"/>
      <c r="K50" s="148"/>
      <c r="L50" s="11"/>
      <c r="O50" s="5"/>
    </row>
    <row r="51" ht="15.75" customHeight="1">
      <c r="A51" s="142" t="s">
        <v>1071</v>
      </c>
      <c r="B51" s="144" t="s">
        <v>27</v>
      </c>
      <c r="C51" s="144" t="s">
        <v>2768</v>
      </c>
      <c r="D51" s="145"/>
      <c r="E51" s="145"/>
      <c r="F51" s="145"/>
      <c r="G51" s="146">
        <v>42699.0</v>
      </c>
      <c r="H51" s="144" t="s">
        <v>2352</v>
      </c>
      <c r="I51" s="147" t="s">
        <v>2769</v>
      </c>
      <c r="J51" s="148"/>
      <c r="K51" s="148"/>
      <c r="L51" s="11"/>
      <c r="O51" s="5"/>
    </row>
    <row r="52" ht="15.75" customHeight="1">
      <c r="A52" s="142" t="s">
        <v>1071</v>
      </c>
      <c r="B52" s="144" t="s">
        <v>2348</v>
      </c>
      <c r="C52" s="144" t="s">
        <v>2772</v>
      </c>
      <c r="D52" s="145"/>
      <c r="E52" s="145"/>
      <c r="F52" s="145"/>
      <c r="G52" s="146">
        <v>42694.0</v>
      </c>
      <c r="H52" s="144" t="s">
        <v>2352</v>
      </c>
      <c r="I52" s="147" t="s">
        <v>2773</v>
      </c>
      <c r="J52" s="148"/>
      <c r="K52" s="148"/>
      <c r="L52" s="11"/>
      <c r="O52" s="5"/>
    </row>
    <row r="53" ht="15.75" customHeight="1">
      <c r="A53" s="142" t="s">
        <v>1071</v>
      </c>
      <c r="B53" s="145"/>
      <c r="C53" s="144" t="s">
        <v>2785</v>
      </c>
      <c r="D53" s="145"/>
      <c r="E53" s="145"/>
      <c r="F53" s="145"/>
      <c r="G53" s="146">
        <v>42694.0</v>
      </c>
      <c r="H53" s="144" t="s">
        <v>2234</v>
      </c>
      <c r="I53" s="147" t="s">
        <v>2588</v>
      </c>
      <c r="J53" s="148"/>
      <c r="K53" s="148"/>
      <c r="L53" s="11"/>
      <c r="O53" s="5"/>
    </row>
    <row r="54" ht="15.75" customHeight="1">
      <c r="A54" s="142" t="s">
        <v>1067</v>
      </c>
      <c r="B54" s="144" t="s">
        <v>27</v>
      </c>
      <c r="C54" s="144" t="s">
        <v>2790</v>
      </c>
      <c r="D54" s="157" t="s">
        <v>2792</v>
      </c>
      <c r="E54" s="145"/>
      <c r="F54" s="145"/>
      <c r="G54" s="146">
        <v>42695.0</v>
      </c>
      <c r="H54" s="144" t="s">
        <v>2234</v>
      </c>
      <c r="I54" s="147" t="s">
        <v>2795</v>
      </c>
      <c r="J54" s="148"/>
      <c r="K54" s="148"/>
      <c r="L54" s="11"/>
      <c r="O54" s="5"/>
    </row>
    <row r="55" ht="15.75" customHeight="1">
      <c r="A55" s="142" t="s">
        <v>1071</v>
      </c>
      <c r="B55" s="144" t="s">
        <v>27</v>
      </c>
      <c r="C55" s="144" t="s">
        <v>2798</v>
      </c>
      <c r="D55" s="145"/>
      <c r="E55" s="145"/>
      <c r="F55" s="145"/>
      <c r="G55" s="146">
        <v>42692.0</v>
      </c>
      <c r="H55" s="144" t="s">
        <v>2374</v>
      </c>
      <c r="I55" s="147" t="s">
        <v>2803</v>
      </c>
      <c r="J55" s="148"/>
      <c r="K55" s="148"/>
      <c r="L55" s="11"/>
      <c r="O55" s="5"/>
    </row>
    <row r="56" ht="15.75" customHeight="1">
      <c r="A56" s="142" t="s">
        <v>1071</v>
      </c>
      <c r="B56" s="144" t="s">
        <v>27</v>
      </c>
      <c r="C56" s="144" t="s">
        <v>2805</v>
      </c>
      <c r="D56" s="145"/>
      <c r="E56" s="145"/>
      <c r="F56" s="145"/>
      <c r="G56" s="146">
        <v>42692.0</v>
      </c>
      <c r="H56" s="144" t="s">
        <v>2352</v>
      </c>
      <c r="I56" s="147" t="s">
        <v>2803</v>
      </c>
      <c r="J56" s="148"/>
      <c r="K56" s="148"/>
      <c r="L56" s="11"/>
      <c r="O56" s="5"/>
    </row>
    <row r="57" ht="15.75" customHeight="1">
      <c r="A57" s="142" t="s">
        <v>2313</v>
      </c>
      <c r="B57" s="144" t="s">
        <v>27</v>
      </c>
      <c r="C57" s="144" t="s">
        <v>2812</v>
      </c>
      <c r="D57" s="145"/>
      <c r="E57" s="145"/>
      <c r="F57" s="145"/>
      <c r="G57" s="146">
        <v>42680.0</v>
      </c>
      <c r="H57" s="144" t="s">
        <v>2815</v>
      </c>
      <c r="I57" s="147" t="s">
        <v>2817</v>
      </c>
      <c r="J57" s="148"/>
      <c r="K57" s="148"/>
      <c r="L57" s="11"/>
      <c r="O57" s="5"/>
    </row>
    <row r="58" ht="15.75" customHeight="1">
      <c r="A58" s="142" t="s">
        <v>2313</v>
      </c>
      <c r="B58" s="144" t="s">
        <v>27</v>
      </c>
      <c r="C58" s="144" t="s">
        <v>2822</v>
      </c>
      <c r="D58" s="145"/>
      <c r="E58" s="145"/>
      <c r="F58" s="145"/>
      <c r="G58" s="146">
        <v>42680.0</v>
      </c>
      <c r="H58" s="144" t="s">
        <v>2815</v>
      </c>
      <c r="I58" s="147" t="s">
        <v>2817</v>
      </c>
      <c r="J58" s="148"/>
      <c r="K58" s="148"/>
      <c r="L58" s="11"/>
      <c r="O58" s="5"/>
    </row>
    <row r="59" ht="15.75" customHeight="1">
      <c r="A59" s="142" t="s">
        <v>1071</v>
      </c>
      <c r="B59" s="144" t="s">
        <v>27</v>
      </c>
      <c r="C59" s="144" t="s">
        <v>2828</v>
      </c>
      <c r="D59" s="145"/>
      <c r="E59" s="145"/>
      <c r="F59" s="145"/>
      <c r="G59" s="146">
        <v>42677.0</v>
      </c>
      <c r="H59" s="144" t="s">
        <v>2830</v>
      </c>
      <c r="I59" s="147" t="s">
        <v>2831</v>
      </c>
      <c r="J59" s="148"/>
      <c r="K59" s="148"/>
      <c r="L59" s="11"/>
      <c r="O59" s="5"/>
    </row>
    <row r="60" ht="15.75" customHeight="1">
      <c r="A60" s="142" t="s">
        <v>1071</v>
      </c>
      <c r="B60" s="144" t="s">
        <v>27</v>
      </c>
      <c r="C60" s="144" t="s">
        <v>2828</v>
      </c>
      <c r="D60" s="145"/>
      <c r="E60" s="145"/>
      <c r="F60" s="145"/>
      <c r="G60" s="146">
        <v>42672.0</v>
      </c>
      <c r="H60" s="144" t="s">
        <v>2815</v>
      </c>
      <c r="I60" s="147" t="s">
        <v>2837</v>
      </c>
      <c r="J60" s="148"/>
      <c r="K60" s="148"/>
      <c r="L60" s="11"/>
      <c r="O60" s="5"/>
    </row>
    <row r="61" ht="15.75" customHeight="1">
      <c r="A61" s="142" t="s">
        <v>2840</v>
      </c>
      <c r="B61" s="144" t="s">
        <v>27</v>
      </c>
      <c r="C61" s="144" t="s">
        <v>1917</v>
      </c>
      <c r="D61" s="145"/>
      <c r="E61" s="145"/>
      <c r="F61" s="145"/>
      <c r="G61" s="146">
        <v>42676.0</v>
      </c>
      <c r="H61" s="144" t="s">
        <v>2815</v>
      </c>
      <c r="I61" s="147" t="s">
        <v>2332</v>
      </c>
      <c r="J61" s="152" t="str">
        <f>HYPERLINK("http://prntscr.com/d2caue","http://prntscr.com/d2caue")</f>
        <v>http://prntscr.com/d2caue</v>
      </c>
      <c r="K61" s="148"/>
      <c r="L61" s="11"/>
      <c r="O61" s="5"/>
    </row>
    <row r="62" ht="15.75" customHeight="1">
      <c r="A62" s="142" t="s">
        <v>439</v>
      </c>
      <c r="B62" s="144" t="s">
        <v>27</v>
      </c>
      <c r="C62" s="144" t="s">
        <v>2861</v>
      </c>
      <c r="D62" s="145"/>
      <c r="E62" s="145"/>
      <c r="F62" s="145"/>
      <c r="G62" s="146">
        <v>42676.0</v>
      </c>
      <c r="H62" s="144" t="s">
        <v>2815</v>
      </c>
      <c r="I62" s="147" t="s">
        <v>2332</v>
      </c>
      <c r="J62" s="152" t="str">
        <f>HYPERLINK("http://prntscr.com/d2cb18","http://prntscr.com/d2cb18")</f>
        <v>http://prntscr.com/d2cb18</v>
      </c>
      <c r="K62" s="148"/>
      <c r="L62" s="11"/>
      <c r="O62" s="5"/>
    </row>
    <row r="63" ht="15.75" customHeight="1">
      <c r="A63" s="142" t="s">
        <v>1071</v>
      </c>
      <c r="B63" s="144" t="s">
        <v>27</v>
      </c>
      <c r="C63" s="144" t="s">
        <v>2877</v>
      </c>
      <c r="D63" s="145"/>
      <c r="E63" s="145"/>
      <c r="F63" s="145"/>
      <c r="G63" s="146">
        <v>42700.0</v>
      </c>
      <c r="H63" s="144" t="s">
        <v>2352</v>
      </c>
      <c r="I63" s="147" t="s">
        <v>2881</v>
      </c>
      <c r="J63" s="148"/>
      <c r="K63" s="148"/>
      <c r="L63" s="11"/>
      <c r="O63" s="5"/>
    </row>
    <row r="64" ht="15.75" customHeight="1">
      <c r="A64" s="142" t="s">
        <v>1071</v>
      </c>
      <c r="B64" s="144" t="s">
        <v>27</v>
      </c>
      <c r="C64" s="144" t="s">
        <v>2883</v>
      </c>
      <c r="D64" s="145"/>
      <c r="E64" s="145"/>
      <c r="F64" s="145"/>
      <c r="G64" s="146">
        <v>42700.0</v>
      </c>
      <c r="H64" s="144" t="s">
        <v>2352</v>
      </c>
      <c r="I64" s="147" t="s">
        <v>2881</v>
      </c>
      <c r="J64" s="148"/>
      <c r="K64" s="148"/>
      <c r="L64" s="11"/>
      <c r="O64" s="5"/>
    </row>
    <row r="65" ht="15.75" customHeight="1">
      <c r="A65" s="142" t="s">
        <v>1071</v>
      </c>
      <c r="B65" s="144" t="s">
        <v>27</v>
      </c>
      <c r="C65" s="144" t="s">
        <v>2886</v>
      </c>
      <c r="D65" s="145"/>
      <c r="E65" s="145"/>
      <c r="F65" s="145"/>
      <c r="G65" s="146">
        <v>42699.0</v>
      </c>
      <c r="H65" s="144" t="s">
        <v>2234</v>
      </c>
      <c r="I65" s="147" t="s">
        <v>2888</v>
      </c>
      <c r="J65" s="148"/>
      <c r="K65" s="148"/>
      <c r="L65" s="11"/>
      <c r="O65" s="5"/>
    </row>
    <row r="66" ht="15.75" customHeight="1">
      <c r="A66" s="142" t="s">
        <v>1071</v>
      </c>
      <c r="B66" s="144" t="s">
        <v>27</v>
      </c>
      <c r="C66" s="144" t="s">
        <v>270</v>
      </c>
      <c r="D66" s="145"/>
      <c r="E66" s="145"/>
      <c r="F66" s="145"/>
      <c r="G66" s="146">
        <v>42697.0</v>
      </c>
      <c r="H66" s="144" t="s">
        <v>2352</v>
      </c>
      <c r="I66" s="147" t="s">
        <v>2881</v>
      </c>
      <c r="J66" s="148"/>
      <c r="K66" s="148"/>
      <c r="L66" s="11"/>
      <c r="O66" s="5"/>
    </row>
    <row r="67" ht="15.75" customHeight="1">
      <c r="A67" s="142" t="s">
        <v>439</v>
      </c>
      <c r="B67" s="144" t="s">
        <v>27</v>
      </c>
      <c r="C67" s="144" t="s">
        <v>2895</v>
      </c>
      <c r="D67" s="145"/>
      <c r="E67" s="145"/>
      <c r="F67" s="145"/>
      <c r="G67" s="146">
        <v>42697.0</v>
      </c>
      <c r="H67" s="144" t="s">
        <v>2352</v>
      </c>
      <c r="I67" s="147" t="s">
        <v>2588</v>
      </c>
      <c r="J67" s="152" t="str">
        <f>HYPERLINK("https://youtu.be/Ge5_is6dC4U","https://youtu.be/Ge5_is6dC4U")</f>
        <v>https://youtu.be/Ge5_is6dC4U</v>
      </c>
      <c r="K67" s="148"/>
      <c r="L67" s="11"/>
      <c r="O67" s="5"/>
    </row>
    <row r="68" ht="15.75" customHeight="1">
      <c r="A68" s="142" t="s">
        <v>1067</v>
      </c>
      <c r="B68" s="144" t="s">
        <v>27</v>
      </c>
      <c r="C68" s="144" t="s">
        <v>2911</v>
      </c>
      <c r="D68" s="145"/>
      <c r="E68" s="145"/>
      <c r="F68" s="145"/>
      <c r="G68" s="146">
        <v>42696.0</v>
      </c>
      <c r="H68" s="144" t="s">
        <v>2352</v>
      </c>
      <c r="I68" s="147" t="s">
        <v>2451</v>
      </c>
      <c r="J68" s="148"/>
      <c r="K68" s="148"/>
      <c r="L68" s="11"/>
      <c r="O68" s="5"/>
    </row>
    <row r="69" ht="15.75" customHeight="1">
      <c r="A69" s="142" t="s">
        <v>1067</v>
      </c>
      <c r="B69" s="144" t="s">
        <v>27</v>
      </c>
      <c r="C69" s="144" t="s">
        <v>2822</v>
      </c>
      <c r="D69" s="145"/>
      <c r="E69" s="145"/>
      <c r="F69" s="145"/>
      <c r="G69" s="146">
        <v>42696.0</v>
      </c>
      <c r="H69" s="144" t="s">
        <v>2234</v>
      </c>
      <c r="I69" s="147" t="s">
        <v>2916</v>
      </c>
      <c r="J69" s="148"/>
      <c r="K69" s="148"/>
      <c r="L69" s="11"/>
      <c r="O69" s="5"/>
    </row>
    <row r="70" ht="15.75" customHeight="1">
      <c r="A70" s="142" t="s">
        <v>1067</v>
      </c>
      <c r="B70" s="144" t="s">
        <v>27</v>
      </c>
      <c r="C70" s="144">
        <v>300.0</v>
      </c>
      <c r="D70" s="158" t="s">
        <v>2920</v>
      </c>
      <c r="E70" s="145"/>
      <c r="F70" s="145"/>
      <c r="G70" s="146">
        <v>42695.0</v>
      </c>
      <c r="H70" s="144" t="s">
        <v>2352</v>
      </c>
      <c r="I70" s="147" t="s">
        <v>2923</v>
      </c>
      <c r="J70" s="148"/>
      <c r="K70" s="148"/>
      <c r="L70" s="11"/>
      <c r="O70" s="5"/>
    </row>
    <row r="71" ht="15.75" customHeight="1">
      <c r="A71" s="142" t="s">
        <v>1067</v>
      </c>
      <c r="B71" s="144" t="s">
        <v>27</v>
      </c>
      <c r="C71" s="144" t="s">
        <v>2924</v>
      </c>
      <c r="D71" s="145"/>
      <c r="E71" s="145"/>
      <c r="F71" s="145"/>
      <c r="G71" s="164">
        <v>42665.0</v>
      </c>
      <c r="H71" s="144" t="s">
        <v>2352</v>
      </c>
      <c r="I71" s="147" t="s">
        <v>2927</v>
      </c>
      <c r="J71" s="152" t="str">
        <f>HYPERLINK("https://youtu.be/VGy_pvH1gkw","https://youtu.be/VGy_pvH1gkw")</f>
        <v>https://youtu.be/VGy_pvH1gkw</v>
      </c>
      <c r="K71" s="148"/>
      <c r="L71" s="11"/>
      <c r="O71" s="5"/>
    </row>
    <row r="72" ht="15.75" customHeight="1">
      <c r="A72" s="142" t="s">
        <v>1071</v>
      </c>
      <c r="B72" s="144" t="s">
        <v>27</v>
      </c>
      <c r="C72" s="144" t="s">
        <v>2943</v>
      </c>
      <c r="D72" s="157" t="s">
        <v>2944</v>
      </c>
      <c r="E72" s="145"/>
      <c r="F72" s="145"/>
      <c r="G72" s="146">
        <v>42664.0</v>
      </c>
      <c r="H72" s="144" t="s">
        <v>2352</v>
      </c>
      <c r="I72" s="147" t="s">
        <v>2332</v>
      </c>
      <c r="J72" s="148"/>
      <c r="K72" s="148"/>
      <c r="L72" s="11"/>
      <c r="O72" s="5"/>
    </row>
    <row r="73" ht="15.75" customHeight="1">
      <c r="A73" s="142" t="s">
        <v>1071</v>
      </c>
      <c r="B73" s="144" t="s">
        <v>27</v>
      </c>
      <c r="C73" s="144" t="s">
        <v>1192</v>
      </c>
      <c r="D73" s="145"/>
      <c r="E73" s="145"/>
      <c r="F73" s="145"/>
      <c r="G73" s="146">
        <v>42653.0</v>
      </c>
      <c r="H73" s="144" t="s">
        <v>2234</v>
      </c>
      <c r="I73" s="147" t="s">
        <v>2588</v>
      </c>
      <c r="J73" s="148"/>
      <c r="K73" s="148"/>
      <c r="L73" s="11"/>
      <c r="O73" s="5"/>
    </row>
    <row r="74" ht="15.75" customHeight="1">
      <c r="A74" s="142" t="s">
        <v>1071</v>
      </c>
      <c r="B74" s="144" t="s">
        <v>27</v>
      </c>
      <c r="C74" s="144" t="s">
        <v>2955</v>
      </c>
      <c r="D74" s="145"/>
      <c r="E74" s="145"/>
      <c r="F74" s="145"/>
      <c r="G74" s="146">
        <v>42653.0</v>
      </c>
      <c r="H74" s="144" t="s">
        <v>2815</v>
      </c>
      <c r="I74" s="147" t="s">
        <v>2959</v>
      </c>
      <c r="J74" s="148"/>
      <c r="K74" s="148"/>
      <c r="L74" s="11"/>
      <c r="O74" s="5"/>
    </row>
    <row r="75" ht="15.75" customHeight="1">
      <c r="A75" s="142" t="s">
        <v>43</v>
      </c>
      <c r="B75" s="144" t="s">
        <v>27</v>
      </c>
      <c r="C75" s="144" t="s">
        <v>2964</v>
      </c>
      <c r="D75" s="144" t="s">
        <v>2965</v>
      </c>
      <c r="E75" s="145"/>
      <c r="F75" s="145"/>
      <c r="G75" s="146">
        <v>42718.0</v>
      </c>
      <c r="H75" s="144" t="s">
        <v>2967</v>
      </c>
      <c r="I75" s="147" t="s">
        <v>2363</v>
      </c>
      <c r="J75" s="152" t="str">
        <f>HYPERLINK("https://www.youtube.com/watch?v=KlWeBnWuCg0&amp;feature=youtu.be%5C","https://www.youtube.com/watch?v=KlWeBnWuCg0&amp;feature=youtu.be%5C")</f>
        <v>https://www.youtube.com/watch?v=KlWeBnWuCg0&amp;feature=youtu.be%5C</v>
      </c>
      <c r="K75" s="148"/>
      <c r="L75" s="11"/>
      <c r="O75" s="5"/>
    </row>
    <row r="76" ht="15.75" customHeight="1">
      <c r="A76" s="142" t="s">
        <v>2981</v>
      </c>
      <c r="B76" s="144" t="s">
        <v>2983</v>
      </c>
      <c r="C76" s="144" t="s">
        <v>2984</v>
      </c>
      <c r="D76" s="145"/>
      <c r="E76" s="145"/>
      <c r="F76" s="151">
        <v>0.34375</v>
      </c>
      <c r="G76" s="146">
        <v>42718.0</v>
      </c>
      <c r="H76" s="144" t="s">
        <v>2352</v>
      </c>
      <c r="I76" s="147" t="s">
        <v>2989</v>
      </c>
      <c r="J76" s="148"/>
      <c r="K76" s="163" t="s">
        <v>2990</v>
      </c>
      <c r="L76" s="11"/>
      <c r="O76" s="5"/>
    </row>
    <row r="77" ht="15.75" customHeight="1">
      <c r="A77" s="142" t="s">
        <v>43</v>
      </c>
      <c r="B77" s="144" t="s">
        <v>2983</v>
      </c>
      <c r="C77" s="144" t="s">
        <v>2992</v>
      </c>
      <c r="D77" s="145"/>
      <c r="E77" s="144" t="s">
        <v>2994</v>
      </c>
      <c r="F77" s="151">
        <v>0.8256944444444444</v>
      </c>
      <c r="G77" s="146">
        <v>42718.0</v>
      </c>
      <c r="H77" s="144" t="s">
        <v>2997</v>
      </c>
      <c r="I77" s="147" t="s">
        <v>2999</v>
      </c>
      <c r="J77" s="163" t="s">
        <v>3001</v>
      </c>
      <c r="K77" s="163" t="s">
        <v>3003</v>
      </c>
      <c r="L77" s="11"/>
      <c r="O77" s="5"/>
    </row>
    <row r="78" ht="15.75" customHeight="1">
      <c r="A78" s="142" t="s">
        <v>3004</v>
      </c>
      <c r="B78" s="144" t="s">
        <v>27</v>
      </c>
      <c r="C78" s="144" t="s">
        <v>3005</v>
      </c>
      <c r="D78" s="145"/>
      <c r="E78" s="145"/>
      <c r="F78" s="151">
        <v>0.6458333333333334</v>
      </c>
      <c r="G78" s="146">
        <v>42719.0</v>
      </c>
      <c r="H78" s="144" t="s">
        <v>2967</v>
      </c>
      <c r="I78" s="168"/>
      <c r="J78" s="148"/>
      <c r="K78" s="148"/>
      <c r="L78" s="11"/>
      <c r="O78" s="5"/>
    </row>
    <row r="79" ht="15.75" customHeight="1">
      <c r="A79" s="142" t="s">
        <v>1916</v>
      </c>
      <c r="B79" s="144" t="s">
        <v>116</v>
      </c>
      <c r="C79" s="144" t="s">
        <v>3018</v>
      </c>
      <c r="D79" s="144" t="s">
        <v>3020</v>
      </c>
      <c r="E79" s="145"/>
      <c r="F79" s="144" t="s">
        <v>3021</v>
      </c>
      <c r="G79" s="146">
        <v>42720.0</v>
      </c>
      <c r="H79" s="144" t="s">
        <v>2352</v>
      </c>
      <c r="I79" s="147" t="s">
        <v>3024</v>
      </c>
      <c r="J79" s="148"/>
      <c r="K79" s="148"/>
      <c r="L79" s="11"/>
      <c r="O79" s="5"/>
    </row>
    <row r="80" ht="15.75" customHeight="1">
      <c r="A80" s="165" t="s">
        <v>74</v>
      </c>
      <c r="B80" s="145" t="s">
        <v>27</v>
      </c>
      <c r="C80" s="145" t="s">
        <v>3025</v>
      </c>
      <c r="D80" s="145" t="s">
        <v>3027</v>
      </c>
      <c r="E80" s="145" t="s">
        <v>3029</v>
      </c>
      <c r="F80" s="145" t="s">
        <v>3030</v>
      </c>
      <c r="G80" s="169">
        <v>42725.0</v>
      </c>
      <c r="H80" s="145" t="s">
        <v>2234</v>
      </c>
      <c r="I80" s="168" t="s">
        <v>2332</v>
      </c>
      <c r="J80" s="170" t="str">
        <f>HYPERLINK("https://gyazo.com/c2f7de14a898a075f71cb8646fcf7666","https://gyazo.com/c2f7de14a898a075f71cb8646fcf7666")</f>
        <v>https://gyazo.com/c2f7de14a898a075f71cb8646fcf7666</v>
      </c>
      <c r="K80" s="148"/>
      <c r="L80" s="11"/>
      <c r="O80" s="5"/>
    </row>
    <row r="81" ht="15.75" customHeight="1">
      <c r="A81" s="165" t="s">
        <v>26</v>
      </c>
      <c r="B81" s="145" t="s">
        <v>27</v>
      </c>
      <c r="C81" s="145" t="s">
        <v>3060</v>
      </c>
      <c r="D81" s="145" t="s">
        <v>3062</v>
      </c>
      <c r="E81" s="145"/>
      <c r="F81" s="145" t="s">
        <v>3064</v>
      </c>
      <c r="G81" s="169">
        <v>42725.0</v>
      </c>
      <c r="H81" s="145" t="s">
        <v>3067</v>
      </c>
      <c r="I81" s="168" t="s">
        <v>3069</v>
      </c>
      <c r="J81" s="148"/>
      <c r="K81" s="148"/>
      <c r="L81" s="11"/>
      <c r="O81" s="5"/>
    </row>
    <row r="82" ht="15.75" customHeight="1">
      <c r="A82" s="165" t="s">
        <v>26</v>
      </c>
      <c r="B82" s="145" t="s">
        <v>27</v>
      </c>
      <c r="C82" s="145" t="s">
        <v>3073</v>
      </c>
      <c r="D82" s="145" t="s">
        <v>3074</v>
      </c>
      <c r="E82" s="145"/>
      <c r="F82" s="145" t="s">
        <v>3076</v>
      </c>
      <c r="G82" s="169">
        <v>42725.0</v>
      </c>
      <c r="H82" s="145" t="s">
        <v>3077</v>
      </c>
      <c r="I82" s="168"/>
      <c r="J82" s="148"/>
      <c r="K82" s="148"/>
      <c r="L82" s="11"/>
      <c r="O82" s="5"/>
    </row>
    <row r="83" ht="15.75" customHeight="1">
      <c r="A83" s="165" t="s">
        <v>1071</v>
      </c>
      <c r="B83" s="145" t="s">
        <v>27</v>
      </c>
      <c r="C83" s="145" t="s">
        <v>3082</v>
      </c>
      <c r="D83" s="145" t="s">
        <v>3084</v>
      </c>
      <c r="E83" s="145" t="s">
        <v>3086</v>
      </c>
      <c r="F83" s="145" t="s">
        <v>3088</v>
      </c>
      <c r="G83" s="169">
        <v>42726.0</v>
      </c>
      <c r="H83" s="145" t="s">
        <v>2234</v>
      </c>
      <c r="I83" s="168"/>
      <c r="J83" s="148"/>
      <c r="K83" s="148"/>
      <c r="L83" s="11"/>
      <c r="O83" s="5"/>
    </row>
    <row r="84" ht="15.75" customHeight="1">
      <c r="A84" s="165" t="s">
        <v>1071</v>
      </c>
      <c r="B84" s="145" t="s">
        <v>27</v>
      </c>
      <c r="C84" s="145" t="s">
        <v>3091</v>
      </c>
      <c r="D84" s="145" t="s">
        <v>3093</v>
      </c>
      <c r="E84" s="145"/>
      <c r="F84" s="145" t="s">
        <v>3095</v>
      </c>
      <c r="G84" s="171">
        <v>42726.0</v>
      </c>
      <c r="H84" s="145" t="s">
        <v>2815</v>
      </c>
      <c r="I84" s="168" t="s">
        <v>3106</v>
      </c>
      <c r="J84" s="148"/>
      <c r="K84" s="148"/>
      <c r="L84" s="11"/>
      <c r="O84" s="5"/>
    </row>
    <row r="85" ht="15.75" customHeight="1">
      <c r="A85" s="165" t="s">
        <v>3108</v>
      </c>
      <c r="B85" s="145" t="s">
        <v>60</v>
      </c>
      <c r="C85" s="145" t="s">
        <v>3110</v>
      </c>
      <c r="D85" s="145" t="s">
        <v>3111</v>
      </c>
      <c r="E85" s="145"/>
      <c r="F85" s="145" t="s">
        <v>3112</v>
      </c>
      <c r="G85" s="171">
        <v>42728.0</v>
      </c>
      <c r="H85" s="145" t="s">
        <v>2234</v>
      </c>
      <c r="I85" s="168" t="s">
        <v>3113</v>
      </c>
      <c r="J85" s="148"/>
      <c r="K85" s="148"/>
      <c r="L85" s="11"/>
      <c r="O85" s="5"/>
    </row>
    <row r="86" ht="15.75" customHeight="1">
      <c r="A86" s="165" t="s">
        <v>26</v>
      </c>
      <c r="B86" s="145" t="s">
        <v>44</v>
      </c>
      <c r="C86" s="103" t="s">
        <v>1705</v>
      </c>
      <c r="D86" s="145" t="s">
        <v>3115</v>
      </c>
      <c r="E86" s="145"/>
      <c r="F86" s="172">
        <v>0.06597222222222222</v>
      </c>
      <c r="G86" s="171">
        <v>42729.0</v>
      </c>
      <c r="H86" s="145" t="s">
        <v>2374</v>
      </c>
      <c r="I86" s="173" t="s">
        <v>3128</v>
      </c>
      <c r="J86" s="148"/>
      <c r="K86" s="148"/>
      <c r="L86" s="11"/>
      <c r="O86" s="5"/>
    </row>
    <row r="87" ht="15.75" customHeight="1">
      <c r="A87" s="165" t="s">
        <v>26</v>
      </c>
      <c r="B87" s="145" t="s">
        <v>44</v>
      </c>
      <c r="C87" s="145" t="s">
        <v>3137</v>
      </c>
      <c r="D87" s="145" t="s">
        <v>3138</v>
      </c>
      <c r="E87" s="145"/>
      <c r="F87" s="172">
        <v>0.06597222222222222</v>
      </c>
      <c r="G87" s="171">
        <v>42729.0</v>
      </c>
      <c r="H87" s="145" t="s">
        <v>2374</v>
      </c>
      <c r="I87" s="168" t="s">
        <v>3139</v>
      </c>
      <c r="J87" s="148"/>
      <c r="K87" s="148"/>
      <c r="L87" s="11"/>
      <c r="O87" s="5"/>
    </row>
    <row r="88" ht="15.75" customHeight="1">
      <c r="A88" s="165" t="s">
        <v>74</v>
      </c>
      <c r="B88" s="145" t="s">
        <v>27</v>
      </c>
      <c r="C88" s="145" t="s">
        <v>3143</v>
      </c>
      <c r="D88" s="145" t="s">
        <v>3144</v>
      </c>
      <c r="E88" s="145" t="s">
        <v>3145</v>
      </c>
      <c r="F88" s="145" t="s">
        <v>3146</v>
      </c>
      <c r="G88" s="171">
        <v>42731.0</v>
      </c>
      <c r="H88" s="145" t="s">
        <v>2374</v>
      </c>
      <c r="I88" s="168" t="s">
        <v>3147</v>
      </c>
      <c r="J88" s="148"/>
      <c r="K88" s="148"/>
      <c r="L88" s="11"/>
      <c r="O88" s="5"/>
    </row>
    <row r="89" ht="15.75" customHeight="1">
      <c r="A89" s="165" t="s">
        <v>3108</v>
      </c>
      <c r="B89" s="145" t="s">
        <v>60</v>
      </c>
      <c r="C89" s="145" t="s">
        <v>3153</v>
      </c>
      <c r="D89" s="145"/>
      <c r="E89" s="145"/>
      <c r="F89" s="145" t="s">
        <v>3154</v>
      </c>
      <c r="G89" s="171">
        <v>42731.0</v>
      </c>
      <c r="H89" s="145" t="s">
        <v>2234</v>
      </c>
      <c r="I89" s="168" t="s">
        <v>3155</v>
      </c>
      <c r="J89" s="148"/>
      <c r="K89" s="148"/>
      <c r="L89" s="11"/>
      <c r="O89" s="5"/>
    </row>
    <row r="90" ht="15.75" customHeight="1">
      <c r="A90" s="165" t="s">
        <v>74</v>
      </c>
      <c r="B90" s="145" t="s">
        <v>27</v>
      </c>
      <c r="C90" s="103" t="s">
        <v>3159</v>
      </c>
      <c r="D90" s="103" t="s">
        <v>3161</v>
      </c>
      <c r="E90" s="145"/>
      <c r="F90" s="145" t="s">
        <v>3162</v>
      </c>
      <c r="G90" s="171">
        <v>42732.0</v>
      </c>
      <c r="H90" s="145" t="s">
        <v>2234</v>
      </c>
      <c r="I90" s="168"/>
      <c r="J90" s="148"/>
      <c r="K90" s="148"/>
      <c r="L90" s="11"/>
      <c r="O90" s="5"/>
    </row>
    <row r="91" ht="15.75" customHeight="1">
      <c r="A91" s="165" t="s">
        <v>1225</v>
      </c>
      <c r="B91" s="145" t="s">
        <v>60</v>
      </c>
      <c r="C91" s="145" t="s">
        <v>3163</v>
      </c>
      <c r="D91" s="145" t="s">
        <v>3165</v>
      </c>
      <c r="E91" s="145" t="s">
        <v>3166</v>
      </c>
      <c r="F91" s="145" t="s">
        <v>3167</v>
      </c>
      <c r="G91" s="169">
        <v>42732.0</v>
      </c>
      <c r="H91" s="145" t="s">
        <v>2562</v>
      </c>
      <c r="I91" s="168" t="s">
        <v>3171</v>
      </c>
      <c r="J91" s="148"/>
      <c r="K91" s="148"/>
      <c r="L91" s="11"/>
      <c r="O91" s="5"/>
    </row>
    <row r="92" ht="15.75" customHeight="1">
      <c r="A92" s="165" t="s">
        <v>3174</v>
      </c>
      <c r="B92" s="145" t="s">
        <v>27</v>
      </c>
      <c r="C92" s="145" t="s">
        <v>3176</v>
      </c>
      <c r="D92" s="145"/>
      <c r="E92" s="145"/>
      <c r="F92" s="145" t="s">
        <v>3179</v>
      </c>
      <c r="G92" s="171">
        <v>42732.0</v>
      </c>
      <c r="H92" s="145" t="s">
        <v>3181</v>
      </c>
      <c r="I92" s="168" t="s">
        <v>3184</v>
      </c>
      <c r="J92" s="148"/>
      <c r="K92" s="148"/>
      <c r="L92" s="11"/>
      <c r="O92" s="5"/>
    </row>
    <row r="93" ht="15.75" customHeight="1">
      <c r="A93" s="165" t="s">
        <v>3174</v>
      </c>
      <c r="B93" s="145" t="s">
        <v>27</v>
      </c>
      <c r="C93" s="145" t="s">
        <v>3188</v>
      </c>
      <c r="D93" s="145"/>
      <c r="E93" s="145"/>
      <c r="F93" s="145" t="s">
        <v>3179</v>
      </c>
      <c r="G93" s="171">
        <v>42732.0</v>
      </c>
      <c r="H93" s="145" t="s">
        <v>3181</v>
      </c>
      <c r="I93" s="168" t="s">
        <v>3184</v>
      </c>
      <c r="J93" s="148"/>
      <c r="K93" s="148"/>
      <c r="L93" s="11"/>
      <c r="O93" s="5"/>
    </row>
    <row r="94" ht="15.75" customHeight="1">
      <c r="A94" s="165" t="s">
        <v>3174</v>
      </c>
      <c r="B94" s="145" t="s">
        <v>27</v>
      </c>
      <c r="C94" s="145" t="s">
        <v>3191</v>
      </c>
      <c r="D94" s="145"/>
      <c r="E94" s="145"/>
      <c r="F94" s="145" t="s">
        <v>3179</v>
      </c>
      <c r="G94" s="171">
        <v>42732.0</v>
      </c>
      <c r="H94" s="145" t="s">
        <v>3181</v>
      </c>
      <c r="I94" s="168" t="s">
        <v>3184</v>
      </c>
      <c r="J94" s="148"/>
      <c r="K94" s="148"/>
      <c r="L94" s="11"/>
      <c r="O94" s="5"/>
    </row>
    <row r="95" ht="15.75" customHeight="1">
      <c r="A95" s="165" t="s">
        <v>26</v>
      </c>
      <c r="B95" s="145" t="s">
        <v>44</v>
      </c>
      <c r="C95" s="145" t="s">
        <v>3195</v>
      </c>
      <c r="D95" s="145" t="s">
        <v>3196</v>
      </c>
      <c r="E95" s="145"/>
      <c r="F95" s="145" t="s">
        <v>3197</v>
      </c>
      <c r="G95" s="169">
        <v>42733.0</v>
      </c>
      <c r="H95" s="145" t="s">
        <v>2374</v>
      </c>
      <c r="I95" s="168" t="s">
        <v>3198</v>
      </c>
      <c r="J95" s="148"/>
      <c r="K95" s="148"/>
      <c r="L95" s="11"/>
      <c r="O95" s="5"/>
    </row>
    <row r="96" ht="15.75" customHeight="1">
      <c r="A96" s="165" t="s">
        <v>1057</v>
      </c>
      <c r="B96" s="145" t="s">
        <v>3199</v>
      </c>
      <c r="C96" s="145"/>
      <c r="D96" s="145" t="s">
        <v>3200</v>
      </c>
      <c r="E96" s="145"/>
      <c r="F96" s="172">
        <v>0.0</v>
      </c>
      <c r="G96" s="169">
        <v>42735.0</v>
      </c>
      <c r="H96" s="145" t="s">
        <v>2374</v>
      </c>
      <c r="I96" s="168"/>
      <c r="J96" s="148"/>
      <c r="K96" s="148"/>
      <c r="L96" s="11"/>
      <c r="O96" s="5"/>
    </row>
    <row r="97" ht="15.75" customHeight="1">
      <c r="A97" s="165" t="s">
        <v>3174</v>
      </c>
      <c r="B97" s="145" t="s">
        <v>44</v>
      </c>
      <c r="C97" s="145" t="s">
        <v>3214</v>
      </c>
      <c r="D97" s="145" t="s">
        <v>3216</v>
      </c>
      <c r="E97" s="145" t="s">
        <v>3217</v>
      </c>
      <c r="F97" s="145" t="s">
        <v>3218</v>
      </c>
      <c r="G97" s="169">
        <v>42735.0</v>
      </c>
      <c r="H97" s="145" t="s">
        <v>3220</v>
      </c>
      <c r="I97" s="168" t="s">
        <v>3222</v>
      </c>
      <c r="J97" s="148"/>
      <c r="K97" s="148"/>
      <c r="L97" s="11"/>
      <c r="O97" s="5"/>
    </row>
    <row r="98" ht="15.75" customHeight="1">
      <c r="A98" s="165" t="s">
        <v>3174</v>
      </c>
      <c r="B98" s="145" t="s">
        <v>44</v>
      </c>
      <c r="C98" s="145" t="s">
        <v>1462</v>
      </c>
      <c r="D98" s="145" t="s">
        <v>3224</v>
      </c>
      <c r="E98" s="145" t="s">
        <v>3225</v>
      </c>
      <c r="F98" s="145" t="s">
        <v>3218</v>
      </c>
      <c r="G98" s="169">
        <v>42735.0</v>
      </c>
      <c r="H98" s="145" t="s">
        <v>3220</v>
      </c>
      <c r="I98" s="168" t="s">
        <v>3222</v>
      </c>
      <c r="J98" s="148"/>
      <c r="K98" s="148"/>
      <c r="L98" s="11"/>
      <c r="O98" s="5"/>
    </row>
    <row r="99" ht="15.75" customHeight="1">
      <c r="A99" s="165" t="s">
        <v>3174</v>
      </c>
      <c r="B99" s="145" t="s">
        <v>44</v>
      </c>
      <c r="C99" s="145" t="s">
        <v>3233</v>
      </c>
      <c r="D99" s="145"/>
      <c r="E99" s="145"/>
      <c r="F99" s="145" t="s">
        <v>2307</v>
      </c>
      <c r="G99" s="169">
        <v>42735.0</v>
      </c>
      <c r="H99" s="145" t="s">
        <v>2352</v>
      </c>
      <c r="I99" s="168" t="s">
        <v>3236</v>
      </c>
      <c r="J99" s="148"/>
      <c r="K99" s="148"/>
      <c r="L99" s="11"/>
      <c r="O99" s="5"/>
    </row>
    <row r="100" ht="15.75" customHeight="1">
      <c r="A100" s="165" t="s">
        <v>1006</v>
      </c>
      <c r="B100" s="145" t="s">
        <v>2348</v>
      </c>
      <c r="C100" s="145" t="s">
        <v>3239</v>
      </c>
      <c r="D100" s="145" t="s">
        <v>3240</v>
      </c>
      <c r="E100" s="145" t="s">
        <v>3242</v>
      </c>
      <c r="F100" s="145" t="s">
        <v>3243</v>
      </c>
      <c r="G100" s="169">
        <v>42736.0</v>
      </c>
      <c r="H100" s="145" t="s">
        <v>2352</v>
      </c>
      <c r="I100" s="168" t="s">
        <v>3245</v>
      </c>
      <c r="J100" s="148"/>
      <c r="K100" s="148"/>
      <c r="L100" s="11"/>
      <c r="O100" s="5"/>
    </row>
    <row r="101" ht="15.75" customHeight="1">
      <c r="A101" s="165" t="s">
        <v>1006</v>
      </c>
      <c r="B101" s="145" t="s">
        <v>2348</v>
      </c>
      <c r="C101" s="145" t="s">
        <v>3251</v>
      </c>
      <c r="D101" s="145" t="s">
        <v>3252</v>
      </c>
      <c r="E101" s="145" t="s">
        <v>3254</v>
      </c>
      <c r="F101" s="145" t="s">
        <v>3255</v>
      </c>
      <c r="G101" s="169">
        <v>42736.0</v>
      </c>
      <c r="H101" s="145" t="s">
        <v>2352</v>
      </c>
      <c r="I101" s="173" t="str">
        <f t="shared" ref="I101:I102" si="4">HYPERLINK("http://images.akamai.steamusercontent.com/ugc/96098571526148479/3C6720A4015E92EACEC538263DC9B0103A0F88B3/","http://images.akamai.steamusercontent.com/ugc/96098571526148479/3C6720A4015E92EACEC538263DC9B0103A0F88B3/")</f>
        <v>http://images.akamai.steamusercontent.com/ugc/96098571526148479/3C6720A4015E92EACEC538263DC9B0103A0F88B3/</v>
      </c>
      <c r="J101" s="148"/>
      <c r="K101" s="148"/>
      <c r="L101" s="11"/>
      <c r="O101" s="5"/>
    </row>
    <row r="102" ht="15.75" customHeight="1">
      <c r="A102" s="165" t="s">
        <v>1006</v>
      </c>
      <c r="B102" s="145" t="s">
        <v>2348</v>
      </c>
      <c r="C102" s="145" t="s">
        <v>3264</v>
      </c>
      <c r="D102" s="145" t="s">
        <v>3266</v>
      </c>
      <c r="E102" s="145" t="s">
        <v>3267</v>
      </c>
      <c r="F102" s="145" t="s">
        <v>3255</v>
      </c>
      <c r="G102" s="169">
        <v>42736.0</v>
      </c>
      <c r="H102" s="145" t="s">
        <v>2352</v>
      </c>
      <c r="I102" s="173" t="str">
        <f t="shared" si="4"/>
        <v>http://images.akamai.steamusercontent.com/ugc/96098571526148479/3C6720A4015E92EACEC538263DC9B0103A0F88B3/</v>
      </c>
      <c r="J102" s="148"/>
      <c r="K102" s="148"/>
      <c r="L102" s="11"/>
      <c r="O102" s="5"/>
    </row>
    <row r="103" ht="15.75" customHeight="1">
      <c r="A103" s="165" t="s">
        <v>1071</v>
      </c>
      <c r="B103" s="145" t="s">
        <v>3276</v>
      </c>
      <c r="C103" s="145" t="s">
        <v>3277</v>
      </c>
      <c r="D103" s="145" t="s">
        <v>3278</v>
      </c>
      <c r="E103" s="145" t="s">
        <v>3279</v>
      </c>
      <c r="F103" s="145"/>
      <c r="G103" s="169">
        <v>42736.0</v>
      </c>
      <c r="H103" s="145" t="s">
        <v>2234</v>
      </c>
      <c r="I103" s="168" t="s">
        <v>3282</v>
      </c>
      <c r="J103" s="148" t="s">
        <v>3284</v>
      </c>
      <c r="K103" s="148"/>
      <c r="L103" s="11"/>
      <c r="O103" s="5"/>
    </row>
    <row r="104" ht="15.75" customHeight="1">
      <c r="A104" s="165" t="s">
        <v>1071</v>
      </c>
      <c r="B104" s="145" t="s">
        <v>116</v>
      </c>
      <c r="C104" s="145" t="s">
        <v>3286</v>
      </c>
      <c r="D104" s="145" t="s">
        <v>3288</v>
      </c>
      <c r="E104" s="145" t="s">
        <v>3289</v>
      </c>
      <c r="F104" s="145" t="s">
        <v>3290</v>
      </c>
      <c r="G104" s="174">
        <v>39083.0</v>
      </c>
      <c r="H104" s="145" t="s">
        <v>2234</v>
      </c>
      <c r="I104" s="168" t="s">
        <v>2588</v>
      </c>
      <c r="J104" s="170" t="str">
        <f>HYPERLINK("http://forum.expgamingcommunity.com/topic/1262-player-report-smoke-matt-slain/","http://forum.expgamingcommunity.com/topic/1262-player-report-smoke-matt-slain/")</f>
        <v>http://forum.expgamingcommunity.com/topic/1262-player-report-smoke-matt-slain/</v>
      </c>
      <c r="K104" s="148"/>
      <c r="L104" s="11"/>
      <c r="O104" s="5"/>
    </row>
    <row r="105" ht="15.75" customHeight="1">
      <c r="A105" s="165" t="s">
        <v>115</v>
      </c>
      <c r="B105" s="145" t="s">
        <v>3307</v>
      </c>
      <c r="C105" s="145" t="s">
        <v>3309</v>
      </c>
      <c r="D105" s="145"/>
      <c r="E105" s="145" t="s">
        <v>3311</v>
      </c>
      <c r="F105" s="145" t="s">
        <v>3313</v>
      </c>
      <c r="G105" s="169">
        <v>42736.0</v>
      </c>
      <c r="H105" s="145" t="s">
        <v>2352</v>
      </c>
      <c r="I105" s="168" t="s">
        <v>3316</v>
      </c>
      <c r="J105" s="148"/>
      <c r="K105" s="148"/>
      <c r="L105" s="11"/>
      <c r="O105" s="5"/>
    </row>
    <row r="106" ht="15.75" customHeight="1">
      <c r="A106" s="165" t="s">
        <v>1071</v>
      </c>
      <c r="B106" s="145" t="s">
        <v>27</v>
      </c>
      <c r="C106" s="145" t="s">
        <v>3319</v>
      </c>
      <c r="D106" s="145" t="s">
        <v>3321</v>
      </c>
      <c r="E106" s="145" t="s">
        <v>3323</v>
      </c>
      <c r="F106" s="145" t="s">
        <v>3324</v>
      </c>
      <c r="G106" s="174">
        <v>42737.0</v>
      </c>
      <c r="H106" s="145" t="s">
        <v>2815</v>
      </c>
      <c r="I106" s="168" t="s">
        <v>3325</v>
      </c>
      <c r="J106" s="148"/>
      <c r="K106" s="148"/>
      <c r="L106" s="11"/>
      <c r="O106" s="5"/>
    </row>
    <row r="107" ht="15.75" customHeight="1">
      <c r="A107" s="165" t="s">
        <v>3329</v>
      </c>
      <c r="B107" s="145" t="s">
        <v>116</v>
      </c>
      <c r="C107" s="145" t="s">
        <v>3330</v>
      </c>
      <c r="D107" s="145" t="s">
        <v>3331</v>
      </c>
      <c r="E107" s="145" t="s">
        <v>3332</v>
      </c>
      <c r="F107" s="145" t="s">
        <v>3333</v>
      </c>
      <c r="G107" s="169">
        <v>42738.0</v>
      </c>
      <c r="H107" s="145" t="s">
        <v>2234</v>
      </c>
      <c r="I107" s="168" t="s">
        <v>2959</v>
      </c>
      <c r="J107" s="148"/>
      <c r="K107" s="148"/>
      <c r="L107" s="11"/>
      <c r="O107" s="5"/>
    </row>
    <row r="108" ht="15.75" customHeight="1">
      <c r="A108" s="165" t="s">
        <v>3329</v>
      </c>
      <c r="B108" s="145" t="s">
        <v>27</v>
      </c>
      <c r="C108" s="145" t="s">
        <v>3341</v>
      </c>
      <c r="D108" s="145" t="s">
        <v>3342</v>
      </c>
      <c r="E108" s="145" t="s">
        <v>3343</v>
      </c>
      <c r="F108" s="145" t="s">
        <v>3333</v>
      </c>
      <c r="G108" s="169">
        <v>42738.0</v>
      </c>
      <c r="H108" s="145" t="s">
        <v>2234</v>
      </c>
      <c r="I108" s="168" t="s">
        <v>2959</v>
      </c>
      <c r="J108" s="148"/>
      <c r="K108" s="148"/>
      <c r="L108" s="11"/>
      <c r="O108" s="5"/>
    </row>
    <row r="109" ht="15.75" customHeight="1">
      <c r="A109" s="165" t="s">
        <v>1071</v>
      </c>
      <c r="B109" s="145" t="s">
        <v>27</v>
      </c>
      <c r="C109" s="145" t="s">
        <v>3346</v>
      </c>
      <c r="D109" s="145" t="s">
        <v>3347</v>
      </c>
      <c r="E109" s="145" t="s">
        <v>3348</v>
      </c>
      <c r="F109" s="145" t="s">
        <v>3349</v>
      </c>
      <c r="G109" s="169">
        <v>42738.0</v>
      </c>
      <c r="H109" s="145" t="s">
        <v>2562</v>
      </c>
      <c r="I109" s="168" t="s">
        <v>3350</v>
      </c>
      <c r="J109" s="148"/>
      <c r="K109" s="148" t="s">
        <v>3351</v>
      </c>
      <c r="L109" s="11"/>
      <c r="O109" s="5"/>
    </row>
    <row r="110" ht="15.75" customHeight="1">
      <c r="A110" s="165" t="s">
        <v>74</v>
      </c>
      <c r="B110" s="145" t="s">
        <v>236</v>
      </c>
      <c r="C110" s="145" t="s">
        <v>3353</v>
      </c>
      <c r="D110" s="145" t="s">
        <v>3354</v>
      </c>
      <c r="E110" s="145"/>
      <c r="F110" s="145" t="s">
        <v>3355</v>
      </c>
      <c r="G110" s="169">
        <v>42738.0</v>
      </c>
      <c r="H110" s="145" t="s">
        <v>2234</v>
      </c>
      <c r="I110" s="168"/>
      <c r="J110" s="148"/>
      <c r="K110" s="148"/>
      <c r="L110" s="11"/>
      <c r="O110" s="5"/>
    </row>
    <row r="111" ht="15.75" customHeight="1">
      <c r="A111" s="165" t="s">
        <v>26</v>
      </c>
      <c r="B111" s="145" t="s">
        <v>2348</v>
      </c>
      <c r="C111" s="145" t="s">
        <v>3357</v>
      </c>
      <c r="D111" s="145" t="s">
        <v>3358</v>
      </c>
      <c r="E111" s="145" t="s">
        <v>3360</v>
      </c>
      <c r="F111" s="172">
        <v>0.53125</v>
      </c>
      <c r="G111" s="169">
        <v>42739.0</v>
      </c>
      <c r="H111" s="145" t="s">
        <v>2374</v>
      </c>
      <c r="I111" s="168"/>
      <c r="J111" s="148"/>
      <c r="K111" s="148"/>
      <c r="L111" s="11"/>
      <c r="O111" s="5"/>
    </row>
    <row r="112" ht="15.75" customHeight="1">
      <c r="A112" s="165" t="s">
        <v>26</v>
      </c>
      <c r="B112" s="145" t="s">
        <v>27</v>
      </c>
      <c r="C112" s="145" t="s">
        <v>3363</v>
      </c>
      <c r="D112" s="145" t="s">
        <v>3364</v>
      </c>
      <c r="E112" s="145"/>
      <c r="F112" s="177">
        <v>0.8090277777777778</v>
      </c>
      <c r="G112" s="169">
        <v>42739.0</v>
      </c>
      <c r="H112" s="145" t="s">
        <v>2562</v>
      </c>
      <c r="I112" s="168" t="s">
        <v>3374</v>
      </c>
      <c r="J112" s="148"/>
      <c r="K112" s="148"/>
      <c r="L112" s="11"/>
      <c r="O112" s="5"/>
    </row>
    <row r="113" ht="15.75" customHeight="1">
      <c r="A113" s="165" t="s">
        <v>26</v>
      </c>
      <c r="B113" s="145" t="s">
        <v>27</v>
      </c>
      <c r="C113" s="145" t="s">
        <v>3376</v>
      </c>
      <c r="D113" s="145" t="s">
        <v>3377</v>
      </c>
      <c r="E113" s="145"/>
      <c r="F113" s="178">
        <v>0.8090277777777778</v>
      </c>
      <c r="G113" s="146">
        <v>42739.0</v>
      </c>
      <c r="H113" s="144" t="s">
        <v>2562</v>
      </c>
      <c r="I113" s="147" t="s">
        <v>3374</v>
      </c>
      <c r="J113" s="148"/>
      <c r="K113" s="148"/>
      <c r="L113" s="11"/>
      <c r="O113" s="5"/>
    </row>
    <row r="114" ht="15.75" customHeight="1">
      <c r="A114" s="165" t="s">
        <v>1071</v>
      </c>
      <c r="B114" s="145" t="s">
        <v>2348</v>
      </c>
      <c r="C114" s="145" t="s">
        <v>3391</v>
      </c>
      <c r="D114" s="145" t="s">
        <v>3392</v>
      </c>
      <c r="E114" s="145" t="s">
        <v>3394</v>
      </c>
      <c r="F114" s="145" t="s">
        <v>3395</v>
      </c>
      <c r="G114" s="174">
        <v>42374.0</v>
      </c>
      <c r="H114" s="145" t="s">
        <v>2352</v>
      </c>
      <c r="I114" s="168" t="s">
        <v>3400</v>
      </c>
      <c r="J114" s="148"/>
      <c r="K114" s="148" t="s">
        <v>3402</v>
      </c>
      <c r="L114" s="11"/>
      <c r="O114" s="5"/>
    </row>
    <row r="115" ht="15.75" customHeight="1">
      <c r="A115" s="165" t="s">
        <v>1006</v>
      </c>
      <c r="B115" s="145" t="s">
        <v>2348</v>
      </c>
      <c r="C115" s="145" t="s">
        <v>3405</v>
      </c>
      <c r="D115" s="145" t="s">
        <v>3407</v>
      </c>
      <c r="E115" s="145" t="s">
        <v>3408</v>
      </c>
      <c r="F115" s="145" t="s">
        <v>3409</v>
      </c>
      <c r="G115" s="174">
        <v>42740.0</v>
      </c>
      <c r="H115" s="145" t="s">
        <v>3411</v>
      </c>
      <c r="I115" s="168" t="s">
        <v>3412</v>
      </c>
      <c r="J115" s="148"/>
      <c r="K115" s="148"/>
      <c r="L115" s="11"/>
      <c r="O115" s="5"/>
    </row>
    <row r="116" ht="15.75" customHeight="1">
      <c r="A116" s="165" t="s">
        <v>74</v>
      </c>
      <c r="B116" s="145" t="s">
        <v>3414</v>
      </c>
      <c r="C116" s="145" t="s">
        <v>3415</v>
      </c>
      <c r="D116" s="145"/>
      <c r="E116" s="145"/>
      <c r="F116" s="145" t="s">
        <v>3416</v>
      </c>
      <c r="G116" s="169">
        <v>42740.0</v>
      </c>
      <c r="H116" s="145" t="s">
        <v>3419</v>
      </c>
      <c r="I116" s="168" t="s">
        <v>3422</v>
      </c>
      <c r="J116" s="148"/>
      <c r="K116" s="148"/>
      <c r="L116" s="11"/>
      <c r="O116" s="5"/>
    </row>
    <row r="117" ht="15.75" customHeight="1">
      <c r="A117" s="165" t="s">
        <v>74</v>
      </c>
      <c r="B117" s="145" t="s">
        <v>44</v>
      </c>
      <c r="C117" s="145" t="s">
        <v>3424</v>
      </c>
      <c r="D117" s="145" t="s">
        <v>3425</v>
      </c>
      <c r="E117" s="145" t="s">
        <v>3426</v>
      </c>
      <c r="F117" s="145" t="s">
        <v>3427</v>
      </c>
      <c r="G117" s="169">
        <v>42740.0</v>
      </c>
      <c r="H117" s="145" t="s">
        <v>2234</v>
      </c>
      <c r="I117" s="168" t="s">
        <v>3428</v>
      </c>
      <c r="J117" s="148"/>
      <c r="K117" s="148"/>
      <c r="L117" s="11"/>
      <c r="O117" s="5"/>
    </row>
    <row r="118" ht="15.75" customHeight="1">
      <c r="A118" s="165" t="s">
        <v>74</v>
      </c>
      <c r="B118" s="145" t="s">
        <v>44</v>
      </c>
      <c r="C118" s="145" t="s">
        <v>3431</v>
      </c>
      <c r="D118" s="145" t="s">
        <v>3432</v>
      </c>
      <c r="E118" s="145" t="s">
        <v>3434</v>
      </c>
      <c r="F118" s="145" t="s">
        <v>3427</v>
      </c>
      <c r="G118" s="169">
        <v>42740.0</v>
      </c>
      <c r="H118" s="145" t="s">
        <v>2234</v>
      </c>
      <c r="I118" s="168" t="s">
        <v>3435</v>
      </c>
      <c r="J118" s="148"/>
      <c r="K118" s="148"/>
      <c r="L118" s="11"/>
      <c r="O118" s="5"/>
    </row>
    <row r="119" ht="15.75" customHeight="1">
      <c r="A119" s="165" t="s">
        <v>74</v>
      </c>
      <c r="B119" s="145" t="s">
        <v>44</v>
      </c>
      <c r="C119" s="145" t="s">
        <v>3438</v>
      </c>
      <c r="D119" s="145" t="s">
        <v>3439</v>
      </c>
      <c r="E119" s="145" t="s">
        <v>3440</v>
      </c>
      <c r="F119" s="177">
        <v>0.7166666666666667</v>
      </c>
      <c r="G119" s="169">
        <v>42740.0</v>
      </c>
      <c r="H119" s="145" t="s">
        <v>2234</v>
      </c>
      <c r="I119" s="168"/>
      <c r="J119" s="148"/>
      <c r="K119" s="148"/>
      <c r="L119" s="11"/>
      <c r="O119" s="5"/>
    </row>
    <row r="120" ht="15.75" customHeight="1">
      <c r="A120" s="165" t="s">
        <v>26</v>
      </c>
      <c r="B120" s="145" t="s">
        <v>27</v>
      </c>
      <c r="C120" s="145" t="s">
        <v>2309</v>
      </c>
      <c r="D120" s="145" t="s">
        <v>3441</v>
      </c>
      <c r="E120" s="145"/>
      <c r="F120" s="172">
        <v>0.8652777777777778</v>
      </c>
      <c r="G120" s="169">
        <v>42740.0</v>
      </c>
      <c r="H120" s="145" t="s">
        <v>2374</v>
      </c>
      <c r="I120" s="168" t="s">
        <v>3442</v>
      </c>
      <c r="J120" s="148"/>
      <c r="K120" s="148"/>
      <c r="L120" s="11"/>
      <c r="O120" s="5"/>
    </row>
    <row r="121" ht="15.75" customHeight="1">
      <c r="A121" s="165" t="s">
        <v>26</v>
      </c>
      <c r="B121" s="145" t="s">
        <v>27</v>
      </c>
      <c r="C121" s="145" t="s">
        <v>3444</v>
      </c>
      <c r="D121" s="145" t="s">
        <v>3446</v>
      </c>
      <c r="E121" s="145" t="s">
        <v>3447</v>
      </c>
      <c r="F121" s="172">
        <v>0.7694444444444445</v>
      </c>
      <c r="G121" s="169">
        <v>42741.0</v>
      </c>
      <c r="H121" s="145" t="s">
        <v>2374</v>
      </c>
      <c r="I121" s="168" t="s">
        <v>3453</v>
      </c>
      <c r="J121" s="148"/>
      <c r="K121" s="148"/>
      <c r="L121" s="11"/>
      <c r="O121" s="5"/>
    </row>
    <row r="122" ht="15.75" customHeight="1">
      <c r="A122" s="165" t="s">
        <v>26</v>
      </c>
      <c r="B122" s="145" t="s">
        <v>27</v>
      </c>
      <c r="C122" s="145" t="s">
        <v>3457</v>
      </c>
      <c r="D122" s="145" t="s">
        <v>3458</v>
      </c>
      <c r="E122" s="145" t="s">
        <v>3459</v>
      </c>
      <c r="F122" s="151">
        <v>0.7694444444444445</v>
      </c>
      <c r="G122" s="169">
        <v>42741.0</v>
      </c>
      <c r="H122" s="144" t="s">
        <v>2374</v>
      </c>
      <c r="I122" s="147" t="s">
        <v>3453</v>
      </c>
      <c r="J122" s="148"/>
      <c r="K122" s="148"/>
      <c r="L122" s="11"/>
      <c r="O122" s="5"/>
    </row>
    <row r="123" ht="15.75" customHeight="1">
      <c r="A123" s="165" t="s">
        <v>215</v>
      </c>
      <c r="B123" s="145" t="s">
        <v>116</v>
      </c>
      <c r="C123" s="145" t="s">
        <v>3466</v>
      </c>
      <c r="D123" s="145" t="s">
        <v>3469</v>
      </c>
      <c r="E123" s="145" t="s">
        <v>3470</v>
      </c>
      <c r="F123" s="145" t="s">
        <v>3472</v>
      </c>
      <c r="G123" s="171">
        <v>42742.0</v>
      </c>
      <c r="H123" s="145" t="s">
        <v>2234</v>
      </c>
      <c r="I123" s="168" t="s">
        <v>3474</v>
      </c>
      <c r="J123" s="148"/>
      <c r="K123" s="148"/>
      <c r="L123" s="11"/>
      <c r="O123" s="5"/>
    </row>
    <row r="124" ht="15.75" customHeight="1">
      <c r="A124" s="165" t="s">
        <v>215</v>
      </c>
      <c r="B124" s="145" t="s">
        <v>116</v>
      </c>
      <c r="C124" s="145" t="s">
        <v>3457</v>
      </c>
      <c r="D124" s="145" t="s">
        <v>3458</v>
      </c>
      <c r="E124" s="145" t="s">
        <v>3478</v>
      </c>
      <c r="F124" s="145" t="s">
        <v>3472</v>
      </c>
      <c r="G124" s="171">
        <v>42742.0</v>
      </c>
      <c r="H124" s="145" t="s">
        <v>2234</v>
      </c>
      <c r="I124" s="168" t="s">
        <v>3474</v>
      </c>
      <c r="J124" s="148"/>
      <c r="K124" s="148"/>
      <c r="L124" s="11"/>
      <c r="O124" s="5"/>
    </row>
    <row r="125" ht="15.75" customHeight="1">
      <c r="A125" s="165" t="s">
        <v>215</v>
      </c>
      <c r="B125" s="145" t="s">
        <v>116</v>
      </c>
      <c r="C125" s="145" t="s">
        <v>2925</v>
      </c>
      <c r="D125" s="145" t="s">
        <v>3482</v>
      </c>
      <c r="E125" s="145" t="s">
        <v>3485</v>
      </c>
      <c r="F125" s="145" t="s">
        <v>3487</v>
      </c>
      <c r="G125" s="171">
        <v>42742.0</v>
      </c>
      <c r="H125" s="145" t="s">
        <v>2234</v>
      </c>
      <c r="I125" s="168" t="s">
        <v>3489</v>
      </c>
      <c r="J125" s="148"/>
      <c r="K125" s="148"/>
      <c r="L125" s="11"/>
      <c r="O125" s="5"/>
    </row>
    <row r="126" ht="15.75" customHeight="1">
      <c r="A126" s="165" t="s">
        <v>1006</v>
      </c>
      <c r="B126" s="145" t="s">
        <v>27</v>
      </c>
      <c r="C126" s="145" t="s">
        <v>2663</v>
      </c>
      <c r="D126" s="145" t="s">
        <v>3494</v>
      </c>
      <c r="E126" s="145" t="s">
        <v>3495</v>
      </c>
      <c r="F126" s="145" t="s">
        <v>3499</v>
      </c>
      <c r="G126" s="171">
        <v>42742.0</v>
      </c>
      <c r="H126" s="145" t="s">
        <v>2234</v>
      </c>
      <c r="I126" s="168" t="s">
        <v>3501</v>
      </c>
      <c r="J126" s="148"/>
      <c r="K126" s="148"/>
      <c r="L126" s="11"/>
      <c r="O126" s="5"/>
    </row>
    <row r="127" ht="15.75" customHeight="1">
      <c r="A127" s="165" t="s">
        <v>1006</v>
      </c>
      <c r="B127" s="145" t="s">
        <v>27</v>
      </c>
      <c r="C127" s="145" t="s">
        <v>3505</v>
      </c>
      <c r="D127" s="145" t="s">
        <v>3506</v>
      </c>
      <c r="E127" s="145" t="s">
        <v>3508</v>
      </c>
      <c r="F127" s="145" t="s">
        <v>3499</v>
      </c>
      <c r="G127" s="171">
        <v>42742.0</v>
      </c>
      <c r="H127" s="145" t="s">
        <v>3509</v>
      </c>
      <c r="I127" s="168" t="s">
        <v>3510</v>
      </c>
      <c r="J127" s="148"/>
      <c r="K127" s="148"/>
      <c r="L127" s="11"/>
      <c r="O127" s="5"/>
    </row>
    <row r="128" ht="15.75" customHeight="1">
      <c r="A128" s="165" t="s">
        <v>1006</v>
      </c>
      <c r="B128" s="145" t="s">
        <v>79</v>
      </c>
      <c r="C128" s="145" t="s">
        <v>3511</v>
      </c>
      <c r="D128" s="145" t="s">
        <v>3512</v>
      </c>
      <c r="E128" s="145" t="s">
        <v>3513</v>
      </c>
      <c r="F128" s="172">
        <v>0.4305555555555556</v>
      </c>
      <c r="G128" s="171">
        <v>42742.0</v>
      </c>
      <c r="H128" s="145" t="s">
        <v>3515</v>
      </c>
      <c r="I128" s="168" t="s">
        <v>3516</v>
      </c>
      <c r="J128" s="148"/>
      <c r="K128" s="148"/>
      <c r="L128" s="11"/>
      <c r="O128" s="5"/>
    </row>
    <row r="129" ht="15.75" customHeight="1">
      <c r="A129" s="165" t="s">
        <v>2313</v>
      </c>
      <c r="B129" s="145" t="s">
        <v>27</v>
      </c>
      <c r="C129" s="145" t="s">
        <v>3519</v>
      </c>
      <c r="D129" s="145" t="s">
        <v>3347</v>
      </c>
      <c r="E129" s="145"/>
      <c r="F129" s="177">
        <v>0.12986111111111112</v>
      </c>
      <c r="G129" s="171">
        <v>42743.0</v>
      </c>
      <c r="H129" s="145" t="s">
        <v>3181</v>
      </c>
      <c r="I129" s="168" t="s">
        <v>3521</v>
      </c>
      <c r="J129" s="148"/>
      <c r="K129" s="148"/>
      <c r="L129" s="11"/>
      <c r="O129" s="5"/>
    </row>
    <row r="130" ht="15.75" customHeight="1">
      <c r="A130" s="165" t="s">
        <v>65</v>
      </c>
      <c r="B130" s="145" t="s">
        <v>116</v>
      </c>
      <c r="C130" s="145" t="s">
        <v>3523</v>
      </c>
      <c r="D130" s="145" t="s">
        <v>3525</v>
      </c>
      <c r="E130" s="145"/>
      <c r="F130" s="145" t="s">
        <v>3526</v>
      </c>
      <c r="G130" s="171">
        <v>42743.0</v>
      </c>
      <c r="H130" s="145" t="s">
        <v>3515</v>
      </c>
      <c r="I130" s="168" t="s">
        <v>3529</v>
      </c>
      <c r="J130" s="148"/>
      <c r="K130" s="148"/>
      <c r="L130" s="11"/>
      <c r="O130" s="5"/>
    </row>
    <row r="131" ht="15.75" customHeight="1">
      <c r="A131" s="165" t="s">
        <v>26</v>
      </c>
      <c r="B131" s="145" t="s">
        <v>2348</v>
      </c>
      <c r="C131" s="145" t="s">
        <v>3533</v>
      </c>
      <c r="D131" s="145" t="s">
        <v>3535</v>
      </c>
      <c r="E131" s="145" t="s">
        <v>3536</v>
      </c>
      <c r="F131" s="145" t="s">
        <v>3537</v>
      </c>
      <c r="G131" s="171">
        <v>42744.0</v>
      </c>
      <c r="H131" s="145" t="s">
        <v>2374</v>
      </c>
      <c r="I131" s="168" t="s">
        <v>3538</v>
      </c>
      <c r="J131" s="148"/>
      <c r="K131" s="148"/>
      <c r="L131" s="11"/>
      <c r="O131" s="5"/>
    </row>
    <row r="132" ht="15.75" customHeight="1">
      <c r="A132" s="165" t="s">
        <v>26</v>
      </c>
      <c r="B132" s="145" t="s">
        <v>2348</v>
      </c>
      <c r="C132" s="145" t="s">
        <v>3539</v>
      </c>
      <c r="D132" s="145" t="s">
        <v>3540</v>
      </c>
      <c r="E132" s="145" t="s">
        <v>3541</v>
      </c>
      <c r="F132" s="145" t="s">
        <v>3537</v>
      </c>
      <c r="G132" s="171">
        <v>42744.0</v>
      </c>
      <c r="H132" s="145" t="s">
        <v>2374</v>
      </c>
      <c r="I132" s="168" t="s">
        <v>3538</v>
      </c>
      <c r="J132" s="148"/>
      <c r="K132" s="148"/>
      <c r="L132" s="11"/>
      <c r="O132" s="5"/>
    </row>
    <row r="133" ht="15.75" customHeight="1">
      <c r="A133" s="165" t="s">
        <v>26</v>
      </c>
      <c r="B133" s="145" t="s">
        <v>2348</v>
      </c>
      <c r="C133" s="145" t="s">
        <v>3548</v>
      </c>
      <c r="D133" s="145" t="s">
        <v>3549</v>
      </c>
      <c r="E133" s="145" t="s">
        <v>3550</v>
      </c>
      <c r="F133" s="145" t="s">
        <v>3537</v>
      </c>
      <c r="G133" s="171">
        <v>42744.0</v>
      </c>
      <c r="H133" s="145" t="s">
        <v>2374</v>
      </c>
      <c r="I133" s="168" t="s">
        <v>3552</v>
      </c>
      <c r="J133" s="148"/>
      <c r="K133" s="148"/>
      <c r="L133" s="11"/>
      <c r="O133" s="5"/>
    </row>
    <row r="134" ht="15.75" customHeight="1">
      <c r="A134" s="165" t="s">
        <v>215</v>
      </c>
      <c r="B134" s="145" t="s">
        <v>27</v>
      </c>
      <c r="C134" s="145" t="s">
        <v>3556</v>
      </c>
      <c r="D134" s="145" t="s">
        <v>3558</v>
      </c>
      <c r="E134" s="145" t="s">
        <v>3559</v>
      </c>
      <c r="F134" s="145" t="s">
        <v>3560</v>
      </c>
      <c r="G134" s="171">
        <v>42744.0</v>
      </c>
      <c r="H134" s="145" t="s">
        <v>2234</v>
      </c>
      <c r="I134" s="168" t="s">
        <v>3563</v>
      </c>
      <c r="J134" s="148"/>
      <c r="K134" s="148"/>
      <c r="L134" s="11"/>
      <c r="O134" s="5"/>
    </row>
    <row r="135" ht="15.75" customHeight="1">
      <c r="A135" s="165" t="s">
        <v>65</v>
      </c>
      <c r="B135" s="145" t="s">
        <v>27</v>
      </c>
      <c r="C135" s="145" t="s">
        <v>1307</v>
      </c>
      <c r="D135" s="179" t="s">
        <v>3568</v>
      </c>
      <c r="E135" s="179" t="s">
        <v>3585</v>
      </c>
      <c r="F135" s="145" t="s">
        <v>3586</v>
      </c>
      <c r="G135" s="171">
        <v>42745.0</v>
      </c>
      <c r="H135" s="145" t="s">
        <v>3587</v>
      </c>
      <c r="I135" s="168" t="s">
        <v>3589</v>
      </c>
      <c r="J135" s="148"/>
      <c r="K135" s="148"/>
      <c r="L135" s="11"/>
      <c r="O135" s="5"/>
    </row>
    <row r="136" ht="15.75" customHeight="1">
      <c r="A136" s="165" t="s">
        <v>26</v>
      </c>
      <c r="B136" s="145" t="s">
        <v>2348</v>
      </c>
      <c r="C136" s="145" t="s">
        <v>2205</v>
      </c>
      <c r="D136" s="145" t="s">
        <v>3592</v>
      </c>
      <c r="E136" s="145" t="s">
        <v>3593</v>
      </c>
      <c r="F136" s="145" t="s">
        <v>957</v>
      </c>
      <c r="G136" s="171">
        <v>42746.0</v>
      </c>
      <c r="H136" s="145" t="s">
        <v>3597</v>
      </c>
      <c r="I136" s="168"/>
      <c r="J136" s="148"/>
      <c r="K136" s="148"/>
      <c r="L136" s="11"/>
      <c r="O136" s="5"/>
    </row>
    <row r="137" ht="15.75" customHeight="1">
      <c r="A137" s="165" t="s">
        <v>26</v>
      </c>
      <c r="B137" s="145" t="s">
        <v>27</v>
      </c>
      <c r="C137" s="145" t="s">
        <v>2627</v>
      </c>
      <c r="D137" s="145" t="s">
        <v>3603</v>
      </c>
      <c r="E137" s="145" t="s">
        <v>3604</v>
      </c>
      <c r="F137" s="172">
        <v>0.7638888888888888</v>
      </c>
      <c r="G137" s="171">
        <v>42748.0</v>
      </c>
      <c r="H137" s="145" t="s">
        <v>2374</v>
      </c>
      <c r="I137" s="168" t="s">
        <v>2451</v>
      </c>
      <c r="J137" s="148"/>
      <c r="K137" s="148"/>
      <c r="L137" s="11"/>
      <c r="O137" s="5"/>
    </row>
    <row r="138" ht="15.75" customHeight="1">
      <c r="A138" s="165" t="s">
        <v>26</v>
      </c>
      <c r="B138" s="145" t="s">
        <v>2348</v>
      </c>
      <c r="C138" s="145" t="s">
        <v>3606</v>
      </c>
      <c r="D138" s="145" t="s">
        <v>3608</v>
      </c>
      <c r="E138" s="145" t="s">
        <v>3610</v>
      </c>
      <c r="F138" s="172">
        <v>0.7569444444444444</v>
      </c>
      <c r="G138" s="171">
        <v>42748.0</v>
      </c>
      <c r="H138" s="145" t="s">
        <v>2374</v>
      </c>
      <c r="I138" s="168" t="s">
        <v>3611</v>
      </c>
      <c r="J138" s="148"/>
      <c r="K138" s="148"/>
      <c r="L138" s="11"/>
      <c r="O138" s="5"/>
    </row>
    <row r="139" ht="15.75" customHeight="1">
      <c r="A139" s="165" t="s">
        <v>26</v>
      </c>
      <c r="B139" s="145" t="s">
        <v>27</v>
      </c>
      <c r="C139" s="145" t="s">
        <v>3616</v>
      </c>
      <c r="D139" s="145" t="s">
        <v>3618</v>
      </c>
      <c r="E139" s="145"/>
      <c r="F139" s="172">
        <v>0.7708333333333334</v>
      </c>
      <c r="G139" s="171">
        <v>42748.0</v>
      </c>
      <c r="H139" s="145" t="s">
        <v>2374</v>
      </c>
      <c r="I139" s="168" t="s">
        <v>3622</v>
      </c>
      <c r="J139" s="148"/>
      <c r="K139" s="148"/>
      <c r="L139" s="11"/>
      <c r="O139" s="5"/>
    </row>
    <row r="140" ht="15.75" customHeight="1">
      <c r="A140" s="165" t="s">
        <v>26</v>
      </c>
      <c r="B140" s="145" t="s">
        <v>27</v>
      </c>
      <c r="C140" s="145" t="s">
        <v>3625</v>
      </c>
      <c r="D140" s="145" t="s">
        <v>3627</v>
      </c>
      <c r="E140" s="145"/>
      <c r="F140" s="172">
        <v>0.7708333333333334</v>
      </c>
      <c r="G140" s="171">
        <v>42748.0</v>
      </c>
      <c r="H140" s="145" t="s">
        <v>2374</v>
      </c>
      <c r="I140" s="168" t="s">
        <v>3628</v>
      </c>
      <c r="J140" s="148"/>
      <c r="K140" s="148"/>
      <c r="L140" s="11"/>
      <c r="O140" s="5"/>
    </row>
    <row r="141" ht="15.75" customHeight="1">
      <c r="A141" s="165" t="s">
        <v>2313</v>
      </c>
      <c r="B141" s="145" t="s">
        <v>2348</v>
      </c>
      <c r="C141" s="145" t="s">
        <v>3629</v>
      </c>
      <c r="D141" s="145" t="s">
        <v>3630</v>
      </c>
      <c r="E141" s="145" t="s">
        <v>3631</v>
      </c>
      <c r="F141" s="145" t="s">
        <v>3632</v>
      </c>
      <c r="G141" s="171">
        <v>42749.0</v>
      </c>
      <c r="H141" s="145" t="s">
        <v>2352</v>
      </c>
      <c r="I141" s="168" t="s">
        <v>3633</v>
      </c>
      <c r="J141" s="148"/>
      <c r="K141" s="148"/>
      <c r="L141" s="11"/>
      <c r="O141" s="5"/>
    </row>
    <row r="142" ht="15.75" customHeight="1">
      <c r="A142" s="165" t="s">
        <v>3108</v>
      </c>
      <c r="B142" s="145" t="s">
        <v>3634</v>
      </c>
      <c r="C142" s="145" t="s">
        <v>3635</v>
      </c>
      <c r="D142" s="145"/>
      <c r="E142" s="145"/>
      <c r="F142" s="145" t="s">
        <v>3636</v>
      </c>
      <c r="G142" s="171">
        <v>42739.0</v>
      </c>
      <c r="H142" s="145" t="s">
        <v>3637</v>
      </c>
      <c r="I142" s="168" t="s">
        <v>3638</v>
      </c>
      <c r="J142" s="148"/>
      <c r="K142" s="148"/>
      <c r="L142" s="11"/>
      <c r="O142" s="5"/>
    </row>
    <row r="143" ht="15.75" customHeight="1">
      <c r="A143" s="165" t="s">
        <v>3108</v>
      </c>
      <c r="B143" s="145" t="s">
        <v>3199</v>
      </c>
      <c r="C143" s="145" t="s">
        <v>3640</v>
      </c>
      <c r="D143" s="179" t="s">
        <v>3642</v>
      </c>
      <c r="E143" s="179" t="s">
        <v>3643</v>
      </c>
      <c r="F143" s="145" t="s">
        <v>3645</v>
      </c>
      <c r="G143" s="171">
        <v>42750.0</v>
      </c>
      <c r="H143" s="145" t="s">
        <v>2374</v>
      </c>
      <c r="I143" s="168" t="s">
        <v>3648</v>
      </c>
      <c r="J143" s="170" t="str">
        <f>HYPERLINK("https://www.youtube.com/watch?v=v8sCbZjoNeo&amp;feature=youtu.be","https://www.youtube.com/watch?v=v8sCbZjoNeo&amp;feature=youtu.be")</f>
        <v>https://www.youtube.com/watch?v=v8sCbZjoNeo&amp;feature=youtu.be</v>
      </c>
      <c r="K143" s="148"/>
      <c r="L143" s="11"/>
      <c r="O143" s="5"/>
    </row>
    <row r="144" ht="15.75" customHeight="1">
      <c r="A144" s="165" t="s">
        <v>3108</v>
      </c>
      <c r="B144" s="145" t="s">
        <v>3199</v>
      </c>
      <c r="C144" s="145" t="s">
        <v>3660</v>
      </c>
      <c r="D144" s="181" t="s">
        <v>3661</v>
      </c>
      <c r="E144" s="181" t="s">
        <v>3678</v>
      </c>
      <c r="F144" s="144" t="s">
        <v>3679</v>
      </c>
      <c r="G144" s="171">
        <v>42752.0</v>
      </c>
      <c r="H144" s="145" t="s">
        <v>2374</v>
      </c>
      <c r="I144" s="168" t="s">
        <v>2451</v>
      </c>
      <c r="J144" s="170" t="str">
        <f t="shared" ref="J144:J147" si="5">HYPERLINK("https://gyazo.com/c0d1d0fc23e828500a8938f108cf6eda","https://gyazo.com/c0d1d0fc23e828500a8938f108cf6eda")</f>
        <v>https://gyazo.com/c0d1d0fc23e828500a8938f108cf6eda</v>
      </c>
      <c r="K144" s="148"/>
      <c r="L144" s="11"/>
      <c r="O144" s="5"/>
    </row>
    <row r="145" ht="15.75" customHeight="1">
      <c r="A145" s="165" t="s">
        <v>3108</v>
      </c>
      <c r="B145" s="145" t="s">
        <v>3199</v>
      </c>
      <c r="C145" s="145" t="s">
        <v>3697</v>
      </c>
      <c r="D145" s="179" t="s">
        <v>3698</v>
      </c>
      <c r="E145" s="181" t="s">
        <v>3700</v>
      </c>
      <c r="F145" s="144" t="s">
        <v>3679</v>
      </c>
      <c r="G145" s="171">
        <v>42752.0</v>
      </c>
      <c r="H145" s="145" t="s">
        <v>2374</v>
      </c>
      <c r="I145" s="168" t="s">
        <v>2451</v>
      </c>
      <c r="J145" s="170" t="str">
        <f t="shared" si="5"/>
        <v>https://gyazo.com/c0d1d0fc23e828500a8938f108cf6eda</v>
      </c>
      <c r="K145" s="148"/>
      <c r="L145" s="11"/>
      <c r="O145" s="5"/>
    </row>
    <row r="146" ht="15.75" customHeight="1">
      <c r="A146" s="165" t="s">
        <v>3108</v>
      </c>
      <c r="B146" s="145" t="s">
        <v>3199</v>
      </c>
      <c r="C146" s="145" t="s">
        <v>3710</v>
      </c>
      <c r="D146" s="181" t="s">
        <v>3712</v>
      </c>
      <c r="E146" s="181" t="s">
        <v>3713</v>
      </c>
      <c r="F146" s="144" t="s">
        <v>3679</v>
      </c>
      <c r="G146" s="171">
        <v>42752.0</v>
      </c>
      <c r="H146" s="145" t="s">
        <v>2374</v>
      </c>
      <c r="I146" s="168" t="s">
        <v>2451</v>
      </c>
      <c r="J146" s="170" t="str">
        <f t="shared" si="5"/>
        <v>https://gyazo.com/c0d1d0fc23e828500a8938f108cf6eda</v>
      </c>
      <c r="K146" s="148"/>
      <c r="L146" s="11"/>
      <c r="O146" s="5"/>
    </row>
    <row r="147" ht="15.75" customHeight="1">
      <c r="A147" s="165" t="s">
        <v>3108</v>
      </c>
      <c r="B147" s="145" t="s">
        <v>3199</v>
      </c>
      <c r="C147" s="145" t="s">
        <v>3721</v>
      </c>
      <c r="D147" s="181" t="s">
        <v>3723</v>
      </c>
      <c r="E147" s="181" t="s">
        <v>3724</v>
      </c>
      <c r="F147" s="145" t="s">
        <v>3679</v>
      </c>
      <c r="G147" s="171">
        <v>42752.0</v>
      </c>
      <c r="H147" s="145" t="s">
        <v>2374</v>
      </c>
      <c r="I147" s="168" t="s">
        <v>2451</v>
      </c>
      <c r="J147" s="170" t="str">
        <f t="shared" si="5"/>
        <v>https://gyazo.com/c0d1d0fc23e828500a8938f108cf6eda</v>
      </c>
      <c r="K147" s="148"/>
      <c r="L147" s="11"/>
      <c r="O147" s="5"/>
    </row>
    <row r="148" ht="15.75" customHeight="1">
      <c r="A148" s="165" t="s">
        <v>3108</v>
      </c>
      <c r="B148" s="145" t="s">
        <v>455</v>
      </c>
      <c r="C148" s="145" t="s">
        <v>3733</v>
      </c>
      <c r="D148" s="179" t="s">
        <v>3736</v>
      </c>
      <c r="E148" s="179" t="s">
        <v>3738</v>
      </c>
      <c r="F148" s="145" t="s">
        <v>3739</v>
      </c>
      <c r="G148" s="171">
        <v>42752.0</v>
      </c>
      <c r="H148" s="145" t="s">
        <v>2234</v>
      </c>
      <c r="I148" s="168" t="s">
        <v>3742</v>
      </c>
      <c r="J148" s="148"/>
      <c r="K148" s="148"/>
      <c r="L148" s="11"/>
      <c r="O148" s="5"/>
    </row>
    <row r="149" ht="15.75" customHeight="1">
      <c r="A149" s="165" t="s">
        <v>3108</v>
      </c>
      <c r="B149" s="145" t="s">
        <v>455</v>
      </c>
      <c r="C149" s="145" t="s">
        <v>3752</v>
      </c>
      <c r="D149" s="179" t="s">
        <v>3753</v>
      </c>
      <c r="E149" s="179" t="s">
        <v>3754</v>
      </c>
      <c r="F149" s="145" t="s">
        <v>3739</v>
      </c>
      <c r="G149" s="171">
        <v>42752.0</v>
      </c>
      <c r="H149" s="145" t="s">
        <v>2234</v>
      </c>
      <c r="I149" s="168" t="s">
        <v>3742</v>
      </c>
      <c r="J149" s="148"/>
      <c r="K149" s="148"/>
      <c r="L149" s="11"/>
      <c r="O149" s="5"/>
    </row>
    <row r="150" ht="15.75" customHeight="1">
      <c r="A150" s="165" t="s">
        <v>280</v>
      </c>
      <c r="B150" s="145" t="s">
        <v>3199</v>
      </c>
      <c r="C150" s="145" t="s">
        <v>3757</v>
      </c>
      <c r="D150" s="145" t="s">
        <v>3758</v>
      </c>
      <c r="E150" s="145" t="s">
        <v>3760</v>
      </c>
      <c r="F150" s="145" t="s">
        <v>3761</v>
      </c>
      <c r="G150" s="171">
        <v>42753.0</v>
      </c>
      <c r="H150" s="145" t="s">
        <v>3762</v>
      </c>
      <c r="I150" s="168" t="s">
        <v>3764</v>
      </c>
      <c r="J150" s="148"/>
      <c r="K150" s="148"/>
      <c r="L150" s="11"/>
      <c r="O150" s="5"/>
    </row>
    <row r="151" ht="15.75" customHeight="1">
      <c r="A151" s="165" t="s">
        <v>280</v>
      </c>
      <c r="B151" s="145" t="s">
        <v>3199</v>
      </c>
      <c r="C151" s="145" t="s">
        <v>3770</v>
      </c>
      <c r="D151" s="145" t="s">
        <v>3771</v>
      </c>
      <c r="E151" s="145" t="s">
        <v>3773</v>
      </c>
      <c r="F151" s="145" t="s">
        <v>3774</v>
      </c>
      <c r="G151" s="171">
        <v>42755.0</v>
      </c>
      <c r="H151" s="145" t="s">
        <v>3515</v>
      </c>
      <c r="I151" s="168" t="s">
        <v>3776</v>
      </c>
      <c r="J151" s="148"/>
      <c r="K151" s="148"/>
      <c r="L151" s="11"/>
      <c r="O151" s="5"/>
    </row>
    <row r="152" ht="15.75" customHeight="1">
      <c r="A152" s="165" t="s">
        <v>43</v>
      </c>
      <c r="B152" s="145" t="s">
        <v>27</v>
      </c>
      <c r="C152" s="145" t="s">
        <v>3779</v>
      </c>
      <c r="D152" s="145" t="s">
        <v>3780</v>
      </c>
      <c r="E152" s="145"/>
      <c r="F152" s="145" t="s">
        <v>3781</v>
      </c>
      <c r="G152" s="171">
        <v>42755.0</v>
      </c>
      <c r="H152" s="145" t="s">
        <v>3782</v>
      </c>
      <c r="I152" s="168" t="s">
        <v>3784</v>
      </c>
      <c r="J152" s="170" t="str">
        <f>HYPERLINK("https://gyazo.com/46c8c3c21730e9a49de7255eedd5a37f","https://gyazo.com/46c8c3c21730e9a49de7255eedd5a37f")</f>
        <v>https://gyazo.com/46c8c3c21730e9a49de7255eedd5a37f</v>
      </c>
      <c r="K152" s="148"/>
      <c r="L152" s="11"/>
      <c r="O152" s="5"/>
    </row>
    <row r="153" ht="15.75" customHeight="1">
      <c r="A153" s="165" t="s">
        <v>45</v>
      </c>
      <c r="B153" s="145" t="s">
        <v>2348</v>
      </c>
      <c r="C153" s="145" t="s">
        <v>3799</v>
      </c>
      <c r="D153" s="145" t="s">
        <v>3801</v>
      </c>
      <c r="E153" s="145" t="s">
        <v>3803</v>
      </c>
      <c r="F153" s="145" t="s">
        <v>3804</v>
      </c>
      <c r="G153" s="169">
        <v>42756.0</v>
      </c>
      <c r="H153" s="145" t="s">
        <v>2352</v>
      </c>
      <c r="I153" s="168" t="s">
        <v>3805</v>
      </c>
      <c r="J153" s="170" t="str">
        <f t="shared" ref="J153:J154" si="6">HYPERLINK("https://youtu.be/3f8IVl3_oHw","https://youtu.be/3f8IVl3_oHw")</f>
        <v>https://youtu.be/3f8IVl3_oHw</v>
      </c>
      <c r="K153" s="148"/>
      <c r="L153" s="11"/>
      <c r="O153" s="5"/>
    </row>
    <row r="154" ht="15.75" customHeight="1">
      <c r="A154" s="165" t="s">
        <v>45</v>
      </c>
      <c r="B154" s="145" t="s">
        <v>2348</v>
      </c>
      <c r="C154" s="145" t="s">
        <v>3823</v>
      </c>
      <c r="D154" s="145" t="s">
        <v>3824</v>
      </c>
      <c r="E154" s="179" t="s">
        <v>3825</v>
      </c>
      <c r="F154" s="145" t="s">
        <v>3826</v>
      </c>
      <c r="G154" s="169">
        <v>42756.0</v>
      </c>
      <c r="H154" s="145" t="s">
        <v>2352</v>
      </c>
      <c r="I154" s="168" t="s">
        <v>3827</v>
      </c>
      <c r="J154" s="170" t="str">
        <f t="shared" si="6"/>
        <v>https://youtu.be/3f8IVl3_oHw</v>
      </c>
      <c r="K154" s="148"/>
      <c r="L154" s="11"/>
      <c r="O154" s="5"/>
    </row>
    <row r="155" ht="15.75" customHeight="1">
      <c r="A155" s="165" t="s">
        <v>3174</v>
      </c>
      <c r="B155" s="145" t="s">
        <v>27</v>
      </c>
      <c r="C155" s="145" t="s">
        <v>3838</v>
      </c>
      <c r="D155" s="179" t="s">
        <v>3840</v>
      </c>
      <c r="E155" s="145" t="s">
        <v>3842</v>
      </c>
      <c r="F155" s="145" t="s">
        <v>3844</v>
      </c>
      <c r="G155" s="169">
        <v>42756.0</v>
      </c>
      <c r="H155" s="145" t="s">
        <v>2234</v>
      </c>
      <c r="I155" s="168" t="s">
        <v>3846</v>
      </c>
      <c r="J155" s="148"/>
      <c r="K155" s="148"/>
      <c r="L155" s="11"/>
      <c r="O155" s="5"/>
    </row>
    <row r="156" ht="15.75" customHeight="1">
      <c r="A156" s="165" t="s">
        <v>74</v>
      </c>
      <c r="B156" s="145" t="s">
        <v>44</v>
      </c>
      <c r="C156" s="145" t="s">
        <v>3851</v>
      </c>
      <c r="D156" s="145" t="s">
        <v>3852</v>
      </c>
      <c r="E156" s="145" t="s">
        <v>3853</v>
      </c>
      <c r="F156" s="145" t="s">
        <v>3854</v>
      </c>
      <c r="G156" s="169">
        <v>42758.0</v>
      </c>
      <c r="H156" s="145" t="s">
        <v>2234</v>
      </c>
      <c r="I156" s="168" t="s">
        <v>3856</v>
      </c>
      <c r="J156" s="148"/>
      <c r="K156" s="148"/>
      <c r="L156" s="11"/>
      <c r="O156" s="5"/>
    </row>
    <row r="157" ht="15.75" customHeight="1">
      <c r="A157" s="165" t="s">
        <v>3858</v>
      </c>
      <c r="B157" s="145" t="s">
        <v>116</v>
      </c>
      <c r="C157" s="145" t="s">
        <v>3838</v>
      </c>
      <c r="D157" s="11" t="s">
        <v>3840</v>
      </c>
      <c r="E157" s="11" t="s">
        <v>3842</v>
      </c>
      <c r="F157" s="145" t="s">
        <v>3863</v>
      </c>
      <c r="G157" s="169">
        <v>42758.0</v>
      </c>
      <c r="H157" s="145" t="s">
        <v>3419</v>
      </c>
      <c r="I157" s="168" t="s">
        <v>3864</v>
      </c>
      <c r="J157" s="148"/>
      <c r="K157" s="148"/>
      <c r="L157" s="11"/>
      <c r="O157" s="5"/>
    </row>
    <row r="158" ht="15.75" customHeight="1">
      <c r="A158" s="165" t="s">
        <v>1006</v>
      </c>
      <c r="B158" s="145" t="s">
        <v>2348</v>
      </c>
      <c r="C158" s="145" t="s">
        <v>3867</v>
      </c>
      <c r="D158" s="179" t="s">
        <v>3868</v>
      </c>
      <c r="E158" s="145" t="s">
        <v>3869</v>
      </c>
      <c r="F158" s="145"/>
      <c r="G158" s="171">
        <v>42760.0</v>
      </c>
      <c r="H158" s="145" t="s">
        <v>2352</v>
      </c>
      <c r="I158" s="168" t="s">
        <v>3872</v>
      </c>
      <c r="J158" s="148"/>
      <c r="K158" s="148"/>
      <c r="L158" s="11"/>
      <c r="O158" s="5"/>
    </row>
    <row r="159" ht="15.75" customHeight="1">
      <c r="A159" s="165" t="s">
        <v>74</v>
      </c>
      <c r="B159" s="145" t="s">
        <v>3307</v>
      </c>
      <c r="C159" s="145" t="s">
        <v>3875</v>
      </c>
      <c r="D159" s="145"/>
      <c r="E159" s="145"/>
      <c r="F159" s="145" t="s">
        <v>3877</v>
      </c>
      <c r="G159" s="171">
        <v>42760.0</v>
      </c>
      <c r="H159" s="145"/>
      <c r="I159" s="168"/>
      <c r="J159" s="148"/>
      <c r="K159" s="148"/>
      <c r="L159" s="11"/>
      <c r="O159" s="5"/>
    </row>
    <row r="160" ht="15.75" customHeight="1">
      <c r="A160" s="165" t="s">
        <v>45</v>
      </c>
      <c r="B160" s="145" t="s">
        <v>44</v>
      </c>
      <c r="C160" s="145" t="s">
        <v>3884</v>
      </c>
      <c r="D160" s="145" t="s">
        <v>3887</v>
      </c>
      <c r="E160" s="145" t="s">
        <v>3888</v>
      </c>
      <c r="F160" s="145" t="s">
        <v>3890</v>
      </c>
      <c r="G160" s="169">
        <v>42760.0</v>
      </c>
      <c r="H160" s="145" t="s">
        <v>3891</v>
      </c>
      <c r="I160" s="168" t="s">
        <v>3892</v>
      </c>
      <c r="J160" s="148"/>
      <c r="K160" s="148"/>
      <c r="L160" s="11"/>
      <c r="O160" s="5"/>
    </row>
    <row r="161" ht="15.75" customHeight="1">
      <c r="A161" s="165" t="s">
        <v>45</v>
      </c>
      <c r="B161" s="145" t="s">
        <v>44</v>
      </c>
      <c r="C161" s="145" t="s">
        <v>3895</v>
      </c>
      <c r="D161" s="145" t="s">
        <v>3898</v>
      </c>
      <c r="E161" s="145" t="s">
        <v>3900</v>
      </c>
      <c r="F161" s="145" t="s">
        <v>3902</v>
      </c>
      <c r="G161" s="169">
        <v>42760.0</v>
      </c>
      <c r="H161" s="145" t="s">
        <v>3891</v>
      </c>
      <c r="I161" s="168" t="s">
        <v>3892</v>
      </c>
      <c r="J161" s="148"/>
      <c r="K161" s="148"/>
      <c r="L161" s="11"/>
      <c r="O161" s="5"/>
    </row>
    <row r="162" ht="15.75" customHeight="1">
      <c r="A162" s="165" t="s">
        <v>45</v>
      </c>
      <c r="B162" s="145" t="s">
        <v>44</v>
      </c>
      <c r="C162" s="145" t="s">
        <v>3907</v>
      </c>
      <c r="D162" s="145" t="s">
        <v>3909</v>
      </c>
      <c r="E162" s="145" t="s">
        <v>3911</v>
      </c>
      <c r="F162" s="145" t="s">
        <v>3902</v>
      </c>
      <c r="G162" s="169">
        <v>42760.0</v>
      </c>
      <c r="H162" s="145" t="s">
        <v>3891</v>
      </c>
      <c r="I162" s="168" t="s">
        <v>3892</v>
      </c>
      <c r="J162" s="148"/>
      <c r="K162" s="148"/>
      <c r="L162" s="11"/>
      <c r="O162" s="5"/>
    </row>
    <row r="163" ht="15.75" customHeight="1">
      <c r="A163" s="165" t="s">
        <v>45</v>
      </c>
      <c r="B163" s="145" t="s">
        <v>44</v>
      </c>
      <c r="C163" s="145" t="s">
        <v>3914</v>
      </c>
      <c r="D163" s="145" t="s">
        <v>3916</v>
      </c>
      <c r="E163" s="145" t="s">
        <v>3918</v>
      </c>
      <c r="F163" s="145" t="s">
        <v>3902</v>
      </c>
      <c r="G163" s="169">
        <v>42760.0</v>
      </c>
      <c r="H163" s="145" t="s">
        <v>3919</v>
      </c>
      <c r="I163" s="168" t="s">
        <v>3920</v>
      </c>
      <c r="J163" s="148"/>
      <c r="K163" s="148"/>
      <c r="L163" s="11"/>
      <c r="O163" s="5"/>
    </row>
    <row r="164" ht="15.75" customHeight="1">
      <c r="A164" s="165" t="s">
        <v>45</v>
      </c>
      <c r="B164" s="145" t="s">
        <v>2348</v>
      </c>
      <c r="C164" s="145" t="s">
        <v>3922</v>
      </c>
      <c r="D164" s="145" t="s">
        <v>3924</v>
      </c>
      <c r="E164" s="179" t="s">
        <v>3925</v>
      </c>
      <c r="F164" s="145" t="s">
        <v>3926</v>
      </c>
      <c r="G164" s="169">
        <v>42761.0</v>
      </c>
      <c r="H164" s="145" t="s">
        <v>2352</v>
      </c>
      <c r="I164" s="168" t="s">
        <v>3929</v>
      </c>
      <c r="J164" s="148"/>
      <c r="K164" s="148"/>
      <c r="L164" s="11"/>
      <c r="O164" s="5"/>
    </row>
    <row r="165" ht="15.75" customHeight="1">
      <c r="A165" s="165" t="s">
        <v>45</v>
      </c>
      <c r="B165" s="145" t="s">
        <v>2348</v>
      </c>
      <c r="C165" s="145" t="s">
        <v>3934</v>
      </c>
      <c r="D165" s="179" t="s">
        <v>3936</v>
      </c>
      <c r="E165" s="179" t="s">
        <v>3937</v>
      </c>
      <c r="F165" s="145" t="s">
        <v>3926</v>
      </c>
      <c r="G165" s="169">
        <v>42761.0</v>
      </c>
      <c r="H165" s="145" t="s">
        <v>2352</v>
      </c>
      <c r="I165" s="168" t="s">
        <v>3929</v>
      </c>
      <c r="J165" s="148"/>
      <c r="K165" s="148"/>
      <c r="L165" s="11"/>
      <c r="O165" s="5"/>
    </row>
    <row r="166" ht="15.75" customHeight="1">
      <c r="A166" s="165" t="s">
        <v>45</v>
      </c>
      <c r="B166" s="145" t="s">
        <v>2348</v>
      </c>
      <c r="C166" s="145" t="s">
        <v>3945</v>
      </c>
      <c r="D166" s="145" t="s">
        <v>3946</v>
      </c>
      <c r="E166" s="145" t="s">
        <v>3947</v>
      </c>
      <c r="F166" s="145" t="s">
        <v>3926</v>
      </c>
      <c r="G166" s="169">
        <v>42761.0</v>
      </c>
      <c r="H166" s="145" t="s">
        <v>2352</v>
      </c>
      <c r="I166" s="168" t="s">
        <v>3929</v>
      </c>
      <c r="J166" s="148"/>
      <c r="K166" s="148"/>
      <c r="L166" s="11"/>
      <c r="O166" s="5"/>
    </row>
    <row r="167" ht="15.75" customHeight="1">
      <c r="A167" s="165" t="s">
        <v>280</v>
      </c>
      <c r="B167" s="145" t="s">
        <v>27</v>
      </c>
      <c r="C167" s="145" t="s">
        <v>3719</v>
      </c>
      <c r="D167" s="145" t="s">
        <v>3955</v>
      </c>
      <c r="E167" s="145" t="s">
        <v>3957</v>
      </c>
      <c r="F167" s="177">
        <v>0.725</v>
      </c>
      <c r="G167" s="171">
        <v>42762.0</v>
      </c>
      <c r="H167" s="145" t="s">
        <v>3960</v>
      </c>
      <c r="I167" s="168" t="s">
        <v>3962</v>
      </c>
      <c r="J167" s="148"/>
      <c r="K167" s="148"/>
      <c r="L167" s="11"/>
      <c r="O167" s="5"/>
    </row>
    <row r="168" ht="15.75" customHeight="1">
      <c r="A168" s="165" t="s">
        <v>26</v>
      </c>
      <c r="B168" s="145" t="s">
        <v>2348</v>
      </c>
      <c r="C168" s="145" t="s">
        <v>3966</v>
      </c>
      <c r="D168" s="179" t="s">
        <v>3967</v>
      </c>
      <c r="E168" s="179" t="s">
        <v>3968</v>
      </c>
      <c r="F168" s="172">
        <v>0.0625</v>
      </c>
      <c r="G168" s="171">
        <v>42763.0</v>
      </c>
      <c r="H168" s="145" t="s">
        <v>2374</v>
      </c>
      <c r="I168" s="168" t="s">
        <v>3628</v>
      </c>
      <c r="J168" s="148"/>
      <c r="K168" s="148"/>
      <c r="L168" s="11"/>
      <c r="O168" s="5"/>
    </row>
    <row r="169" ht="15.75" customHeight="1">
      <c r="A169" s="165" t="s">
        <v>26</v>
      </c>
      <c r="B169" s="145" t="s">
        <v>3199</v>
      </c>
      <c r="C169" s="145" t="s">
        <v>1421</v>
      </c>
      <c r="D169" s="179" t="s">
        <v>3976</v>
      </c>
      <c r="E169" s="179" t="s">
        <v>3979</v>
      </c>
      <c r="F169" s="172">
        <v>0.0625</v>
      </c>
      <c r="G169" s="171">
        <v>42763.0</v>
      </c>
      <c r="H169" s="145" t="s">
        <v>2374</v>
      </c>
      <c r="I169" s="168" t="s">
        <v>3628</v>
      </c>
      <c r="J169" s="148"/>
      <c r="K169" s="148"/>
      <c r="L169" s="11"/>
      <c r="O169" s="5"/>
    </row>
    <row r="170" ht="15.75" customHeight="1">
      <c r="A170" s="165" t="s">
        <v>45</v>
      </c>
      <c r="B170" s="145" t="s">
        <v>2348</v>
      </c>
      <c r="C170" s="145" t="s">
        <v>3982</v>
      </c>
      <c r="D170" s="145" t="s">
        <v>3984</v>
      </c>
      <c r="E170" s="179" t="s">
        <v>3985</v>
      </c>
      <c r="F170" s="145" t="s">
        <v>3987</v>
      </c>
      <c r="G170" s="169">
        <v>42763.0</v>
      </c>
      <c r="H170" s="145" t="s">
        <v>2352</v>
      </c>
      <c r="I170" s="168" t="s">
        <v>3989</v>
      </c>
      <c r="J170" s="148"/>
      <c r="K170" s="148"/>
      <c r="L170" s="11"/>
      <c r="O170" s="5"/>
    </row>
    <row r="171" ht="15.75" customHeight="1">
      <c r="A171" s="165" t="s">
        <v>45</v>
      </c>
      <c r="B171" s="145" t="s">
        <v>3994</v>
      </c>
      <c r="C171" s="145" t="s">
        <v>3995</v>
      </c>
      <c r="D171" s="145" t="s">
        <v>3996</v>
      </c>
      <c r="E171" s="145" t="s">
        <v>3997</v>
      </c>
      <c r="F171" s="145" t="s">
        <v>3999</v>
      </c>
      <c r="G171" s="169">
        <v>42763.0</v>
      </c>
      <c r="H171" s="145" t="s">
        <v>2352</v>
      </c>
      <c r="I171" s="168" t="s">
        <v>3989</v>
      </c>
      <c r="J171" s="148"/>
      <c r="K171" s="148"/>
      <c r="L171" s="11"/>
      <c r="O171" s="5"/>
    </row>
    <row r="172" ht="15.75" customHeight="1">
      <c r="A172" s="165" t="s">
        <v>45</v>
      </c>
      <c r="B172" s="145" t="s">
        <v>116</v>
      </c>
      <c r="C172" s="145" t="s">
        <v>4004</v>
      </c>
      <c r="D172" s="145" t="s">
        <v>4006</v>
      </c>
      <c r="E172" s="145" t="s">
        <v>4007</v>
      </c>
      <c r="F172" s="145" t="s">
        <v>4008</v>
      </c>
      <c r="G172" s="169">
        <v>42763.0</v>
      </c>
      <c r="H172" s="145" t="s">
        <v>3919</v>
      </c>
      <c r="I172" s="168" t="s">
        <v>4011</v>
      </c>
      <c r="J172" s="148"/>
      <c r="K172" s="148"/>
      <c r="L172" s="11"/>
      <c r="O172" s="5"/>
    </row>
    <row r="173" ht="15.75" customHeight="1">
      <c r="A173" s="165" t="s">
        <v>1702</v>
      </c>
      <c r="B173" s="145" t="s">
        <v>27</v>
      </c>
      <c r="C173" s="145" t="s">
        <v>4013</v>
      </c>
      <c r="D173" s="179" t="s">
        <v>4014</v>
      </c>
      <c r="E173" s="179" t="s">
        <v>4016</v>
      </c>
      <c r="F173" s="145" t="s">
        <v>4017</v>
      </c>
      <c r="G173" s="169">
        <v>42764.0</v>
      </c>
      <c r="H173" s="145" t="s">
        <v>4019</v>
      </c>
      <c r="I173" s="168" t="s">
        <v>4020</v>
      </c>
      <c r="J173" s="148"/>
      <c r="K173" s="148"/>
      <c r="L173" s="11"/>
      <c r="O173" s="5"/>
    </row>
    <row r="174" ht="15.75" customHeight="1">
      <c r="A174" s="165" t="s">
        <v>280</v>
      </c>
      <c r="B174" s="145" t="s">
        <v>27</v>
      </c>
      <c r="C174" s="145" t="s">
        <v>4021</v>
      </c>
      <c r="D174" s="145" t="s">
        <v>4022</v>
      </c>
      <c r="E174" s="145" t="s">
        <v>4023</v>
      </c>
      <c r="F174" s="177">
        <v>0.16875</v>
      </c>
      <c r="G174" s="169">
        <v>42765.0</v>
      </c>
      <c r="H174" s="145" t="s">
        <v>3960</v>
      </c>
      <c r="I174" s="168" t="s">
        <v>4025</v>
      </c>
      <c r="J174" s="148"/>
      <c r="K174" s="148"/>
      <c r="L174" s="11"/>
      <c r="O174" s="5"/>
    </row>
    <row r="175" ht="15.75" customHeight="1">
      <c r="A175" s="165" t="s">
        <v>280</v>
      </c>
      <c r="B175" s="145" t="s">
        <v>27</v>
      </c>
      <c r="C175" s="145" t="s">
        <v>4028</v>
      </c>
      <c r="D175" s="145" t="s">
        <v>4029</v>
      </c>
      <c r="E175" s="145" t="s">
        <v>4031</v>
      </c>
      <c r="F175" s="177">
        <v>0.16875</v>
      </c>
      <c r="G175" s="169">
        <v>42765.0</v>
      </c>
      <c r="H175" s="145" t="s">
        <v>3960</v>
      </c>
      <c r="I175" s="168" t="s">
        <v>4025</v>
      </c>
      <c r="J175" s="148"/>
      <c r="K175" s="148"/>
      <c r="L175" s="11"/>
      <c r="O175" s="5"/>
    </row>
    <row r="176" ht="15.75" customHeight="1">
      <c r="A176" s="165" t="s">
        <v>280</v>
      </c>
      <c r="B176" s="145" t="s">
        <v>44</v>
      </c>
      <c r="C176" s="145" t="s">
        <v>4041</v>
      </c>
      <c r="D176" s="145" t="s">
        <v>4042</v>
      </c>
      <c r="E176" s="145" t="s">
        <v>4045</v>
      </c>
      <c r="F176" s="177">
        <v>0.8833333333333333</v>
      </c>
      <c r="G176" s="169">
        <v>42765.0</v>
      </c>
      <c r="H176" s="145" t="s">
        <v>2352</v>
      </c>
      <c r="I176" s="168" t="s">
        <v>4047</v>
      </c>
      <c r="J176" s="148"/>
      <c r="K176" s="148"/>
      <c r="L176" s="11"/>
      <c r="O176" s="5"/>
    </row>
    <row r="177" ht="15.75" customHeight="1">
      <c r="A177" s="165" t="s">
        <v>115</v>
      </c>
      <c r="B177" s="145" t="s">
        <v>27</v>
      </c>
      <c r="C177" s="145" t="s">
        <v>4048</v>
      </c>
      <c r="D177" s="145" t="s">
        <v>4049</v>
      </c>
      <c r="E177" s="145" t="s">
        <v>4050</v>
      </c>
      <c r="F177" s="145" t="s">
        <v>4054</v>
      </c>
      <c r="G177" s="169">
        <v>42765.0</v>
      </c>
      <c r="H177" s="145" t="s">
        <v>3960</v>
      </c>
      <c r="I177" s="168"/>
      <c r="J177" s="148"/>
      <c r="K177" s="148"/>
      <c r="L177" s="11"/>
      <c r="O177" s="5"/>
    </row>
    <row r="178" ht="15.75" customHeight="1">
      <c r="A178" s="165" t="s">
        <v>1702</v>
      </c>
      <c r="B178" s="145" t="s">
        <v>27</v>
      </c>
      <c r="C178" s="145" t="s">
        <v>4057</v>
      </c>
      <c r="D178" s="179" t="s">
        <v>4059</v>
      </c>
      <c r="E178" s="179" t="s">
        <v>4060</v>
      </c>
      <c r="F178" s="145" t="s">
        <v>4062</v>
      </c>
      <c r="G178" s="169">
        <v>42766.0</v>
      </c>
      <c r="H178" s="145" t="s">
        <v>3515</v>
      </c>
      <c r="I178" s="168" t="s">
        <v>4066</v>
      </c>
      <c r="J178" s="148"/>
      <c r="K178" s="148"/>
      <c r="L178" s="11"/>
      <c r="O178" s="5"/>
    </row>
    <row r="179" ht="15.75" customHeight="1">
      <c r="A179" s="165" t="s">
        <v>498</v>
      </c>
      <c r="B179" s="145" t="s">
        <v>2983</v>
      </c>
      <c r="C179" s="145" t="s">
        <v>4071</v>
      </c>
      <c r="D179" s="145" t="s">
        <v>4072</v>
      </c>
      <c r="E179" s="145" t="s">
        <v>4073</v>
      </c>
      <c r="F179" s="145" t="s">
        <v>4074</v>
      </c>
      <c r="G179" s="169">
        <v>42768.0</v>
      </c>
      <c r="H179" s="145" t="s">
        <v>4075</v>
      </c>
      <c r="I179" s="168" t="s">
        <v>4076</v>
      </c>
      <c r="J179" s="148" t="s">
        <v>4077</v>
      </c>
      <c r="K179" s="148"/>
      <c r="L179" s="11"/>
      <c r="O179" s="5"/>
    </row>
    <row r="180" ht="15.75" customHeight="1">
      <c r="A180" s="165" t="s">
        <v>270</v>
      </c>
      <c r="B180" s="145" t="s">
        <v>27</v>
      </c>
      <c r="C180" s="145" t="s">
        <v>3838</v>
      </c>
      <c r="D180" s="179" t="s">
        <v>3840</v>
      </c>
      <c r="E180" s="179" t="s">
        <v>3842</v>
      </c>
      <c r="F180" s="145" t="s">
        <v>4079</v>
      </c>
      <c r="G180" s="169">
        <v>42768.0</v>
      </c>
      <c r="H180" s="145" t="s">
        <v>4080</v>
      </c>
      <c r="I180" s="168" t="s">
        <v>4081</v>
      </c>
      <c r="J180" s="148"/>
      <c r="K180" s="148"/>
      <c r="L180" s="11"/>
      <c r="O180" s="5"/>
    </row>
    <row r="181" ht="15.75" customHeight="1">
      <c r="A181" s="165" t="s">
        <v>270</v>
      </c>
      <c r="B181" s="145" t="s">
        <v>27</v>
      </c>
      <c r="C181" s="145" t="s">
        <v>4084</v>
      </c>
      <c r="D181" s="179" t="s">
        <v>4087</v>
      </c>
      <c r="E181" s="179" t="s">
        <v>4089</v>
      </c>
      <c r="F181" s="177">
        <v>0.9444444444444444</v>
      </c>
      <c r="G181" s="169">
        <v>42768.0</v>
      </c>
      <c r="H181" s="145" t="s">
        <v>3960</v>
      </c>
      <c r="I181" s="168" t="s">
        <v>4092</v>
      </c>
      <c r="J181" s="148" t="s">
        <v>4096</v>
      </c>
      <c r="K181" s="148"/>
      <c r="L181" s="11"/>
      <c r="O181" s="5"/>
    </row>
    <row r="182" ht="15.75" customHeight="1">
      <c r="A182" s="165" t="s">
        <v>280</v>
      </c>
      <c r="B182" s="145" t="s">
        <v>2348</v>
      </c>
      <c r="C182" s="145" t="s">
        <v>1353</v>
      </c>
      <c r="D182" s="145" t="s">
        <v>4101</v>
      </c>
      <c r="E182" s="145" t="s">
        <v>4103</v>
      </c>
      <c r="F182" s="177">
        <v>0.28402777777777777</v>
      </c>
      <c r="G182" s="182">
        <v>42796.0</v>
      </c>
      <c r="H182" s="145" t="s">
        <v>2352</v>
      </c>
      <c r="I182" s="168" t="s">
        <v>4128</v>
      </c>
      <c r="J182" s="148"/>
      <c r="K182" s="148"/>
      <c r="L182" s="11"/>
      <c r="O182" s="5"/>
    </row>
    <row r="183" ht="15.75" customHeight="1">
      <c r="A183" s="165" t="s">
        <v>280</v>
      </c>
      <c r="B183" s="145" t="s">
        <v>27</v>
      </c>
      <c r="C183" s="145" t="s">
        <v>1492</v>
      </c>
      <c r="D183" s="145" t="s">
        <v>4133</v>
      </c>
      <c r="E183" s="145" t="s">
        <v>4134</v>
      </c>
      <c r="F183" s="177">
        <v>0.2847222222222222</v>
      </c>
      <c r="G183" s="182">
        <v>42796.0</v>
      </c>
      <c r="H183" s="145" t="s">
        <v>4136</v>
      </c>
      <c r="I183" s="168" t="s">
        <v>4138</v>
      </c>
      <c r="J183" s="148"/>
      <c r="K183" s="148"/>
      <c r="L183" s="11"/>
      <c r="O183" s="5"/>
    </row>
    <row r="184" ht="15.75" customHeight="1">
      <c r="A184" s="165" t="s">
        <v>18</v>
      </c>
      <c r="B184" s="145" t="s">
        <v>2983</v>
      </c>
      <c r="C184" s="145" t="s">
        <v>4142</v>
      </c>
      <c r="D184" s="145"/>
      <c r="E184" s="145"/>
      <c r="F184" s="177">
        <v>0.18680555555555556</v>
      </c>
      <c r="G184" s="169">
        <v>42769.0</v>
      </c>
      <c r="H184" s="145" t="s">
        <v>2352</v>
      </c>
      <c r="I184" s="168" t="s">
        <v>4145</v>
      </c>
      <c r="J184" s="148"/>
      <c r="K184" s="148"/>
      <c r="L184" s="11"/>
      <c r="O184" s="5"/>
    </row>
    <row r="185" ht="15.75" customHeight="1">
      <c r="A185" s="165" t="s">
        <v>270</v>
      </c>
      <c r="B185" s="145" t="s">
        <v>44</v>
      </c>
      <c r="C185" s="145" t="s">
        <v>226</v>
      </c>
      <c r="D185" s="179" t="s">
        <v>4147</v>
      </c>
      <c r="E185" s="179" t="s">
        <v>4149</v>
      </c>
      <c r="F185" s="177">
        <v>0.6923611111111111</v>
      </c>
      <c r="G185" s="182">
        <v>42827.0</v>
      </c>
      <c r="H185" s="145" t="s">
        <v>3515</v>
      </c>
      <c r="I185" s="168" t="s">
        <v>4150</v>
      </c>
      <c r="J185" s="148"/>
      <c r="K185" s="148"/>
      <c r="L185" s="11"/>
      <c r="O185" s="5"/>
    </row>
    <row r="186" ht="15.75" customHeight="1">
      <c r="A186" s="165" t="s">
        <v>74</v>
      </c>
      <c r="B186" s="145" t="s">
        <v>2348</v>
      </c>
      <c r="C186" s="145" t="s">
        <v>4154</v>
      </c>
      <c r="D186" s="145" t="s">
        <v>4155</v>
      </c>
      <c r="E186" s="145" t="s">
        <v>4157</v>
      </c>
      <c r="F186" s="145" t="s">
        <v>4158</v>
      </c>
      <c r="G186" s="183">
        <v>42771.0</v>
      </c>
      <c r="H186" s="145" t="s">
        <v>3515</v>
      </c>
      <c r="I186" s="168" t="s">
        <v>4170</v>
      </c>
      <c r="J186" s="148"/>
      <c r="K186" s="148"/>
      <c r="L186" s="11"/>
      <c r="O186" s="5"/>
    </row>
    <row r="187" ht="15.75" customHeight="1">
      <c r="A187" s="165" t="s">
        <v>270</v>
      </c>
      <c r="B187" s="145" t="s">
        <v>27</v>
      </c>
      <c r="C187" s="145" t="s">
        <v>4175</v>
      </c>
      <c r="D187" s="179" t="s">
        <v>4177</v>
      </c>
      <c r="E187" s="179" t="s">
        <v>4178</v>
      </c>
      <c r="F187" s="177">
        <v>0.6694444444444444</v>
      </c>
      <c r="G187" s="182">
        <v>42857.0</v>
      </c>
      <c r="H187" s="145" t="s">
        <v>3597</v>
      </c>
      <c r="I187" s="168" t="s">
        <v>4179</v>
      </c>
      <c r="J187" s="148"/>
      <c r="K187" s="148"/>
      <c r="L187" s="11"/>
      <c r="O187" s="5"/>
    </row>
    <row r="188" ht="15.75" customHeight="1">
      <c r="A188" s="165" t="s">
        <v>270</v>
      </c>
      <c r="B188" s="145" t="s">
        <v>27</v>
      </c>
      <c r="C188" s="145" t="s">
        <v>4181</v>
      </c>
      <c r="D188" s="179" t="s">
        <v>4182</v>
      </c>
      <c r="E188" s="179" t="s">
        <v>4184</v>
      </c>
      <c r="F188" s="177">
        <v>0.6694444444444444</v>
      </c>
      <c r="G188" s="184">
        <v>42857.0</v>
      </c>
      <c r="H188" s="145" t="s">
        <v>4193</v>
      </c>
      <c r="I188" s="168" t="s">
        <v>4179</v>
      </c>
      <c r="J188" s="148"/>
      <c r="K188" s="148"/>
      <c r="L188" s="11"/>
      <c r="O188" s="5"/>
    </row>
    <row r="189" ht="15.75" customHeight="1">
      <c r="A189" s="165" t="s">
        <v>74</v>
      </c>
      <c r="B189" s="145" t="s">
        <v>2348</v>
      </c>
      <c r="C189" s="145" t="s">
        <v>4198</v>
      </c>
      <c r="D189" s="145" t="s">
        <v>4199</v>
      </c>
      <c r="E189" s="145" t="s">
        <v>4201</v>
      </c>
      <c r="F189" s="145" t="s">
        <v>4203</v>
      </c>
      <c r="G189" s="185">
        <v>42772.0</v>
      </c>
      <c r="H189" s="145" t="s">
        <v>4220</v>
      </c>
      <c r="I189" s="168" t="s">
        <v>4222</v>
      </c>
      <c r="J189" s="148"/>
      <c r="K189" s="148"/>
      <c r="L189" s="11"/>
      <c r="O189" s="5"/>
    </row>
    <row r="190" ht="15.75" customHeight="1">
      <c r="A190" s="165" t="s">
        <v>45</v>
      </c>
      <c r="B190" s="145" t="s">
        <v>2348</v>
      </c>
      <c r="C190" s="145" t="s">
        <v>4223</v>
      </c>
      <c r="D190" s="145" t="s">
        <v>4224</v>
      </c>
      <c r="E190" s="145" t="s">
        <v>4225</v>
      </c>
      <c r="F190" s="145" t="s">
        <v>4227</v>
      </c>
      <c r="G190" s="169">
        <v>42773.0</v>
      </c>
      <c r="H190" s="145" t="s">
        <v>3587</v>
      </c>
      <c r="I190" s="168" t="s">
        <v>4229</v>
      </c>
      <c r="J190" s="148"/>
      <c r="K190" s="148"/>
      <c r="L190" s="11"/>
      <c r="O190" s="5"/>
    </row>
    <row r="191" ht="15.75" customHeight="1">
      <c r="A191" s="165" t="s">
        <v>270</v>
      </c>
      <c r="B191" s="145" t="s">
        <v>44</v>
      </c>
      <c r="C191" s="145" t="s">
        <v>4231</v>
      </c>
      <c r="D191" s="179" t="s">
        <v>4233</v>
      </c>
      <c r="E191" s="186" t="s">
        <v>4234</v>
      </c>
      <c r="F191" s="145" t="s">
        <v>4247</v>
      </c>
      <c r="G191" s="182">
        <v>42949.0</v>
      </c>
      <c r="H191" s="145" t="s">
        <v>4136</v>
      </c>
      <c r="I191" s="168" t="s">
        <v>4251</v>
      </c>
      <c r="J191" s="148"/>
      <c r="K191" s="148"/>
      <c r="L191" s="11"/>
      <c r="O191" s="5"/>
    </row>
    <row r="192" ht="15.75" customHeight="1">
      <c r="A192" s="165" t="s">
        <v>270</v>
      </c>
      <c r="B192" s="145" t="s">
        <v>219</v>
      </c>
      <c r="C192" s="145" t="s">
        <v>4254</v>
      </c>
      <c r="D192" s="179" t="s">
        <v>4256</v>
      </c>
      <c r="E192" s="179" t="s">
        <v>4258</v>
      </c>
      <c r="F192" s="145" t="s">
        <v>4247</v>
      </c>
      <c r="G192" s="182">
        <v>42949.0</v>
      </c>
      <c r="H192" s="145" t="s">
        <v>4136</v>
      </c>
      <c r="I192" s="168" t="s">
        <v>4261</v>
      </c>
      <c r="J192" s="148"/>
      <c r="K192" s="148"/>
      <c r="L192" s="11"/>
      <c r="O192" s="5"/>
    </row>
    <row r="193" ht="15.75" customHeight="1">
      <c r="A193" s="165" t="s">
        <v>270</v>
      </c>
      <c r="B193" s="145" t="s">
        <v>44</v>
      </c>
      <c r="C193" s="145" t="s">
        <v>4265</v>
      </c>
      <c r="D193" s="179" t="s">
        <v>4266</v>
      </c>
      <c r="E193" s="145" t="s">
        <v>4267</v>
      </c>
      <c r="F193" s="145" t="s">
        <v>4268</v>
      </c>
      <c r="G193" s="182">
        <v>42949.0</v>
      </c>
      <c r="H193" s="145" t="s">
        <v>4136</v>
      </c>
      <c r="I193" s="168" t="s">
        <v>4270</v>
      </c>
      <c r="J193" s="148"/>
      <c r="K193" s="148"/>
      <c r="L193" s="11"/>
      <c r="O193" s="5"/>
    </row>
    <row r="194" ht="15.75" customHeight="1">
      <c r="A194" s="165" t="s">
        <v>45</v>
      </c>
      <c r="B194" s="145" t="s">
        <v>44</v>
      </c>
      <c r="C194" s="145" t="s">
        <v>2180</v>
      </c>
      <c r="D194" s="145" t="s">
        <v>4272</v>
      </c>
      <c r="E194" s="179" t="s">
        <v>4273</v>
      </c>
      <c r="F194" s="145" t="s">
        <v>4274</v>
      </c>
      <c r="G194" s="169">
        <v>42774.0</v>
      </c>
      <c r="H194" s="145" t="s">
        <v>3587</v>
      </c>
      <c r="I194" s="168" t="s">
        <v>4275</v>
      </c>
      <c r="J194" s="148"/>
      <c r="K194" s="148"/>
      <c r="L194" s="11"/>
      <c r="O194" s="5"/>
    </row>
    <row r="195" ht="15.75" customHeight="1">
      <c r="A195" s="165" t="s">
        <v>491</v>
      </c>
      <c r="B195" s="145" t="s">
        <v>27</v>
      </c>
      <c r="C195" s="145" t="s">
        <v>4223</v>
      </c>
      <c r="D195" s="145" t="s">
        <v>4224</v>
      </c>
      <c r="E195" s="145" t="s">
        <v>4279</v>
      </c>
      <c r="F195" s="177">
        <v>0.7298611111111111</v>
      </c>
      <c r="G195" s="187">
        <v>42980.0</v>
      </c>
      <c r="H195" s="145" t="s">
        <v>2352</v>
      </c>
      <c r="I195" s="168" t="s">
        <v>4298</v>
      </c>
      <c r="J195" s="148"/>
      <c r="K195" s="148"/>
      <c r="L195" s="11"/>
      <c r="O195" s="5"/>
    </row>
    <row r="196" ht="15.75" customHeight="1">
      <c r="A196" s="165" t="s">
        <v>3108</v>
      </c>
      <c r="B196" s="145" t="s">
        <v>455</v>
      </c>
      <c r="C196" s="145" t="s">
        <v>3378</v>
      </c>
      <c r="D196" s="179" t="s">
        <v>4302</v>
      </c>
      <c r="E196" s="179" t="s">
        <v>4304</v>
      </c>
      <c r="F196" s="145" t="s">
        <v>4305</v>
      </c>
      <c r="G196" s="169">
        <v>42775.0</v>
      </c>
      <c r="H196" s="145" t="s">
        <v>3919</v>
      </c>
      <c r="I196" s="168" t="s">
        <v>4307</v>
      </c>
      <c r="J196" s="148" t="s">
        <v>4310</v>
      </c>
      <c r="K196" s="148"/>
      <c r="L196" s="11"/>
      <c r="O196" s="5"/>
    </row>
    <row r="197" ht="15.75" customHeight="1">
      <c r="A197" s="165" t="s">
        <v>45</v>
      </c>
      <c r="B197" s="145" t="s">
        <v>27</v>
      </c>
      <c r="C197" s="145" t="s">
        <v>1356</v>
      </c>
      <c r="D197" s="145" t="s">
        <v>4314</v>
      </c>
      <c r="E197" s="145" t="s">
        <v>4316</v>
      </c>
      <c r="F197" s="145" t="s">
        <v>4317</v>
      </c>
      <c r="G197" s="169">
        <v>42776.0</v>
      </c>
      <c r="H197" s="145" t="s">
        <v>2352</v>
      </c>
      <c r="I197" s="168" t="s">
        <v>4318</v>
      </c>
      <c r="J197" s="148"/>
      <c r="K197" s="148"/>
      <c r="L197" s="11"/>
      <c r="O197" s="5"/>
    </row>
    <row r="198" ht="15.75" customHeight="1">
      <c r="A198" s="165" t="s">
        <v>45</v>
      </c>
      <c r="B198" s="145" t="s">
        <v>27</v>
      </c>
      <c r="C198" s="145" t="s">
        <v>4320</v>
      </c>
      <c r="D198" s="145" t="s">
        <v>4321</v>
      </c>
      <c r="E198" s="145" t="s">
        <v>4322</v>
      </c>
      <c r="F198" s="145" t="s">
        <v>4317</v>
      </c>
      <c r="G198" s="169">
        <v>42776.0</v>
      </c>
      <c r="H198" s="145" t="s">
        <v>2374</v>
      </c>
      <c r="I198" s="168" t="s">
        <v>4323</v>
      </c>
      <c r="J198" s="148"/>
      <c r="K198" s="148"/>
      <c r="L198" s="11"/>
      <c r="O198" s="5"/>
    </row>
    <row r="199" ht="15.75" customHeight="1">
      <c r="A199" s="165" t="s">
        <v>45</v>
      </c>
      <c r="B199" s="145" t="s">
        <v>116</v>
      </c>
      <c r="C199" s="145" t="s">
        <v>4325</v>
      </c>
      <c r="D199" s="145" t="s">
        <v>4326</v>
      </c>
      <c r="E199" s="145" t="s">
        <v>4327</v>
      </c>
      <c r="F199" s="145" t="s">
        <v>4328</v>
      </c>
      <c r="G199" s="169">
        <v>42777.0</v>
      </c>
      <c r="H199" s="145" t="s">
        <v>4329</v>
      </c>
      <c r="I199" s="168" t="s">
        <v>4330</v>
      </c>
      <c r="J199" s="148"/>
      <c r="K199" s="148"/>
      <c r="L199" s="11"/>
      <c r="O199" s="5"/>
    </row>
    <row r="200" ht="15.75" customHeight="1">
      <c r="A200" s="165" t="s">
        <v>45</v>
      </c>
      <c r="B200" s="145" t="s">
        <v>44</v>
      </c>
      <c r="C200" s="145" t="s">
        <v>3259</v>
      </c>
      <c r="D200" s="145" t="s">
        <v>4333</v>
      </c>
      <c r="E200" s="145" t="s">
        <v>4335</v>
      </c>
      <c r="F200" s="145" t="s">
        <v>4336</v>
      </c>
      <c r="G200" s="145" t="s">
        <v>4337</v>
      </c>
      <c r="H200" s="145" t="s">
        <v>4193</v>
      </c>
      <c r="I200" s="168" t="s">
        <v>4338</v>
      </c>
      <c r="J200" s="148"/>
      <c r="K200" s="148"/>
      <c r="L200" s="11"/>
      <c r="O200" s="5"/>
    </row>
    <row r="201" ht="15.75" customHeight="1">
      <c r="A201" s="165" t="s">
        <v>270</v>
      </c>
      <c r="B201" s="145" t="s">
        <v>27</v>
      </c>
      <c r="C201" s="145" t="s">
        <v>4342</v>
      </c>
      <c r="D201" s="145" t="s">
        <v>4343</v>
      </c>
      <c r="E201" s="145" t="s">
        <v>4344</v>
      </c>
      <c r="F201" s="145" t="s">
        <v>4345</v>
      </c>
      <c r="G201" s="145" t="s">
        <v>3460</v>
      </c>
      <c r="H201" s="145" t="s">
        <v>3919</v>
      </c>
      <c r="I201" s="168" t="s">
        <v>4347</v>
      </c>
      <c r="J201" s="148"/>
      <c r="K201" s="148"/>
      <c r="L201" s="11"/>
      <c r="O201" s="5"/>
    </row>
    <row r="202" ht="15.75" customHeight="1">
      <c r="A202" s="165" t="s">
        <v>50</v>
      </c>
      <c r="B202" s="145" t="s">
        <v>27</v>
      </c>
      <c r="C202" s="145" t="s">
        <v>4348</v>
      </c>
      <c r="D202" s="145" t="s">
        <v>4349</v>
      </c>
      <c r="E202" s="145" t="s">
        <v>4350</v>
      </c>
      <c r="F202" s="145" t="s">
        <v>4352</v>
      </c>
      <c r="G202" s="145" t="s">
        <v>4353</v>
      </c>
      <c r="H202" s="145" t="s">
        <v>2352</v>
      </c>
      <c r="I202" s="168" t="s">
        <v>4354</v>
      </c>
      <c r="J202" s="148"/>
      <c r="K202" s="148"/>
      <c r="L202" s="11"/>
      <c r="O202" s="5"/>
    </row>
    <row r="203" ht="15.75" customHeight="1">
      <c r="A203" s="165" t="s">
        <v>50</v>
      </c>
      <c r="B203" s="145" t="s">
        <v>44</v>
      </c>
      <c r="C203" s="145" t="s">
        <v>4357</v>
      </c>
      <c r="D203" s="145" t="s">
        <v>4358</v>
      </c>
      <c r="E203" s="145" t="s">
        <v>4359</v>
      </c>
      <c r="F203" s="145" t="s">
        <v>4360</v>
      </c>
      <c r="G203" s="145" t="s">
        <v>4362</v>
      </c>
      <c r="H203" s="145" t="s">
        <v>4193</v>
      </c>
      <c r="I203" s="168" t="s">
        <v>4364</v>
      </c>
      <c r="J203" s="148"/>
      <c r="K203" s="148"/>
      <c r="L203" s="11"/>
      <c r="O203" s="5"/>
    </row>
    <row r="204" ht="15.75" customHeight="1">
      <c r="A204" s="165" t="s">
        <v>498</v>
      </c>
      <c r="B204" s="145" t="s">
        <v>27</v>
      </c>
      <c r="C204" s="145">
        <v>450.0</v>
      </c>
      <c r="D204" s="179" t="s">
        <v>4369</v>
      </c>
      <c r="E204" s="179" t="s">
        <v>4370</v>
      </c>
      <c r="F204" s="145" t="s">
        <v>4371</v>
      </c>
      <c r="G204" s="174">
        <v>42783.0</v>
      </c>
      <c r="H204" s="145" t="s">
        <v>4136</v>
      </c>
      <c r="I204" s="168" t="s">
        <v>4375</v>
      </c>
      <c r="J204" s="148"/>
      <c r="K204" s="148"/>
      <c r="L204" s="11"/>
      <c r="O204" s="5"/>
    </row>
    <row r="205" ht="15.75" customHeight="1">
      <c r="A205" s="26" t="s">
        <v>498</v>
      </c>
      <c r="B205" s="26" t="s">
        <v>27</v>
      </c>
      <c r="C205" s="188" t="s">
        <v>4378</v>
      </c>
      <c r="D205" s="189" t="s">
        <v>4385</v>
      </c>
      <c r="E205" s="189" t="s">
        <v>4396</v>
      </c>
      <c r="F205" s="26" t="s">
        <v>4371</v>
      </c>
      <c r="G205" s="190">
        <v>42783.0</v>
      </c>
      <c r="H205" s="26" t="s">
        <v>4136</v>
      </c>
      <c r="I205" s="191" t="s">
        <v>4375</v>
      </c>
      <c r="J205" s="192" t="s">
        <v>4419</v>
      </c>
      <c r="K205" s="148"/>
      <c r="L205" s="11"/>
      <c r="O205" s="5"/>
    </row>
    <row r="206" ht="15.75" customHeight="1">
      <c r="A206" s="26" t="s">
        <v>498</v>
      </c>
      <c r="B206" s="26" t="s">
        <v>27</v>
      </c>
      <c r="C206" s="26" t="s">
        <v>4444</v>
      </c>
      <c r="D206" s="189" t="s">
        <v>4445</v>
      </c>
      <c r="E206" s="189" t="s">
        <v>4447</v>
      </c>
      <c r="F206" s="26" t="s">
        <v>4371</v>
      </c>
      <c r="G206" s="190">
        <v>42783.0</v>
      </c>
      <c r="H206" s="26" t="s">
        <v>4136</v>
      </c>
      <c r="I206" s="191" t="s">
        <v>4375</v>
      </c>
      <c r="J206" s="193"/>
      <c r="K206" s="148"/>
      <c r="L206" s="11"/>
      <c r="O206" s="5"/>
    </row>
    <row r="207" ht="15.75" customHeight="1">
      <c r="A207" s="26" t="s">
        <v>498</v>
      </c>
      <c r="B207" s="26" t="s">
        <v>27</v>
      </c>
      <c r="C207" s="26" t="s">
        <v>4463</v>
      </c>
      <c r="D207" s="189" t="s">
        <v>4465</v>
      </c>
      <c r="E207" s="189" t="s">
        <v>4466</v>
      </c>
      <c r="F207" s="26" t="s">
        <v>4371</v>
      </c>
      <c r="G207" s="190">
        <v>42783.0</v>
      </c>
      <c r="H207" s="26" t="s">
        <v>4136</v>
      </c>
      <c r="I207" s="191" t="s">
        <v>4375</v>
      </c>
      <c r="J207" s="194"/>
      <c r="K207" s="148"/>
      <c r="L207" s="11"/>
      <c r="O207" s="5"/>
    </row>
    <row r="208" ht="15.75" customHeight="1">
      <c r="A208" s="165" t="s">
        <v>3108</v>
      </c>
      <c r="B208" s="145" t="s">
        <v>2348</v>
      </c>
      <c r="C208" s="145" t="s">
        <v>4471</v>
      </c>
      <c r="D208" s="195" t="s">
        <v>4472</v>
      </c>
      <c r="E208" s="195" t="s">
        <v>4475</v>
      </c>
      <c r="F208" s="145"/>
      <c r="G208" s="145"/>
      <c r="H208" s="145"/>
      <c r="I208" s="168" t="s">
        <v>4477</v>
      </c>
      <c r="J208" s="148"/>
      <c r="K208" s="148"/>
      <c r="L208" s="11"/>
      <c r="O208" s="5"/>
    </row>
    <row r="209" ht="15.75" customHeight="1">
      <c r="A209" s="165" t="s">
        <v>4480</v>
      </c>
      <c r="B209" s="145" t="s">
        <v>2348</v>
      </c>
      <c r="C209" s="145" t="s">
        <v>4481</v>
      </c>
      <c r="D209" s="145" t="s">
        <v>4482</v>
      </c>
      <c r="E209" s="145" t="s">
        <v>4483</v>
      </c>
      <c r="F209" s="145" t="s">
        <v>4484</v>
      </c>
      <c r="G209" s="169">
        <v>42784.0</v>
      </c>
      <c r="H209" s="145" t="s">
        <v>4485</v>
      </c>
      <c r="I209" s="168" t="s">
        <v>4486</v>
      </c>
      <c r="J209" s="148"/>
      <c r="K209" s="148"/>
      <c r="L209" s="11"/>
      <c r="O209" s="5"/>
    </row>
    <row r="210" ht="15.75" customHeight="1">
      <c r="A210" s="165" t="s">
        <v>45</v>
      </c>
      <c r="B210" s="145" t="s">
        <v>2348</v>
      </c>
      <c r="C210" s="145" t="s">
        <v>4488</v>
      </c>
      <c r="D210" s="145" t="s">
        <v>4489</v>
      </c>
      <c r="E210" s="145" t="s">
        <v>4490</v>
      </c>
      <c r="F210" s="145" t="s">
        <v>4491</v>
      </c>
      <c r="G210" s="174">
        <v>42784.0</v>
      </c>
      <c r="H210" s="145" t="s">
        <v>4485</v>
      </c>
      <c r="I210" s="168" t="s">
        <v>4493</v>
      </c>
      <c r="J210" s="148"/>
      <c r="K210" s="148"/>
      <c r="L210" s="11"/>
      <c r="O210" s="5"/>
    </row>
    <row r="211" ht="15.75" customHeight="1">
      <c r="A211" s="165" t="s">
        <v>45</v>
      </c>
      <c r="B211" s="145" t="s">
        <v>2348</v>
      </c>
      <c r="C211" s="145" t="s">
        <v>4495</v>
      </c>
      <c r="D211" s="145" t="s">
        <v>4496</v>
      </c>
      <c r="E211" s="145" t="s">
        <v>4497</v>
      </c>
      <c r="F211" s="145" t="s">
        <v>4491</v>
      </c>
      <c r="G211" s="169">
        <v>42784.0</v>
      </c>
      <c r="H211" s="145" t="s">
        <v>4498</v>
      </c>
      <c r="I211" s="168" t="s">
        <v>4338</v>
      </c>
      <c r="J211" s="148"/>
      <c r="K211" s="148"/>
      <c r="L211" s="11"/>
      <c r="O211" s="5"/>
    </row>
    <row r="212" ht="15.75" customHeight="1">
      <c r="A212" s="165" t="s">
        <v>498</v>
      </c>
      <c r="B212" s="145" t="s">
        <v>2348</v>
      </c>
      <c r="C212" s="145" t="s">
        <v>4499</v>
      </c>
      <c r="D212" s="195" t="s">
        <v>4500</v>
      </c>
      <c r="E212" s="179" t="s">
        <v>4501</v>
      </c>
      <c r="F212" s="145" t="s">
        <v>4502</v>
      </c>
      <c r="G212" s="169">
        <v>42786.0</v>
      </c>
      <c r="H212" s="145" t="s">
        <v>4503</v>
      </c>
      <c r="I212" s="168" t="s">
        <v>4504</v>
      </c>
      <c r="J212" s="148"/>
      <c r="K212" s="148"/>
      <c r="L212" s="11"/>
      <c r="O212" s="5"/>
    </row>
    <row r="213" ht="15.75" customHeight="1">
      <c r="A213" s="165" t="s">
        <v>45</v>
      </c>
      <c r="B213" s="145" t="s">
        <v>2348</v>
      </c>
      <c r="C213" s="145" t="s">
        <v>4507</v>
      </c>
      <c r="D213" s="145" t="s">
        <v>4508</v>
      </c>
      <c r="E213" s="145" t="s">
        <v>4510</v>
      </c>
      <c r="F213" s="145" t="s">
        <v>4512</v>
      </c>
      <c r="G213" s="169">
        <v>42786.0</v>
      </c>
      <c r="H213" s="145" t="s">
        <v>4498</v>
      </c>
      <c r="I213" s="168" t="s">
        <v>4486</v>
      </c>
      <c r="J213" s="148"/>
      <c r="K213" s="148"/>
      <c r="L213" s="11"/>
      <c r="O213" s="5"/>
    </row>
    <row r="214" ht="15.75" customHeight="1">
      <c r="A214" s="165" t="s">
        <v>65</v>
      </c>
      <c r="B214" s="145" t="s">
        <v>2348</v>
      </c>
      <c r="C214" s="145" t="s">
        <v>4516</v>
      </c>
      <c r="D214" s="145"/>
      <c r="E214" s="145"/>
      <c r="F214" s="145"/>
      <c r="G214" s="145"/>
      <c r="H214" s="145" t="s">
        <v>3597</v>
      </c>
      <c r="I214" s="168" t="s">
        <v>4517</v>
      </c>
      <c r="J214" s="148"/>
      <c r="K214" s="148"/>
      <c r="L214" s="11"/>
      <c r="O214" s="5"/>
    </row>
    <row r="215" ht="15.75" customHeight="1">
      <c r="A215" s="165" t="s">
        <v>50</v>
      </c>
      <c r="B215" s="145" t="s">
        <v>2348</v>
      </c>
      <c r="C215" s="145" t="s">
        <v>4521</v>
      </c>
      <c r="D215" s="145" t="s">
        <v>4522</v>
      </c>
      <c r="E215" s="145" t="s">
        <v>4523</v>
      </c>
      <c r="F215" s="177">
        <v>0.7888888888888889</v>
      </c>
      <c r="G215" s="174">
        <v>42787.0</v>
      </c>
      <c r="H215" s="145" t="s">
        <v>3587</v>
      </c>
      <c r="I215" s="168" t="s">
        <v>4524</v>
      </c>
      <c r="J215" s="148"/>
      <c r="K215" s="148"/>
      <c r="L215" s="11"/>
      <c r="O215" s="5"/>
    </row>
    <row r="216" ht="15.75" customHeight="1">
      <c r="A216" s="165" t="s">
        <v>50</v>
      </c>
      <c r="B216" s="145" t="s">
        <v>27</v>
      </c>
      <c r="C216" s="145" t="s">
        <v>4526</v>
      </c>
      <c r="D216" s="145" t="s">
        <v>4527</v>
      </c>
      <c r="E216" s="145" t="s">
        <v>4528</v>
      </c>
      <c r="F216" s="145" t="s">
        <v>4529</v>
      </c>
      <c r="G216" s="174">
        <v>42787.0</v>
      </c>
      <c r="H216" s="145" t="s">
        <v>4193</v>
      </c>
      <c r="I216" s="168" t="s">
        <v>4531</v>
      </c>
      <c r="J216" s="148"/>
      <c r="K216" s="148"/>
      <c r="L216" s="11"/>
      <c r="O216" s="5"/>
    </row>
    <row r="217" ht="15.75" customHeight="1">
      <c r="A217" s="165" t="s">
        <v>50</v>
      </c>
      <c r="B217" s="145" t="s">
        <v>27</v>
      </c>
      <c r="C217" s="145" t="s">
        <v>4532</v>
      </c>
      <c r="D217" s="145" t="s">
        <v>4533</v>
      </c>
      <c r="E217" s="145" t="s">
        <v>4534</v>
      </c>
      <c r="F217" s="145" t="s">
        <v>4535</v>
      </c>
      <c r="G217" s="174">
        <v>42787.0</v>
      </c>
      <c r="H217" s="145" t="s">
        <v>4193</v>
      </c>
      <c r="I217" s="168" t="s">
        <v>4537</v>
      </c>
      <c r="J217" s="148"/>
      <c r="K217" s="148"/>
      <c r="L217" s="11"/>
      <c r="O217" s="5"/>
    </row>
    <row r="218" ht="15.75" customHeight="1">
      <c r="A218" s="165" t="s">
        <v>498</v>
      </c>
      <c r="B218" s="145" t="s">
        <v>2348</v>
      </c>
      <c r="C218" s="145" t="s">
        <v>4538</v>
      </c>
      <c r="D218" s="196" t="s">
        <v>4539</v>
      </c>
      <c r="E218" s="145"/>
      <c r="F218" s="145" t="s">
        <v>4547</v>
      </c>
      <c r="G218" s="169">
        <v>42787.0</v>
      </c>
      <c r="H218" s="145" t="s">
        <v>4075</v>
      </c>
      <c r="I218" s="168" t="s">
        <v>4549</v>
      </c>
      <c r="J218" s="148"/>
      <c r="K218" s="148"/>
      <c r="L218" s="11"/>
      <c r="O218" s="5"/>
    </row>
    <row r="219" ht="15.75" customHeight="1">
      <c r="A219" s="165" t="s">
        <v>373</v>
      </c>
      <c r="B219" s="145" t="s">
        <v>116</v>
      </c>
      <c r="C219" s="145" t="s">
        <v>4552</v>
      </c>
      <c r="D219" s="195" t="s">
        <v>4553</v>
      </c>
      <c r="E219" s="145" t="s">
        <v>4554</v>
      </c>
      <c r="F219" s="172">
        <v>0.8131944444444444</v>
      </c>
      <c r="G219" s="169">
        <v>42788.0</v>
      </c>
      <c r="H219" s="145" t="s">
        <v>3960</v>
      </c>
      <c r="I219" s="197" t="str">
        <f>HYPERLINK("https://www.youtube.com/watch?v=XqM8cEQtXkQ","https://www.youtube.com/watch?v=XqM8cEQtXkQ")</f>
        <v>https://www.youtube.com/watch?v=XqM8cEQtXkQ</v>
      </c>
      <c r="J219" s="148"/>
      <c r="K219" s="148"/>
      <c r="L219" s="11"/>
      <c r="O219" s="5"/>
    </row>
    <row r="220" ht="15.75" customHeight="1">
      <c r="A220" s="165" t="s">
        <v>50</v>
      </c>
      <c r="B220" s="145" t="s">
        <v>2348</v>
      </c>
      <c r="C220" s="145" t="s">
        <v>4570</v>
      </c>
      <c r="D220" s="145" t="s">
        <v>4571</v>
      </c>
      <c r="E220" s="145" t="s">
        <v>4573</v>
      </c>
      <c r="F220" s="145" t="s">
        <v>4544</v>
      </c>
      <c r="G220" s="169">
        <v>42789.0</v>
      </c>
      <c r="H220" s="145" t="s">
        <v>3587</v>
      </c>
      <c r="I220" s="198" t="str">
        <f t="shared" ref="I220:I221" si="7">HYPERLINK("https://gyazo.com/c9aed2be370bbdf74e55988b8557241f","https://gyazo.com/c9aed2be370bbdf74e55988b8557241f")</f>
        <v>https://gyazo.com/c9aed2be370bbdf74e55988b8557241f</v>
      </c>
      <c r="J220" s="148"/>
      <c r="K220" s="148"/>
      <c r="L220" s="11"/>
      <c r="O220" s="5"/>
    </row>
    <row r="221" ht="15.75" customHeight="1">
      <c r="A221" s="165" t="s">
        <v>50</v>
      </c>
      <c r="B221" s="145" t="s">
        <v>2348</v>
      </c>
      <c r="C221" s="145" t="s">
        <v>4583</v>
      </c>
      <c r="D221" s="145" t="s">
        <v>4584</v>
      </c>
      <c r="E221" s="145" t="s">
        <v>4585</v>
      </c>
      <c r="F221" s="145" t="s">
        <v>4544</v>
      </c>
      <c r="G221" s="174">
        <v>42789.0</v>
      </c>
      <c r="H221" s="145" t="s">
        <v>3587</v>
      </c>
      <c r="I221" s="198" t="str">
        <f t="shared" si="7"/>
        <v>https://gyazo.com/c9aed2be370bbdf74e55988b8557241f</v>
      </c>
      <c r="J221" s="148"/>
      <c r="K221" s="148"/>
      <c r="L221" s="11"/>
      <c r="O221" s="5"/>
    </row>
    <row r="222" ht="15.75" customHeight="1">
      <c r="A222" s="165" t="s">
        <v>119</v>
      </c>
      <c r="B222" s="145" t="s">
        <v>2348</v>
      </c>
      <c r="C222" s="145" t="s">
        <v>4590</v>
      </c>
      <c r="D222" s="179" t="s">
        <v>4592</v>
      </c>
      <c r="E222" s="179" t="s">
        <v>4593</v>
      </c>
      <c r="F222" s="145">
        <v>2056.0</v>
      </c>
      <c r="G222" s="171">
        <v>42789.0</v>
      </c>
      <c r="H222" s="145" t="s">
        <v>4329</v>
      </c>
      <c r="I222" s="198" t="str">
        <f t="shared" ref="I222:I223" si="8">HYPERLINK("https://gyazo.com/d4172b1f1c0b39918cfcbc78ee297eda","https://gyazo.com/d4172b1f1c0b39918cfcbc78ee297eda")</f>
        <v>https://gyazo.com/d4172b1f1c0b39918cfcbc78ee297eda</v>
      </c>
      <c r="J222" s="148"/>
      <c r="K222" s="148"/>
      <c r="L222" s="11"/>
      <c r="O222" s="5"/>
    </row>
    <row r="223" ht="15.75" customHeight="1">
      <c r="A223" s="165" t="s">
        <v>119</v>
      </c>
      <c r="B223" s="145" t="s">
        <v>2348</v>
      </c>
      <c r="C223" s="145" t="s">
        <v>4600</v>
      </c>
      <c r="D223" s="179" t="s">
        <v>4601</v>
      </c>
      <c r="E223" s="179" t="s">
        <v>4602</v>
      </c>
      <c r="F223" s="145">
        <v>2057.0</v>
      </c>
      <c r="G223" s="171">
        <v>42789.0</v>
      </c>
      <c r="H223" s="145" t="s">
        <v>4329</v>
      </c>
      <c r="I223" s="198" t="str">
        <f t="shared" si="8"/>
        <v>https://gyazo.com/d4172b1f1c0b39918cfcbc78ee297eda</v>
      </c>
      <c r="J223" s="148"/>
      <c r="K223" s="148"/>
      <c r="L223" s="11"/>
      <c r="O223" s="5"/>
    </row>
    <row r="224" ht="15.75" customHeight="1">
      <c r="A224" s="165" t="s">
        <v>215</v>
      </c>
      <c r="B224" s="145" t="s">
        <v>2348</v>
      </c>
      <c r="C224" s="145" t="s">
        <v>4606</v>
      </c>
      <c r="D224" s="7" t="s">
        <v>4608</v>
      </c>
      <c r="E224" s="7" t="s">
        <v>4610</v>
      </c>
      <c r="F224" s="145" t="s">
        <v>4611</v>
      </c>
      <c r="G224" s="171">
        <v>42791.0</v>
      </c>
      <c r="H224" s="145" t="s">
        <v>3960</v>
      </c>
      <c r="I224" s="168" t="s">
        <v>4612</v>
      </c>
      <c r="J224" s="148"/>
      <c r="K224" s="148"/>
      <c r="L224" s="11"/>
      <c r="O224" s="5"/>
    </row>
    <row r="225" ht="15.75" customHeight="1">
      <c r="A225" s="165" t="s">
        <v>4613</v>
      </c>
      <c r="B225" s="145" t="s">
        <v>2348</v>
      </c>
      <c r="C225" s="145" t="s">
        <v>4615</v>
      </c>
      <c r="D225" s="145" t="s">
        <v>4616</v>
      </c>
      <c r="E225" s="145" t="s">
        <v>4618</v>
      </c>
      <c r="F225" s="145" t="s">
        <v>4620</v>
      </c>
      <c r="G225" s="174">
        <v>42792.0</v>
      </c>
      <c r="H225" s="145" t="s">
        <v>4621</v>
      </c>
      <c r="I225" s="168" t="s">
        <v>4622</v>
      </c>
      <c r="J225" s="148"/>
      <c r="K225" s="148" t="s">
        <v>4623</v>
      </c>
      <c r="L225" s="11"/>
      <c r="O225" s="5"/>
    </row>
    <row r="226" ht="15.75" customHeight="1">
      <c r="A226" s="165" t="s">
        <v>45</v>
      </c>
      <c r="B226" s="145" t="s">
        <v>2348</v>
      </c>
      <c r="C226" s="145" t="s">
        <v>4625</v>
      </c>
      <c r="D226" s="145" t="s">
        <v>4627</v>
      </c>
      <c r="E226" s="145" t="s">
        <v>4629</v>
      </c>
      <c r="F226" s="145" t="s">
        <v>4630</v>
      </c>
      <c r="G226" s="169">
        <v>42792.0</v>
      </c>
      <c r="H226" s="145" t="s">
        <v>4485</v>
      </c>
      <c r="I226" s="168" t="s">
        <v>4631</v>
      </c>
      <c r="J226" s="148"/>
      <c r="K226" s="148"/>
      <c r="L226" s="11"/>
      <c r="O226" s="5"/>
    </row>
    <row r="227" ht="14.25" customHeight="1">
      <c r="A227" s="165" t="s">
        <v>1522</v>
      </c>
      <c r="B227" s="145" t="s">
        <v>2348</v>
      </c>
      <c r="C227" s="145" t="s">
        <v>4634</v>
      </c>
      <c r="D227" s="199" t="s">
        <v>4636</v>
      </c>
      <c r="E227" s="145" t="s">
        <v>4642</v>
      </c>
      <c r="F227" s="145" t="s">
        <v>4643</v>
      </c>
      <c r="G227" s="171">
        <v>42793.0</v>
      </c>
      <c r="H227" s="145" t="s">
        <v>4644</v>
      </c>
      <c r="I227" s="168" t="s">
        <v>4645</v>
      </c>
      <c r="J227" s="148"/>
      <c r="K227" s="148"/>
      <c r="L227" s="11"/>
      <c r="O227" s="5"/>
    </row>
    <row r="228" ht="15.75" customHeight="1">
      <c r="A228" s="165" t="s">
        <v>45</v>
      </c>
      <c r="B228" s="145" t="s">
        <v>2348</v>
      </c>
      <c r="C228" s="145" t="s">
        <v>4648</v>
      </c>
      <c r="D228" s="145" t="s">
        <v>4649</v>
      </c>
      <c r="E228" s="145" t="s">
        <v>4650</v>
      </c>
      <c r="F228" s="145" t="s">
        <v>4651</v>
      </c>
      <c r="G228" s="169">
        <v>42794.0</v>
      </c>
      <c r="H228" s="145" t="s">
        <v>2374</v>
      </c>
      <c r="I228" s="168" t="s">
        <v>4653</v>
      </c>
      <c r="J228" s="148"/>
      <c r="K228" s="148"/>
      <c r="L228" s="11"/>
      <c r="O228" s="5"/>
    </row>
    <row r="229" ht="15.75" customHeight="1">
      <c r="A229" s="165" t="s">
        <v>45</v>
      </c>
      <c r="B229" s="145" t="s">
        <v>2348</v>
      </c>
      <c r="C229" s="195" t="s">
        <v>4656</v>
      </c>
      <c r="D229" s="145" t="s">
        <v>4657</v>
      </c>
      <c r="E229" s="145" t="s">
        <v>4658</v>
      </c>
      <c r="F229" s="145" t="s">
        <v>4659</v>
      </c>
      <c r="G229" s="169">
        <v>42796.0</v>
      </c>
      <c r="H229" s="145" t="s">
        <v>4660</v>
      </c>
      <c r="I229" s="168" t="s">
        <v>4661</v>
      </c>
      <c r="J229" s="148"/>
      <c r="K229" s="148"/>
      <c r="L229" s="11"/>
      <c r="O229" s="5"/>
    </row>
    <row r="230" ht="15.75" customHeight="1">
      <c r="A230" s="165" t="s">
        <v>45</v>
      </c>
      <c r="B230" s="145" t="s">
        <v>2348</v>
      </c>
      <c r="C230" s="145" t="s">
        <v>4664</v>
      </c>
      <c r="D230" s="145" t="s">
        <v>4665</v>
      </c>
      <c r="E230" s="145" t="s">
        <v>4658</v>
      </c>
      <c r="F230" s="145" t="s">
        <v>4659</v>
      </c>
      <c r="G230" s="169">
        <v>42796.0</v>
      </c>
      <c r="H230" s="145" t="s">
        <v>4660</v>
      </c>
      <c r="I230" s="168" t="s">
        <v>4661</v>
      </c>
      <c r="J230" s="148"/>
      <c r="K230" s="148"/>
      <c r="L230" s="11"/>
      <c r="O230" s="5"/>
    </row>
    <row r="231" ht="15.75" customHeight="1">
      <c r="A231" s="165" t="s">
        <v>50</v>
      </c>
      <c r="B231" s="145" t="s">
        <v>2348</v>
      </c>
      <c r="C231" s="145" t="s">
        <v>4666</v>
      </c>
      <c r="D231" s="145" t="s">
        <v>4667</v>
      </c>
      <c r="E231" s="145" t="s">
        <v>4668</v>
      </c>
      <c r="F231" s="177">
        <v>0.8354166666666667</v>
      </c>
      <c r="G231" s="174">
        <v>42769.0</v>
      </c>
      <c r="H231" s="145" t="s">
        <v>3960</v>
      </c>
      <c r="I231" s="168" t="s">
        <v>4669</v>
      </c>
      <c r="J231" s="148"/>
      <c r="K231" s="148"/>
      <c r="L231" s="11"/>
      <c r="O231" s="5"/>
    </row>
    <row r="232" ht="15.75" customHeight="1">
      <c r="A232" s="165" t="s">
        <v>45</v>
      </c>
      <c r="B232" s="145" t="s">
        <v>2348</v>
      </c>
      <c r="C232" s="145" t="s">
        <v>4670</v>
      </c>
      <c r="D232" s="145" t="s">
        <v>4671</v>
      </c>
      <c r="E232" s="145" t="s">
        <v>4672</v>
      </c>
      <c r="F232" s="145" t="s">
        <v>4673</v>
      </c>
      <c r="G232" s="174">
        <v>42796.0</v>
      </c>
      <c r="H232" s="145" t="s">
        <v>3960</v>
      </c>
      <c r="I232" s="168" t="s">
        <v>4674</v>
      </c>
      <c r="J232" s="148"/>
      <c r="K232" s="148"/>
      <c r="L232" s="11"/>
      <c r="O232" s="5"/>
    </row>
    <row r="233" ht="15.75" customHeight="1">
      <c r="A233" s="165" t="s">
        <v>45</v>
      </c>
      <c r="B233" s="145" t="s">
        <v>2348</v>
      </c>
      <c r="C233" s="145" t="s">
        <v>4676</v>
      </c>
      <c r="D233" s="145" t="s">
        <v>4677</v>
      </c>
      <c r="E233" s="145" t="s">
        <v>4678</v>
      </c>
      <c r="F233" s="145" t="s">
        <v>4679</v>
      </c>
      <c r="G233" s="174">
        <v>42796.0</v>
      </c>
      <c r="H233" s="145" t="s">
        <v>3960</v>
      </c>
      <c r="I233" s="168" t="s">
        <v>4674</v>
      </c>
      <c r="J233" s="148"/>
      <c r="K233" s="148"/>
      <c r="L233" s="11"/>
      <c r="O233" s="5"/>
    </row>
    <row r="234" ht="15.75" customHeight="1">
      <c r="A234" s="165" t="s">
        <v>45</v>
      </c>
      <c r="B234" s="145" t="s">
        <v>2348</v>
      </c>
      <c r="C234" s="145" t="s">
        <v>4682</v>
      </c>
      <c r="D234" s="145" t="s">
        <v>4683</v>
      </c>
      <c r="E234" s="145" t="s">
        <v>4684</v>
      </c>
      <c r="F234" s="145" t="s">
        <v>4679</v>
      </c>
      <c r="G234" s="174">
        <v>42796.0</v>
      </c>
      <c r="H234" s="145" t="s">
        <v>3960</v>
      </c>
      <c r="I234" s="168" t="s">
        <v>4674</v>
      </c>
      <c r="J234" s="148"/>
      <c r="K234" s="148"/>
      <c r="L234" s="11"/>
      <c r="O234" s="5"/>
    </row>
    <row r="235" ht="15.75" customHeight="1">
      <c r="A235" s="165" t="s">
        <v>486</v>
      </c>
      <c r="B235" s="145" t="s">
        <v>2348</v>
      </c>
      <c r="C235" s="145" t="s">
        <v>4688</v>
      </c>
      <c r="D235" s="195" t="s">
        <v>4689</v>
      </c>
      <c r="E235" s="179" t="s">
        <v>4690</v>
      </c>
      <c r="F235" s="145">
        <v>1737.0</v>
      </c>
      <c r="G235" s="171">
        <v>42797.0</v>
      </c>
      <c r="H235" s="145" t="s">
        <v>3960</v>
      </c>
      <c r="I235" s="168" t="s">
        <v>4692</v>
      </c>
      <c r="J235" s="148"/>
      <c r="K235" s="148"/>
      <c r="L235" s="11"/>
      <c r="O235" s="5"/>
    </row>
    <row r="236" ht="15.75" customHeight="1">
      <c r="A236" s="165" t="s">
        <v>486</v>
      </c>
      <c r="B236" s="145" t="s">
        <v>2348</v>
      </c>
      <c r="C236" s="145" t="s">
        <v>4694</v>
      </c>
      <c r="D236" s="195" t="s">
        <v>4696</v>
      </c>
      <c r="E236" s="179" t="s">
        <v>4697</v>
      </c>
      <c r="F236" s="145">
        <v>1739.0</v>
      </c>
      <c r="G236" s="171">
        <v>42797.0</v>
      </c>
      <c r="H236" s="145" t="s">
        <v>3960</v>
      </c>
      <c r="I236" s="168" t="s">
        <v>4700</v>
      </c>
      <c r="J236" s="148"/>
      <c r="K236" s="148"/>
      <c r="L236" s="11"/>
      <c r="O236" s="5"/>
    </row>
    <row r="237" ht="15.75" customHeight="1">
      <c r="A237" s="165" t="s">
        <v>373</v>
      </c>
      <c r="B237" s="145" t="s">
        <v>79</v>
      </c>
      <c r="C237" s="145" t="s">
        <v>4701</v>
      </c>
      <c r="D237" s="145" t="s">
        <v>4702</v>
      </c>
      <c r="E237" s="145" t="s">
        <v>4703</v>
      </c>
      <c r="F237" s="172">
        <v>0.41180555555555554</v>
      </c>
      <c r="G237" s="171">
        <v>42801.0</v>
      </c>
      <c r="H237" s="145" t="s">
        <v>3762</v>
      </c>
      <c r="I237" s="168" t="s">
        <v>4706</v>
      </c>
      <c r="J237" s="148"/>
      <c r="K237" s="148"/>
      <c r="L237" s="11"/>
      <c r="O237" s="5"/>
    </row>
    <row r="238" ht="15.75" customHeight="1">
      <c r="A238" s="165" t="s">
        <v>373</v>
      </c>
      <c r="B238" s="145" t="s">
        <v>79</v>
      </c>
      <c r="C238" s="145" t="s">
        <v>4707</v>
      </c>
      <c r="D238" s="145" t="s">
        <v>4708</v>
      </c>
      <c r="E238" s="145" t="s">
        <v>4709</v>
      </c>
      <c r="F238" s="172">
        <v>0.4152777777777778</v>
      </c>
      <c r="G238" s="171">
        <v>42801.0</v>
      </c>
      <c r="H238" s="145" t="s">
        <v>4710</v>
      </c>
      <c r="I238" s="168" t="s">
        <v>4711</v>
      </c>
      <c r="J238" s="148"/>
      <c r="K238" s="148"/>
      <c r="L238" s="11"/>
      <c r="O238" s="5"/>
    </row>
    <row r="239" ht="15.75" customHeight="1">
      <c r="A239" s="165" t="s">
        <v>4713</v>
      </c>
      <c r="B239" s="145" t="s">
        <v>27</v>
      </c>
      <c r="C239" s="145" t="s">
        <v>4715</v>
      </c>
      <c r="D239" s="145" t="s">
        <v>4717</v>
      </c>
      <c r="E239" s="145" t="s">
        <v>4718</v>
      </c>
      <c r="F239" s="172">
        <v>0.6972222222222222</v>
      </c>
      <c r="G239" s="171">
        <v>42805.0</v>
      </c>
      <c r="H239" s="145" t="s">
        <v>2374</v>
      </c>
      <c r="I239" s="168" t="s">
        <v>603</v>
      </c>
      <c r="J239" s="148"/>
      <c r="K239" s="148"/>
      <c r="L239" s="11"/>
      <c r="O239" s="5"/>
    </row>
    <row r="240" ht="15.75" customHeight="1">
      <c r="A240" s="165" t="s">
        <v>4713</v>
      </c>
      <c r="B240" s="145" t="s">
        <v>79</v>
      </c>
      <c r="C240" s="145" t="s">
        <v>4720</v>
      </c>
      <c r="D240" s="145" t="s">
        <v>4721</v>
      </c>
      <c r="E240" s="145" t="s">
        <v>4722</v>
      </c>
      <c r="F240" s="172">
        <v>0.6979166666666666</v>
      </c>
      <c r="G240" s="171">
        <v>42805.0</v>
      </c>
      <c r="H240" s="145" t="s">
        <v>2374</v>
      </c>
      <c r="I240" s="168" t="s">
        <v>603</v>
      </c>
      <c r="J240" s="148"/>
      <c r="K240" s="148"/>
      <c r="L240" s="11"/>
      <c r="O240" s="5"/>
    </row>
    <row r="241" ht="15.75" customHeight="1">
      <c r="A241" s="165" t="s">
        <v>4713</v>
      </c>
      <c r="B241" s="145" t="s">
        <v>79</v>
      </c>
      <c r="C241" s="145" t="s">
        <v>4726</v>
      </c>
      <c r="D241" s="145" t="s">
        <v>4728</v>
      </c>
      <c r="E241" s="145" t="s">
        <v>4729</v>
      </c>
      <c r="F241" s="172">
        <v>0.7006944444444444</v>
      </c>
      <c r="G241" s="171">
        <v>42805.0</v>
      </c>
      <c r="H241" s="145" t="s">
        <v>2374</v>
      </c>
      <c r="I241" s="168" t="s">
        <v>603</v>
      </c>
      <c r="J241" s="148"/>
      <c r="K241" s="148"/>
      <c r="L241" s="11"/>
      <c r="O241" s="5"/>
    </row>
    <row r="242" ht="15.75" customHeight="1">
      <c r="A242" s="165" t="s">
        <v>373</v>
      </c>
      <c r="B242" s="145" t="s">
        <v>79</v>
      </c>
      <c r="C242" s="145" t="s">
        <v>4732</v>
      </c>
      <c r="D242" s="145" t="s">
        <v>4734</v>
      </c>
      <c r="E242" s="145" t="s">
        <v>4735</v>
      </c>
      <c r="F242" s="172">
        <v>0.9138888888888889</v>
      </c>
      <c r="G242" s="171">
        <v>42805.0</v>
      </c>
      <c r="H242" s="145" t="s">
        <v>2374</v>
      </c>
      <c r="I242" s="198" t="str">
        <f>HYPERLINK("https://gyazo.com/c8cf37eb2386ffbb746d57691d586359","https://gyazo.com/c8cf37eb2386ffbb746d57691d586359")</f>
        <v>https://gyazo.com/c8cf37eb2386ffbb746d57691d586359</v>
      </c>
      <c r="J242" s="148"/>
      <c r="K242" s="148"/>
      <c r="L242" s="11"/>
      <c r="O242" s="5"/>
    </row>
    <row r="243" ht="15.75" customHeight="1">
      <c r="A243" s="165" t="s">
        <v>563</v>
      </c>
      <c r="B243" s="145" t="s">
        <v>79</v>
      </c>
      <c r="C243" s="145" t="s">
        <v>4745</v>
      </c>
      <c r="D243" s="145" t="s">
        <v>4746</v>
      </c>
      <c r="E243" s="195" t="s">
        <v>4747</v>
      </c>
      <c r="F243" s="172">
        <v>0.9138888888888889</v>
      </c>
      <c r="G243" s="171">
        <v>42805.0</v>
      </c>
      <c r="H243" s="145" t="s">
        <v>4749</v>
      </c>
      <c r="I243" s="198" t="str">
        <f>HYPERLINK("https://gyazo.com/a695423bb5cc2ec4ccf95ca112abb8da","https://gyazo.com/a695423bb5cc2ec4ccf95ca112abb8da")</f>
        <v>https://gyazo.com/a695423bb5cc2ec4ccf95ca112abb8da</v>
      </c>
      <c r="J243" s="148"/>
      <c r="K243" s="148"/>
      <c r="L243" s="11"/>
      <c r="O243" s="5"/>
    </row>
    <row r="244" ht="15.75" customHeight="1">
      <c r="A244" s="165" t="s">
        <v>592</v>
      </c>
      <c r="B244" s="145" t="s">
        <v>455</v>
      </c>
      <c r="C244" s="145" t="s">
        <v>4755</v>
      </c>
      <c r="D244" s="145" t="s">
        <v>4757</v>
      </c>
      <c r="E244" s="145" t="s">
        <v>4758</v>
      </c>
      <c r="F244" s="145" t="s">
        <v>4760</v>
      </c>
      <c r="G244" s="171">
        <v>42806.0</v>
      </c>
      <c r="H244" s="145" t="s">
        <v>3587</v>
      </c>
      <c r="I244" s="168" t="s">
        <v>4761</v>
      </c>
      <c r="J244" s="148"/>
      <c r="K244" s="148"/>
      <c r="L244" s="11"/>
      <c r="O244" s="5"/>
    </row>
    <row r="245" ht="15.75" customHeight="1">
      <c r="A245" s="165" t="s">
        <v>592</v>
      </c>
      <c r="B245" s="145" t="s">
        <v>455</v>
      </c>
      <c r="C245" s="145" t="s">
        <v>4762</v>
      </c>
      <c r="D245" s="145" t="s">
        <v>4764</v>
      </c>
      <c r="E245" s="145" t="s">
        <v>4765</v>
      </c>
      <c r="F245" s="145" t="s">
        <v>4760</v>
      </c>
      <c r="G245" s="171">
        <v>42806.0</v>
      </c>
      <c r="H245" s="145" t="s">
        <v>3587</v>
      </c>
      <c r="I245" s="168" t="s">
        <v>4761</v>
      </c>
      <c r="J245" s="148"/>
      <c r="K245" s="148"/>
      <c r="L245" s="11"/>
      <c r="O245" s="5"/>
    </row>
    <row r="246" ht="15.75" customHeight="1">
      <c r="A246" s="165" t="s">
        <v>50</v>
      </c>
      <c r="B246" s="145" t="s">
        <v>455</v>
      </c>
      <c r="C246" s="145" t="s">
        <v>4767</v>
      </c>
      <c r="D246" s="145" t="s">
        <v>4768</v>
      </c>
      <c r="E246" s="145" t="s">
        <v>4769</v>
      </c>
      <c r="F246" s="145" t="s">
        <v>4770</v>
      </c>
      <c r="G246" s="145" t="s">
        <v>654</v>
      </c>
      <c r="H246" s="145" t="s">
        <v>4193</v>
      </c>
      <c r="I246" s="168" t="s">
        <v>4772</v>
      </c>
      <c r="J246" s="148"/>
      <c r="K246" s="148"/>
      <c r="L246" s="11"/>
      <c r="O246" s="5"/>
    </row>
    <row r="247" ht="15.75" customHeight="1">
      <c r="A247" s="165" t="s">
        <v>45</v>
      </c>
      <c r="B247" s="145" t="s">
        <v>339</v>
      </c>
      <c r="C247" s="145" t="s">
        <v>4265</v>
      </c>
      <c r="D247" s="145" t="s">
        <v>4773</v>
      </c>
      <c r="E247" s="145" t="s">
        <v>4774</v>
      </c>
      <c r="F247" s="145" t="s">
        <v>4775</v>
      </c>
      <c r="G247" s="169">
        <v>42808.0</v>
      </c>
      <c r="H247" s="145" t="s">
        <v>3919</v>
      </c>
      <c r="I247" s="168" t="s">
        <v>4776</v>
      </c>
      <c r="J247" s="148"/>
      <c r="K247" s="148"/>
      <c r="L247" s="11"/>
      <c r="O247" s="5"/>
    </row>
    <row r="248" ht="15.75" customHeight="1">
      <c r="A248" s="165" t="s">
        <v>373</v>
      </c>
      <c r="B248" s="145" t="s">
        <v>236</v>
      </c>
      <c r="C248" s="145" t="s">
        <v>4777</v>
      </c>
      <c r="D248" s="145" t="s">
        <v>4778</v>
      </c>
      <c r="E248" s="145" t="s">
        <v>4779</v>
      </c>
      <c r="F248" s="172">
        <v>0.60625</v>
      </c>
      <c r="G248" s="169">
        <v>42812.0</v>
      </c>
      <c r="H248" s="145" t="s">
        <v>4780</v>
      </c>
      <c r="I248" s="168" t="s">
        <v>4781</v>
      </c>
      <c r="J248" s="148"/>
      <c r="K248" s="148"/>
      <c r="L248" s="11"/>
      <c r="O248" s="5"/>
    </row>
    <row r="249" ht="15.75" customHeight="1">
      <c r="A249" s="165" t="s">
        <v>215</v>
      </c>
      <c r="B249" s="145" t="s">
        <v>27</v>
      </c>
      <c r="C249" s="145" t="s">
        <v>4782</v>
      </c>
      <c r="D249" s="7" t="s">
        <v>4783</v>
      </c>
      <c r="E249" s="7" t="s">
        <v>4784</v>
      </c>
      <c r="F249" s="145" t="s">
        <v>4415</v>
      </c>
      <c r="G249" s="169">
        <v>42812.0</v>
      </c>
      <c r="H249" s="145" t="s">
        <v>4785</v>
      </c>
      <c r="I249" s="168" t="s">
        <v>4786</v>
      </c>
      <c r="J249" s="148"/>
      <c r="K249" s="148"/>
      <c r="L249" s="11"/>
      <c r="O249" s="5"/>
    </row>
    <row r="250" ht="15.75" customHeight="1">
      <c r="A250" s="165" t="s">
        <v>563</v>
      </c>
      <c r="B250" s="145" t="s">
        <v>339</v>
      </c>
      <c r="C250" s="145" t="s">
        <v>4788</v>
      </c>
      <c r="D250" s="145" t="s">
        <v>4789</v>
      </c>
      <c r="E250" s="145" t="s">
        <v>4790</v>
      </c>
      <c r="F250" s="172">
        <v>0.66875</v>
      </c>
      <c r="G250" s="169">
        <v>42813.0</v>
      </c>
      <c r="H250" s="145" t="s">
        <v>4791</v>
      </c>
      <c r="I250" s="168" t="s">
        <v>4792</v>
      </c>
      <c r="J250" s="148"/>
      <c r="K250" s="148"/>
      <c r="L250" s="11"/>
      <c r="O250" s="5"/>
    </row>
    <row r="251" ht="15.75" customHeight="1">
      <c r="A251" s="165" t="s">
        <v>50</v>
      </c>
      <c r="B251" s="145" t="s">
        <v>2348</v>
      </c>
      <c r="C251" s="145" t="s">
        <v>4794</v>
      </c>
      <c r="D251" s="145" t="s">
        <v>4795</v>
      </c>
      <c r="E251" s="145" t="s">
        <v>4796</v>
      </c>
      <c r="F251" s="145" t="s">
        <v>1918</v>
      </c>
      <c r="G251" s="145" t="s">
        <v>694</v>
      </c>
      <c r="H251" s="145" t="s">
        <v>4193</v>
      </c>
      <c r="I251" s="168" t="s">
        <v>4797</v>
      </c>
      <c r="J251" s="148"/>
      <c r="K251" s="148"/>
      <c r="L251" s="11"/>
      <c r="O251" s="5"/>
    </row>
    <row r="252" ht="15.75" customHeight="1">
      <c r="A252" s="165" t="s">
        <v>50</v>
      </c>
      <c r="B252" s="145" t="s">
        <v>2348</v>
      </c>
      <c r="C252" s="145" t="s">
        <v>4799</v>
      </c>
      <c r="D252" s="145" t="s">
        <v>4667</v>
      </c>
      <c r="E252" s="145" t="s">
        <v>4668</v>
      </c>
      <c r="F252" s="145" t="s">
        <v>4802</v>
      </c>
      <c r="G252" s="145" t="s">
        <v>694</v>
      </c>
      <c r="H252" s="145" t="s">
        <v>3597</v>
      </c>
      <c r="I252" s="168" t="s">
        <v>4803</v>
      </c>
      <c r="J252" s="148"/>
      <c r="K252" s="148"/>
      <c r="L252" s="11"/>
      <c r="O252" s="5"/>
    </row>
    <row r="253" ht="15.75" customHeight="1">
      <c r="A253" s="165" t="s">
        <v>50</v>
      </c>
      <c r="B253" s="145" t="s">
        <v>27</v>
      </c>
      <c r="C253" s="145" t="s">
        <v>4804</v>
      </c>
      <c r="D253" s="145" t="s">
        <v>4806</v>
      </c>
      <c r="E253" s="145" t="s">
        <v>4807</v>
      </c>
      <c r="F253" s="145" t="s">
        <v>4808</v>
      </c>
      <c r="G253" s="145" t="s">
        <v>694</v>
      </c>
      <c r="H253" s="145" t="s">
        <v>4193</v>
      </c>
      <c r="I253" s="168" t="s">
        <v>4811</v>
      </c>
      <c r="J253" s="148"/>
      <c r="K253" s="148"/>
      <c r="L253" s="11"/>
      <c r="O253" s="5"/>
    </row>
    <row r="254" ht="15.75" customHeight="1">
      <c r="A254" s="165" t="s">
        <v>50</v>
      </c>
      <c r="B254" s="145" t="s">
        <v>27</v>
      </c>
      <c r="C254" s="145" t="s">
        <v>4394</v>
      </c>
      <c r="D254" s="145" t="s">
        <v>4812</v>
      </c>
      <c r="E254" s="145" t="s">
        <v>4813</v>
      </c>
      <c r="F254" s="145" t="s">
        <v>4620</v>
      </c>
      <c r="G254" s="145" t="s">
        <v>4815</v>
      </c>
      <c r="H254" s="145" t="s">
        <v>3919</v>
      </c>
      <c r="I254" s="168" t="s">
        <v>2773</v>
      </c>
      <c r="J254" s="148"/>
      <c r="K254" s="148"/>
      <c r="L254" s="11"/>
      <c r="O254" s="5"/>
    </row>
    <row r="255" ht="15.75" customHeight="1">
      <c r="A255" s="165" t="s">
        <v>563</v>
      </c>
      <c r="B255" s="145" t="s">
        <v>236</v>
      </c>
      <c r="C255" s="145" t="s">
        <v>4820</v>
      </c>
      <c r="D255" s="145" t="s">
        <v>4821</v>
      </c>
      <c r="E255" s="145" t="s">
        <v>4822</v>
      </c>
      <c r="F255" s="172">
        <v>0.775</v>
      </c>
      <c r="G255" s="169">
        <v>42814.0</v>
      </c>
      <c r="H255" s="145" t="s">
        <v>4823</v>
      </c>
      <c r="I255" s="168" t="s">
        <v>4825</v>
      </c>
      <c r="J255" s="148"/>
      <c r="K255" s="148"/>
      <c r="L255" s="11"/>
      <c r="O255" s="5"/>
    </row>
    <row r="256" ht="15.75" customHeight="1">
      <c r="A256" s="165" t="s">
        <v>158</v>
      </c>
      <c r="B256" s="145" t="s">
        <v>27</v>
      </c>
      <c r="C256" s="145" t="s">
        <v>4829</v>
      </c>
      <c r="D256" s="7" t="s">
        <v>4830</v>
      </c>
      <c r="E256" s="7" t="s">
        <v>4831</v>
      </c>
      <c r="F256" s="145" t="s">
        <v>4832</v>
      </c>
      <c r="G256" s="169">
        <v>42815.0</v>
      </c>
      <c r="H256" s="145" t="s">
        <v>4019</v>
      </c>
      <c r="I256" s="168" t="s">
        <v>4833</v>
      </c>
      <c r="J256" s="148"/>
      <c r="K256" s="148"/>
      <c r="L256" s="11"/>
      <c r="O256" s="5"/>
    </row>
    <row r="257" ht="15.75" customHeight="1">
      <c r="A257" s="165" t="s">
        <v>3108</v>
      </c>
      <c r="B257" s="145" t="s">
        <v>3199</v>
      </c>
      <c r="C257" s="145" t="s">
        <v>4839</v>
      </c>
      <c r="D257" s="196" t="s">
        <v>4841</v>
      </c>
      <c r="E257" s="196" t="s">
        <v>4842</v>
      </c>
      <c r="F257" s="172">
        <v>0.7375</v>
      </c>
      <c r="G257" s="171">
        <v>42816.0</v>
      </c>
      <c r="H257" s="145" t="s">
        <v>2234</v>
      </c>
      <c r="I257" s="168" t="s">
        <v>3113</v>
      </c>
      <c r="J257" s="201" t="str">
        <f t="shared" ref="J257:J258" si="9">HYPERLINK("https://steamuserimages-a.akamaihd.net/ugc/92728095773161684/78C60EF3D5A2C4F0621594789F793586EE189389/","https://steamuserimages-a.akamaihd.net/ugc/92728095773161684/78C60EF3D5A2C4F0621594789F793586EE189389/")</f>
        <v>https://steamuserimages-a.akamaihd.net/ugc/92728095773161684/78C60EF3D5A2C4F0621594789F793586EE189389/</v>
      </c>
      <c r="K257" s="202" t="str">
        <f t="shared" ref="K257:K258" si="10">HYPERLINK("https://youtu.be/rtYg-Zw9sLw","https://youtu.be/rtYg-Zw9sLw")</f>
        <v>https://youtu.be/rtYg-Zw9sLw</v>
      </c>
      <c r="L257" s="11"/>
      <c r="O257" s="5"/>
    </row>
    <row r="258" ht="15.75" customHeight="1">
      <c r="A258" s="165" t="s">
        <v>3108</v>
      </c>
      <c r="B258" s="145" t="s">
        <v>3199</v>
      </c>
      <c r="C258" s="145" t="s">
        <v>4864</v>
      </c>
      <c r="D258" s="196" t="s">
        <v>4865</v>
      </c>
      <c r="E258" s="196" t="s">
        <v>4866</v>
      </c>
      <c r="F258" s="172">
        <v>0.7375</v>
      </c>
      <c r="G258" s="171">
        <v>42816.0</v>
      </c>
      <c r="H258" s="145" t="s">
        <v>2234</v>
      </c>
      <c r="I258" s="168" t="s">
        <v>3113</v>
      </c>
      <c r="J258" s="201" t="str">
        <f t="shared" si="9"/>
        <v>https://steamuserimages-a.akamaihd.net/ugc/92728095773161684/78C60EF3D5A2C4F0621594789F793586EE189389/</v>
      </c>
      <c r="K258" s="202" t="str">
        <f t="shared" si="10"/>
        <v>https://youtu.be/rtYg-Zw9sLw</v>
      </c>
      <c r="L258" s="11"/>
      <c r="O258" s="5"/>
    </row>
    <row r="259" ht="15.75" customHeight="1">
      <c r="A259" s="165" t="s">
        <v>563</v>
      </c>
      <c r="B259" s="145" t="s">
        <v>236</v>
      </c>
      <c r="C259" s="145" t="s">
        <v>4868</v>
      </c>
      <c r="D259" s="145" t="s">
        <v>4821</v>
      </c>
      <c r="E259" s="195" t="s">
        <v>4822</v>
      </c>
      <c r="F259" s="172">
        <v>0.5701388888888889</v>
      </c>
      <c r="G259" s="171">
        <v>42818.0</v>
      </c>
      <c r="H259" s="145" t="s">
        <v>2352</v>
      </c>
      <c r="I259" s="168" t="s">
        <v>4869</v>
      </c>
      <c r="J259" s="148" t="s">
        <v>4871</v>
      </c>
      <c r="K259" s="148"/>
      <c r="L259" s="11"/>
      <c r="O259" s="5"/>
    </row>
    <row r="260" ht="15.75" customHeight="1">
      <c r="A260" s="165" t="s">
        <v>563</v>
      </c>
      <c r="B260" s="145" t="s">
        <v>236</v>
      </c>
      <c r="C260" s="145" t="s">
        <v>4873</v>
      </c>
      <c r="D260" s="145" t="s">
        <v>4874</v>
      </c>
      <c r="E260" s="145" t="s">
        <v>4875</v>
      </c>
      <c r="F260" s="172">
        <v>0.5729166666666666</v>
      </c>
      <c r="G260" s="171">
        <v>42818.0</v>
      </c>
      <c r="H260" s="145" t="s">
        <v>2352</v>
      </c>
      <c r="I260" s="168" t="s">
        <v>4869</v>
      </c>
      <c r="J260" s="148" t="s">
        <v>4871</v>
      </c>
      <c r="K260" s="148"/>
      <c r="L260" s="11"/>
      <c r="O260" s="5"/>
    </row>
    <row r="261" ht="15.75" customHeight="1">
      <c r="A261" s="165" t="s">
        <v>563</v>
      </c>
      <c r="B261" s="145" t="s">
        <v>236</v>
      </c>
      <c r="C261" s="145" t="s">
        <v>4878</v>
      </c>
      <c r="D261" s="145" t="s">
        <v>4879</v>
      </c>
      <c r="E261" s="145" t="s">
        <v>4880</v>
      </c>
      <c r="F261" s="172">
        <v>0.5736111111111111</v>
      </c>
      <c r="G261" s="171">
        <v>42818.0</v>
      </c>
      <c r="H261" s="145" t="s">
        <v>2352</v>
      </c>
      <c r="I261" s="168" t="s">
        <v>4869</v>
      </c>
      <c r="J261" s="148" t="s">
        <v>4871</v>
      </c>
      <c r="K261" s="148"/>
      <c r="L261" s="11"/>
      <c r="O261" s="5"/>
    </row>
    <row r="262" ht="15.75" customHeight="1">
      <c r="A262" s="165" t="s">
        <v>50</v>
      </c>
      <c r="B262" s="145" t="s">
        <v>4884</v>
      </c>
      <c r="C262" s="145" t="s">
        <v>4885</v>
      </c>
      <c r="D262" s="145" t="s">
        <v>4886</v>
      </c>
      <c r="E262" s="145" t="s">
        <v>4887</v>
      </c>
      <c r="F262" s="145" t="s">
        <v>4888</v>
      </c>
      <c r="G262" s="145" t="s">
        <v>3105</v>
      </c>
      <c r="H262" s="145" t="s">
        <v>2352</v>
      </c>
      <c r="I262" s="168" t="s">
        <v>4890</v>
      </c>
      <c r="J262" s="148"/>
      <c r="K262" s="148"/>
      <c r="L262" s="11"/>
      <c r="O262" s="5"/>
    </row>
    <row r="263" ht="15.75" customHeight="1">
      <c r="A263" s="165" t="s">
        <v>50</v>
      </c>
      <c r="B263" s="145" t="s">
        <v>2348</v>
      </c>
      <c r="C263" s="145" t="s">
        <v>4893</v>
      </c>
      <c r="D263" s="145" t="s">
        <v>4894</v>
      </c>
      <c r="E263" s="145" t="s">
        <v>4887</v>
      </c>
      <c r="F263" s="145" t="s">
        <v>4895</v>
      </c>
      <c r="G263" s="145" t="s">
        <v>3105</v>
      </c>
      <c r="H263" s="145" t="s">
        <v>2352</v>
      </c>
      <c r="I263" s="168" t="s">
        <v>4897</v>
      </c>
      <c r="J263" s="148"/>
      <c r="K263" s="148"/>
      <c r="L263" s="11"/>
      <c r="O263" s="5"/>
    </row>
    <row r="264" ht="15.75" customHeight="1">
      <c r="A264" s="165" t="s">
        <v>611</v>
      </c>
      <c r="B264" s="145" t="s">
        <v>339</v>
      </c>
      <c r="C264" s="145" t="s">
        <v>4898</v>
      </c>
      <c r="D264" s="195" t="s">
        <v>4899</v>
      </c>
      <c r="E264" s="195" t="s">
        <v>4900</v>
      </c>
      <c r="F264" s="145" t="s">
        <v>4902</v>
      </c>
      <c r="G264" s="145" t="s">
        <v>813</v>
      </c>
      <c r="H264" s="145" t="s">
        <v>3587</v>
      </c>
      <c r="I264" s="168" t="s">
        <v>4905</v>
      </c>
      <c r="J264" s="148"/>
      <c r="K264" s="148"/>
      <c r="L264" s="11"/>
      <c r="O264" s="5"/>
    </row>
    <row r="265" ht="15.75" customHeight="1">
      <c r="A265" s="165" t="s">
        <v>498</v>
      </c>
      <c r="B265" s="145" t="s">
        <v>27</v>
      </c>
      <c r="C265" s="145" t="s">
        <v>4505</v>
      </c>
      <c r="D265" s="145" t="s">
        <v>4906</v>
      </c>
      <c r="E265" s="145" t="s">
        <v>4907</v>
      </c>
      <c r="F265" s="145" t="s">
        <v>4909</v>
      </c>
      <c r="G265" s="171">
        <v>42819.0</v>
      </c>
      <c r="H265" s="145" t="s">
        <v>4910</v>
      </c>
      <c r="I265" s="168" t="s">
        <v>4912</v>
      </c>
      <c r="J265" s="148"/>
      <c r="K265" s="148"/>
      <c r="L265" s="11"/>
      <c r="O265" s="5"/>
    </row>
    <row r="266" ht="15.75" customHeight="1">
      <c r="A266" s="165" t="s">
        <v>486</v>
      </c>
      <c r="B266" s="145" t="s">
        <v>116</v>
      </c>
      <c r="C266" s="145" t="s">
        <v>4914</v>
      </c>
      <c r="D266" s="195" t="s">
        <v>4915</v>
      </c>
      <c r="E266" s="195" t="s">
        <v>4916</v>
      </c>
      <c r="F266" s="145">
        <v>118.0</v>
      </c>
      <c r="G266" s="171">
        <v>42819.0</v>
      </c>
      <c r="H266" s="145" t="s">
        <v>4193</v>
      </c>
      <c r="I266" s="168" t="s">
        <v>4918</v>
      </c>
      <c r="J266" s="148"/>
      <c r="K266" s="148"/>
      <c r="L266" s="11"/>
      <c r="O266" s="5"/>
    </row>
    <row r="267" ht="15.75" customHeight="1">
      <c r="A267" s="165" t="s">
        <v>486</v>
      </c>
      <c r="B267" s="145" t="s">
        <v>116</v>
      </c>
      <c r="C267" s="145" t="s">
        <v>4920</v>
      </c>
      <c r="D267" s="195" t="s">
        <v>4921</v>
      </c>
      <c r="E267" s="195" t="s">
        <v>4922</v>
      </c>
      <c r="F267" s="145">
        <v>118.0</v>
      </c>
      <c r="G267" s="171">
        <v>42819.0</v>
      </c>
      <c r="H267" s="145" t="s">
        <v>4923</v>
      </c>
      <c r="I267" s="168" t="s">
        <v>4924</v>
      </c>
      <c r="J267" s="148"/>
      <c r="K267" s="148"/>
      <c r="L267" s="11"/>
      <c r="O267" s="5"/>
    </row>
    <row r="268" ht="15.75" customHeight="1">
      <c r="A268" s="165" t="s">
        <v>789</v>
      </c>
      <c r="B268" s="145" t="s">
        <v>339</v>
      </c>
      <c r="C268" s="145" t="s">
        <v>4926</v>
      </c>
      <c r="D268" s="145" t="s">
        <v>4927</v>
      </c>
      <c r="E268" s="145" t="s">
        <v>4928</v>
      </c>
      <c r="F268" s="145" t="s">
        <v>4929</v>
      </c>
      <c r="G268" s="171">
        <v>42821.0</v>
      </c>
      <c r="H268" s="145">
        <v>2.0</v>
      </c>
      <c r="I268" s="168" t="s">
        <v>4930</v>
      </c>
      <c r="J268" s="148"/>
      <c r="K268" s="148"/>
      <c r="L268" s="11"/>
      <c r="O268" s="5"/>
    </row>
    <row r="269" ht="15.75" customHeight="1">
      <c r="A269" s="165" t="s">
        <v>50</v>
      </c>
      <c r="B269" s="145" t="s">
        <v>27</v>
      </c>
      <c r="C269" s="145" t="s">
        <v>4932</v>
      </c>
      <c r="D269" s="145" t="s">
        <v>4933</v>
      </c>
      <c r="E269" s="145" t="s">
        <v>4934</v>
      </c>
      <c r="F269" s="145" t="s">
        <v>4935</v>
      </c>
      <c r="G269" s="145" t="s">
        <v>817</v>
      </c>
      <c r="H269" s="145" t="s">
        <v>2352</v>
      </c>
      <c r="I269" s="168" t="s">
        <v>4937</v>
      </c>
      <c r="J269" s="148"/>
      <c r="K269" s="148"/>
      <c r="L269" s="11"/>
      <c r="O269" s="5"/>
    </row>
    <row r="270" ht="15.75" customHeight="1">
      <c r="A270" s="165" t="s">
        <v>50</v>
      </c>
      <c r="B270" s="145" t="s">
        <v>27</v>
      </c>
      <c r="C270" s="145" t="s">
        <v>4938</v>
      </c>
      <c r="D270" s="145" t="s">
        <v>4939</v>
      </c>
      <c r="E270" s="145" t="s">
        <v>4941</v>
      </c>
      <c r="F270" s="145" t="s">
        <v>4935</v>
      </c>
      <c r="G270" s="145" t="s">
        <v>817</v>
      </c>
      <c r="H270" s="145" t="s">
        <v>2352</v>
      </c>
      <c r="I270" s="168" t="s">
        <v>4937</v>
      </c>
      <c r="J270" s="148"/>
      <c r="K270" s="148"/>
      <c r="L270" s="11"/>
      <c r="O270" s="5"/>
    </row>
    <row r="271" ht="15.75" customHeight="1">
      <c r="A271" s="165" t="s">
        <v>50</v>
      </c>
      <c r="B271" s="145" t="s">
        <v>27</v>
      </c>
      <c r="C271" s="145" t="s">
        <v>826</v>
      </c>
      <c r="D271" s="145" t="s">
        <v>4942</v>
      </c>
      <c r="E271" s="145" t="s">
        <v>4944</v>
      </c>
      <c r="F271" s="145" t="s">
        <v>4935</v>
      </c>
      <c r="G271" s="145" t="s">
        <v>817</v>
      </c>
      <c r="H271" s="145" t="s">
        <v>2352</v>
      </c>
      <c r="I271" s="168" t="s">
        <v>4937</v>
      </c>
      <c r="J271" s="148"/>
      <c r="K271" s="148"/>
      <c r="L271" s="11"/>
      <c r="O271" s="5"/>
    </row>
    <row r="272" ht="15.75" customHeight="1">
      <c r="A272" s="165" t="s">
        <v>50</v>
      </c>
      <c r="B272" s="145" t="s">
        <v>2348</v>
      </c>
      <c r="C272" s="145" t="s">
        <v>4946</v>
      </c>
      <c r="D272" s="145" t="s">
        <v>4947</v>
      </c>
      <c r="E272" s="145" t="s">
        <v>4948</v>
      </c>
      <c r="F272" s="145" t="s">
        <v>2199</v>
      </c>
      <c r="G272" s="145" t="s">
        <v>777</v>
      </c>
      <c r="H272" s="145" t="s">
        <v>4950</v>
      </c>
      <c r="I272" s="168" t="s">
        <v>4951</v>
      </c>
      <c r="J272" s="148"/>
      <c r="K272" s="148"/>
      <c r="L272" s="11"/>
      <c r="O272" s="5"/>
    </row>
    <row r="273" ht="15.75" customHeight="1">
      <c r="A273" s="165" t="s">
        <v>4954</v>
      </c>
      <c r="B273" s="145" t="s">
        <v>2348</v>
      </c>
      <c r="C273" s="145" t="s">
        <v>4955</v>
      </c>
      <c r="D273" s="145" t="s">
        <v>4956</v>
      </c>
      <c r="E273" s="145" t="s">
        <v>4957</v>
      </c>
      <c r="F273" s="145" t="s">
        <v>4958</v>
      </c>
      <c r="G273" s="145" t="s">
        <v>777</v>
      </c>
      <c r="H273" s="145" t="s">
        <v>4950</v>
      </c>
      <c r="I273" s="168" t="s">
        <v>4959</v>
      </c>
      <c r="J273" s="148"/>
      <c r="K273" s="148"/>
      <c r="L273" s="11"/>
      <c r="O273" s="5"/>
    </row>
    <row r="274" ht="15.75" customHeight="1">
      <c r="A274" s="165" t="s">
        <v>789</v>
      </c>
      <c r="B274" s="145" t="s">
        <v>3199</v>
      </c>
      <c r="C274" s="145" t="s">
        <v>4962</v>
      </c>
      <c r="D274" s="145" t="s">
        <v>4963</v>
      </c>
      <c r="E274" s="145" t="s">
        <v>4964</v>
      </c>
      <c r="F274" s="145" t="s">
        <v>4965</v>
      </c>
      <c r="G274" s="145" t="s">
        <v>809</v>
      </c>
      <c r="H274" s="145" t="s">
        <v>4966</v>
      </c>
      <c r="I274" s="168" t="s">
        <v>4967</v>
      </c>
      <c r="J274" s="148"/>
      <c r="K274" s="148"/>
      <c r="L274" s="11"/>
      <c r="O274" s="5"/>
    </row>
    <row r="275" ht="15.75" customHeight="1">
      <c r="A275" s="165" t="s">
        <v>563</v>
      </c>
      <c r="B275" s="145" t="s">
        <v>79</v>
      </c>
      <c r="C275" s="145" t="s">
        <v>4969</v>
      </c>
      <c r="D275" s="145" t="s">
        <v>4971</v>
      </c>
      <c r="E275" s="145" t="s">
        <v>4972</v>
      </c>
      <c r="F275" s="172">
        <v>0.1361111111111111</v>
      </c>
      <c r="G275" s="169">
        <v>42820.0</v>
      </c>
      <c r="H275" s="145" t="s">
        <v>3762</v>
      </c>
      <c r="I275" s="198" t="str">
        <f t="shared" ref="I275:I276" si="11">HYPERLINK("http://forum.expgamingcommunity.com/topic/2248-player-report-philibert-lecouillu-robert-lecouillu/#comment-10912","http://forum.expgamingcommunity.com/topic/2248-player-report-philibert-lecouillu-robert-lecouillu/#comment-10912")</f>
        <v>http://forum.expgamingcommunity.com/topic/2248-player-report-philibert-lecouillu-robert-lecouillu/#comment-10912</v>
      </c>
      <c r="J275" s="148"/>
      <c r="K275" s="148"/>
      <c r="L275" s="11"/>
      <c r="O275" s="5"/>
    </row>
    <row r="276" ht="15.75" customHeight="1">
      <c r="A276" s="165" t="s">
        <v>563</v>
      </c>
      <c r="B276" s="145" t="s">
        <v>79</v>
      </c>
      <c r="C276" s="145" t="s">
        <v>4981</v>
      </c>
      <c r="D276" s="145" t="s">
        <v>4982</v>
      </c>
      <c r="E276" s="145" t="s">
        <v>4983</v>
      </c>
      <c r="F276" s="203">
        <v>0.1361111111111111</v>
      </c>
      <c r="G276" s="169">
        <v>42820.0</v>
      </c>
      <c r="H276" s="145" t="s">
        <v>3762</v>
      </c>
      <c r="I276" s="198" t="str">
        <f t="shared" si="11"/>
        <v>http://forum.expgamingcommunity.com/topic/2248-player-report-philibert-lecouillu-robert-lecouillu/#comment-10912</v>
      </c>
      <c r="J276" s="148"/>
      <c r="K276" s="148"/>
      <c r="L276" s="11"/>
      <c r="O276" s="5"/>
    </row>
    <row r="277" ht="15.75" customHeight="1">
      <c r="A277" s="165" t="s">
        <v>563</v>
      </c>
      <c r="B277" s="145" t="s">
        <v>79</v>
      </c>
      <c r="C277" s="145" t="s">
        <v>4990</v>
      </c>
      <c r="D277" s="145" t="s">
        <v>4991</v>
      </c>
      <c r="E277" s="145" t="s">
        <v>4992</v>
      </c>
      <c r="F277" s="172">
        <v>0.775</v>
      </c>
      <c r="G277" s="169">
        <v>42820.0</v>
      </c>
      <c r="H277" s="145" t="s">
        <v>4710</v>
      </c>
      <c r="I277" s="168" t="s">
        <v>4993</v>
      </c>
      <c r="J277" s="148"/>
      <c r="K277" s="148"/>
      <c r="L277" s="11"/>
      <c r="O277" s="5"/>
    </row>
    <row r="278" ht="15.75" customHeight="1">
      <c r="A278" s="165" t="s">
        <v>563</v>
      </c>
      <c r="B278" s="145" t="s">
        <v>79</v>
      </c>
      <c r="C278" s="145" t="s">
        <v>4995</v>
      </c>
      <c r="D278" s="145" t="s">
        <v>4997</v>
      </c>
      <c r="E278" s="145" t="s">
        <v>4999</v>
      </c>
      <c r="F278" s="203">
        <v>0.775</v>
      </c>
      <c r="G278" s="169">
        <v>42820.0</v>
      </c>
      <c r="H278" s="144" t="s">
        <v>3919</v>
      </c>
      <c r="I278" s="168" t="s">
        <v>4993</v>
      </c>
      <c r="J278" s="148"/>
      <c r="K278" s="148"/>
      <c r="L278" s="11"/>
      <c r="O278" s="5"/>
    </row>
    <row r="279" ht="15.75" customHeight="1">
      <c r="A279" s="165" t="s">
        <v>191</v>
      </c>
      <c r="B279" s="145" t="s">
        <v>27</v>
      </c>
      <c r="C279" s="145" t="s">
        <v>5003</v>
      </c>
      <c r="D279" s="195" t="s">
        <v>5005</v>
      </c>
      <c r="E279" s="195" t="s">
        <v>5006</v>
      </c>
      <c r="F279" s="172">
        <v>0.06944444444444445</v>
      </c>
      <c r="G279" s="174">
        <v>42821.0</v>
      </c>
      <c r="H279" s="145" t="s">
        <v>4329</v>
      </c>
      <c r="I279" s="168" t="s">
        <v>5009</v>
      </c>
      <c r="J279" s="201" t="str">
        <f>HYPERLINK("https://gyazo.com/f158e5a35436af84d341c3d01337d1a6","https://gyazo.com/f158e5a35436af84d341c3d01337d1a6")</f>
        <v>https://gyazo.com/f158e5a35436af84d341c3d01337d1a6</v>
      </c>
      <c r="K279" s="148"/>
      <c r="L279" s="11"/>
      <c r="O279" s="5"/>
    </row>
    <row r="280" ht="15.75" customHeight="1">
      <c r="A280" s="165" t="s">
        <v>191</v>
      </c>
      <c r="B280" s="145" t="s">
        <v>44</v>
      </c>
      <c r="C280" s="145" t="s">
        <v>5013</v>
      </c>
      <c r="D280" s="195" t="s">
        <v>5014</v>
      </c>
      <c r="E280" s="195" t="s">
        <v>5015</v>
      </c>
      <c r="F280" s="145" t="s">
        <v>5016</v>
      </c>
      <c r="G280" s="174">
        <v>42821.0</v>
      </c>
      <c r="H280" s="145" t="s">
        <v>3960</v>
      </c>
      <c r="I280" s="168" t="s">
        <v>5018</v>
      </c>
      <c r="J280" s="148" t="s">
        <v>5020</v>
      </c>
      <c r="K280" s="148"/>
      <c r="L280" s="11"/>
      <c r="O280" s="5"/>
    </row>
    <row r="281" ht="15.75" customHeight="1">
      <c r="A281" s="165" t="s">
        <v>191</v>
      </c>
      <c r="B281" s="145" t="s">
        <v>27</v>
      </c>
      <c r="C281" s="145" t="s">
        <v>5023</v>
      </c>
      <c r="D281" s="195" t="s">
        <v>5024</v>
      </c>
      <c r="E281" s="195" t="s">
        <v>5025</v>
      </c>
      <c r="F281" s="145" t="s">
        <v>5026</v>
      </c>
      <c r="G281" s="169">
        <v>42821.0</v>
      </c>
      <c r="H281" s="145" t="s">
        <v>5027</v>
      </c>
      <c r="I281" s="168" t="s">
        <v>5028</v>
      </c>
      <c r="J281" s="201" t="str">
        <f>HYPERLINK("https://youtu.be/xbltJdnx5o4","https://youtu.be/xbltJdnx5o4")</f>
        <v>https://youtu.be/xbltJdnx5o4</v>
      </c>
      <c r="K281" s="148"/>
      <c r="L281" s="11"/>
      <c r="O281" s="5"/>
    </row>
    <row r="282" ht="15.75" customHeight="1">
      <c r="A282" s="165" t="s">
        <v>137</v>
      </c>
      <c r="B282" s="145" t="s">
        <v>116</v>
      </c>
      <c r="C282" s="145" t="s">
        <v>3497</v>
      </c>
      <c r="D282" s="145" t="s">
        <v>5036</v>
      </c>
      <c r="E282" s="145" t="s">
        <v>5037</v>
      </c>
      <c r="F282" s="145" t="s">
        <v>5038</v>
      </c>
      <c r="G282" s="171">
        <v>42821.0</v>
      </c>
      <c r="H282" s="145" t="s">
        <v>5027</v>
      </c>
      <c r="I282" s="168" t="s">
        <v>5041</v>
      </c>
      <c r="J282" s="148"/>
      <c r="K282" s="148"/>
      <c r="L282" s="11"/>
      <c r="O282" s="5"/>
    </row>
    <row r="283" ht="15.75" customHeight="1">
      <c r="A283" s="165" t="s">
        <v>191</v>
      </c>
      <c r="B283" s="145" t="s">
        <v>905</v>
      </c>
      <c r="C283" s="145" t="s">
        <v>5042</v>
      </c>
      <c r="D283" s="195" t="s">
        <v>5043</v>
      </c>
      <c r="E283" s="195" t="s">
        <v>5045</v>
      </c>
      <c r="F283" s="145" t="s">
        <v>5046</v>
      </c>
      <c r="G283" s="169">
        <v>42822.0</v>
      </c>
      <c r="H283" s="145" t="s">
        <v>5027</v>
      </c>
      <c r="I283" s="168" t="s">
        <v>5047</v>
      </c>
      <c r="J283" s="163" t="s">
        <v>5048</v>
      </c>
      <c r="K283" s="148"/>
      <c r="L283" s="11"/>
      <c r="O283" s="5"/>
    </row>
    <row r="284" ht="15.75" customHeight="1">
      <c r="A284" s="165" t="s">
        <v>191</v>
      </c>
      <c r="B284" s="145" t="s">
        <v>905</v>
      </c>
      <c r="C284" s="145" t="s">
        <v>5050</v>
      </c>
      <c r="D284" s="195" t="s">
        <v>5052</v>
      </c>
      <c r="E284" s="195" t="s">
        <v>5053</v>
      </c>
      <c r="F284" s="144" t="s">
        <v>5046</v>
      </c>
      <c r="G284" s="146">
        <v>42822.0</v>
      </c>
      <c r="H284" s="145" t="s">
        <v>5027</v>
      </c>
      <c r="I284" s="168" t="s">
        <v>5047</v>
      </c>
      <c r="J284" s="148" t="s">
        <v>5048</v>
      </c>
      <c r="K284" s="148"/>
      <c r="L284" s="11"/>
      <c r="O284" s="5"/>
    </row>
    <row r="285" ht="15.75" customHeight="1">
      <c r="A285" s="165" t="s">
        <v>50</v>
      </c>
      <c r="B285" s="145" t="s">
        <v>27</v>
      </c>
      <c r="C285" s="145" t="s">
        <v>5055</v>
      </c>
      <c r="D285" s="145" t="s">
        <v>5056</v>
      </c>
      <c r="E285" s="145" t="s">
        <v>5057</v>
      </c>
      <c r="F285" s="145" t="s">
        <v>5058</v>
      </c>
      <c r="G285" s="145" t="s">
        <v>852</v>
      </c>
      <c r="H285" s="145" t="s">
        <v>4193</v>
      </c>
      <c r="I285" s="168" t="s">
        <v>5060</v>
      </c>
      <c r="J285" s="148"/>
      <c r="K285" s="148"/>
      <c r="L285" s="11"/>
      <c r="O285" s="5"/>
    </row>
    <row r="286" ht="15.75" customHeight="1">
      <c r="A286" s="165" t="s">
        <v>50</v>
      </c>
      <c r="B286" s="145" t="s">
        <v>27</v>
      </c>
      <c r="C286" s="145" t="s">
        <v>5061</v>
      </c>
      <c r="D286" s="145" t="s">
        <v>5062</v>
      </c>
      <c r="E286" s="145" t="s">
        <v>5064</v>
      </c>
      <c r="F286" s="145" t="s">
        <v>5066</v>
      </c>
      <c r="G286" s="145" t="s">
        <v>852</v>
      </c>
      <c r="H286" s="145" t="s">
        <v>4193</v>
      </c>
      <c r="I286" s="168" t="s">
        <v>5060</v>
      </c>
      <c r="J286" s="148"/>
      <c r="K286" s="148"/>
      <c r="L286" s="11"/>
      <c r="O286" s="5"/>
    </row>
    <row r="287" ht="15.75" customHeight="1">
      <c r="A287" s="165" t="s">
        <v>191</v>
      </c>
      <c r="B287" s="145" t="s">
        <v>27</v>
      </c>
      <c r="C287" s="145" t="s">
        <v>5068</v>
      </c>
      <c r="D287" s="145" t="s">
        <v>5069</v>
      </c>
      <c r="E287" s="145" t="s">
        <v>5070</v>
      </c>
      <c r="F287" s="145" t="s">
        <v>5071</v>
      </c>
      <c r="G287" s="174">
        <v>42823.0</v>
      </c>
      <c r="H287" s="145" t="s">
        <v>5072</v>
      </c>
      <c r="I287" s="168" t="s">
        <v>5074</v>
      </c>
      <c r="J287" s="148"/>
      <c r="K287" s="148"/>
      <c r="L287" s="11"/>
      <c r="O287" s="5"/>
    </row>
    <row r="288" ht="15.75" customHeight="1">
      <c r="A288" s="165" t="s">
        <v>137</v>
      </c>
      <c r="B288" s="145" t="s">
        <v>116</v>
      </c>
      <c r="C288" s="145" t="s">
        <v>5077</v>
      </c>
      <c r="D288" s="145" t="s">
        <v>5078</v>
      </c>
      <c r="E288" s="145" t="s">
        <v>5079</v>
      </c>
      <c r="F288" s="145" t="s">
        <v>5080</v>
      </c>
      <c r="G288" s="169">
        <v>42823.0</v>
      </c>
      <c r="H288" s="145" t="s">
        <v>5081</v>
      </c>
      <c r="I288" s="168" t="s">
        <v>5082</v>
      </c>
      <c r="J288" s="148"/>
      <c r="K288" s="148"/>
      <c r="L288" s="11"/>
      <c r="O288" s="5"/>
    </row>
    <row r="289" ht="15.75" customHeight="1">
      <c r="A289" s="165" t="s">
        <v>137</v>
      </c>
      <c r="B289" s="145" t="s">
        <v>116</v>
      </c>
      <c r="C289" s="145" t="s">
        <v>4995</v>
      </c>
      <c r="D289" s="145" t="s">
        <v>5084</v>
      </c>
      <c r="E289" s="145" t="s">
        <v>5085</v>
      </c>
      <c r="F289" s="145" t="s">
        <v>5086</v>
      </c>
      <c r="G289" s="169">
        <v>42823.0</v>
      </c>
      <c r="H289" s="145" t="s">
        <v>2352</v>
      </c>
      <c r="I289" s="168" t="s">
        <v>5088</v>
      </c>
      <c r="J289" s="148"/>
      <c r="K289" s="148"/>
      <c r="L289" s="11"/>
      <c r="O289" s="5"/>
    </row>
    <row r="290" ht="15.75" customHeight="1">
      <c r="A290" s="165" t="s">
        <v>50</v>
      </c>
      <c r="B290" s="145" t="s">
        <v>2348</v>
      </c>
      <c r="C290" s="145" t="s">
        <v>5068</v>
      </c>
      <c r="D290" s="145" t="s">
        <v>5069</v>
      </c>
      <c r="E290" s="145" t="s">
        <v>5070</v>
      </c>
      <c r="F290" s="145" t="s">
        <v>5089</v>
      </c>
      <c r="G290" s="145" t="s">
        <v>879</v>
      </c>
      <c r="H290" s="145" t="s">
        <v>3587</v>
      </c>
      <c r="I290" s="168" t="s">
        <v>4524</v>
      </c>
      <c r="J290" s="148"/>
      <c r="K290" s="148"/>
      <c r="L290" s="11"/>
      <c r="O290" s="5"/>
    </row>
    <row r="291" ht="15.75" customHeight="1">
      <c r="A291" s="165" t="s">
        <v>5092</v>
      </c>
      <c r="B291" s="145" t="s">
        <v>2348</v>
      </c>
      <c r="C291" s="145" t="s">
        <v>5093</v>
      </c>
      <c r="D291" s="199" t="s">
        <v>5094</v>
      </c>
      <c r="E291" s="145" t="s">
        <v>5095</v>
      </c>
      <c r="F291" s="145" t="s">
        <v>5096</v>
      </c>
      <c r="G291" s="169">
        <v>42824.0</v>
      </c>
      <c r="H291" s="145" t="s">
        <v>5097</v>
      </c>
      <c r="I291" s="168" t="s">
        <v>5098</v>
      </c>
      <c r="J291" s="148"/>
      <c r="K291" s="148"/>
      <c r="L291" s="11"/>
      <c r="O291" s="5"/>
    </row>
    <row r="292" ht="15.75" customHeight="1">
      <c r="A292" s="165" t="s">
        <v>611</v>
      </c>
      <c r="B292" s="145" t="s">
        <v>339</v>
      </c>
      <c r="C292" s="145" t="s">
        <v>5100</v>
      </c>
      <c r="D292" s="195" t="s">
        <v>5101</v>
      </c>
      <c r="E292" s="145" t="s">
        <v>5102</v>
      </c>
      <c r="F292" s="145" t="s">
        <v>5104</v>
      </c>
      <c r="G292" s="145" t="s">
        <v>5106</v>
      </c>
      <c r="H292" s="145" t="s">
        <v>5108</v>
      </c>
      <c r="I292" s="168" t="s">
        <v>5109</v>
      </c>
      <c r="J292" s="148"/>
      <c r="K292" s="148"/>
      <c r="L292" s="11"/>
      <c r="O292" s="5"/>
    </row>
    <row r="293" ht="15.75" customHeight="1">
      <c r="A293" s="165" t="s">
        <v>137</v>
      </c>
      <c r="B293" s="145" t="s">
        <v>339</v>
      </c>
      <c r="C293" s="145" t="s">
        <v>5110</v>
      </c>
      <c r="D293" s="145" t="s">
        <v>5111</v>
      </c>
      <c r="E293" s="145" t="s">
        <v>5112</v>
      </c>
      <c r="F293" s="145" t="s">
        <v>5114</v>
      </c>
      <c r="G293" s="169">
        <v>42824.0</v>
      </c>
      <c r="H293" s="145" t="s">
        <v>5115</v>
      </c>
      <c r="I293" s="168" t="s">
        <v>5116</v>
      </c>
      <c r="J293" s="148"/>
      <c r="K293" s="148"/>
      <c r="L293" s="11"/>
      <c r="O293" s="5"/>
    </row>
    <row r="294" ht="15.75" customHeight="1">
      <c r="A294" s="165" t="s">
        <v>563</v>
      </c>
      <c r="B294" s="145" t="s">
        <v>79</v>
      </c>
      <c r="C294" s="204" t="s">
        <v>5118</v>
      </c>
      <c r="D294" s="145" t="s">
        <v>5126</v>
      </c>
      <c r="E294" s="145" t="s">
        <v>5128</v>
      </c>
      <c r="F294" s="172">
        <v>0.8930555555555556</v>
      </c>
      <c r="G294" s="169">
        <v>42826.0</v>
      </c>
      <c r="H294" s="145" t="s">
        <v>4823</v>
      </c>
      <c r="I294" s="168" t="s">
        <v>5129</v>
      </c>
      <c r="J294" s="148"/>
      <c r="K294" s="148"/>
      <c r="L294" s="11"/>
      <c r="O294" s="5"/>
    </row>
    <row r="295" ht="15.75" customHeight="1">
      <c r="A295" s="165" t="s">
        <v>137</v>
      </c>
      <c r="B295" s="145" t="s">
        <v>116</v>
      </c>
      <c r="C295" s="145" t="s">
        <v>5130</v>
      </c>
      <c r="D295" s="145" t="s">
        <v>5132</v>
      </c>
      <c r="E295" s="145" t="s">
        <v>5133</v>
      </c>
      <c r="F295" s="172">
        <v>0.004166666666666667</v>
      </c>
      <c r="G295" s="169">
        <v>42828.0</v>
      </c>
      <c r="H295" s="145" t="s">
        <v>3960</v>
      </c>
      <c r="I295" s="168" t="s">
        <v>5135</v>
      </c>
      <c r="J295" s="148"/>
      <c r="K295" s="148"/>
      <c r="L295" s="11"/>
      <c r="O295" s="5"/>
    </row>
    <row r="296" ht="15.75" customHeight="1">
      <c r="A296" s="165" t="s">
        <v>45</v>
      </c>
      <c r="B296" s="145" t="s">
        <v>116</v>
      </c>
      <c r="C296" s="145" t="s">
        <v>5136</v>
      </c>
      <c r="D296" s="145" t="s">
        <v>5036</v>
      </c>
      <c r="E296" s="145" t="s">
        <v>5037</v>
      </c>
      <c r="F296" s="145" t="s">
        <v>5138</v>
      </c>
      <c r="G296" s="169">
        <v>42828.0</v>
      </c>
      <c r="H296" s="145" t="s">
        <v>3597</v>
      </c>
      <c r="I296" s="168"/>
      <c r="J296" s="148"/>
      <c r="K296" s="148"/>
      <c r="L296" s="11"/>
      <c r="O296" s="5"/>
    </row>
    <row r="297" ht="15.75" customHeight="1">
      <c r="A297" s="165" t="s">
        <v>191</v>
      </c>
      <c r="B297" s="145" t="s">
        <v>116</v>
      </c>
      <c r="C297" s="145" t="s">
        <v>5141</v>
      </c>
      <c r="D297" s="145" t="s">
        <v>5142</v>
      </c>
      <c r="E297" s="145" t="s">
        <v>5143</v>
      </c>
      <c r="F297" s="145"/>
      <c r="G297" s="169">
        <v>42828.0</v>
      </c>
      <c r="H297" s="145" t="s">
        <v>2352</v>
      </c>
      <c r="I297" s="168"/>
      <c r="J297" s="148"/>
      <c r="K297" s="148"/>
      <c r="L297" s="11"/>
      <c r="O297" s="5"/>
    </row>
    <row r="298" ht="15.75" customHeight="1">
      <c r="A298" s="165" t="s">
        <v>50</v>
      </c>
      <c r="B298" s="145" t="s">
        <v>27</v>
      </c>
      <c r="C298" s="145" t="s">
        <v>4241</v>
      </c>
      <c r="D298" s="145" t="s">
        <v>5147</v>
      </c>
      <c r="E298" s="145" t="s">
        <v>5148</v>
      </c>
      <c r="F298" s="145" t="s">
        <v>5149</v>
      </c>
      <c r="G298" s="174">
        <v>42859.0</v>
      </c>
      <c r="H298" s="145" t="s">
        <v>3587</v>
      </c>
      <c r="I298" s="168" t="s">
        <v>5150</v>
      </c>
      <c r="J298" s="148"/>
      <c r="K298" s="148"/>
      <c r="L298" s="11"/>
      <c r="O298" s="5"/>
    </row>
    <row r="299" ht="15.75" customHeight="1">
      <c r="A299" s="165" t="s">
        <v>50</v>
      </c>
      <c r="B299" s="145" t="s">
        <v>27</v>
      </c>
      <c r="C299" s="145" t="s">
        <v>5152</v>
      </c>
      <c r="D299" s="145" t="s">
        <v>5153</v>
      </c>
      <c r="E299" s="145" t="s">
        <v>5154</v>
      </c>
      <c r="F299" s="145" t="s">
        <v>5149</v>
      </c>
      <c r="G299" s="174">
        <v>42859.0</v>
      </c>
      <c r="H299" s="145" t="s">
        <v>3597</v>
      </c>
      <c r="I299" s="168" t="s">
        <v>5150</v>
      </c>
      <c r="J299" s="148"/>
      <c r="K299" s="148"/>
      <c r="L299" s="11"/>
      <c r="O299" s="5"/>
    </row>
    <row r="300" ht="15.75" customHeight="1">
      <c r="A300" s="165" t="s">
        <v>50</v>
      </c>
      <c r="B300" s="145" t="s">
        <v>116</v>
      </c>
      <c r="C300" s="145" t="s">
        <v>5155</v>
      </c>
      <c r="D300" s="195" t="s">
        <v>5156</v>
      </c>
      <c r="E300" s="195" t="s">
        <v>5157</v>
      </c>
      <c r="F300" s="145" t="s">
        <v>5158</v>
      </c>
      <c r="G300" s="174">
        <v>42890.0</v>
      </c>
      <c r="H300" s="145" t="s">
        <v>4193</v>
      </c>
      <c r="I300" s="198" t="str">
        <f>HYPERLINK("http://forum.expgamingcommunity.com/topic/2323-player-report-big-man-thebigbadwolf/","http://forum.expgamingcommunity.com/topic/2323-player-report-big-man-thebigbadwolf/")</f>
        <v>http://forum.expgamingcommunity.com/topic/2323-player-report-big-man-thebigbadwolf/</v>
      </c>
      <c r="J300" s="148"/>
      <c r="K300" s="148"/>
      <c r="L300" s="11"/>
      <c r="O300" s="5"/>
    </row>
    <row r="301" ht="15.75" customHeight="1">
      <c r="A301" s="165" t="s">
        <v>205</v>
      </c>
      <c r="B301" s="145" t="s">
        <v>27</v>
      </c>
      <c r="C301" s="145" t="s">
        <v>5163</v>
      </c>
      <c r="D301" s="145" t="s">
        <v>5164</v>
      </c>
      <c r="E301" s="145" t="s">
        <v>5166</v>
      </c>
      <c r="F301" s="145" t="s">
        <v>5168</v>
      </c>
      <c r="G301" s="174">
        <v>42920.0</v>
      </c>
      <c r="H301" s="145" t="s">
        <v>3597</v>
      </c>
      <c r="I301" s="168" t="s">
        <v>5169</v>
      </c>
      <c r="J301" s="148"/>
      <c r="K301" s="148"/>
      <c r="L301" s="11"/>
      <c r="O301" s="5"/>
    </row>
    <row r="302" ht="15.75" customHeight="1">
      <c r="A302" s="165" t="s">
        <v>205</v>
      </c>
      <c r="B302" s="145" t="s">
        <v>27</v>
      </c>
      <c r="C302" s="145" t="s">
        <v>5170</v>
      </c>
      <c r="D302" s="145" t="s">
        <v>5171</v>
      </c>
      <c r="E302" s="145" t="s">
        <v>5172</v>
      </c>
      <c r="F302" s="145" t="s">
        <v>5168</v>
      </c>
      <c r="G302" s="174">
        <v>42920.0</v>
      </c>
      <c r="H302" s="145" t="s">
        <v>3597</v>
      </c>
      <c r="I302" s="168" t="s">
        <v>5169</v>
      </c>
      <c r="J302" s="148"/>
      <c r="K302" s="148"/>
      <c r="L302" s="11"/>
      <c r="O302" s="5"/>
    </row>
    <row r="303" ht="15.75" customHeight="1">
      <c r="A303" s="165" t="s">
        <v>611</v>
      </c>
      <c r="B303" s="145" t="s">
        <v>27</v>
      </c>
      <c r="C303" s="145" t="s">
        <v>5175</v>
      </c>
      <c r="D303" s="145" t="s">
        <v>5176</v>
      </c>
      <c r="E303" s="195" t="s">
        <v>5178</v>
      </c>
      <c r="F303" s="145" t="s">
        <v>4372</v>
      </c>
      <c r="G303" s="169">
        <v>42951.0</v>
      </c>
      <c r="H303" s="145" t="s">
        <v>4923</v>
      </c>
      <c r="I303" s="168" t="s">
        <v>5181</v>
      </c>
      <c r="J303" s="148"/>
      <c r="K303" s="148"/>
      <c r="L303" s="11"/>
      <c r="O303" s="5"/>
    </row>
    <row r="304" ht="15.75" customHeight="1">
      <c r="A304" s="165" t="s">
        <v>205</v>
      </c>
      <c r="B304" s="145" t="s">
        <v>339</v>
      </c>
      <c r="C304" s="145" t="s">
        <v>5183</v>
      </c>
      <c r="D304" s="195" t="s">
        <v>5184</v>
      </c>
      <c r="E304" s="145" t="s">
        <v>5185</v>
      </c>
      <c r="F304" s="145" t="s">
        <v>5186</v>
      </c>
      <c r="G304" s="169">
        <v>42951.0</v>
      </c>
      <c r="H304" s="145" t="s">
        <v>3597</v>
      </c>
      <c r="I304" s="168" t="s">
        <v>5189</v>
      </c>
      <c r="J304" s="148"/>
      <c r="K304" s="148"/>
      <c r="L304" s="11"/>
      <c r="O304" s="5"/>
    </row>
    <row r="305" ht="15.75" customHeight="1">
      <c r="A305" s="165" t="s">
        <v>26</v>
      </c>
      <c r="B305" s="145" t="s">
        <v>2824</v>
      </c>
      <c r="C305" s="145" t="s">
        <v>3652</v>
      </c>
      <c r="D305" s="145" t="s">
        <v>5190</v>
      </c>
      <c r="E305" s="195" t="s">
        <v>5191</v>
      </c>
      <c r="F305" s="172">
        <v>0.8590277777777777</v>
      </c>
      <c r="G305" s="171">
        <v>42836.0</v>
      </c>
      <c r="H305" s="145" t="s">
        <v>3587</v>
      </c>
      <c r="I305" s="198" t="str">
        <f>HYPERLINK("http://forum.expgamingcommunity.com/topic/2363-drdirtyd-reporting-stevo/#comment-11604","http://forum.expgamingcommunity.com/topic/2363-drdirtyd-reporting-stevo/#comment-11604")</f>
        <v>http://forum.expgamingcommunity.com/topic/2363-drdirtyd-reporting-stevo/#comment-11604</v>
      </c>
      <c r="J305" s="148"/>
      <c r="K305" s="148"/>
      <c r="L305" s="11"/>
      <c r="O305" s="5"/>
    </row>
    <row r="306" ht="15.75" customHeight="1">
      <c r="A306" s="165" t="s">
        <v>45</v>
      </c>
      <c r="B306" s="145" t="s">
        <v>27</v>
      </c>
      <c r="C306" s="145" t="s">
        <v>5202</v>
      </c>
      <c r="D306" s="145" t="s">
        <v>5204</v>
      </c>
      <c r="E306" s="195" t="s">
        <v>5205</v>
      </c>
      <c r="F306" s="145" t="s">
        <v>5206</v>
      </c>
      <c r="G306" s="169">
        <v>42836.0</v>
      </c>
      <c r="H306" s="145" t="s">
        <v>4193</v>
      </c>
      <c r="I306" s="168" t="s">
        <v>5207</v>
      </c>
      <c r="J306" s="148"/>
      <c r="K306" s="148"/>
      <c r="L306" s="11"/>
      <c r="O306" s="5"/>
    </row>
    <row r="307" ht="15.75" customHeight="1">
      <c r="A307" s="165" t="s">
        <v>373</v>
      </c>
      <c r="B307" s="145" t="s">
        <v>27</v>
      </c>
      <c r="C307" s="145" t="s">
        <v>4380</v>
      </c>
      <c r="D307" s="145" t="s">
        <v>5209</v>
      </c>
      <c r="E307" s="145" t="s">
        <v>5210</v>
      </c>
      <c r="F307" s="172">
        <v>0.9118055555555555</v>
      </c>
      <c r="G307" s="169">
        <v>42838.0</v>
      </c>
      <c r="H307" s="145" t="s">
        <v>3919</v>
      </c>
      <c r="I307" s="168" t="s">
        <v>5212</v>
      </c>
      <c r="J307" s="148"/>
      <c r="K307" s="148"/>
      <c r="L307" s="11"/>
      <c r="O307" s="5"/>
    </row>
    <row r="308" ht="15.75" customHeight="1">
      <c r="A308" s="165" t="s">
        <v>191</v>
      </c>
      <c r="B308" s="145" t="s">
        <v>27</v>
      </c>
      <c r="C308" s="145" t="s">
        <v>5214</v>
      </c>
      <c r="D308" s="145" t="s">
        <v>5215</v>
      </c>
      <c r="E308" s="145" t="s">
        <v>5216</v>
      </c>
      <c r="F308" s="145" t="s">
        <v>5218</v>
      </c>
      <c r="G308" s="169">
        <v>42838.0</v>
      </c>
      <c r="H308" s="145" t="s">
        <v>5219</v>
      </c>
      <c r="I308" s="168" t="s">
        <v>5220</v>
      </c>
      <c r="J308" s="148"/>
      <c r="K308" s="148"/>
      <c r="L308" s="11"/>
      <c r="O308" s="5"/>
    </row>
    <row r="309" ht="15.75" customHeight="1">
      <c r="A309" s="165" t="s">
        <v>179</v>
      </c>
      <c r="B309" s="145" t="s">
        <v>27</v>
      </c>
      <c r="C309" s="145" t="s">
        <v>270</v>
      </c>
      <c r="D309" s="195" t="s">
        <v>5222</v>
      </c>
      <c r="E309" s="195" t="s">
        <v>5223</v>
      </c>
      <c r="F309" s="145" t="s">
        <v>5224</v>
      </c>
      <c r="G309" s="171">
        <v>42840.0</v>
      </c>
      <c r="H309" s="145" t="s">
        <v>5226</v>
      </c>
      <c r="I309" s="168" t="s">
        <v>5227</v>
      </c>
      <c r="J309" s="148"/>
      <c r="K309" s="148"/>
      <c r="L309" s="11"/>
      <c r="O309" s="5"/>
    </row>
    <row r="310" ht="15.75" customHeight="1">
      <c r="A310" s="165" t="s">
        <v>179</v>
      </c>
      <c r="B310" s="145" t="s">
        <v>116</v>
      </c>
      <c r="C310" s="195" t="s">
        <v>5228</v>
      </c>
      <c r="D310" s="195" t="s">
        <v>5229</v>
      </c>
      <c r="E310" s="195" t="s">
        <v>5230</v>
      </c>
      <c r="F310" s="145" t="s">
        <v>5231</v>
      </c>
      <c r="G310" s="171">
        <v>42840.0</v>
      </c>
      <c r="H310" s="145" t="s">
        <v>4498</v>
      </c>
      <c r="I310" s="168" t="s">
        <v>5232</v>
      </c>
      <c r="J310" s="148"/>
      <c r="K310" s="148"/>
      <c r="L310" s="11"/>
      <c r="O310" s="5"/>
    </row>
    <row r="311" ht="15.75" customHeight="1">
      <c r="A311" s="165" t="s">
        <v>224</v>
      </c>
      <c r="B311" s="145" t="s">
        <v>4312</v>
      </c>
      <c r="C311" s="145" t="s">
        <v>5234</v>
      </c>
      <c r="D311" s="145" t="s">
        <v>5236</v>
      </c>
      <c r="E311" s="145" t="s">
        <v>5237</v>
      </c>
      <c r="F311" s="145" t="s">
        <v>5238</v>
      </c>
      <c r="G311" s="171">
        <v>42843.0</v>
      </c>
      <c r="H311" s="145" t="s">
        <v>3919</v>
      </c>
      <c r="I311" s="168" t="s">
        <v>5239</v>
      </c>
      <c r="J311" s="148" t="s">
        <v>5240</v>
      </c>
      <c r="K311" s="148"/>
      <c r="L311" s="11"/>
      <c r="O311" s="5"/>
    </row>
    <row r="312" ht="15.75" customHeight="1">
      <c r="A312" s="165" t="s">
        <v>50</v>
      </c>
      <c r="B312" s="145" t="s">
        <v>2348</v>
      </c>
      <c r="C312" s="145" t="s">
        <v>5241</v>
      </c>
      <c r="D312" s="145" t="s">
        <v>5243</v>
      </c>
      <c r="E312" s="145" t="s">
        <v>5244</v>
      </c>
      <c r="F312" s="145" t="s">
        <v>5245</v>
      </c>
      <c r="G312" s="145" t="s">
        <v>5246</v>
      </c>
      <c r="H312" s="145" t="s">
        <v>3587</v>
      </c>
      <c r="I312" s="168" t="s">
        <v>3113</v>
      </c>
      <c r="J312" s="148"/>
      <c r="K312" s="148"/>
      <c r="L312" s="11"/>
      <c r="O312" s="5"/>
    </row>
    <row r="313" ht="15.75" customHeight="1">
      <c r="A313" s="165" t="s">
        <v>50</v>
      </c>
      <c r="B313" s="145" t="s">
        <v>2348</v>
      </c>
      <c r="C313" s="145" t="s">
        <v>5247</v>
      </c>
      <c r="D313" s="145" t="s">
        <v>5248</v>
      </c>
      <c r="E313" s="145" t="s">
        <v>5249</v>
      </c>
      <c r="F313" s="145" t="s">
        <v>5245</v>
      </c>
      <c r="G313" s="145" t="s">
        <v>5246</v>
      </c>
      <c r="H313" s="145" t="s">
        <v>3587</v>
      </c>
      <c r="I313" s="168" t="s">
        <v>3113</v>
      </c>
      <c r="J313" s="148"/>
      <c r="K313" s="148"/>
      <c r="L313" s="11"/>
      <c r="O313" s="5"/>
    </row>
    <row r="314" ht="15.75" customHeight="1">
      <c r="A314" s="165" t="s">
        <v>191</v>
      </c>
      <c r="B314" s="145" t="s">
        <v>2348</v>
      </c>
      <c r="C314" s="145" t="s">
        <v>5252</v>
      </c>
      <c r="D314" s="145" t="s">
        <v>3568</v>
      </c>
      <c r="E314" s="145" t="s">
        <v>5253</v>
      </c>
      <c r="F314" s="145" t="s">
        <v>5254</v>
      </c>
      <c r="G314" s="174">
        <v>42843.0</v>
      </c>
      <c r="H314" s="145" t="s">
        <v>5256</v>
      </c>
      <c r="I314" s="168" t="s">
        <v>5257</v>
      </c>
      <c r="J314" s="148"/>
      <c r="K314" s="148"/>
      <c r="L314" s="11"/>
      <c r="O314" s="5"/>
    </row>
    <row r="315" ht="15.75" customHeight="1">
      <c r="A315" s="165" t="s">
        <v>563</v>
      </c>
      <c r="B315" s="145" t="s">
        <v>3199</v>
      </c>
      <c r="C315" s="195" t="s">
        <v>5259</v>
      </c>
      <c r="D315" s="145" t="s">
        <v>5260</v>
      </c>
      <c r="E315" s="145" t="s">
        <v>5261</v>
      </c>
      <c r="F315" s="172">
        <v>0.9833333333333333</v>
      </c>
      <c r="G315" s="169">
        <v>42843.0</v>
      </c>
      <c r="H315" s="145" t="s">
        <v>4749</v>
      </c>
      <c r="I315" s="168" t="s">
        <v>5263</v>
      </c>
      <c r="J315" s="148"/>
      <c r="K315" s="148"/>
      <c r="L315" s="11"/>
      <c r="O315" s="5"/>
    </row>
    <row r="316" ht="15.75" customHeight="1">
      <c r="A316" s="165"/>
      <c r="B316" s="145"/>
      <c r="C316" s="145"/>
      <c r="D316" s="145"/>
      <c r="E316" s="145"/>
      <c r="F316" s="145"/>
      <c r="G316" s="145"/>
      <c r="H316" s="145"/>
      <c r="I316" s="168"/>
      <c r="J316" s="148"/>
      <c r="K316" s="148"/>
      <c r="L316" s="11"/>
      <c r="O316" s="5"/>
    </row>
    <row r="317" ht="15.75" customHeight="1">
      <c r="A317" s="165"/>
      <c r="B317" s="145"/>
      <c r="C317" s="145"/>
      <c r="D317" s="145"/>
      <c r="E317" s="145"/>
      <c r="F317" s="145"/>
      <c r="G317" s="145"/>
      <c r="H317" s="145"/>
      <c r="I317" s="168"/>
      <c r="J317" s="148"/>
      <c r="K317" s="148"/>
      <c r="L317" s="11"/>
      <c r="O317" s="5"/>
    </row>
    <row r="318" ht="15.75" customHeight="1">
      <c r="A318" s="165"/>
      <c r="B318" s="145"/>
      <c r="C318" s="145"/>
      <c r="D318" s="145"/>
      <c r="E318" s="145"/>
      <c r="F318" s="145"/>
      <c r="G318" s="145"/>
      <c r="H318" s="145"/>
      <c r="I318" s="168"/>
      <c r="J318" s="148"/>
      <c r="K318" s="148"/>
      <c r="L318" s="11"/>
      <c r="O318" s="5"/>
    </row>
    <row r="319" ht="15.75" customHeight="1">
      <c r="A319" s="165"/>
      <c r="B319" s="145"/>
      <c r="C319" s="145"/>
      <c r="D319" s="145"/>
      <c r="E319" s="145"/>
      <c r="F319" s="145"/>
      <c r="G319" s="145"/>
      <c r="H319" s="145"/>
      <c r="I319" s="168"/>
      <c r="J319" s="148"/>
      <c r="K319" s="148"/>
      <c r="L319" s="11"/>
      <c r="O319" s="5"/>
    </row>
    <row r="320" ht="15.75" customHeight="1">
      <c r="A320" s="165"/>
      <c r="B320" s="145"/>
      <c r="C320" s="145"/>
      <c r="D320" s="145"/>
      <c r="E320" s="145"/>
      <c r="F320" s="145"/>
      <c r="G320" s="145"/>
      <c r="H320" s="145"/>
      <c r="I320" s="168"/>
      <c r="J320" s="148"/>
      <c r="K320" s="148"/>
      <c r="L320" s="11"/>
      <c r="O320" s="5"/>
    </row>
    <row r="321" ht="15.75" customHeight="1">
      <c r="A321" s="165"/>
      <c r="B321" s="145"/>
      <c r="C321" s="145"/>
      <c r="D321" s="145"/>
      <c r="E321" s="145"/>
      <c r="F321" s="145"/>
      <c r="G321" s="145"/>
      <c r="H321" s="145"/>
      <c r="I321" s="168"/>
      <c r="J321" s="148"/>
      <c r="K321" s="148"/>
      <c r="L321" s="11"/>
      <c r="O321" s="5"/>
    </row>
    <row r="322" ht="15.75" customHeight="1">
      <c r="A322" s="165"/>
      <c r="B322" s="145"/>
      <c r="C322" s="145"/>
      <c r="D322" s="145"/>
      <c r="E322" s="145"/>
      <c r="F322" s="145"/>
      <c r="G322" s="145"/>
      <c r="H322" s="145"/>
      <c r="I322" s="168"/>
      <c r="J322" s="148"/>
      <c r="K322" s="148"/>
      <c r="L322" s="11"/>
      <c r="O322" s="5"/>
    </row>
    <row r="323" ht="15.75" customHeight="1">
      <c r="A323" s="165"/>
      <c r="B323" s="145"/>
      <c r="C323" s="145"/>
      <c r="D323" s="145"/>
      <c r="E323" s="145"/>
      <c r="F323" s="145"/>
      <c r="G323" s="145"/>
      <c r="H323" s="145"/>
      <c r="I323" s="168"/>
      <c r="J323" s="148"/>
      <c r="K323" s="148"/>
      <c r="L323" s="11"/>
      <c r="O323" s="5"/>
    </row>
    <row r="324" ht="15.75" customHeight="1">
      <c r="A324" s="165"/>
      <c r="B324" s="145"/>
      <c r="C324" s="145"/>
      <c r="D324" s="145"/>
      <c r="E324" s="145"/>
      <c r="F324" s="145"/>
      <c r="G324" s="145"/>
      <c r="H324" s="145"/>
      <c r="I324" s="168"/>
      <c r="J324" s="148"/>
      <c r="K324" s="148"/>
      <c r="L324" s="11"/>
      <c r="O324" s="5"/>
    </row>
    <row r="325" ht="15.75" customHeight="1">
      <c r="A325" s="165"/>
      <c r="B325" s="145"/>
      <c r="C325" s="145"/>
      <c r="D325" s="145"/>
      <c r="E325" s="145"/>
      <c r="F325" s="145"/>
      <c r="G325" s="145"/>
      <c r="H325" s="145"/>
      <c r="I325" s="168"/>
      <c r="J325" s="148"/>
      <c r="K325" s="148"/>
      <c r="L325" s="11"/>
      <c r="O325" s="5"/>
    </row>
    <row r="326" ht="15.75" customHeight="1">
      <c r="A326" s="165"/>
      <c r="B326" s="145"/>
      <c r="C326" s="145"/>
      <c r="D326" s="145"/>
      <c r="E326" s="145"/>
      <c r="F326" s="145"/>
      <c r="G326" s="145"/>
      <c r="H326" s="145"/>
      <c r="I326" s="168"/>
      <c r="J326" s="148"/>
      <c r="K326" s="148"/>
      <c r="L326" s="11"/>
      <c r="O326" s="5"/>
    </row>
    <row r="327" ht="15.75" customHeight="1">
      <c r="A327" s="165"/>
      <c r="B327" s="145"/>
      <c r="C327" s="145"/>
      <c r="D327" s="145"/>
      <c r="E327" s="145"/>
      <c r="F327" s="145"/>
      <c r="G327" s="145"/>
      <c r="H327" s="145"/>
      <c r="I327" s="168"/>
      <c r="J327" s="148"/>
      <c r="K327" s="148"/>
      <c r="L327" s="11"/>
      <c r="O327" s="5"/>
    </row>
    <row r="328" ht="15.75" customHeight="1">
      <c r="A328" s="165"/>
      <c r="B328" s="145"/>
      <c r="C328" s="145"/>
      <c r="D328" s="145"/>
      <c r="E328" s="145"/>
      <c r="F328" s="145"/>
      <c r="G328" s="145"/>
      <c r="H328" s="145"/>
      <c r="I328" s="168"/>
      <c r="J328" s="148"/>
      <c r="K328" s="148"/>
      <c r="L328" s="11"/>
      <c r="O328" s="5"/>
    </row>
    <row r="329" ht="15.75" customHeight="1">
      <c r="A329" s="165"/>
      <c r="B329" s="145"/>
      <c r="C329" s="145"/>
      <c r="D329" s="145"/>
      <c r="E329" s="145"/>
      <c r="F329" s="145"/>
      <c r="G329" s="145"/>
      <c r="H329" s="145"/>
      <c r="I329" s="168"/>
      <c r="J329" s="148"/>
      <c r="K329" s="148"/>
      <c r="L329" s="11"/>
      <c r="O329" s="5"/>
    </row>
    <row r="330" ht="15.75" customHeight="1">
      <c r="A330" s="165"/>
      <c r="B330" s="145"/>
      <c r="C330" s="145"/>
      <c r="D330" s="145"/>
      <c r="E330" s="145"/>
      <c r="F330" s="145"/>
      <c r="G330" s="145"/>
      <c r="H330" s="145"/>
      <c r="I330" s="168"/>
      <c r="J330" s="148"/>
      <c r="K330" s="148"/>
      <c r="L330" s="11"/>
      <c r="O330" s="5"/>
    </row>
    <row r="331" ht="15.75" customHeight="1">
      <c r="A331" s="165"/>
      <c r="B331" s="145"/>
      <c r="C331" s="145"/>
      <c r="D331" s="145"/>
      <c r="E331" s="145"/>
      <c r="F331" s="145"/>
      <c r="G331" s="145"/>
      <c r="H331" s="145"/>
      <c r="I331" s="168"/>
      <c r="J331" s="148"/>
      <c r="K331" s="148"/>
      <c r="L331" s="11"/>
      <c r="O331" s="5"/>
    </row>
    <row r="332" ht="15.75" customHeight="1">
      <c r="A332" s="165"/>
      <c r="B332" s="145"/>
      <c r="C332" s="145"/>
      <c r="D332" s="145"/>
      <c r="E332" s="145"/>
      <c r="F332" s="145"/>
      <c r="G332" s="145"/>
      <c r="H332" s="145"/>
      <c r="I332" s="168"/>
      <c r="J332" s="148"/>
      <c r="K332" s="148"/>
      <c r="L332" s="11"/>
      <c r="O332" s="5"/>
    </row>
    <row r="333" ht="15.75" customHeight="1">
      <c r="A333" s="165"/>
      <c r="B333" s="145"/>
      <c r="C333" s="145"/>
      <c r="D333" s="145"/>
      <c r="E333" s="145"/>
      <c r="F333" s="145"/>
      <c r="G333" s="145"/>
      <c r="H333" s="145"/>
      <c r="I333" s="168"/>
      <c r="J333" s="148"/>
      <c r="K333" s="148"/>
      <c r="L333" s="11"/>
      <c r="O333" s="5"/>
    </row>
    <row r="334" ht="15.75" customHeight="1">
      <c r="A334" s="165"/>
      <c r="B334" s="145"/>
      <c r="C334" s="145"/>
      <c r="D334" s="145"/>
      <c r="E334" s="145"/>
      <c r="F334" s="145"/>
      <c r="G334" s="145"/>
      <c r="H334" s="145"/>
      <c r="I334" s="168"/>
      <c r="J334" s="148"/>
      <c r="K334" s="148"/>
      <c r="L334" s="11"/>
      <c r="O334" s="5"/>
    </row>
    <row r="335" ht="15.75" customHeight="1">
      <c r="A335" s="165"/>
      <c r="B335" s="145"/>
      <c r="C335" s="145"/>
      <c r="D335" s="145"/>
      <c r="E335" s="145"/>
      <c r="F335" s="145"/>
      <c r="G335" s="145"/>
      <c r="H335" s="145"/>
      <c r="I335" s="168"/>
      <c r="J335" s="148"/>
      <c r="K335" s="148"/>
      <c r="L335" s="11"/>
      <c r="O335" s="5"/>
    </row>
    <row r="336" ht="15.75" customHeight="1">
      <c r="A336" s="165"/>
      <c r="B336" s="145"/>
      <c r="C336" s="145"/>
      <c r="D336" s="145"/>
      <c r="E336" s="145"/>
      <c r="F336" s="145"/>
      <c r="G336" s="145"/>
      <c r="H336" s="145"/>
      <c r="I336" s="168"/>
      <c r="J336" s="148"/>
      <c r="K336" s="148"/>
      <c r="L336" s="11"/>
      <c r="O336" s="5"/>
    </row>
    <row r="337" ht="15.75" customHeight="1">
      <c r="A337" s="165"/>
      <c r="B337" s="145"/>
      <c r="C337" s="145"/>
      <c r="D337" s="145"/>
      <c r="E337" s="145"/>
      <c r="F337" s="145"/>
      <c r="G337" s="145"/>
      <c r="H337" s="145"/>
      <c r="I337" s="168"/>
      <c r="J337" s="148"/>
      <c r="K337" s="148"/>
      <c r="L337" s="11"/>
      <c r="O337" s="5"/>
    </row>
    <row r="338" ht="15.75" customHeight="1">
      <c r="A338" s="165"/>
      <c r="B338" s="145"/>
      <c r="C338" s="145"/>
      <c r="D338" s="145"/>
      <c r="E338" s="145"/>
      <c r="F338" s="145"/>
      <c r="G338" s="145"/>
      <c r="H338" s="145"/>
      <c r="I338" s="168"/>
      <c r="J338" s="148"/>
      <c r="K338" s="148"/>
      <c r="L338" s="11"/>
      <c r="O338" s="5"/>
    </row>
    <row r="339" ht="15.75" customHeight="1">
      <c r="A339" s="165"/>
      <c r="B339" s="145"/>
      <c r="C339" s="145"/>
      <c r="D339" s="145"/>
      <c r="E339" s="145"/>
      <c r="F339" s="145"/>
      <c r="G339" s="145"/>
      <c r="H339" s="145"/>
      <c r="I339" s="168"/>
      <c r="J339" s="148"/>
      <c r="K339" s="148"/>
      <c r="L339" s="11"/>
      <c r="O339" s="5"/>
    </row>
    <row r="340" ht="15.75" customHeight="1">
      <c r="A340" s="165"/>
      <c r="B340" s="145"/>
      <c r="C340" s="145"/>
      <c r="D340" s="145"/>
      <c r="E340" s="145"/>
      <c r="F340" s="145"/>
      <c r="G340" s="145"/>
      <c r="H340" s="145"/>
      <c r="I340" s="168"/>
      <c r="J340" s="148"/>
      <c r="K340" s="148"/>
      <c r="L340" s="11"/>
      <c r="O340" s="5"/>
    </row>
    <row r="341" ht="15.75" customHeight="1">
      <c r="A341" s="165"/>
      <c r="B341" s="145"/>
      <c r="C341" s="145"/>
      <c r="D341" s="145"/>
      <c r="E341" s="145"/>
      <c r="F341" s="145"/>
      <c r="G341" s="145"/>
      <c r="H341" s="145"/>
      <c r="I341" s="168"/>
      <c r="J341" s="148"/>
      <c r="K341" s="148"/>
      <c r="L341" s="11"/>
      <c r="O341" s="5"/>
    </row>
    <row r="342" ht="15.75" customHeight="1">
      <c r="A342" s="165"/>
      <c r="B342" s="145"/>
      <c r="C342" s="145"/>
      <c r="D342" s="145"/>
      <c r="E342" s="145"/>
      <c r="F342" s="145"/>
      <c r="G342" s="145"/>
      <c r="H342" s="145"/>
      <c r="I342" s="168"/>
      <c r="J342" s="148"/>
      <c r="K342" s="148"/>
      <c r="L342" s="11"/>
      <c r="O342" s="5"/>
    </row>
    <row r="343" ht="15.75" customHeight="1">
      <c r="A343" s="165"/>
      <c r="B343" s="145"/>
      <c r="C343" s="145"/>
      <c r="D343" s="145"/>
      <c r="E343" s="145"/>
      <c r="F343" s="145"/>
      <c r="G343" s="145"/>
      <c r="H343" s="145"/>
      <c r="I343" s="168"/>
      <c r="J343" s="148"/>
      <c r="K343" s="148"/>
      <c r="L343" s="11"/>
      <c r="O343" s="5"/>
    </row>
    <row r="344" ht="15.75" customHeight="1">
      <c r="A344" s="165"/>
      <c r="B344" s="145"/>
      <c r="C344" s="145"/>
      <c r="D344" s="145"/>
      <c r="E344" s="145"/>
      <c r="F344" s="145"/>
      <c r="G344" s="145"/>
      <c r="H344" s="145"/>
      <c r="I344" s="168"/>
      <c r="J344" s="148"/>
      <c r="K344" s="148"/>
      <c r="L344" s="11"/>
      <c r="O344" s="5"/>
    </row>
    <row r="345" ht="15.75" customHeight="1">
      <c r="A345" s="165"/>
      <c r="B345" s="145"/>
      <c r="C345" s="145"/>
      <c r="D345" s="145"/>
      <c r="E345" s="145"/>
      <c r="F345" s="145"/>
      <c r="G345" s="145"/>
      <c r="H345" s="145"/>
      <c r="I345" s="168"/>
      <c r="J345" s="148"/>
      <c r="K345" s="148"/>
      <c r="L345" s="11"/>
      <c r="O345" s="5"/>
    </row>
    <row r="346" ht="15.75" customHeight="1">
      <c r="A346" s="165"/>
      <c r="B346" s="145"/>
      <c r="C346" s="145"/>
      <c r="D346" s="145"/>
      <c r="E346" s="145"/>
      <c r="F346" s="145"/>
      <c r="G346" s="145"/>
      <c r="H346" s="145"/>
      <c r="I346" s="168"/>
      <c r="J346" s="148"/>
      <c r="K346" s="148"/>
      <c r="L346" s="11"/>
      <c r="O346" s="5"/>
    </row>
    <row r="347" ht="15.75" customHeight="1">
      <c r="A347" s="165"/>
      <c r="B347" s="145"/>
      <c r="C347" s="145"/>
      <c r="D347" s="145"/>
      <c r="E347" s="145"/>
      <c r="F347" s="145"/>
      <c r="G347" s="145"/>
      <c r="H347" s="145"/>
      <c r="I347" s="168"/>
      <c r="J347" s="148"/>
      <c r="K347" s="148"/>
      <c r="L347" s="11"/>
      <c r="O347" s="5"/>
    </row>
    <row r="348" ht="15.75" customHeight="1">
      <c r="A348" s="165"/>
      <c r="B348" s="145"/>
      <c r="C348" s="145"/>
      <c r="D348" s="145"/>
      <c r="E348" s="145"/>
      <c r="F348" s="145"/>
      <c r="G348" s="145"/>
      <c r="H348" s="145"/>
      <c r="I348" s="168"/>
      <c r="J348" s="148"/>
      <c r="K348" s="148"/>
      <c r="L348" s="11"/>
      <c r="O348" s="5"/>
    </row>
    <row r="349" ht="15.75" customHeight="1">
      <c r="A349" s="165"/>
      <c r="B349" s="145"/>
      <c r="C349" s="145"/>
      <c r="D349" s="145"/>
      <c r="E349" s="145"/>
      <c r="F349" s="145"/>
      <c r="G349" s="145"/>
      <c r="H349" s="145"/>
      <c r="I349" s="168"/>
      <c r="J349" s="148"/>
      <c r="K349" s="148"/>
      <c r="L349" s="11"/>
      <c r="O349" s="5"/>
    </row>
    <row r="350" ht="15.75" customHeight="1">
      <c r="A350" s="165"/>
      <c r="B350" s="145"/>
      <c r="C350" s="145"/>
      <c r="D350" s="145"/>
      <c r="E350" s="145"/>
      <c r="F350" s="145"/>
      <c r="G350" s="145"/>
      <c r="H350" s="145"/>
      <c r="I350" s="168"/>
      <c r="J350" s="148"/>
      <c r="K350" s="148"/>
      <c r="L350" s="11"/>
      <c r="O350" s="5"/>
    </row>
    <row r="351" ht="15.75" customHeight="1">
      <c r="A351" s="165"/>
      <c r="B351" s="145"/>
      <c r="C351" s="145"/>
      <c r="D351" s="145"/>
      <c r="E351" s="145"/>
      <c r="F351" s="145"/>
      <c r="G351" s="145"/>
      <c r="H351" s="145"/>
      <c r="I351" s="168"/>
      <c r="J351" s="148"/>
      <c r="K351" s="148"/>
      <c r="L351" s="11"/>
      <c r="O351" s="5"/>
    </row>
    <row r="352" ht="15.75" customHeight="1">
      <c r="A352" s="165"/>
      <c r="B352" s="145"/>
      <c r="C352" s="145"/>
      <c r="D352" s="145"/>
      <c r="E352" s="145"/>
      <c r="F352" s="145"/>
      <c r="G352" s="145"/>
      <c r="H352" s="145"/>
      <c r="I352" s="168"/>
      <c r="J352" s="148"/>
      <c r="K352" s="148"/>
      <c r="L352" s="11"/>
      <c r="O352" s="5"/>
    </row>
    <row r="353" ht="15.75" customHeight="1">
      <c r="A353" s="165"/>
      <c r="B353" s="145"/>
      <c r="C353" s="145"/>
      <c r="D353" s="145"/>
      <c r="E353" s="145"/>
      <c r="F353" s="145"/>
      <c r="G353" s="145"/>
      <c r="H353" s="145"/>
      <c r="I353" s="168"/>
      <c r="J353" s="148"/>
      <c r="K353" s="148"/>
      <c r="L353" s="11"/>
      <c r="O353" s="5"/>
    </row>
    <row r="354" ht="15.75" customHeight="1">
      <c r="A354" s="165"/>
      <c r="B354" s="145"/>
      <c r="C354" s="145"/>
      <c r="D354" s="145"/>
      <c r="E354" s="145"/>
      <c r="F354" s="145"/>
      <c r="G354" s="145"/>
      <c r="H354" s="145"/>
      <c r="I354" s="168"/>
      <c r="J354" s="148"/>
      <c r="K354" s="148"/>
      <c r="L354" s="11"/>
      <c r="O354" s="5"/>
    </row>
    <row r="355" ht="15.75" customHeight="1">
      <c r="A355" s="165"/>
      <c r="B355" s="145"/>
      <c r="C355" s="145"/>
      <c r="D355" s="145"/>
      <c r="E355" s="145"/>
      <c r="F355" s="145"/>
      <c r="G355" s="145"/>
      <c r="H355" s="145"/>
      <c r="I355" s="168"/>
      <c r="J355" s="148"/>
      <c r="K355" s="148"/>
      <c r="L355" s="11"/>
      <c r="O355" s="5"/>
    </row>
    <row r="356" ht="15.75" customHeight="1">
      <c r="A356" s="165"/>
      <c r="B356" s="145"/>
      <c r="C356" s="145"/>
      <c r="D356" s="145"/>
      <c r="E356" s="145"/>
      <c r="F356" s="145"/>
      <c r="G356" s="145"/>
      <c r="H356" s="145"/>
      <c r="I356" s="168"/>
      <c r="J356" s="148"/>
      <c r="K356" s="148"/>
      <c r="L356" s="11"/>
      <c r="O356" s="5"/>
    </row>
    <row r="357" ht="15.75" customHeight="1">
      <c r="A357" s="165"/>
      <c r="B357" s="145"/>
      <c r="C357" s="145"/>
      <c r="D357" s="145"/>
      <c r="E357" s="145"/>
      <c r="F357" s="145"/>
      <c r="G357" s="145"/>
      <c r="H357" s="145"/>
      <c r="I357" s="168"/>
      <c r="J357" s="148"/>
      <c r="K357" s="148"/>
      <c r="L357" s="11"/>
      <c r="O357" s="5"/>
    </row>
    <row r="358" ht="15.75" customHeight="1">
      <c r="A358" s="165"/>
      <c r="B358" s="145"/>
      <c r="C358" s="145"/>
      <c r="D358" s="145"/>
      <c r="E358" s="145"/>
      <c r="F358" s="145"/>
      <c r="G358" s="145"/>
      <c r="H358" s="145"/>
      <c r="I358" s="168"/>
      <c r="J358" s="148"/>
      <c r="K358" s="148"/>
      <c r="L358" s="11"/>
      <c r="O358" s="5"/>
    </row>
    <row r="359" ht="15.75" customHeight="1">
      <c r="A359" s="165"/>
      <c r="B359" s="145"/>
      <c r="C359" s="145"/>
      <c r="D359" s="145"/>
      <c r="E359" s="145"/>
      <c r="F359" s="145"/>
      <c r="G359" s="145"/>
      <c r="H359" s="145"/>
      <c r="I359" s="168"/>
      <c r="J359" s="148"/>
      <c r="K359" s="148"/>
      <c r="L359" s="11"/>
      <c r="O359" s="5"/>
    </row>
    <row r="360" ht="15.75" customHeight="1">
      <c r="A360" s="165"/>
      <c r="B360" s="145"/>
      <c r="C360" s="145"/>
      <c r="D360" s="145"/>
      <c r="E360" s="145"/>
      <c r="F360" s="145"/>
      <c r="G360" s="145"/>
      <c r="H360" s="145"/>
      <c r="I360" s="168"/>
      <c r="J360" s="148"/>
      <c r="K360" s="148"/>
      <c r="L360" s="11"/>
      <c r="O360" s="5"/>
    </row>
    <row r="361" ht="15.75" customHeight="1">
      <c r="A361" s="165"/>
      <c r="B361" s="145"/>
      <c r="C361" s="145"/>
      <c r="D361" s="145"/>
      <c r="E361" s="145"/>
      <c r="F361" s="145"/>
      <c r="G361" s="145"/>
      <c r="H361" s="145"/>
      <c r="I361" s="168"/>
      <c r="J361" s="148"/>
      <c r="K361" s="148"/>
      <c r="L361" s="11"/>
      <c r="O361" s="5"/>
    </row>
    <row r="362" ht="15.75" customHeight="1">
      <c r="A362" s="165"/>
      <c r="B362" s="145"/>
      <c r="C362" s="145"/>
      <c r="D362" s="145"/>
      <c r="E362" s="145"/>
      <c r="F362" s="145"/>
      <c r="G362" s="145"/>
      <c r="H362" s="145"/>
      <c r="I362" s="168"/>
      <c r="J362" s="148"/>
      <c r="K362" s="148"/>
      <c r="L362" s="11"/>
      <c r="O362" s="5"/>
    </row>
    <row r="363" ht="15.75" customHeight="1">
      <c r="A363" s="165"/>
      <c r="B363" s="145"/>
      <c r="C363" s="145"/>
      <c r="D363" s="145"/>
      <c r="E363" s="145"/>
      <c r="F363" s="145"/>
      <c r="G363" s="145"/>
      <c r="H363" s="145"/>
      <c r="I363" s="168"/>
      <c r="J363" s="148"/>
      <c r="K363" s="148"/>
      <c r="L363" s="11"/>
      <c r="O363" s="5"/>
    </row>
    <row r="364" ht="15.75" customHeight="1">
      <c r="A364" s="165"/>
      <c r="B364" s="145"/>
      <c r="C364" s="145"/>
      <c r="D364" s="145"/>
      <c r="E364" s="145"/>
      <c r="F364" s="145"/>
      <c r="G364" s="145"/>
      <c r="H364" s="145"/>
      <c r="I364" s="168"/>
      <c r="J364" s="148"/>
      <c r="K364" s="148"/>
      <c r="L364" s="11"/>
      <c r="O364" s="5"/>
    </row>
    <row r="365" ht="15.75" customHeight="1">
      <c r="A365" s="165"/>
      <c r="B365" s="145"/>
      <c r="C365" s="145"/>
      <c r="D365" s="145"/>
      <c r="E365" s="145"/>
      <c r="F365" s="145"/>
      <c r="G365" s="145"/>
      <c r="H365" s="145"/>
      <c r="I365" s="168"/>
      <c r="J365" s="148"/>
      <c r="K365" s="148"/>
      <c r="L365" s="11"/>
      <c r="O365" s="5"/>
    </row>
    <row r="366" ht="15.75" customHeight="1">
      <c r="A366" s="165"/>
      <c r="B366" s="145"/>
      <c r="C366" s="145"/>
      <c r="D366" s="145"/>
      <c r="E366" s="145"/>
      <c r="F366" s="145"/>
      <c r="G366" s="145"/>
      <c r="H366" s="145"/>
      <c r="I366" s="168"/>
      <c r="J366" s="148"/>
      <c r="K366" s="148"/>
      <c r="L366" s="11"/>
      <c r="O366" s="5"/>
    </row>
    <row r="367" ht="15.75" customHeight="1">
      <c r="A367" s="165"/>
      <c r="B367" s="145"/>
      <c r="C367" s="145"/>
      <c r="D367" s="145"/>
      <c r="E367" s="145"/>
      <c r="F367" s="145"/>
      <c r="G367" s="145"/>
      <c r="H367" s="145"/>
      <c r="I367" s="168"/>
      <c r="J367" s="148"/>
      <c r="K367" s="148"/>
      <c r="L367" s="11"/>
      <c r="O367" s="5"/>
    </row>
    <row r="368" ht="15.75" customHeight="1">
      <c r="A368" s="165"/>
      <c r="B368" s="145"/>
      <c r="C368" s="145"/>
      <c r="D368" s="145"/>
      <c r="E368" s="145"/>
      <c r="F368" s="145"/>
      <c r="G368" s="145"/>
      <c r="H368" s="145"/>
      <c r="I368" s="168"/>
      <c r="J368" s="148"/>
      <c r="K368" s="148"/>
      <c r="L368" s="11"/>
      <c r="O368" s="5"/>
    </row>
    <row r="369" ht="15.75" customHeight="1">
      <c r="A369" s="165"/>
      <c r="B369" s="145"/>
      <c r="C369" s="145"/>
      <c r="D369" s="145"/>
      <c r="E369" s="145"/>
      <c r="F369" s="145"/>
      <c r="G369" s="145"/>
      <c r="H369" s="145"/>
      <c r="I369" s="168"/>
      <c r="J369" s="148"/>
      <c r="K369" s="148"/>
      <c r="L369" s="11"/>
      <c r="O369" s="5"/>
    </row>
    <row r="370" ht="15.75" customHeight="1">
      <c r="A370" s="165"/>
      <c r="B370" s="145"/>
      <c r="C370" s="145"/>
      <c r="D370" s="145"/>
      <c r="E370" s="145"/>
      <c r="F370" s="145"/>
      <c r="G370" s="145"/>
      <c r="H370" s="145"/>
      <c r="I370" s="168"/>
      <c r="J370" s="148"/>
      <c r="K370" s="148"/>
      <c r="L370" s="11"/>
      <c r="O370" s="5"/>
    </row>
    <row r="371" ht="15.75" customHeight="1">
      <c r="A371" s="165"/>
      <c r="B371" s="145"/>
      <c r="C371" s="145"/>
      <c r="D371" s="145"/>
      <c r="E371" s="145"/>
      <c r="F371" s="145"/>
      <c r="G371" s="145"/>
      <c r="H371" s="145"/>
      <c r="I371" s="168"/>
      <c r="J371" s="148"/>
      <c r="K371" s="148"/>
      <c r="L371" s="11"/>
      <c r="O371" s="5"/>
    </row>
    <row r="372" ht="15.75" customHeight="1">
      <c r="A372" s="165"/>
      <c r="B372" s="145"/>
      <c r="C372" s="145"/>
      <c r="D372" s="145"/>
      <c r="E372" s="145"/>
      <c r="F372" s="145"/>
      <c r="G372" s="145"/>
      <c r="H372" s="145"/>
      <c r="I372" s="168"/>
      <c r="J372" s="148"/>
      <c r="K372" s="148"/>
      <c r="L372" s="11"/>
      <c r="O372" s="5"/>
    </row>
    <row r="373" ht="15.75" customHeight="1">
      <c r="A373" s="165"/>
      <c r="B373" s="145"/>
      <c r="C373" s="145"/>
      <c r="D373" s="145"/>
      <c r="E373" s="145"/>
      <c r="F373" s="145"/>
      <c r="G373" s="145"/>
      <c r="H373" s="145"/>
      <c r="I373" s="168"/>
      <c r="J373" s="148"/>
      <c r="K373" s="148"/>
      <c r="L373" s="11"/>
      <c r="O373" s="5"/>
    </row>
    <row r="374" ht="15.75" customHeight="1">
      <c r="A374" s="165"/>
      <c r="B374" s="145"/>
      <c r="C374" s="145"/>
      <c r="D374" s="145"/>
      <c r="E374" s="145"/>
      <c r="F374" s="145"/>
      <c r="G374" s="145"/>
      <c r="H374" s="145"/>
      <c r="I374" s="168"/>
      <c r="J374" s="148"/>
      <c r="K374" s="148"/>
      <c r="L374" s="11"/>
      <c r="O374" s="5"/>
    </row>
    <row r="375" ht="15.75" customHeight="1">
      <c r="A375" s="165"/>
      <c r="B375" s="145"/>
      <c r="C375" s="145"/>
      <c r="D375" s="145"/>
      <c r="E375" s="145"/>
      <c r="F375" s="145"/>
      <c r="G375" s="145"/>
      <c r="H375" s="145"/>
      <c r="I375" s="168"/>
      <c r="J375" s="148"/>
      <c r="K375" s="148"/>
      <c r="L375" s="11"/>
      <c r="O375" s="5"/>
    </row>
    <row r="376" ht="15.75" customHeight="1">
      <c r="A376" s="165"/>
      <c r="B376" s="145"/>
      <c r="C376" s="145"/>
      <c r="D376" s="145"/>
      <c r="E376" s="145"/>
      <c r="F376" s="145"/>
      <c r="G376" s="145"/>
      <c r="H376" s="145"/>
      <c r="I376" s="168"/>
      <c r="J376" s="148"/>
      <c r="K376" s="148"/>
      <c r="L376" s="11"/>
      <c r="O376" s="5"/>
    </row>
    <row r="377" ht="15.75" customHeight="1">
      <c r="A377" s="165"/>
      <c r="B377" s="145"/>
      <c r="C377" s="145"/>
      <c r="D377" s="145"/>
      <c r="E377" s="145"/>
      <c r="F377" s="145"/>
      <c r="G377" s="145"/>
      <c r="H377" s="145"/>
      <c r="I377" s="168"/>
      <c r="J377" s="148"/>
      <c r="K377" s="148"/>
      <c r="L377" s="11"/>
      <c r="O377" s="5"/>
    </row>
    <row r="378" ht="15.75" customHeight="1">
      <c r="A378" s="165"/>
      <c r="B378" s="145"/>
      <c r="C378" s="145"/>
      <c r="D378" s="145"/>
      <c r="E378" s="145"/>
      <c r="F378" s="145"/>
      <c r="G378" s="145"/>
      <c r="H378" s="145"/>
      <c r="I378" s="168"/>
      <c r="J378" s="148"/>
      <c r="K378" s="148"/>
      <c r="L378" s="11"/>
      <c r="O378" s="5"/>
    </row>
    <row r="379" ht="15.75" customHeight="1">
      <c r="A379" s="165"/>
      <c r="B379" s="145"/>
      <c r="C379" s="145"/>
      <c r="D379" s="145"/>
      <c r="E379" s="145"/>
      <c r="F379" s="145"/>
      <c r="G379" s="145"/>
      <c r="H379" s="145"/>
      <c r="I379" s="168"/>
      <c r="J379" s="148"/>
      <c r="K379" s="148"/>
      <c r="L379" s="11"/>
      <c r="O379" s="5"/>
    </row>
    <row r="380" ht="15.75" customHeight="1">
      <c r="A380" s="165"/>
      <c r="B380" s="145"/>
      <c r="C380" s="145"/>
      <c r="D380" s="145"/>
      <c r="E380" s="145"/>
      <c r="F380" s="145"/>
      <c r="G380" s="145"/>
      <c r="H380" s="145"/>
      <c r="I380" s="168"/>
      <c r="J380" s="148"/>
      <c r="K380" s="148"/>
      <c r="L380" s="11"/>
      <c r="O380" s="5"/>
    </row>
    <row r="381" ht="15.75" customHeight="1">
      <c r="A381" s="165"/>
      <c r="B381" s="145"/>
      <c r="C381" s="145"/>
      <c r="D381" s="145"/>
      <c r="E381" s="145"/>
      <c r="F381" s="145"/>
      <c r="G381" s="145"/>
      <c r="H381" s="145"/>
      <c r="I381" s="168"/>
      <c r="J381" s="148"/>
      <c r="K381" s="148"/>
      <c r="L381" s="11"/>
      <c r="O381" s="5"/>
    </row>
    <row r="382" ht="15.75" customHeight="1">
      <c r="A382" s="165"/>
      <c r="B382" s="145"/>
      <c r="C382" s="145"/>
      <c r="D382" s="145"/>
      <c r="E382" s="145"/>
      <c r="F382" s="145"/>
      <c r="G382" s="145"/>
      <c r="H382" s="145"/>
      <c r="I382" s="168"/>
      <c r="J382" s="148"/>
      <c r="K382" s="148"/>
      <c r="L382" s="11"/>
      <c r="O382" s="5"/>
    </row>
    <row r="383" ht="15.75" customHeight="1">
      <c r="A383" s="165"/>
      <c r="B383" s="145"/>
      <c r="C383" s="145"/>
      <c r="D383" s="145"/>
      <c r="E383" s="145"/>
      <c r="F383" s="145"/>
      <c r="G383" s="145"/>
      <c r="H383" s="145"/>
      <c r="I383" s="168"/>
      <c r="J383" s="148"/>
      <c r="K383" s="148"/>
      <c r="L383" s="11"/>
      <c r="O383" s="5"/>
    </row>
    <row r="384" ht="15.75" customHeight="1">
      <c r="A384" s="165"/>
      <c r="B384" s="145"/>
      <c r="C384" s="145"/>
      <c r="D384" s="145"/>
      <c r="E384" s="145"/>
      <c r="F384" s="145"/>
      <c r="G384" s="145"/>
      <c r="H384" s="145"/>
      <c r="I384" s="168"/>
      <c r="J384" s="148"/>
      <c r="K384" s="148"/>
      <c r="L384" s="11"/>
      <c r="O384" s="5"/>
    </row>
    <row r="385" ht="15.75" customHeight="1">
      <c r="A385" s="165"/>
      <c r="B385" s="145"/>
      <c r="C385" s="145"/>
      <c r="D385" s="145"/>
      <c r="E385" s="145"/>
      <c r="F385" s="145"/>
      <c r="G385" s="145"/>
      <c r="H385" s="145"/>
      <c r="I385" s="168"/>
      <c r="J385" s="148"/>
      <c r="K385" s="148"/>
      <c r="L385" s="11"/>
      <c r="O385" s="5"/>
    </row>
    <row r="386" ht="15.75" customHeight="1">
      <c r="A386" s="165"/>
      <c r="B386" s="145"/>
      <c r="C386" s="145"/>
      <c r="D386" s="145"/>
      <c r="E386" s="145"/>
      <c r="F386" s="145"/>
      <c r="G386" s="145"/>
      <c r="H386" s="145"/>
      <c r="I386" s="168"/>
      <c r="J386" s="148"/>
      <c r="K386" s="148"/>
      <c r="L386" s="11"/>
      <c r="O386" s="5"/>
    </row>
    <row r="387" ht="15.75" customHeight="1">
      <c r="A387" s="165"/>
      <c r="B387" s="145"/>
      <c r="C387" s="145"/>
      <c r="D387" s="145"/>
      <c r="E387" s="145"/>
      <c r="F387" s="145"/>
      <c r="G387" s="145"/>
      <c r="H387" s="145"/>
      <c r="I387" s="168"/>
      <c r="J387" s="148"/>
      <c r="K387" s="148"/>
      <c r="L387" s="11"/>
      <c r="O387" s="5"/>
    </row>
    <row r="388" ht="15.75" customHeight="1">
      <c r="A388" s="165"/>
      <c r="B388" s="145"/>
      <c r="C388" s="145"/>
      <c r="D388" s="145"/>
      <c r="E388" s="145"/>
      <c r="F388" s="145"/>
      <c r="G388" s="145"/>
      <c r="H388" s="145"/>
      <c r="I388" s="168"/>
      <c r="J388" s="148"/>
      <c r="K388" s="148"/>
      <c r="L388" s="11"/>
      <c r="O388" s="5"/>
    </row>
    <row r="389" ht="15.75" customHeight="1">
      <c r="A389" s="165"/>
      <c r="B389" s="145"/>
      <c r="C389" s="145"/>
      <c r="D389" s="145"/>
      <c r="E389" s="145"/>
      <c r="F389" s="145"/>
      <c r="G389" s="145"/>
      <c r="H389" s="145"/>
      <c r="I389" s="168"/>
      <c r="J389" s="148"/>
      <c r="K389" s="148"/>
      <c r="L389" s="11"/>
      <c r="O389" s="5"/>
    </row>
    <row r="390" ht="15.75" customHeight="1">
      <c r="A390" s="165"/>
      <c r="B390" s="145"/>
      <c r="C390" s="145"/>
      <c r="D390" s="145"/>
      <c r="E390" s="145"/>
      <c r="F390" s="145"/>
      <c r="G390" s="145"/>
      <c r="H390" s="145"/>
      <c r="I390" s="168"/>
      <c r="J390" s="148"/>
      <c r="K390" s="148"/>
      <c r="L390" s="11"/>
      <c r="O390" s="5"/>
    </row>
    <row r="391" ht="15.75" customHeight="1">
      <c r="A391" s="165"/>
      <c r="B391" s="145"/>
      <c r="C391" s="145"/>
      <c r="D391" s="145"/>
      <c r="E391" s="145"/>
      <c r="F391" s="145"/>
      <c r="G391" s="145"/>
      <c r="H391" s="145"/>
      <c r="I391" s="168"/>
      <c r="J391" s="148"/>
      <c r="K391" s="148"/>
      <c r="L391" s="11"/>
      <c r="O391" s="5"/>
    </row>
    <row r="392" ht="15.75" customHeight="1">
      <c r="A392" s="165"/>
      <c r="B392" s="145"/>
      <c r="C392" s="145"/>
      <c r="D392" s="145"/>
      <c r="E392" s="145"/>
      <c r="F392" s="145"/>
      <c r="G392" s="145"/>
      <c r="H392" s="145"/>
      <c r="I392" s="168"/>
      <c r="J392" s="148"/>
      <c r="K392" s="148"/>
      <c r="L392" s="11"/>
      <c r="O392" s="5"/>
    </row>
    <row r="393" ht="15.75" customHeight="1">
      <c r="A393" s="165"/>
      <c r="B393" s="145"/>
      <c r="C393" s="145"/>
      <c r="D393" s="145"/>
      <c r="E393" s="145"/>
      <c r="F393" s="145"/>
      <c r="G393" s="145"/>
      <c r="H393" s="145"/>
      <c r="I393" s="168"/>
      <c r="J393" s="148"/>
      <c r="K393" s="148"/>
      <c r="L393" s="11"/>
      <c r="O393" s="5"/>
    </row>
    <row r="394" ht="15.75" customHeight="1">
      <c r="A394" s="165"/>
      <c r="B394" s="145"/>
      <c r="C394" s="145"/>
      <c r="D394" s="145"/>
      <c r="E394" s="145"/>
      <c r="F394" s="145"/>
      <c r="G394" s="145"/>
      <c r="H394" s="145"/>
      <c r="I394" s="168"/>
      <c r="J394" s="148"/>
      <c r="K394" s="148"/>
      <c r="L394" s="11"/>
      <c r="O394" s="5"/>
    </row>
    <row r="395" ht="15.75" customHeight="1">
      <c r="A395" s="165"/>
      <c r="B395" s="145"/>
      <c r="C395" s="145"/>
      <c r="D395" s="145"/>
      <c r="E395" s="145"/>
      <c r="F395" s="145"/>
      <c r="G395" s="145"/>
      <c r="H395" s="145"/>
      <c r="I395" s="168"/>
      <c r="J395" s="148"/>
      <c r="K395" s="148"/>
      <c r="L395" s="11"/>
      <c r="O395" s="5"/>
    </row>
    <row r="396" ht="15.75" customHeight="1">
      <c r="A396" s="165"/>
      <c r="B396" s="145"/>
      <c r="C396" s="145"/>
      <c r="D396" s="145"/>
      <c r="E396" s="145"/>
      <c r="F396" s="145"/>
      <c r="G396" s="145"/>
      <c r="H396" s="145"/>
      <c r="I396" s="168"/>
      <c r="J396" s="148"/>
      <c r="K396" s="148"/>
      <c r="L396" s="11"/>
      <c r="O396" s="5"/>
    </row>
    <row r="397" ht="15.75" customHeight="1">
      <c r="A397" s="165"/>
      <c r="B397" s="145"/>
      <c r="C397" s="145"/>
      <c r="D397" s="145"/>
      <c r="E397" s="145"/>
      <c r="F397" s="145"/>
      <c r="G397" s="145"/>
      <c r="H397" s="145"/>
      <c r="I397" s="168"/>
      <c r="J397" s="148"/>
      <c r="K397" s="148"/>
      <c r="L397" s="11"/>
      <c r="O397" s="5"/>
    </row>
    <row r="398" ht="15.75" customHeight="1">
      <c r="A398" s="165"/>
      <c r="B398" s="145"/>
      <c r="C398" s="145"/>
      <c r="D398" s="145"/>
      <c r="E398" s="145"/>
      <c r="F398" s="145"/>
      <c r="G398" s="145"/>
      <c r="H398" s="145"/>
      <c r="I398" s="168"/>
      <c r="J398" s="148"/>
      <c r="K398" s="148"/>
      <c r="L398" s="11"/>
      <c r="O398" s="5"/>
    </row>
    <row r="399" ht="15.75" customHeight="1">
      <c r="A399" s="165"/>
      <c r="B399" s="145"/>
      <c r="C399" s="145"/>
      <c r="D399" s="145"/>
      <c r="E399" s="145"/>
      <c r="F399" s="145"/>
      <c r="G399" s="145"/>
      <c r="H399" s="145"/>
      <c r="I399" s="168"/>
      <c r="J399" s="148"/>
      <c r="K399" s="148"/>
      <c r="L399" s="11"/>
      <c r="O399" s="5"/>
    </row>
    <row r="400" ht="15.75" customHeight="1">
      <c r="A400" s="165"/>
      <c r="B400" s="145"/>
      <c r="C400" s="145"/>
      <c r="D400" s="145"/>
      <c r="E400" s="145"/>
      <c r="F400" s="145"/>
      <c r="G400" s="145"/>
      <c r="H400" s="145"/>
      <c r="I400" s="168"/>
      <c r="J400" s="148"/>
      <c r="K400" s="148"/>
      <c r="L400" s="11"/>
      <c r="O400" s="5"/>
    </row>
    <row r="401" ht="15.75" customHeight="1">
      <c r="A401" s="165"/>
      <c r="B401" s="145"/>
      <c r="C401" s="145"/>
      <c r="D401" s="145"/>
      <c r="E401" s="145"/>
      <c r="F401" s="145"/>
      <c r="G401" s="145"/>
      <c r="H401" s="145"/>
      <c r="I401" s="168"/>
      <c r="J401" s="148"/>
      <c r="K401" s="148"/>
      <c r="L401" s="11"/>
      <c r="O401" s="5"/>
    </row>
    <row r="402" ht="15.75" customHeight="1">
      <c r="A402" s="165"/>
      <c r="B402" s="145"/>
      <c r="C402" s="145"/>
      <c r="D402" s="145"/>
      <c r="E402" s="145"/>
      <c r="F402" s="145"/>
      <c r="G402" s="145"/>
      <c r="H402" s="145"/>
      <c r="I402" s="168"/>
      <c r="J402" s="148"/>
      <c r="K402" s="148"/>
      <c r="L402" s="11"/>
      <c r="O402" s="5"/>
    </row>
    <row r="403" ht="15.75" customHeight="1">
      <c r="A403" s="165"/>
      <c r="B403" s="145"/>
      <c r="C403" s="145"/>
      <c r="D403" s="145"/>
      <c r="E403" s="145"/>
      <c r="F403" s="145"/>
      <c r="G403" s="145"/>
      <c r="H403" s="145"/>
      <c r="I403" s="168"/>
      <c r="J403" s="148"/>
      <c r="K403" s="148"/>
      <c r="L403" s="11"/>
      <c r="O403" s="5"/>
    </row>
    <row r="404" ht="15.75" customHeight="1">
      <c r="A404" s="165"/>
      <c r="B404" s="145"/>
      <c r="C404" s="145"/>
      <c r="D404" s="145"/>
      <c r="E404" s="145"/>
      <c r="F404" s="145"/>
      <c r="G404" s="145"/>
      <c r="H404" s="145"/>
      <c r="I404" s="168"/>
      <c r="J404" s="148"/>
      <c r="K404" s="148"/>
      <c r="L404" s="11"/>
      <c r="O404" s="5"/>
    </row>
    <row r="405" ht="15.75" customHeight="1">
      <c r="A405" s="165"/>
      <c r="B405" s="145"/>
      <c r="C405" s="145"/>
      <c r="D405" s="145"/>
      <c r="E405" s="145"/>
      <c r="F405" s="145"/>
      <c r="G405" s="145"/>
      <c r="H405" s="145"/>
      <c r="I405" s="168"/>
      <c r="J405" s="148"/>
      <c r="K405" s="148"/>
      <c r="L405" s="11"/>
      <c r="O405" s="5"/>
    </row>
    <row r="406" ht="15.75" customHeight="1">
      <c r="A406" s="165"/>
      <c r="B406" s="145"/>
      <c r="C406" s="145"/>
      <c r="D406" s="145"/>
      <c r="E406" s="145"/>
      <c r="F406" s="145"/>
      <c r="G406" s="145"/>
      <c r="H406" s="145"/>
      <c r="I406" s="168"/>
      <c r="J406" s="148"/>
      <c r="K406" s="148"/>
      <c r="L406" s="11"/>
      <c r="O406" s="5"/>
    </row>
    <row r="407" ht="15.75" customHeight="1">
      <c r="A407" s="165"/>
      <c r="B407" s="145"/>
      <c r="C407" s="145"/>
      <c r="D407" s="145"/>
      <c r="E407" s="145"/>
      <c r="F407" s="145"/>
      <c r="G407" s="145"/>
      <c r="H407" s="145"/>
      <c r="I407" s="168"/>
      <c r="J407" s="148"/>
      <c r="K407" s="148"/>
      <c r="L407" s="11"/>
      <c r="O407" s="5"/>
    </row>
    <row r="408" ht="15.75" customHeight="1">
      <c r="A408" s="165"/>
      <c r="B408" s="145"/>
      <c r="C408" s="145"/>
      <c r="D408" s="145"/>
      <c r="E408" s="145"/>
      <c r="F408" s="145"/>
      <c r="G408" s="145"/>
      <c r="H408" s="145"/>
      <c r="I408" s="168"/>
      <c r="J408" s="148"/>
      <c r="K408" s="148"/>
      <c r="L408" s="11"/>
      <c r="O408" s="5"/>
    </row>
    <row r="409" ht="15.75" customHeight="1">
      <c r="A409" s="165"/>
      <c r="B409" s="145"/>
      <c r="C409" s="145"/>
      <c r="D409" s="145"/>
      <c r="E409" s="145"/>
      <c r="F409" s="145"/>
      <c r="G409" s="145"/>
      <c r="H409" s="145"/>
      <c r="I409" s="168"/>
      <c r="J409" s="148"/>
      <c r="K409" s="148"/>
      <c r="L409" s="11"/>
      <c r="O409" s="5"/>
    </row>
    <row r="410" ht="15.75" customHeight="1">
      <c r="A410" s="165"/>
      <c r="B410" s="145"/>
      <c r="C410" s="145"/>
      <c r="D410" s="145"/>
      <c r="E410" s="145"/>
      <c r="F410" s="145"/>
      <c r="G410" s="145"/>
      <c r="H410" s="145"/>
      <c r="I410" s="168"/>
      <c r="J410" s="148"/>
      <c r="K410" s="148"/>
      <c r="L410" s="11"/>
      <c r="O410" s="5"/>
    </row>
    <row r="411" ht="15.75" customHeight="1">
      <c r="A411" s="165"/>
      <c r="B411" s="145"/>
      <c r="C411" s="145"/>
      <c r="D411" s="145"/>
      <c r="E411" s="145"/>
      <c r="F411" s="145"/>
      <c r="G411" s="145"/>
      <c r="H411" s="145"/>
      <c r="I411" s="168"/>
      <c r="J411" s="148"/>
      <c r="K411" s="148"/>
      <c r="L411" s="11"/>
      <c r="O411" s="5"/>
    </row>
    <row r="412" ht="15.75" customHeight="1">
      <c r="A412" s="165"/>
      <c r="B412" s="145"/>
      <c r="C412" s="145"/>
      <c r="D412" s="145"/>
      <c r="E412" s="145"/>
      <c r="F412" s="145"/>
      <c r="G412" s="145"/>
      <c r="H412" s="145"/>
      <c r="I412" s="168"/>
      <c r="J412" s="148"/>
      <c r="K412" s="148"/>
      <c r="L412" s="11"/>
      <c r="O412" s="5"/>
    </row>
    <row r="413" ht="15.75" customHeight="1">
      <c r="A413" s="165"/>
      <c r="B413" s="145"/>
      <c r="C413" s="145"/>
      <c r="D413" s="145"/>
      <c r="E413" s="145"/>
      <c r="F413" s="145"/>
      <c r="G413" s="145"/>
      <c r="H413" s="145"/>
      <c r="I413" s="168"/>
      <c r="J413" s="148"/>
      <c r="K413" s="148"/>
      <c r="L413" s="11"/>
      <c r="O413" s="5"/>
    </row>
    <row r="414" ht="15.75" customHeight="1">
      <c r="A414" s="165"/>
      <c r="B414" s="145"/>
      <c r="C414" s="145"/>
      <c r="D414" s="145"/>
      <c r="E414" s="145"/>
      <c r="F414" s="145"/>
      <c r="G414" s="145"/>
      <c r="H414" s="145"/>
      <c r="I414" s="168"/>
      <c r="J414" s="148"/>
      <c r="K414" s="148"/>
      <c r="L414" s="11"/>
      <c r="O414" s="5"/>
    </row>
    <row r="415" ht="15.75" customHeight="1">
      <c r="A415" s="165"/>
      <c r="B415" s="145"/>
      <c r="C415" s="145"/>
      <c r="D415" s="145"/>
      <c r="E415" s="145"/>
      <c r="F415" s="145"/>
      <c r="G415" s="145"/>
      <c r="H415" s="145"/>
      <c r="I415" s="168"/>
      <c r="J415" s="148"/>
      <c r="K415" s="148"/>
      <c r="L415" s="11"/>
      <c r="O415" s="5"/>
    </row>
    <row r="416" ht="15.75" customHeight="1">
      <c r="A416" s="5"/>
      <c r="B416" s="5"/>
      <c r="C416" s="5"/>
      <c r="D416" s="5"/>
      <c r="E416" s="5"/>
      <c r="F416" s="5"/>
      <c r="G416" s="5"/>
      <c r="H416" s="5"/>
      <c r="I416" s="5"/>
      <c r="J416" s="5"/>
      <c r="K416" s="5"/>
      <c r="O416" s="5"/>
    </row>
    <row r="417" ht="15.75" customHeight="1">
      <c r="A417" s="5"/>
      <c r="B417" s="5"/>
      <c r="C417" s="5"/>
      <c r="D417" s="5"/>
      <c r="E417" s="5"/>
      <c r="F417" s="5"/>
      <c r="G417" s="5"/>
      <c r="H417" s="5"/>
      <c r="I417" s="5"/>
      <c r="J417" s="5"/>
      <c r="K417" s="5"/>
      <c r="O417" s="5"/>
    </row>
    <row r="418" ht="15.75" customHeight="1">
      <c r="A418" s="5"/>
      <c r="B418" s="5"/>
      <c r="C418" s="5"/>
      <c r="D418" s="5"/>
      <c r="E418" s="5"/>
      <c r="F418" s="5"/>
      <c r="G418" s="5"/>
      <c r="H418" s="5"/>
      <c r="I418" s="5"/>
      <c r="J418" s="5"/>
      <c r="K418" s="5"/>
      <c r="O418" s="5"/>
    </row>
    <row r="419" ht="15.75" customHeight="1">
      <c r="A419" s="5"/>
      <c r="B419" s="5"/>
      <c r="C419" s="5"/>
      <c r="D419" s="5"/>
      <c r="E419" s="5"/>
      <c r="F419" s="5"/>
      <c r="G419" s="5"/>
      <c r="H419" s="5"/>
      <c r="I419" s="5"/>
      <c r="J419" s="5"/>
      <c r="K419" s="5"/>
      <c r="O419" s="5"/>
    </row>
    <row r="420" ht="15.75" customHeight="1">
      <c r="A420" s="5"/>
      <c r="B420" s="5"/>
      <c r="C420" s="5"/>
      <c r="D420" s="5"/>
      <c r="E420" s="5"/>
      <c r="F420" s="5"/>
      <c r="G420" s="5"/>
      <c r="H420" s="5"/>
      <c r="I420" s="5"/>
      <c r="J420" s="5"/>
      <c r="K420" s="5"/>
      <c r="O420" s="5"/>
    </row>
    <row r="421" ht="15.75" customHeight="1">
      <c r="A421" s="5"/>
      <c r="B421" s="5"/>
      <c r="C421" s="5"/>
      <c r="D421" s="5"/>
      <c r="E421" s="5"/>
      <c r="F421" s="5"/>
      <c r="G421" s="5"/>
      <c r="H421" s="5"/>
      <c r="I421" s="5"/>
      <c r="J421" s="5"/>
      <c r="K421" s="5"/>
      <c r="O421" s="5"/>
    </row>
    <row r="422" ht="15.75" customHeight="1">
      <c r="A422" s="5"/>
      <c r="B422" s="5"/>
      <c r="C422" s="5"/>
      <c r="D422" s="5"/>
      <c r="E422" s="5"/>
      <c r="F422" s="5"/>
      <c r="G422" s="5"/>
      <c r="H422" s="5"/>
      <c r="I422" s="5"/>
      <c r="J422" s="5"/>
      <c r="K422" s="5"/>
      <c r="O422" s="5"/>
    </row>
    <row r="423" ht="15.75" customHeight="1">
      <c r="A423" s="5"/>
      <c r="B423" s="5"/>
      <c r="C423" s="5"/>
      <c r="D423" s="5"/>
      <c r="E423" s="5"/>
      <c r="F423" s="5"/>
      <c r="G423" s="5"/>
      <c r="H423" s="5"/>
      <c r="I423" s="5"/>
      <c r="J423" s="5"/>
      <c r="K423" s="5"/>
      <c r="O423" s="5"/>
    </row>
    <row r="424" ht="15.75" customHeight="1">
      <c r="A424" s="5"/>
      <c r="B424" s="5"/>
      <c r="C424" s="5"/>
      <c r="D424" s="5"/>
      <c r="E424" s="5"/>
      <c r="F424" s="5"/>
      <c r="G424" s="5"/>
      <c r="H424" s="5"/>
      <c r="I424" s="5"/>
      <c r="J424" s="5"/>
      <c r="K424" s="5"/>
      <c r="O424" s="5"/>
    </row>
    <row r="425" ht="15.75" customHeight="1">
      <c r="A425" s="5"/>
      <c r="B425" s="5"/>
      <c r="C425" s="5"/>
      <c r="D425" s="5"/>
      <c r="E425" s="5"/>
      <c r="F425" s="5"/>
      <c r="G425" s="5"/>
      <c r="H425" s="5"/>
      <c r="I425" s="5"/>
      <c r="J425" s="5"/>
      <c r="K425" s="5"/>
      <c r="O425" s="5"/>
    </row>
    <row r="426" ht="15.75" customHeight="1">
      <c r="A426" s="5"/>
      <c r="B426" s="5"/>
      <c r="C426" s="5"/>
      <c r="D426" s="5"/>
      <c r="E426" s="5"/>
      <c r="F426" s="5"/>
      <c r="G426" s="5"/>
      <c r="H426" s="5"/>
      <c r="I426" s="5"/>
      <c r="J426" s="5"/>
      <c r="K426" s="5"/>
      <c r="O426" s="5"/>
    </row>
    <row r="427" ht="15.75" customHeight="1">
      <c r="A427" s="5"/>
      <c r="B427" s="5"/>
      <c r="C427" s="5"/>
      <c r="D427" s="5"/>
      <c r="E427" s="5"/>
      <c r="F427" s="5"/>
      <c r="G427" s="5"/>
      <c r="H427" s="5"/>
      <c r="I427" s="5"/>
      <c r="J427" s="5"/>
      <c r="K427" s="5"/>
      <c r="O427" s="5"/>
    </row>
    <row r="428" ht="15.75" customHeight="1">
      <c r="A428" s="5"/>
      <c r="B428" s="5"/>
      <c r="C428" s="5"/>
      <c r="D428" s="5"/>
      <c r="E428" s="5"/>
      <c r="F428" s="5"/>
      <c r="G428" s="5"/>
      <c r="H428" s="5"/>
      <c r="I428" s="5"/>
      <c r="J428" s="5"/>
      <c r="K428" s="5"/>
      <c r="O428" s="5"/>
    </row>
    <row r="429" ht="15.75" customHeight="1">
      <c r="A429" s="5"/>
      <c r="B429" s="5"/>
      <c r="C429" s="5"/>
      <c r="D429" s="5"/>
      <c r="E429" s="5"/>
      <c r="F429" s="5"/>
      <c r="G429" s="5"/>
      <c r="H429" s="5"/>
      <c r="I429" s="5"/>
      <c r="J429" s="5"/>
      <c r="K429" s="5"/>
      <c r="O429" s="5"/>
    </row>
    <row r="430" ht="15.75" customHeight="1">
      <c r="A430" s="5"/>
      <c r="B430" s="5"/>
      <c r="C430" s="5"/>
      <c r="D430" s="5"/>
      <c r="E430" s="5"/>
      <c r="F430" s="5"/>
      <c r="G430" s="5"/>
      <c r="H430" s="5"/>
      <c r="I430" s="5"/>
      <c r="J430" s="5"/>
      <c r="K430" s="5"/>
      <c r="O430" s="5"/>
    </row>
    <row r="431" ht="15.75" customHeight="1">
      <c r="A431" s="5"/>
      <c r="B431" s="5"/>
      <c r="C431" s="5"/>
      <c r="D431" s="5"/>
      <c r="E431" s="5"/>
      <c r="F431" s="5"/>
      <c r="G431" s="5"/>
      <c r="H431" s="5"/>
      <c r="I431" s="5"/>
      <c r="J431" s="5"/>
      <c r="K431" s="5"/>
      <c r="O431" s="5"/>
    </row>
    <row r="432" ht="15.75" customHeight="1">
      <c r="A432" s="5"/>
      <c r="B432" s="5"/>
      <c r="C432" s="5"/>
      <c r="D432" s="5"/>
      <c r="E432" s="5"/>
      <c r="F432" s="5"/>
      <c r="G432" s="5"/>
      <c r="H432" s="5"/>
      <c r="I432" s="5"/>
      <c r="J432" s="5"/>
      <c r="K432" s="5"/>
      <c r="O432" s="5"/>
    </row>
    <row r="433" ht="15.75" customHeight="1">
      <c r="A433" s="5"/>
      <c r="B433" s="5"/>
      <c r="C433" s="5"/>
      <c r="D433" s="5"/>
      <c r="E433" s="5"/>
      <c r="F433" s="5"/>
      <c r="G433" s="5"/>
      <c r="H433" s="5"/>
      <c r="I433" s="5"/>
      <c r="J433" s="5"/>
      <c r="K433" s="5"/>
      <c r="O433" s="5"/>
    </row>
    <row r="434" ht="15.75" customHeight="1">
      <c r="A434" s="5"/>
      <c r="B434" s="5"/>
      <c r="C434" s="5"/>
      <c r="D434" s="5"/>
      <c r="E434" s="5"/>
      <c r="F434" s="5"/>
      <c r="G434" s="5"/>
      <c r="H434" s="5"/>
      <c r="I434" s="5"/>
      <c r="J434" s="5"/>
      <c r="K434" s="5"/>
      <c r="O434" s="5"/>
    </row>
    <row r="435" ht="15.75" customHeight="1">
      <c r="A435" s="5"/>
      <c r="B435" s="5"/>
      <c r="C435" s="5"/>
      <c r="D435" s="5"/>
      <c r="E435" s="5"/>
      <c r="F435" s="5"/>
      <c r="G435" s="5"/>
      <c r="H435" s="5"/>
      <c r="I435" s="5"/>
      <c r="J435" s="5"/>
      <c r="K435" s="5"/>
      <c r="O435" s="5"/>
    </row>
    <row r="436" ht="15.75" customHeight="1">
      <c r="A436" s="5"/>
      <c r="B436" s="5"/>
      <c r="C436" s="5"/>
      <c r="D436" s="5"/>
      <c r="E436" s="5"/>
      <c r="F436" s="5"/>
      <c r="G436" s="5"/>
      <c r="H436" s="5"/>
      <c r="I436" s="5"/>
      <c r="J436" s="5"/>
      <c r="K436" s="5"/>
      <c r="O436" s="5"/>
    </row>
    <row r="437" ht="15.75" customHeight="1">
      <c r="A437" s="5"/>
      <c r="B437" s="5"/>
      <c r="C437" s="5"/>
      <c r="D437" s="5"/>
      <c r="E437" s="5"/>
      <c r="F437" s="5"/>
      <c r="G437" s="5"/>
      <c r="H437" s="5"/>
      <c r="I437" s="5"/>
      <c r="J437" s="5"/>
      <c r="K437" s="5"/>
      <c r="O437" s="5"/>
    </row>
    <row r="438" ht="15.75" customHeight="1">
      <c r="A438" s="5"/>
      <c r="B438" s="5"/>
      <c r="C438" s="5"/>
      <c r="D438" s="5"/>
      <c r="E438" s="5"/>
      <c r="F438" s="5"/>
      <c r="G438" s="5"/>
      <c r="H438" s="5"/>
      <c r="I438" s="5"/>
      <c r="J438" s="5"/>
      <c r="K438" s="5"/>
      <c r="O438" s="5"/>
    </row>
    <row r="439" ht="15.75" customHeight="1">
      <c r="A439" s="5"/>
      <c r="B439" s="5"/>
      <c r="C439" s="5"/>
      <c r="D439" s="5"/>
      <c r="E439" s="5"/>
      <c r="F439" s="5"/>
      <c r="G439" s="5"/>
      <c r="H439" s="5"/>
      <c r="I439" s="5"/>
      <c r="J439" s="5"/>
      <c r="K439" s="5"/>
      <c r="O439" s="5"/>
    </row>
    <row r="440" ht="15.75" customHeight="1">
      <c r="A440" s="5"/>
      <c r="B440" s="5"/>
      <c r="C440" s="5"/>
      <c r="D440" s="5"/>
      <c r="E440" s="5"/>
      <c r="F440" s="5"/>
      <c r="G440" s="5"/>
      <c r="H440" s="5"/>
      <c r="I440" s="5"/>
      <c r="J440" s="5"/>
      <c r="K440" s="5"/>
      <c r="O440" s="5"/>
    </row>
    <row r="441" ht="15.75" customHeight="1">
      <c r="A441" s="5"/>
      <c r="B441" s="5"/>
      <c r="C441" s="5"/>
      <c r="D441" s="5"/>
      <c r="E441" s="5"/>
      <c r="F441" s="5"/>
      <c r="G441" s="5"/>
      <c r="H441" s="5"/>
      <c r="I441" s="5"/>
      <c r="J441" s="5"/>
      <c r="K441" s="5"/>
      <c r="O441" s="5"/>
    </row>
    <row r="442" ht="15.75" customHeight="1">
      <c r="A442" s="5"/>
      <c r="B442" s="5"/>
      <c r="C442" s="5"/>
      <c r="D442" s="5"/>
      <c r="E442" s="5"/>
      <c r="F442" s="5"/>
      <c r="G442" s="5"/>
      <c r="H442" s="5"/>
      <c r="I442" s="5"/>
      <c r="J442" s="5"/>
      <c r="K442" s="5"/>
      <c r="O442" s="5"/>
    </row>
    <row r="443" ht="15.75" customHeight="1">
      <c r="A443" s="5"/>
      <c r="B443" s="5"/>
      <c r="C443" s="5"/>
      <c r="D443" s="5"/>
      <c r="E443" s="5"/>
      <c r="F443" s="5"/>
      <c r="G443" s="5"/>
      <c r="H443" s="5"/>
      <c r="I443" s="5"/>
      <c r="J443" s="5"/>
      <c r="K443" s="5"/>
      <c r="O443" s="5"/>
    </row>
    <row r="444" ht="15.75" customHeight="1">
      <c r="A444" s="5"/>
      <c r="B444" s="5"/>
      <c r="C444" s="5"/>
      <c r="D444" s="5"/>
      <c r="E444" s="5"/>
      <c r="F444" s="5"/>
      <c r="G444" s="5"/>
      <c r="H444" s="5"/>
      <c r="I444" s="5"/>
      <c r="J444" s="5"/>
      <c r="K444" s="5"/>
      <c r="O444" s="5"/>
    </row>
    <row r="445" ht="15.75" customHeight="1">
      <c r="A445" s="5"/>
      <c r="B445" s="5"/>
      <c r="C445" s="5"/>
      <c r="D445" s="5"/>
      <c r="E445" s="5"/>
      <c r="F445" s="5"/>
      <c r="G445" s="5"/>
      <c r="H445" s="5"/>
      <c r="I445" s="5"/>
      <c r="J445" s="5"/>
      <c r="K445" s="5"/>
      <c r="O445" s="5"/>
    </row>
    <row r="446" ht="15.75" customHeight="1">
      <c r="A446" s="5"/>
      <c r="B446" s="5"/>
      <c r="C446" s="5"/>
      <c r="D446" s="5"/>
      <c r="E446" s="5"/>
      <c r="F446" s="5"/>
      <c r="G446" s="5"/>
      <c r="H446" s="5"/>
      <c r="I446" s="5"/>
      <c r="J446" s="5"/>
      <c r="K446" s="5"/>
      <c r="O446" s="5"/>
    </row>
    <row r="447" ht="15.75" customHeight="1">
      <c r="A447" s="5"/>
      <c r="B447" s="5"/>
      <c r="C447" s="5"/>
      <c r="D447" s="5"/>
      <c r="E447" s="5"/>
      <c r="F447" s="5"/>
      <c r="G447" s="5"/>
      <c r="H447" s="5"/>
      <c r="I447" s="5"/>
      <c r="J447" s="5"/>
      <c r="K447" s="5"/>
      <c r="O447" s="5"/>
    </row>
    <row r="448" ht="15.75" customHeight="1">
      <c r="A448" s="5"/>
      <c r="B448" s="5"/>
      <c r="C448" s="5"/>
      <c r="D448" s="5"/>
      <c r="E448" s="5"/>
      <c r="F448" s="5"/>
      <c r="G448" s="5"/>
      <c r="H448" s="5"/>
      <c r="I448" s="5"/>
      <c r="J448" s="5"/>
      <c r="K448" s="5"/>
      <c r="O448" s="5"/>
    </row>
    <row r="449" ht="15.75" customHeight="1">
      <c r="A449" s="5"/>
      <c r="B449" s="5"/>
      <c r="C449" s="5"/>
      <c r="D449" s="5"/>
      <c r="E449" s="5"/>
      <c r="F449" s="5"/>
      <c r="G449" s="5"/>
      <c r="H449" s="5"/>
      <c r="I449" s="5"/>
      <c r="J449" s="5"/>
      <c r="K449" s="5"/>
      <c r="O449" s="5"/>
    </row>
    <row r="450" ht="15.75" customHeight="1">
      <c r="A450" s="5"/>
      <c r="B450" s="5"/>
      <c r="C450" s="5"/>
      <c r="D450" s="5"/>
      <c r="E450" s="5"/>
      <c r="F450" s="5"/>
      <c r="G450" s="5"/>
      <c r="H450" s="5"/>
      <c r="I450" s="5"/>
      <c r="J450" s="5"/>
      <c r="K450" s="5"/>
      <c r="O450" s="5"/>
    </row>
    <row r="451" ht="15.75" customHeight="1">
      <c r="A451" s="5"/>
      <c r="B451" s="5"/>
      <c r="C451" s="5"/>
      <c r="D451" s="5"/>
      <c r="E451" s="5"/>
      <c r="F451" s="5"/>
      <c r="G451" s="5"/>
      <c r="H451" s="5"/>
      <c r="I451" s="5"/>
      <c r="J451" s="5"/>
      <c r="K451" s="5"/>
      <c r="O451" s="5"/>
    </row>
    <row r="452" ht="15.75" customHeight="1">
      <c r="A452" s="5"/>
      <c r="B452" s="5"/>
      <c r="C452" s="5"/>
      <c r="D452" s="5"/>
      <c r="E452" s="5"/>
      <c r="F452" s="5"/>
      <c r="G452" s="5"/>
      <c r="H452" s="5"/>
      <c r="I452" s="5"/>
      <c r="J452" s="5"/>
      <c r="K452" s="5"/>
      <c r="O452" s="5"/>
    </row>
    <row r="453" ht="15.75" customHeight="1">
      <c r="A453" s="5"/>
      <c r="B453" s="5"/>
      <c r="C453" s="5"/>
      <c r="D453" s="5"/>
      <c r="E453" s="5"/>
      <c r="F453" s="5"/>
      <c r="G453" s="5"/>
      <c r="H453" s="5"/>
      <c r="I453" s="5"/>
      <c r="J453" s="5"/>
      <c r="K453" s="5"/>
      <c r="O453" s="5"/>
    </row>
    <row r="454" ht="15.75" customHeight="1">
      <c r="A454" s="5"/>
      <c r="B454" s="5"/>
      <c r="C454" s="5"/>
      <c r="D454" s="5"/>
      <c r="E454" s="5"/>
      <c r="F454" s="5"/>
      <c r="G454" s="5"/>
      <c r="H454" s="5"/>
      <c r="I454" s="5"/>
      <c r="J454" s="5"/>
      <c r="K454" s="5"/>
      <c r="O454" s="5"/>
    </row>
    <row r="455" ht="15.75" customHeight="1">
      <c r="A455" s="5"/>
      <c r="B455" s="5"/>
      <c r="C455" s="5"/>
      <c r="D455" s="5"/>
      <c r="E455" s="5"/>
      <c r="F455" s="5"/>
      <c r="G455" s="5"/>
      <c r="H455" s="5"/>
      <c r="I455" s="5"/>
      <c r="J455" s="5"/>
      <c r="K455" s="5"/>
      <c r="O455" s="5"/>
    </row>
    <row r="456" ht="15.75" customHeight="1">
      <c r="A456" s="5"/>
      <c r="B456" s="5"/>
      <c r="C456" s="5"/>
      <c r="D456" s="5"/>
      <c r="E456" s="5"/>
      <c r="F456" s="5"/>
      <c r="G456" s="5"/>
      <c r="H456" s="5"/>
      <c r="I456" s="5"/>
      <c r="J456" s="5"/>
      <c r="K456" s="5"/>
      <c r="O456" s="5"/>
    </row>
    <row r="457" ht="15.75" customHeight="1">
      <c r="A457" s="5"/>
      <c r="B457" s="5"/>
      <c r="C457" s="5"/>
      <c r="D457" s="5"/>
      <c r="E457" s="5"/>
      <c r="F457" s="5"/>
      <c r="G457" s="5"/>
      <c r="H457" s="5"/>
      <c r="I457" s="5"/>
      <c r="J457" s="5"/>
      <c r="K457" s="5"/>
      <c r="O457" s="5"/>
    </row>
    <row r="458" ht="15.75" customHeight="1">
      <c r="A458" s="5"/>
      <c r="B458" s="5"/>
      <c r="C458" s="5"/>
      <c r="D458" s="5"/>
      <c r="E458" s="5"/>
      <c r="F458" s="5"/>
      <c r="G458" s="5"/>
      <c r="H458" s="5"/>
      <c r="I458" s="5"/>
      <c r="J458" s="5"/>
      <c r="K458" s="5"/>
      <c r="O458" s="5"/>
    </row>
    <row r="459" ht="15.75" customHeight="1">
      <c r="A459" s="5"/>
      <c r="B459" s="5"/>
      <c r="C459" s="5"/>
      <c r="D459" s="5"/>
      <c r="E459" s="5"/>
      <c r="F459" s="5"/>
      <c r="G459" s="5"/>
      <c r="H459" s="5"/>
      <c r="I459" s="5"/>
      <c r="J459" s="5"/>
      <c r="K459" s="5"/>
      <c r="O459" s="5"/>
    </row>
    <row r="460" ht="15.75" customHeight="1">
      <c r="A460" s="5"/>
      <c r="B460" s="5"/>
      <c r="C460" s="5"/>
      <c r="D460" s="5"/>
      <c r="E460" s="5"/>
      <c r="F460" s="5"/>
      <c r="G460" s="5"/>
      <c r="H460" s="5"/>
      <c r="I460" s="5"/>
      <c r="J460" s="5"/>
      <c r="K460" s="5"/>
      <c r="O460" s="5"/>
    </row>
    <row r="461" ht="15.75" customHeight="1">
      <c r="A461" s="5"/>
      <c r="B461" s="5"/>
      <c r="C461" s="5"/>
      <c r="D461" s="5"/>
      <c r="E461" s="5"/>
      <c r="F461" s="5"/>
      <c r="G461" s="5"/>
      <c r="H461" s="5"/>
      <c r="I461" s="5"/>
      <c r="J461" s="5"/>
      <c r="K461" s="5"/>
      <c r="O461" s="5"/>
    </row>
    <row r="462" ht="15.75" customHeight="1">
      <c r="A462" s="5"/>
      <c r="B462" s="5"/>
      <c r="C462" s="5"/>
      <c r="D462" s="5"/>
      <c r="E462" s="5"/>
      <c r="F462" s="5"/>
      <c r="G462" s="5"/>
      <c r="H462" s="5"/>
      <c r="I462" s="5"/>
      <c r="J462" s="5"/>
      <c r="K462" s="5"/>
      <c r="O462" s="5"/>
    </row>
    <row r="463" ht="15.75" customHeight="1">
      <c r="A463" s="5"/>
      <c r="B463" s="5"/>
      <c r="C463" s="5"/>
      <c r="D463" s="5"/>
      <c r="E463" s="5"/>
      <c r="F463" s="5"/>
      <c r="G463" s="5"/>
      <c r="H463" s="5"/>
      <c r="I463" s="5"/>
      <c r="J463" s="5"/>
      <c r="K463" s="5"/>
      <c r="O463" s="5"/>
    </row>
    <row r="464" ht="15.75" customHeight="1">
      <c r="A464" s="5"/>
      <c r="B464" s="5"/>
      <c r="C464" s="5"/>
      <c r="D464" s="5"/>
      <c r="E464" s="5"/>
      <c r="F464" s="5"/>
      <c r="G464" s="5"/>
      <c r="H464" s="5"/>
      <c r="I464" s="5"/>
      <c r="J464" s="5"/>
      <c r="K464" s="5"/>
      <c r="O464" s="5"/>
    </row>
    <row r="465" ht="15.75" customHeight="1">
      <c r="A465" s="5"/>
      <c r="B465" s="5"/>
      <c r="C465" s="5"/>
      <c r="D465" s="5"/>
      <c r="E465" s="5"/>
      <c r="F465" s="5"/>
      <c r="G465" s="5"/>
      <c r="H465" s="5"/>
      <c r="I465" s="5"/>
      <c r="J465" s="5"/>
      <c r="K465" s="5"/>
      <c r="O465" s="5"/>
    </row>
    <row r="466" ht="15.75" customHeight="1">
      <c r="A466" s="5"/>
      <c r="B466" s="5"/>
      <c r="C466" s="5"/>
      <c r="D466" s="5"/>
      <c r="E466" s="5"/>
      <c r="F466" s="5"/>
      <c r="G466" s="5"/>
      <c r="H466" s="5"/>
      <c r="I466" s="5"/>
      <c r="J466" s="5"/>
      <c r="K466" s="5"/>
      <c r="O466" s="5"/>
    </row>
    <row r="467" ht="15.75" customHeight="1">
      <c r="A467" s="5"/>
      <c r="B467" s="5"/>
      <c r="C467" s="5"/>
      <c r="D467" s="5"/>
      <c r="E467" s="5"/>
      <c r="F467" s="5"/>
      <c r="G467" s="5"/>
      <c r="H467" s="5"/>
      <c r="I467" s="5"/>
      <c r="J467" s="5"/>
      <c r="K467" s="5"/>
      <c r="O467" s="5"/>
    </row>
    <row r="468" ht="15.75" customHeight="1">
      <c r="A468" s="5"/>
      <c r="B468" s="5"/>
      <c r="C468" s="5"/>
      <c r="D468" s="5"/>
      <c r="E468" s="5"/>
      <c r="F468" s="5"/>
      <c r="G468" s="5"/>
      <c r="H468" s="5"/>
      <c r="I468" s="5"/>
      <c r="J468" s="5"/>
      <c r="K468" s="5"/>
      <c r="O468" s="5"/>
    </row>
    <row r="469" ht="15.75" customHeight="1">
      <c r="A469" s="5"/>
      <c r="B469" s="5"/>
      <c r="C469" s="5"/>
      <c r="D469" s="5"/>
      <c r="E469" s="5"/>
      <c r="F469" s="5"/>
      <c r="G469" s="5"/>
      <c r="H469" s="5"/>
      <c r="I469" s="5"/>
      <c r="J469" s="5"/>
      <c r="K469" s="5"/>
      <c r="O469" s="5"/>
    </row>
    <row r="470" ht="15.75" customHeight="1">
      <c r="A470" s="5"/>
      <c r="B470" s="5"/>
      <c r="C470" s="5"/>
      <c r="D470" s="5"/>
      <c r="E470" s="5"/>
      <c r="F470" s="5"/>
      <c r="G470" s="5"/>
      <c r="H470" s="5"/>
      <c r="I470" s="5"/>
      <c r="J470" s="5"/>
      <c r="K470" s="5"/>
      <c r="O470" s="5"/>
    </row>
    <row r="471" ht="15.75" customHeight="1">
      <c r="A471" s="5"/>
      <c r="B471" s="5"/>
      <c r="C471" s="5"/>
      <c r="D471" s="5"/>
      <c r="E471" s="5"/>
      <c r="F471" s="5"/>
      <c r="G471" s="5"/>
      <c r="H471" s="5"/>
      <c r="I471" s="5"/>
      <c r="J471" s="5"/>
      <c r="K471" s="5"/>
      <c r="O471" s="5"/>
    </row>
    <row r="472" ht="15.75" customHeight="1">
      <c r="A472" s="5"/>
      <c r="B472" s="5"/>
      <c r="C472" s="5"/>
      <c r="D472" s="5"/>
      <c r="E472" s="5"/>
      <c r="F472" s="5"/>
      <c r="G472" s="5"/>
      <c r="H472" s="5"/>
      <c r="I472" s="5"/>
      <c r="J472" s="5"/>
      <c r="K472" s="5"/>
      <c r="O472" s="5"/>
    </row>
    <row r="473" ht="15.75" customHeight="1">
      <c r="A473" s="5"/>
      <c r="B473" s="5"/>
      <c r="C473" s="5"/>
      <c r="D473" s="5"/>
      <c r="E473" s="5"/>
      <c r="F473" s="5"/>
      <c r="G473" s="5"/>
      <c r="H473" s="5"/>
      <c r="I473" s="5"/>
      <c r="J473" s="5"/>
      <c r="K473" s="5"/>
      <c r="O473" s="5"/>
    </row>
    <row r="474" ht="15.75" customHeight="1">
      <c r="A474" s="5"/>
      <c r="B474" s="5"/>
      <c r="C474" s="5"/>
      <c r="D474" s="5"/>
      <c r="E474" s="5"/>
      <c r="F474" s="5"/>
      <c r="G474" s="5"/>
      <c r="H474" s="5"/>
      <c r="I474" s="5"/>
      <c r="J474" s="5"/>
      <c r="K474" s="5"/>
      <c r="O474" s="5"/>
    </row>
    <row r="475" ht="15.75" customHeight="1">
      <c r="A475" s="5"/>
      <c r="B475" s="5"/>
      <c r="C475" s="5"/>
      <c r="D475" s="5"/>
      <c r="E475" s="5"/>
      <c r="F475" s="5"/>
      <c r="G475" s="5"/>
      <c r="H475" s="5"/>
      <c r="I475" s="5"/>
      <c r="J475" s="5"/>
      <c r="K475" s="5"/>
      <c r="O475" s="5"/>
    </row>
    <row r="476" ht="15.75" customHeight="1">
      <c r="A476" s="5"/>
      <c r="B476" s="5"/>
      <c r="C476" s="5"/>
      <c r="D476" s="5"/>
      <c r="E476" s="5"/>
      <c r="F476" s="5"/>
      <c r="G476" s="5"/>
      <c r="H476" s="5"/>
      <c r="I476" s="5"/>
      <c r="J476" s="5"/>
      <c r="K476" s="5"/>
      <c r="O476" s="5"/>
    </row>
    <row r="477" ht="15.75" customHeight="1">
      <c r="A477" s="5"/>
      <c r="B477" s="5"/>
      <c r="C477" s="5"/>
      <c r="D477" s="5"/>
      <c r="E477" s="5"/>
      <c r="F477" s="5"/>
      <c r="G477" s="5"/>
      <c r="H477" s="5"/>
      <c r="I477" s="5"/>
      <c r="J477" s="5"/>
      <c r="K477" s="5"/>
      <c r="O477" s="5"/>
    </row>
    <row r="478" ht="15.75" customHeight="1">
      <c r="A478" s="5"/>
      <c r="B478" s="5"/>
      <c r="C478" s="5"/>
      <c r="D478" s="5"/>
      <c r="E478" s="5"/>
      <c r="F478" s="5"/>
      <c r="G478" s="5"/>
      <c r="H478" s="5"/>
      <c r="I478" s="5"/>
      <c r="J478" s="5"/>
      <c r="K478" s="5"/>
      <c r="O478" s="5"/>
    </row>
    <row r="479" ht="15.75" customHeight="1">
      <c r="A479" s="5"/>
      <c r="B479" s="5"/>
      <c r="C479" s="5"/>
      <c r="D479" s="5"/>
      <c r="E479" s="5"/>
      <c r="F479" s="5"/>
      <c r="G479" s="5"/>
      <c r="H479" s="5"/>
      <c r="I479" s="5"/>
      <c r="J479" s="5"/>
      <c r="K479" s="5"/>
      <c r="O479" s="5"/>
    </row>
    <row r="480" ht="15.75" customHeight="1">
      <c r="A480" s="5"/>
      <c r="B480" s="5"/>
      <c r="C480" s="5"/>
      <c r="D480" s="5"/>
      <c r="E480" s="5"/>
      <c r="F480" s="5"/>
      <c r="G480" s="5"/>
      <c r="H480" s="5"/>
      <c r="I480" s="5"/>
      <c r="J480" s="5"/>
      <c r="K480" s="5"/>
      <c r="O480" s="5"/>
    </row>
    <row r="481" ht="15.75" customHeight="1">
      <c r="A481" s="5"/>
      <c r="B481" s="5"/>
      <c r="C481" s="5"/>
      <c r="D481" s="5"/>
      <c r="E481" s="5"/>
      <c r="F481" s="5"/>
      <c r="G481" s="5"/>
      <c r="H481" s="5"/>
      <c r="I481" s="5"/>
      <c r="J481" s="5"/>
      <c r="K481" s="5"/>
      <c r="O481" s="5"/>
    </row>
    <row r="482" ht="15.75" customHeight="1">
      <c r="A482" s="5"/>
      <c r="B482" s="5"/>
      <c r="C482" s="5"/>
      <c r="D482" s="5"/>
      <c r="E482" s="5"/>
      <c r="F482" s="5"/>
      <c r="G482" s="5"/>
      <c r="H482" s="5"/>
      <c r="I482" s="5"/>
      <c r="J482" s="5"/>
      <c r="K482" s="5"/>
      <c r="O482" s="5"/>
    </row>
    <row r="483" ht="15.75" customHeight="1">
      <c r="A483" s="5"/>
      <c r="B483" s="5"/>
      <c r="C483" s="5"/>
      <c r="D483" s="5"/>
      <c r="E483" s="5"/>
      <c r="F483" s="5"/>
      <c r="G483" s="5"/>
      <c r="H483" s="5"/>
      <c r="I483" s="5"/>
      <c r="J483" s="5"/>
      <c r="K483" s="5"/>
      <c r="O483" s="5"/>
    </row>
    <row r="484" ht="15.75" customHeight="1">
      <c r="A484" s="5"/>
      <c r="B484" s="5"/>
      <c r="C484" s="5"/>
      <c r="D484" s="5"/>
      <c r="E484" s="5"/>
      <c r="F484" s="5"/>
      <c r="G484" s="5"/>
      <c r="H484" s="5"/>
      <c r="I484" s="5"/>
      <c r="J484" s="5"/>
      <c r="K484" s="5"/>
      <c r="O484" s="5"/>
    </row>
    <row r="485" ht="15.75" customHeight="1">
      <c r="A485" s="5"/>
      <c r="B485" s="5"/>
      <c r="C485" s="5"/>
      <c r="D485" s="5"/>
      <c r="E485" s="5"/>
      <c r="F485" s="5"/>
      <c r="G485" s="5"/>
      <c r="H485" s="5"/>
      <c r="I485" s="5"/>
      <c r="J485" s="5"/>
      <c r="K485" s="5"/>
      <c r="O485" s="5"/>
    </row>
    <row r="486" ht="15.75" customHeight="1">
      <c r="A486" s="5"/>
      <c r="B486" s="5"/>
      <c r="C486" s="5"/>
      <c r="D486" s="5"/>
      <c r="E486" s="5"/>
      <c r="F486" s="5"/>
      <c r="G486" s="5"/>
      <c r="H486" s="5"/>
      <c r="I486" s="5"/>
      <c r="J486" s="5"/>
      <c r="K486" s="5"/>
      <c r="O486" s="5"/>
    </row>
    <row r="487" ht="15.75" customHeight="1">
      <c r="A487" s="5"/>
      <c r="B487" s="5"/>
      <c r="C487" s="5"/>
      <c r="D487" s="5"/>
      <c r="E487" s="5"/>
      <c r="F487" s="5"/>
      <c r="G487" s="5"/>
      <c r="H487" s="5"/>
      <c r="I487" s="5"/>
      <c r="J487" s="5"/>
      <c r="K487" s="5"/>
      <c r="O487" s="5"/>
    </row>
    <row r="488" ht="15.75" customHeight="1">
      <c r="A488" s="5"/>
      <c r="B488" s="5"/>
      <c r="C488" s="5"/>
      <c r="D488" s="5"/>
      <c r="E488" s="5"/>
      <c r="F488" s="5"/>
      <c r="G488" s="5"/>
      <c r="H488" s="5"/>
      <c r="I488" s="5"/>
      <c r="J488" s="5"/>
      <c r="K488" s="5"/>
      <c r="O488" s="5"/>
    </row>
    <row r="489" ht="15.75" customHeight="1">
      <c r="A489" s="5"/>
      <c r="B489" s="5"/>
      <c r="C489" s="5"/>
      <c r="D489" s="5"/>
      <c r="E489" s="5"/>
      <c r="F489" s="5"/>
      <c r="G489" s="5"/>
      <c r="H489" s="5"/>
      <c r="I489" s="5"/>
      <c r="J489" s="5"/>
      <c r="K489" s="5"/>
      <c r="O489" s="5"/>
    </row>
    <row r="490" ht="15.75" customHeight="1">
      <c r="A490" s="5"/>
      <c r="B490" s="5"/>
      <c r="C490" s="5"/>
      <c r="D490" s="5"/>
      <c r="E490" s="5"/>
      <c r="F490" s="5"/>
      <c r="G490" s="5"/>
      <c r="H490" s="5"/>
      <c r="I490" s="5"/>
      <c r="J490" s="5"/>
      <c r="K490" s="5"/>
      <c r="O490" s="5"/>
    </row>
    <row r="491" ht="15.75" customHeight="1">
      <c r="A491" s="5"/>
      <c r="B491" s="5"/>
      <c r="C491" s="5"/>
      <c r="D491" s="5"/>
      <c r="E491" s="5"/>
      <c r="F491" s="5"/>
      <c r="G491" s="5"/>
      <c r="H491" s="5"/>
      <c r="I491" s="5"/>
      <c r="J491" s="5"/>
      <c r="K491" s="5"/>
      <c r="O491" s="5"/>
    </row>
    <row r="492" ht="15.75" customHeight="1">
      <c r="A492" s="5"/>
      <c r="B492" s="5"/>
      <c r="C492" s="5"/>
      <c r="D492" s="5"/>
      <c r="E492" s="5"/>
      <c r="F492" s="5"/>
      <c r="G492" s="5"/>
      <c r="H492" s="5"/>
      <c r="I492" s="5"/>
      <c r="J492" s="5"/>
      <c r="K492" s="5"/>
      <c r="O492" s="5"/>
    </row>
    <row r="493" ht="15.75" customHeight="1">
      <c r="A493" s="5"/>
      <c r="B493" s="5"/>
      <c r="C493" s="5"/>
      <c r="D493" s="5"/>
      <c r="E493" s="5"/>
      <c r="F493" s="5"/>
      <c r="G493" s="5"/>
      <c r="H493" s="5"/>
      <c r="I493" s="5"/>
      <c r="J493" s="5"/>
      <c r="K493" s="5"/>
      <c r="O493" s="5"/>
    </row>
    <row r="494" ht="15.75" customHeight="1">
      <c r="A494" s="5"/>
      <c r="B494" s="5"/>
      <c r="C494" s="5"/>
      <c r="D494" s="5"/>
      <c r="E494" s="5"/>
      <c r="F494" s="5"/>
      <c r="G494" s="5"/>
      <c r="H494" s="5"/>
      <c r="I494" s="5"/>
      <c r="J494" s="5"/>
      <c r="K494" s="5"/>
      <c r="O494" s="5"/>
    </row>
    <row r="495" ht="15.75" customHeight="1">
      <c r="A495" s="5"/>
      <c r="B495" s="5"/>
      <c r="C495" s="5"/>
      <c r="D495" s="5"/>
      <c r="E495" s="5"/>
      <c r="F495" s="5"/>
      <c r="G495" s="5"/>
      <c r="H495" s="5"/>
      <c r="I495" s="5"/>
      <c r="J495" s="5"/>
      <c r="K495" s="5"/>
      <c r="O495" s="5"/>
    </row>
    <row r="496" ht="15.75" customHeight="1">
      <c r="A496" s="5"/>
      <c r="B496" s="5"/>
      <c r="C496" s="5"/>
      <c r="D496" s="5"/>
      <c r="E496" s="5"/>
      <c r="F496" s="5"/>
      <c r="G496" s="5"/>
      <c r="H496" s="5"/>
      <c r="I496" s="5"/>
      <c r="J496" s="5"/>
      <c r="K496" s="5"/>
      <c r="O496" s="5"/>
    </row>
    <row r="497" ht="15.75" customHeight="1">
      <c r="A497" s="5"/>
      <c r="B497" s="5"/>
      <c r="C497" s="5"/>
      <c r="D497" s="5"/>
      <c r="E497" s="5"/>
      <c r="F497" s="5"/>
      <c r="G497" s="5"/>
      <c r="H497" s="5"/>
      <c r="I497" s="5"/>
      <c r="J497" s="5"/>
      <c r="K497" s="5"/>
      <c r="O497" s="5"/>
    </row>
    <row r="498" ht="15.75" customHeight="1">
      <c r="A498" s="5"/>
      <c r="B498" s="5"/>
      <c r="C498" s="5"/>
      <c r="D498" s="5"/>
      <c r="E498" s="5"/>
      <c r="F498" s="5"/>
      <c r="G498" s="5"/>
      <c r="H498" s="5"/>
      <c r="I498" s="5"/>
      <c r="J498" s="5"/>
      <c r="K498" s="5"/>
      <c r="O498" s="5"/>
    </row>
    <row r="499" ht="15.75" customHeight="1">
      <c r="A499" s="5"/>
      <c r="B499" s="5"/>
      <c r="C499" s="5"/>
      <c r="D499" s="5"/>
      <c r="E499" s="5"/>
      <c r="F499" s="5"/>
      <c r="G499" s="5"/>
      <c r="H499" s="5"/>
      <c r="I499" s="5"/>
      <c r="J499" s="5"/>
      <c r="K499" s="5"/>
      <c r="O499" s="5"/>
    </row>
    <row r="500" ht="15.75" customHeight="1">
      <c r="A500" s="5"/>
      <c r="B500" s="5"/>
      <c r="C500" s="5"/>
      <c r="D500" s="5"/>
      <c r="E500" s="5"/>
      <c r="F500" s="5"/>
      <c r="G500" s="5"/>
      <c r="H500" s="5"/>
      <c r="I500" s="5"/>
      <c r="J500" s="5"/>
      <c r="K500" s="5"/>
      <c r="O500" s="5"/>
    </row>
    <row r="501" ht="15.75" customHeight="1">
      <c r="A501" s="5"/>
      <c r="B501" s="5"/>
      <c r="C501" s="5"/>
      <c r="D501" s="5"/>
      <c r="E501" s="5"/>
      <c r="F501" s="5"/>
      <c r="G501" s="5"/>
      <c r="H501" s="5"/>
      <c r="I501" s="5"/>
      <c r="J501" s="5"/>
      <c r="K501" s="5"/>
      <c r="O501" s="5"/>
    </row>
    <row r="502" ht="15.75" customHeight="1">
      <c r="A502" s="5"/>
      <c r="B502" s="5"/>
      <c r="C502" s="5"/>
      <c r="D502" s="5"/>
      <c r="E502" s="5"/>
      <c r="F502" s="5"/>
      <c r="G502" s="5"/>
      <c r="H502" s="5"/>
      <c r="I502" s="5"/>
      <c r="J502" s="5"/>
      <c r="K502" s="5"/>
      <c r="O502" s="5"/>
    </row>
    <row r="503" ht="15.75" customHeight="1">
      <c r="A503" s="5"/>
      <c r="B503" s="5"/>
      <c r="C503" s="5"/>
      <c r="D503" s="5"/>
      <c r="E503" s="5"/>
      <c r="F503" s="5"/>
      <c r="G503" s="5"/>
      <c r="H503" s="5"/>
      <c r="I503" s="5"/>
      <c r="J503" s="5"/>
      <c r="K503" s="5"/>
      <c r="O503" s="5"/>
    </row>
    <row r="504" ht="15.75" customHeight="1">
      <c r="A504" s="5"/>
      <c r="B504" s="5"/>
      <c r="C504" s="5"/>
      <c r="D504" s="5"/>
      <c r="E504" s="5"/>
      <c r="F504" s="5"/>
      <c r="G504" s="5"/>
      <c r="H504" s="5"/>
      <c r="I504" s="5"/>
      <c r="J504" s="5"/>
      <c r="K504" s="5"/>
      <c r="O504" s="5"/>
    </row>
    <row r="505" ht="15.75" customHeight="1">
      <c r="A505" s="5"/>
      <c r="B505" s="5"/>
      <c r="C505" s="5"/>
      <c r="D505" s="5"/>
      <c r="E505" s="5"/>
      <c r="F505" s="5"/>
      <c r="G505" s="5"/>
      <c r="H505" s="5"/>
      <c r="I505" s="5"/>
      <c r="J505" s="5"/>
      <c r="K505" s="5"/>
      <c r="O505" s="5"/>
    </row>
    <row r="506" ht="15.75" customHeight="1">
      <c r="A506" s="5"/>
      <c r="B506" s="5"/>
      <c r="C506" s="5"/>
      <c r="D506" s="5"/>
      <c r="E506" s="5"/>
      <c r="F506" s="5"/>
      <c r="G506" s="5"/>
      <c r="H506" s="5"/>
      <c r="I506" s="5"/>
      <c r="J506" s="5"/>
      <c r="K506" s="5"/>
      <c r="O506" s="5"/>
    </row>
    <row r="507" ht="15.75" customHeight="1">
      <c r="A507" s="5"/>
      <c r="B507" s="5"/>
      <c r="C507" s="5"/>
      <c r="D507" s="5"/>
      <c r="E507" s="5"/>
      <c r="F507" s="5"/>
      <c r="G507" s="5"/>
      <c r="H507" s="5"/>
      <c r="I507" s="5"/>
      <c r="J507" s="5"/>
      <c r="K507" s="5"/>
      <c r="O507" s="5"/>
    </row>
    <row r="508" ht="15.75" customHeight="1">
      <c r="A508" s="5"/>
      <c r="B508" s="5"/>
      <c r="C508" s="5"/>
      <c r="D508" s="5"/>
      <c r="E508" s="5"/>
      <c r="F508" s="5"/>
      <c r="G508" s="5"/>
      <c r="H508" s="5"/>
      <c r="I508" s="5"/>
      <c r="J508" s="5"/>
      <c r="K508" s="5"/>
      <c r="O508" s="5"/>
    </row>
    <row r="509" ht="15.75" customHeight="1">
      <c r="A509" s="5"/>
      <c r="B509" s="5"/>
      <c r="C509" s="5"/>
      <c r="D509" s="5"/>
      <c r="E509" s="5"/>
      <c r="F509" s="5"/>
      <c r="G509" s="5"/>
      <c r="H509" s="5"/>
      <c r="I509" s="5"/>
      <c r="J509" s="5"/>
      <c r="K509" s="5"/>
      <c r="O509" s="5"/>
    </row>
    <row r="510" ht="15.75" customHeight="1">
      <c r="A510" s="5"/>
      <c r="B510" s="5"/>
      <c r="C510" s="5"/>
      <c r="D510" s="5"/>
      <c r="E510" s="5"/>
      <c r="F510" s="5"/>
      <c r="G510" s="5"/>
      <c r="H510" s="5"/>
      <c r="I510" s="5"/>
      <c r="J510" s="5"/>
      <c r="K510" s="5"/>
      <c r="O510" s="5"/>
    </row>
    <row r="511" ht="15.75" customHeight="1">
      <c r="A511" s="5"/>
      <c r="B511" s="5"/>
      <c r="C511" s="5"/>
      <c r="D511" s="5"/>
      <c r="E511" s="5"/>
      <c r="F511" s="5"/>
      <c r="G511" s="5"/>
      <c r="H511" s="5"/>
      <c r="I511" s="5"/>
      <c r="J511" s="5"/>
      <c r="K511" s="5"/>
      <c r="O511" s="5"/>
    </row>
    <row r="512" ht="15.75" customHeight="1">
      <c r="A512" s="5"/>
      <c r="B512" s="5"/>
      <c r="C512" s="5"/>
      <c r="D512" s="5"/>
      <c r="E512" s="5"/>
      <c r="F512" s="5"/>
      <c r="G512" s="5"/>
      <c r="H512" s="5"/>
      <c r="I512" s="5"/>
      <c r="J512" s="5"/>
      <c r="K512" s="5"/>
      <c r="O512" s="5"/>
    </row>
    <row r="513" ht="15.75" customHeight="1">
      <c r="A513" s="5"/>
      <c r="B513" s="5"/>
      <c r="C513" s="5"/>
      <c r="D513" s="5"/>
      <c r="E513" s="5"/>
      <c r="F513" s="5"/>
      <c r="G513" s="5"/>
      <c r="H513" s="5"/>
      <c r="I513" s="5"/>
      <c r="J513" s="5"/>
      <c r="K513" s="5"/>
      <c r="O513" s="5"/>
    </row>
    <row r="514" ht="15.75" customHeight="1">
      <c r="A514" s="5"/>
      <c r="B514" s="5"/>
      <c r="C514" s="5"/>
      <c r="D514" s="5"/>
      <c r="E514" s="5"/>
      <c r="F514" s="5"/>
      <c r="G514" s="5"/>
      <c r="H514" s="5"/>
      <c r="I514" s="5"/>
      <c r="J514" s="5"/>
      <c r="K514" s="5"/>
      <c r="O514" s="5"/>
    </row>
    <row r="515" ht="15.75" customHeight="1">
      <c r="A515" s="5"/>
      <c r="B515" s="5"/>
      <c r="C515" s="5"/>
      <c r="D515" s="5"/>
      <c r="E515" s="5"/>
      <c r="F515" s="5"/>
      <c r="G515" s="5"/>
      <c r="H515" s="5"/>
      <c r="I515" s="5"/>
      <c r="J515" s="5"/>
      <c r="K515" s="5"/>
      <c r="O515" s="5"/>
    </row>
    <row r="516" ht="15.75" customHeight="1">
      <c r="A516" s="5"/>
      <c r="B516" s="5"/>
      <c r="C516" s="5"/>
      <c r="D516" s="5"/>
      <c r="E516" s="5"/>
      <c r="F516" s="5"/>
      <c r="G516" s="5"/>
      <c r="H516" s="5"/>
      <c r="I516" s="5"/>
      <c r="J516" s="5"/>
      <c r="K516" s="5"/>
      <c r="O516" s="5"/>
    </row>
    <row r="517" ht="15.75" customHeight="1">
      <c r="A517" s="5"/>
      <c r="B517" s="5"/>
      <c r="C517" s="5"/>
      <c r="D517" s="5"/>
      <c r="E517" s="5"/>
      <c r="F517" s="5"/>
      <c r="G517" s="5"/>
      <c r="H517" s="5"/>
      <c r="I517" s="5"/>
      <c r="J517" s="5"/>
      <c r="K517" s="5"/>
      <c r="O517" s="5"/>
    </row>
    <row r="518" ht="15.75" customHeight="1">
      <c r="A518" s="5"/>
      <c r="B518" s="5"/>
      <c r="C518" s="5"/>
      <c r="D518" s="5"/>
      <c r="E518" s="5"/>
      <c r="F518" s="5"/>
      <c r="G518" s="5"/>
      <c r="H518" s="5"/>
      <c r="I518" s="5"/>
      <c r="J518" s="5"/>
      <c r="K518" s="5"/>
      <c r="O518" s="5"/>
    </row>
    <row r="519" ht="15.75" customHeight="1">
      <c r="A519" s="5"/>
      <c r="B519" s="5"/>
      <c r="C519" s="5"/>
      <c r="D519" s="5"/>
      <c r="E519" s="5"/>
      <c r="F519" s="5"/>
      <c r="G519" s="5"/>
      <c r="H519" s="5"/>
      <c r="I519" s="5"/>
      <c r="J519" s="5"/>
      <c r="K519" s="5"/>
      <c r="O519" s="5"/>
    </row>
    <row r="520" ht="15.75" customHeight="1">
      <c r="A520" s="5"/>
      <c r="B520" s="5"/>
      <c r="C520" s="5"/>
      <c r="D520" s="5"/>
      <c r="E520" s="5"/>
      <c r="F520" s="5"/>
      <c r="G520" s="5"/>
      <c r="H520" s="5"/>
      <c r="I520" s="5"/>
      <c r="J520" s="5"/>
      <c r="K520" s="5"/>
      <c r="O520" s="5"/>
    </row>
    <row r="521" ht="15.75" customHeight="1">
      <c r="A521" s="5"/>
      <c r="B521" s="5"/>
      <c r="C521" s="5"/>
      <c r="D521" s="5"/>
      <c r="E521" s="5"/>
      <c r="F521" s="5"/>
      <c r="G521" s="5"/>
      <c r="H521" s="5"/>
      <c r="I521" s="5"/>
      <c r="J521" s="5"/>
      <c r="K521" s="5"/>
      <c r="O521" s="5"/>
    </row>
    <row r="522" ht="15.75" customHeight="1">
      <c r="A522" s="5"/>
      <c r="B522" s="5"/>
      <c r="C522" s="5"/>
      <c r="D522" s="5"/>
      <c r="E522" s="5"/>
      <c r="F522" s="5"/>
      <c r="G522" s="5"/>
      <c r="H522" s="5"/>
      <c r="I522" s="5"/>
      <c r="J522" s="5"/>
      <c r="K522" s="5"/>
      <c r="O522" s="5"/>
    </row>
    <row r="523" ht="15.75" customHeight="1">
      <c r="A523" s="5"/>
      <c r="B523" s="5"/>
      <c r="C523" s="5"/>
      <c r="D523" s="5"/>
      <c r="E523" s="5"/>
      <c r="F523" s="5"/>
      <c r="G523" s="5"/>
      <c r="H523" s="5"/>
      <c r="I523" s="5"/>
      <c r="J523" s="5"/>
      <c r="K523" s="5"/>
      <c r="O523" s="5"/>
    </row>
    <row r="524" ht="15.75" customHeight="1">
      <c r="A524" s="5"/>
      <c r="B524" s="5"/>
      <c r="C524" s="5"/>
      <c r="D524" s="5"/>
      <c r="E524" s="5"/>
      <c r="F524" s="5"/>
      <c r="G524" s="5"/>
      <c r="H524" s="5"/>
      <c r="I524" s="5"/>
      <c r="J524" s="5"/>
      <c r="K524" s="5"/>
      <c r="O524" s="5"/>
    </row>
    <row r="525" ht="15.75" customHeight="1">
      <c r="A525" s="5"/>
      <c r="B525" s="5"/>
      <c r="C525" s="5"/>
      <c r="D525" s="5"/>
      <c r="E525" s="5"/>
      <c r="F525" s="5"/>
      <c r="G525" s="5"/>
      <c r="H525" s="5"/>
      <c r="I525" s="5"/>
      <c r="J525" s="5"/>
      <c r="K525" s="5"/>
      <c r="O525" s="5"/>
    </row>
    <row r="526" ht="15.75" customHeight="1">
      <c r="A526" s="5"/>
      <c r="B526" s="5"/>
      <c r="C526" s="5"/>
      <c r="D526" s="5"/>
      <c r="E526" s="5"/>
      <c r="F526" s="5"/>
      <c r="G526" s="5"/>
      <c r="H526" s="5"/>
      <c r="I526" s="5"/>
      <c r="J526" s="5"/>
      <c r="K526" s="5"/>
      <c r="O526" s="5"/>
    </row>
    <row r="527" ht="15.75" customHeight="1">
      <c r="A527" s="5"/>
      <c r="B527" s="5"/>
      <c r="C527" s="5"/>
      <c r="D527" s="5"/>
      <c r="E527" s="5"/>
      <c r="F527" s="5"/>
      <c r="G527" s="5"/>
      <c r="H527" s="5"/>
      <c r="I527" s="5"/>
      <c r="J527" s="5"/>
      <c r="K527" s="5"/>
      <c r="O527" s="5"/>
    </row>
    <row r="528" ht="15.75" customHeight="1">
      <c r="A528" s="5"/>
      <c r="B528" s="5"/>
      <c r="C528" s="5"/>
      <c r="D528" s="5"/>
      <c r="E528" s="5"/>
      <c r="F528" s="5"/>
      <c r="G528" s="5"/>
      <c r="H528" s="5"/>
      <c r="I528" s="5"/>
      <c r="J528" s="5"/>
      <c r="K528" s="5"/>
      <c r="O528" s="5"/>
    </row>
    <row r="529" ht="15.75" customHeight="1">
      <c r="A529" s="5"/>
      <c r="B529" s="5"/>
      <c r="C529" s="5"/>
      <c r="D529" s="5"/>
      <c r="E529" s="5"/>
      <c r="F529" s="5"/>
      <c r="G529" s="5"/>
      <c r="H529" s="5"/>
      <c r="I529" s="5"/>
      <c r="J529" s="5"/>
      <c r="K529" s="5"/>
      <c r="O529" s="5"/>
    </row>
    <row r="530" ht="15.75" customHeight="1">
      <c r="A530" s="5"/>
      <c r="B530" s="5"/>
      <c r="C530" s="5"/>
      <c r="D530" s="5"/>
      <c r="E530" s="5"/>
      <c r="F530" s="5"/>
      <c r="G530" s="5"/>
      <c r="H530" s="5"/>
      <c r="I530" s="5"/>
      <c r="J530" s="5"/>
      <c r="K530" s="5"/>
      <c r="O530" s="5"/>
    </row>
    <row r="531" ht="15.75" customHeight="1">
      <c r="A531" s="5"/>
      <c r="B531" s="5"/>
      <c r="C531" s="5"/>
      <c r="D531" s="5"/>
      <c r="E531" s="5"/>
      <c r="F531" s="5"/>
      <c r="G531" s="5"/>
      <c r="H531" s="5"/>
      <c r="I531" s="5"/>
      <c r="J531" s="5"/>
      <c r="K531" s="5"/>
      <c r="O531" s="5"/>
    </row>
    <row r="532" ht="15.75" customHeight="1">
      <c r="A532" s="5"/>
      <c r="B532" s="5"/>
      <c r="C532" s="5"/>
      <c r="D532" s="5"/>
      <c r="E532" s="5"/>
      <c r="F532" s="5"/>
      <c r="G532" s="5"/>
      <c r="H532" s="5"/>
      <c r="I532" s="5"/>
      <c r="J532" s="5"/>
      <c r="K532" s="5"/>
      <c r="O532" s="5"/>
    </row>
    <row r="533" ht="15.75" customHeight="1">
      <c r="A533" s="5"/>
      <c r="B533" s="5"/>
      <c r="C533" s="5"/>
      <c r="D533" s="5"/>
      <c r="E533" s="5"/>
      <c r="F533" s="5"/>
      <c r="G533" s="5"/>
      <c r="H533" s="5"/>
      <c r="I533" s="5"/>
      <c r="J533" s="5"/>
      <c r="K533" s="5"/>
      <c r="O533" s="5"/>
    </row>
    <row r="534" ht="15.75" customHeight="1">
      <c r="A534" s="5"/>
      <c r="B534" s="5"/>
      <c r="C534" s="5"/>
      <c r="D534" s="5"/>
      <c r="E534" s="5"/>
      <c r="F534" s="5"/>
      <c r="G534" s="5"/>
      <c r="H534" s="5"/>
      <c r="I534" s="5"/>
      <c r="J534" s="5"/>
      <c r="K534" s="5"/>
      <c r="O534" s="5"/>
    </row>
    <row r="535" ht="15.75" customHeight="1">
      <c r="A535" s="5"/>
      <c r="B535" s="5"/>
      <c r="C535" s="5"/>
      <c r="D535" s="5"/>
      <c r="E535" s="5"/>
      <c r="F535" s="5"/>
      <c r="G535" s="5"/>
      <c r="H535" s="5"/>
      <c r="I535" s="5"/>
      <c r="J535" s="5"/>
      <c r="K535" s="5"/>
      <c r="O535" s="5"/>
    </row>
    <row r="536" ht="15.75" customHeight="1">
      <c r="A536" s="5"/>
      <c r="B536" s="5"/>
      <c r="C536" s="5"/>
      <c r="D536" s="5"/>
      <c r="E536" s="5"/>
      <c r="F536" s="5"/>
      <c r="G536" s="5"/>
      <c r="H536" s="5"/>
      <c r="I536" s="5"/>
      <c r="J536" s="5"/>
      <c r="K536" s="5"/>
      <c r="O536" s="5"/>
    </row>
    <row r="537" ht="15.75" customHeight="1">
      <c r="A537" s="5"/>
      <c r="B537" s="5"/>
      <c r="C537" s="5"/>
      <c r="D537" s="5"/>
      <c r="E537" s="5"/>
      <c r="F537" s="5"/>
      <c r="G537" s="5"/>
      <c r="H537" s="5"/>
      <c r="I537" s="5"/>
      <c r="J537" s="5"/>
      <c r="K537" s="5"/>
      <c r="O537" s="5"/>
    </row>
    <row r="538" ht="15.75" customHeight="1">
      <c r="A538" s="5"/>
      <c r="B538" s="5"/>
      <c r="C538" s="5"/>
      <c r="D538" s="5"/>
      <c r="E538" s="5"/>
      <c r="F538" s="5"/>
      <c r="G538" s="5"/>
      <c r="H538" s="5"/>
      <c r="I538" s="5"/>
      <c r="J538" s="5"/>
      <c r="K538" s="5"/>
      <c r="O538" s="5"/>
    </row>
    <row r="539" ht="15.75" customHeight="1">
      <c r="A539" s="5"/>
      <c r="B539" s="5"/>
      <c r="C539" s="5"/>
      <c r="D539" s="5"/>
      <c r="E539" s="5"/>
      <c r="F539" s="5"/>
      <c r="G539" s="5"/>
      <c r="H539" s="5"/>
      <c r="I539" s="5"/>
      <c r="J539" s="5"/>
      <c r="K539" s="5"/>
      <c r="O539" s="5"/>
    </row>
    <row r="540" ht="15.75" customHeight="1">
      <c r="A540" s="5"/>
      <c r="B540" s="5"/>
      <c r="C540" s="5"/>
      <c r="D540" s="5"/>
      <c r="E540" s="5"/>
      <c r="F540" s="5"/>
      <c r="G540" s="5"/>
      <c r="H540" s="5"/>
      <c r="I540" s="5"/>
      <c r="J540" s="5"/>
      <c r="K540" s="5"/>
      <c r="O540" s="5"/>
    </row>
    <row r="541" ht="15.75" customHeight="1">
      <c r="A541" s="5"/>
      <c r="B541" s="5"/>
      <c r="C541" s="5"/>
      <c r="D541" s="5"/>
      <c r="E541" s="5"/>
      <c r="F541" s="5"/>
      <c r="G541" s="5"/>
      <c r="H541" s="5"/>
      <c r="I541" s="5"/>
      <c r="J541" s="5"/>
      <c r="K541" s="5"/>
      <c r="O541" s="5"/>
    </row>
    <row r="542" ht="15.75" customHeight="1">
      <c r="A542" s="5"/>
      <c r="B542" s="5"/>
      <c r="C542" s="5"/>
      <c r="D542" s="5"/>
      <c r="E542" s="5"/>
      <c r="F542" s="5"/>
      <c r="G542" s="5"/>
      <c r="H542" s="5"/>
      <c r="I542" s="5"/>
      <c r="J542" s="5"/>
      <c r="K542" s="5"/>
      <c r="O542" s="5"/>
    </row>
    <row r="543" ht="15.75" customHeight="1">
      <c r="A543" s="5"/>
      <c r="B543" s="5"/>
      <c r="C543" s="5"/>
      <c r="D543" s="5"/>
      <c r="E543" s="5"/>
      <c r="F543" s="5"/>
      <c r="G543" s="5"/>
      <c r="H543" s="5"/>
      <c r="I543" s="5"/>
      <c r="J543" s="5"/>
      <c r="K543" s="5"/>
      <c r="O543" s="5"/>
    </row>
    <row r="544" ht="15.75" customHeight="1">
      <c r="A544" s="5"/>
      <c r="B544" s="5"/>
      <c r="C544" s="5"/>
      <c r="D544" s="5"/>
      <c r="E544" s="5"/>
      <c r="F544" s="5"/>
      <c r="G544" s="5"/>
      <c r="H544" s="5"/>
      <c r="I544" s="5"/>
      <c r="J544" s="5"/>
      <c r="K544" s="5"/>
      <c r="O544" s="5"/>
    </row>
    <row r="545" ht="15.75" customHeight="1">
      <c r="A545" s="5"/>
      <c r="B545" s="5"/>
      <c r="C545" s="5"/>
      <c r="D545" s="5"/>
      <c r="E545" s="5"/>
      <c r="F545" s="5"/>
      <c r="G545" s="5"/>
      <c r="H545" s="5"/>
      <c r="I545" s="5"/>
      <c r="J545" s="5"/>
      <c r="K545" s="5"/>
      <c r="O545" s="5"/>
    </row>
    <row r="546" ht="15.75" customHeight="1">
      <c r="A546" s="5"/>
      <c r="B546" s="5"/>
      <c r="C546" s="5"/>
      <c r="D546" s="5"/>
      <c r="E546" s="5"/>
      <c r="F546" s="5"/>
      <c r="G546" s="5"/>
      <c r="H546" s="5"/>
      <c r="I546" s="5"/>
      <c r="J546" s="5"/>
      <c r="K546" s="5"/>
      <c r="O546" s="5"/>
    </row>
    <row r="547" ht="15.75" customHeight="1">
      <c r="A547" s="5"/>
      <c r="B547" s="5"/>
      <c r="C547" s="5"/>
      <c r="D547" s="5"/>
      <c r="E547" s="5"/>
      <c r="F547" s="5"/>
      <c r="G547" s="5"/>
      <c r="H547" s="5"/>
      <c r="I547" s="5"/>
      <c r="J547" s="5"/>
      <c r="K547" s="5"/>
      <c r="O547" s="5"/>
    </row>
    <row r="548" ht="15.75" customHeight="1">
      <c r="A548" s="5"/>
      <c r="B548" s="5"/>
      <c r="C548" s="5"/>
      <c r="D548" s="5"/>
      <c r="E548" s="5"/>
      <c r="F548" s="5"/>
      <c r="G548" s="5"/>
      <c r="H548" s="5"/>
      <c r="I548" s="5"/>
      <c r="J548" s="5"/>
      <c r="K548" s="5"/>
      <c r="O548" s="5"/>
    </row>
    <row r="549" ht="15.75" customHeight="1">
      <c r="A549" s="5"/>
      <c r="B549" s="5"/>
      <c r="C549" s="5"/>
      <c r="D549" s="5"/>
      <c r="E549" s="5"/>
      <c r="F549" s="5"/>
      <c r="G549" s="5"/>
      <c r="H549" s="5"/>
      <c r="I549" s="5"/>
      <c r="J549" s="5"/>
      <c r="K549" s="5"/>
      <c r="O549" s="5"/>
    </row>
    <row r="550" ht="15.75" customHeight="1">
      <c r="A550" s="5"/>
      <c r="B550" s="5"/>
      <c r="C550" s="5"/>
      <c r="D550" s="5"/>
      <c r="E550" s="5"/>
      <c r="F550" s="5"/>
      <c r="G550" s="5"/>
      <c r="H550" s="5"/>
      <c r="I550" s="5"/>
      <c r="J550" s="5"/>
      <c r="K550" s="5"/>
      <c r="O550" s="5"/>
    </row>
    <row r="551" ht="15.75" customHeight="1">
      <c r="A551" s="5"/>
      <c r="B551" s="5"/>
      <c r="C551" s="5"/>
      <c r="D551" s="5"/>
      <c r="E551" s="5"/>
      <c r="F551" s="5"/>
      <c r="G551" s="5"/>
      <c r="H551" s="5"/>
      <c r="I551" s="5"/>
      <c r="J551" s="5"/>
      <c r="K551" s="5"/>
      <c r="O551" s="5"/>
    </row>
    <row r="552" ht="15.75" customHeight="1">
      <c r="A552" s="5"/>
      <c r="B552" s="5"/>
      <c r="C552" s="5"/>
      <c r="D552" s="5"/>
      <c r="E552" s="5"/>
      <c r="F552" s="5"/>
      <c r="G552" s="5"/>
      <c r="H552" s="5"/>
      <c r="I552" s="5"/>
      <c r="J552" s="5"/>
      <c r="K552" s="5"/>
      <c r="O552" s="5"/>
    </row>
    <row r="553" ht="15.75" customHeight="1">
      <c r="A553" s="5"/>
      <c r="B553" s="5"/>
      <c r="C553" s="5"/>
      <c r="D553" s="5"/>
      <c r="E553" s="5"/>
      <c r="F553" s="5"/>
      <c r="G553" s="5"/>
      <c r="H553" s="5"/>
      <c r="I553" s="5"/>
      <c r="J553" s="5"/>
      <c r="K553" s="5"/>
      <c r="O553" s="5"/>
    </row>
    <row r="554" ht="15.75" customHeight="1">
      <c r="A554" s="5"/>
      <c r="B554" s="5"/>
      <c r="C554" s="5"/>
      <c r="D554" s="5"/>
      <c r="E554" s="5"/>
      <c r="F554" s="5"/>
      <c r="G554" s="5"/>
      <c r="H554" s="5"/>
      <c r="I554" s="5"/>
      <c r="J554" s="5"/>
      <c r="K554" s="5"/>
      <c r="O554" s="5"/>
    </row>
    <row r="555" ht="15.75" customHeight="1">
      <c r="A555" s="5"/>
      <c r="B555" s="5"/>
      <c r="C555" s="5"/>
      <c r="D555" s="5"/>
      <c r="E555" s="5"/>
      <c r="F555" s="5"/>
      <c r="G555" s="5"/>
      <c r="H555" s="5"/>
      <c r="I555" s="5"/>
      <c r="J555" s="5"/>
      <c r="K555" s="5"/>
      <c r="O555" s="5"/>
    </row>
    <row r="556" ht="15.75" customHeight="1">
      <c r="A556" s="5"/>
      <c r="B556" s="5"/>
      <c r="C556" s="5"/>
      <c r="D556" s="5"/>
      <c r="E556" s="5"/>
      <c r="F556" s="5"/>
      <c r="G556" s="5"/>
      <c r="H556" s="5"/>
      <c r="I556" s="5"/>
      <c r="J556" s="5"/>
      <c r="K556" s="5"/>
      <c r="O556" s="5"/>
    </row>
    <row r="557" ht="15.75" customHeight="1">
      <c r="A557" s="5"/>
      <c r="B557" s="5"/>
      <c r="C557" s="5"/>
      <c r="D557" s="5"/>
      <c r="E557" s="5"/>
      <c r="F557" s="5"/>
      <c r="G557" s="5"/>
      <c r="H557" s="5"/>
      <c r="I557" s="5"/>
      <c r="J557" s="5"/>
      <c r="K557" s="5"/>
      <c r="O557" s="5"/>
    </row>
    <row r="558" ht="15.75" customHeight="1">
      <c r="A558" s="5"/>
      <c r="B558" s="5"/>
      <c r="C558" s="5"/>
      <c r="D558" s="5"/>
      <c r="E558" s="5"/>
      <c r="F558" s="5"/>
      <c r="G558" s="5"/>
      <c r="H558" s="5"/>
      <c r="I558" s="5"/>
      <c r="J558" s="5"/>
      <c r="K558" s="5"/>
      <c r="O558" s="5"/>
    </row>
    <row r="559" ht="15.75" customHeight="1">
      <c r="A559" s="5"/>
      <c r="B559" s="5"/>
      <c r="C559" s="5"/>
      <c r="D559" s="5"/>
      <c r="E559" s="5"/>
      <c r="F559" s="5"/>
      <c r="G559" s="5"/>
      <c r="H559" s="5"/>
      <c r="I559" s="5"/>
      <c r="J559" s="5"/>
      <c r="K559" s="5"/>
      <c r="O559" s="5"/>
    </row>
    <row r="560" ht="15.75" customHeight="1">
      <c r="A560" s="5"/>
      <c r="B560" s="5"/>
      <c r="C560" s="5"/>
      <c r="D560" s="5"/>
      <c r="E560" s="5"/>
      <c r="F560" s="5"/>
      <c r="G560" s="5"/>
      <c r="H560" s="5"/>
      <c r="I560" s="5"/>
      <c r="J560" s="5"/>
      <c r="K560" s="5"/>
      <c r="O560" s="5"/>
    </row>
    <row r="561" ht="15.75" customHeight="1">
      <c r="A561" s="5"/>
      <c r="B561" s="5"/>
      <c r="C561" s="5"/>
      <c r="D561" s="5"/>
      <c r="E561" s="5"/>
      <c r="F561" s="5"/>
      <c r="G561" s="5"/>
      <c r="H561" s="5"/>
      <c r="I561" s="5"/>
      <c r="J561" s="5"/>
      <c r="K561" s="5"/>
      <c r="O561" s="5"/>
    </row>
    <row r="562" ht="15.75" customHeight="1">
      <c r="A562" s="5"/>
      <c r="B562" s="5"/>
      <c r="C562" s="5"/>
      <c r="D562" s="5"/>
      <c r="E562" s="5"/>
      <c r="F562" s="5"/>
      <c r="G562" s="5"/>
      <c r="H562" s="5"/>
      <c r="I562" s="5"/>
      <c r="J562" s="5"/>
      <c r="K562" s="5"/>
      <c r="O562" s="5"/>
    </row>
    <row r="563" ht="15.75" customHeight="1">
      <c r="A563" s="5"/>
      <c r="B563" s="5"/>
      <c r="C563" s="5"/>
      <c r="D563" s="5"/>
      <c r="E563" s="5"/>
      <c r="F563" s="5"/>
      <c r="G563" s="5"/>
      <c r="H563" s="5"/>
      <c r="I563" s="5"/>
      <c r="J563" s="5"/>
      <c r="K563" s="5"/>
      <c r="O563" s="5"/>
    </row>
    <row r="564" ht="15.75" customHeight="1">
      <c r="A564" s="5"/>
      <c r="B564" s="5"/>
      <c r="C564" s="5"/>
      <c r="D564" s="5"/>
      <c r="E564" s="5"/>
      <c r="F564" s="5"/>
      <c r="G564" s="5"/>
      <c r="H564" s="5"/>
      <c r="I564" s="5"/>
      <c r="J564" s="5"/>
      <c r="K564" s="5"/>
      <c r="O564" s="5"/>
    </row>
    <row r="565" ht="15.75" customHeight="1">
      <c r="A565" s="5"/>
      <c r="B565" s="5"/>
      <c r="C565" s="5"/>
      <c r="D565" s="5"/>
      <c r="E565" s="5"/>
      <c r="F565" s="5"/>
      <c r="G565" s="5"/>
      <c r="H565" s="5"/>
      <c r="I565" s="5"/>
      <c r="J565" s="5"/>
      <c r="K565" s="5"/>
      <c r="O565" s="5"/>
    </row>
    <row r="566" ht="15.75" customHeight="1">
      <c r="A566" s="5"/>
      <c r="B566" s="5"/>
      <c r="C566" s="5"/>
      <c r="D566" s="5"/>
      <c r="E566" s="5"/>
      <c r="F566" s="5"/>
      <c r="G566" s="5"/>
      <c r="H566" s="5"/>
      <c r="I566" s="5"/>
      <c r="J566" s="5"/>
      <c r="K566" s="5"/>
      <c r="O566" s="5"/>
    </row>
    <row r="567" ht="15.75" customHeight="1">
      <c r="A567" s="5"/>
      <c r="B567" s="5"/>
      <c r="C567" s="5"/>
      <c r="D567" s="5"/>
      <c r="E567" s="5"/>
      <c r="F567" s="5"/>
      <c r="G567" s="5"/>
      <c r="H567" s="5"/>
      <c r="I567" s="5"/>
      <c r="J567" s="5"/>
      <c r="K567" s="5"/>
      <c r="O567" s="5"/>
    </row>
    <row r="568" ht="15.75" customHeight="1">
      <c r="A568" s="5"/>
      <c r="B568" s="5"/>
      <c r="C568" s="5"/>
      <c r="D568" s="5"/>
      <c r="E568" s="5"/>
      <c r="F568" s="5"/>
      <c r="G568" s="5"/>
      <c r="H568" s="5"/>
      <c r="I568" s="5"/>
      <c r="J568" s="5"/>
      <c r="K568" s="5"/>
      <c r="O568" s="5"/>
    </row>
    <row r="569" ht="15.75" customHeight="1">
      <c r="A569" s="5"/>
      <c r="B569" s="5"/>
      <c r="C569" s="5"/>
      <c r="D569" s="5"/>
      <c r="E569" s="5"/>
      <c r="F569" s="5"/>
      <c r="G569" s="5"/>
      <c r="H569" s="5"/>
      <c r="I569" s="5"/>
      <c r="J569" s="5"/>
      <c r="K569" s="5"/>
      <c r="O569" s="5"/>
    </row>
    <row r="570" ht="15.75" customHeight="1">
      <c r="A570" s="5"/>
      <c r="B570" s="5"/>
      <c r="C570" s="5"/>
      <c r="D570" s="5"/>
      <c r="E570" s="5"/>
      <c r="F570" s="5"/>
      <c r="G570" s="5"/>
      <c r="H570" s="5"/>
      <c r="I570" s="5"/>
      <c r="J570" s="5"/>
      <c r="K570" s="5"/>
      <c r="O570" s="5"/>
    </row>
    <row r="571" ht="15.75" customHeight="1">
      <c r="A571" s="5"/>
      <c r="B571" s="5"/>
      <c r="C571" s="5"/>
      <c r="D571" s="5"/>
      <c r="E571" s="5"/>
      <c r="F571" s="5"/>
      <c r="G571" s="5"/>
      <c r="H571" s="5"/>
      <c r="I571" s="5"/>
      <c r="J571" s="5"/>
      <c r="K571" s="5"/>
      <c r="O571" s="5"/>
    </row>
    <row r="572" ht="15.75" customHeight="1">
      <c r="A572" s="5"/>
      <c r="B572" s="5"/>
      <c r="C572" s="5"/>
      <c r="D572" s="5"/>
      <c r="E572" s="5"/>
      <c r="F572" s="5"/>
      <c r="G572" s="5"/>
      <c r="H572" s="5"/>
      <c r="I572" s="5"/>
      <c r="J572" s="5"/>
      <c r="K572" s="5"/>
      <c r="O572" s="5"/>
    </row>
    <row r="573" ht="15.75" customHeight="1">
      <c r="A573" s="5"/>
      <c r="B573" s="5"/>
      <c r="C573" s="5"/>
      <c r="D573" s="5"/>
      <c r="E573" s="5"/>
      <c r="F573" s="5"/>
      <c r="G573" s="5"/>
      <c r="H573" s="5"/>
      <c r="I573" s="5"/>
      <c r="J573" s="5"/>
      <c r="K573" s="5"/>
      <c r="O573" s="5"/>
    </row>
    <row r="574" ht="15.75" customHeight="1">
      <c r="A574" s="5"/>
      <c r="B574" s="5"/>
      <c r="C574" s="5"/>
      <c r="D574" s="5"/>
      <c r="E574" s="5"/>
      <c r="F574" s="5"/>
      <c r="G574" s="5"/>
      <c r="H574" s="5"/>
      <c r="I574" s="5"/>
      <c r="J574" s="5"/>
      <c r="K574" s="5"/>
      <c r="O574" s="5"/>
    </row>
    <row r="575" ht="15.75" customHeight="1">
      <c r="A575" s="5"/>
      <c r="B575" s="5"/>
      <c r="C575" s="5"/>
      <c r="D575" s="5"/>
      <c r="E575" s="5"/>
      <c r="F575" s="5"/>
      <c r="G575" s="5"/>
      <c r="H575" s="5"/>
      <c r="I575" s="5"/>
      <c r="J575" s="5"/>
      <c r="K575" s="5"/>
      <c r="O575" s="5"/>
    </row>
    <row r="576" ht="15.75" customHeight="1">
      <c r="A576" s="5"/>
      <c r="B576" s="5"/>
      <c r="C576" s="5"/>
      <c r="D576" s="5"/>
      <c r="E576" s="5"/>
      <c r="F576" s="5"/>
      <c r="G576" s="5"/>
      <c r="H576" s="5"/>
      <c r="I576" s="5"/>
      <c r="J576" s="5"/>
      <c r="K576" s="5"/>
      <c r="O576" s="5"/>
    </row>
    <row r="577" ht="15.75" customHeight="1">
      <c r="A577" s="5"/>
      <c r="B577" s="5"/>
      <c r="C577" s="5"/>
      <c r="D577" s="5"/>
      <c r="E577" s="5"/>
      <c r="F577" s="5"/>
      <c r="G577" s="5"/>
      <c r="H577" s="5"/>
      <c r="I577" s="5"/>
      <c r="J577" s="5"/>
      <c r="K577" s="5"/>
      <c r="O577" s="5"/>
    </row>
    <row r="578" ht="15.75" customHeight="1">
      <c r="A578" s="5"/>
      <c r="B578" s="5"/>
      <c r="C578" s="5"/>
      <c r="D578" s="5"/>
      <c r="E578" s="5"/>
      <c r="F578" s="5"/>
      <c r="G578" s="5"/>
      <c r="H578" s="5"/>
      <c r="I578" s="5"/>
      <c r="J578" s="5"/>
      <c r="K578" s="5"/>
      <c r="O578" s="5"/>
    </row>
    <row r="579" ht="15.75" customHeight="1">
      <c r="A579" s="5"/>
      <c r="B579" s="5"/>
      <c r="C579" s="5"/>
      <c r="D579" s="5"/>
      <c r="E579" s="5"/>
      <c r="F579" s="5"/>
      <c r="G579" s="5"/>
      <c r="H579" s="5"/>
      <c r="I579" s="5"/>
      <c r="J579" s="5"/>
      <c r="K579" s="5"/>
      <c r="O579" s="5"/>
    </row>
    <row r="580" ht="15.75" customHeight="1">
      <c r="A580" s="5"/>
      <c r="B580" s="5"/>
      <c r="C580" s="5"/>
      <c r="D580" s="5"/>
      <c r="E580" s="5"/>
      <c r="F580" s="5"/>
      <c r="G580" s="5"/>
      <c r="H580" s="5"/>
      <c r="I580" s="5"/>
      <c r="J580" s="5"/>
      <c r="K580" s="5"/>
      <c r="O580" s="5"/>
    </row>
    <row r="581" ht="15.75" customHeight="1">
      <c r="A581" s="5"/>
      <c r="B581" s="5"/>
      <c r="C581" s="5"/>
      <c r="D581" s="5"/>
      <c r="E581" s="5"/>
      <c r="F581" s="5"/>
      <c r="G581" s="5"/>
      <c r="H581" s="5"/>
      <c r="I581" s="5"/>
      <c r="J581" s="5"/>
      <c r="K581" s="5"/>
      <c r="O581" s="5"/>
    </row>
    <row r="582" ht="15.75" customHeight="1">
      <c r="A582" s="5"/>
      <c r="B582" s="5"/>
      <c r="C582" s="5"/>
      <c r="D582" s="5"/>
      <c r="E582" s="5"/>
      <c r="F582" s="5"/>
      <c r="G582" s="5"/>
      <c r="H582" s="5"/>
      <c r="I582" s="5"/>
      <c r="J582" s="5"/>
      <c r="K582" s="5"/>
      <c r="O582" s="5"/>
    </row>
    <row r="583" ht="15.75" customHeight="1">
      <c r="A583" s="5"/>
      <c r="B583" s="5"/>
      <c r="C583" s="5"/>
      <c r="D583" s="5"/>
      <c r="E583" s="5"/>
      <c r="F583" s="5"/>
      <c r="G583" s="5"/>
      <c r="H583" s="5"/>
      <c r="I583" s="5"/>
      <c r="J583" s="5"/>
      <c r="K583" s="5"/>
      <c r="O583" s="5"/>
    </row>
    <row r="584" ht="15.75" customHeight="1">
      <c r="A584" s="5"/>
      <c r="B584" s="5"/>
      <c r="C584" s="5"/>
      <c r="D584" s="5"/>
      <c r="E584" s="5"/>
      <c r="F584" s="5"/>
      <c r="G584" s="5"/>
      <c r="H584" s="5"/>
      <c r="I584" s="5"/>
      <c r="J584" s="5"/>
      <c r="K584" s="5"/>
      <c r="O584" s="5"/>
    </row>
    <row r="585" ht="15.75" customHeight="1">
      <c r="A585" s="5"/>
      <c r="B585" s="5"/>
      <c r="C585" s="5"/>
      <c r="D585" s="5"/>
      <c r="E585" s="5"/>
      <c r="F585" s="5"/>
      <c r="G585" s="5"/>
      <c r="H585" s="5"/>
      <c r="I585" s="5"/>
      <c r="J585" s="5"/>
      <c r="K585" s="5"/>
      <c r="O585" s="5"/>
    </row>
    <row r="586" ht="15.75" customHeight="1">
      <c r="A586" s="5"/>
      <c r="B586" s="5"/>
      <c r="C586" s="5"/>
      <c r="D586" s="5"/>
      <c r="E586" s="5"/>
      <c r="F586" s="5"/>
      <c r="G586" s="5"/>
      <c r="H586" s="5"/>
      <c r="I586" s="5"/>
      <c r="J586" s="5"/>
      <c r="K586" s="5"/>
      <c r="O586" s="5"/>
    </row>
    <row r="587" ht="15.75" customHeight="1">
      <c r="A587" s="5"/>
      <c r="B587" s="5"/>
      <c r="C587" s="5"/>
      <c r="D587" s="5"/>
      <c r="E587" s="5"/>
      <c r="F587" s="5"/>
      <c r="G587" s="5"/>
      <c r="H587" s="5"/>
      <c r="I587" s="5"/>
      <c r="J587" s="5"/>
      <c r="K587" s="5"/>
      <c r="O587" s="5"/>
    </row>
    <row r="588" ht="15.75" customHeight="1">
      <c r="A588" s="5"/>
      <c r="B588" s="5"/>
      <c r="C588" s="5"/>
      <c r="D588" s="5"/>
      <c r="E588" s="5"/>
      <c r="F588" s="5"/>
      <c r="G588" s="5"/>
      <c r="H588" s="5"/>
      <c r="I588" s="5"/>
      <c r="J588" s="5"/>
      <c r="K588" s="5"/>
      <c r="O588" s="5"/>
    </row>
    <row r="589" ht="15.75" customHeight="1">
      <c r="A589" s="5"/>
      <c r="B589" s="5"/>
      <c r="C589" s="5"/>
      <c r="D589" s="5"/>
      <c r="E589" s="5"/>
      <c r="F589" s="5"/>
      <c r="G589" s="5"/>
      <c r="H589" s="5"/>
      <c r="I589" s="5"/>
      <c r="J589" s="5"/>
      <c r="K589" s="5"/>
      <c r="O589" s="5"/>
    </row>
    <row r="590" ht="15.75" customHeight="1">
      <c r="A590" s="5"/>
      <c r="B590" s="5"/>
      <c r="C590" s="5"/>
      <c r="D590" s="5"/>
      <c r="E590" s="5"/>
      <c r="F590" s="5"/>
      <c r="G590" s="5"/>
      <c r="H590" s="5"/>
      <c r="I590" s="5"/>
      <c r="J590" s="5"/>
      <c r="K590" s="5"/>
      <c r="O590" s="5"/>
    </row>
    <row r="591" ht="15.75" customHeight="1">
      <c r="A591" s="5"/>
      <c r="B591" s="5"/>
      <c r="C591" s="5"/>
      <c r="D591" s="5"/>
      <c r="E591" s="5"/>
      <c r="F591" s="5"/>
      <c r="G591" s="5"/>
      <c r="H591" s="5"/>
      <c r="I591" s="5"/>
      <c r="J591" s="5"/>
      <c r="K591" s="5"/>
      <c r="O591" s="5"/>
    </row>
    <row r="592" ht="15.75" customHeight="1">
      <c r="A592" s="5"/>
      <c r="B592" s="5"/>
      <c r="C592" s="5"/>
      <c r="D592" s="5"/>
      <c r="E592" s="5"/>
      <c r="F592" s="5"/>
      <c r="G592" s="5"/>
      <c r="H592" s="5"/>
      <c r="I592" s="5"/>
      <c r="J592" s="5"/>
      <c r="K592" s="5"/>
      <c r="O592" s="5"/>
    </row>
    <row r="593" ht="15.75" customHeight="1">
      <c r="A593" s="5"/>
      <c r="B593" s="5"/>
      <c r="C593" s="5"/>
      <c r="D593" s="5"/>
      <c r="E593" s="5"/>
      <c r="F593" s="5"/>
      <c r="G593" s="5"/>
      <c r="H593" s="5"/>
      <c r="I593" s="5"/>
      <c r="J593" s="5"/>
      <c r="K593" s="5"/>
      <c r="O593" s="5"/>
    </row>
    <row r="594" ht="15.75" customHeight="1">
      <c r="A594" s="5"/>
      <c r="B594" s="5"/>
      <c r="C594" s="5"/>
      <c r="D594" s="5"/>
      <c r="E594" s="5"/>
      <c r="F594" s="5"/>
      <c r="G594" s="5"/>
      <c r="H594" s="5"/>
      <c r="I594" s="5"/>
      <c r="J594" s="5"/>
      <c r="K594" s="5"/>
      <c r="O594" s="5"/>
    </row>
    <row r="595" ht="15.75" customHeight="1">
      <c r="A595" s="5"/>
      <c r="B595" s="5"/>
      <c r="C595" s="5"/>
      <c r="D595" s="5"/>
      <c r="E595" s="5"/>
      <c r="F595" s="5"/>
      <c r="G595" s="5"/>
      <c r="H595" s="5"/>
      <c r="I595" s="5"/>
      <c r="J595" s="5"/>
      <c r="K595" s="5"/>
      <c r="O595" s="5"/>
    </row>
    <row r="596" ht="15.75" customHeight="1">
      <c r="A596" s="5"/>
      <c r="B596" s="5"/>
      <c r="C596" s="5"/>
      <c r="D596" s="5"/>
      <c r="E596" s="5"/>
      <c r="F596" s="5"/>
      <c r="G596" s="5"/>
      <c r="H596" s="5"/>
      <c r="I596" s="5"/>
      <c r="J596" s="5"/>
      <c r="K596" s="5"/>
      <c r="O596" s="5"/>
    </row>
    <row r="597" ht="15.75" customHeight="1">
      <c r="A597" s="5"/>
      <c r="B597" s="5"/>
      <c r="C597" s="5"/>
      <c r="D597" s="5"/>
      <c r="E597" s="5"/>
      <c r="F597" s="5"/>
      <c r="G597" s="5"/>
      <c r="H597" s="5"/>
      <c r="I597" s="5"/>
      <c r="J597" s="5"/>
      <c r="K597" s="5"/>
      <c r="O597" s="5"/>
    </row>
    <row r="598" ht="15.75" customHeight="1">
      <c r="A598" s="5"/>
      <c r="B598" s="5"/>
      <c r="C598" s="5"/>
      <c r="D598" s="5"/>
      <c r="E598" s="5"/>
      <c r="F598" s="5"/>
      <c r="G598" s="5"/>
      <c r="H598" s="5"/>
      <c r="I598" s="5"/>
      <c r="J598" s="5"/>
      <c r="K598" s="5"/>
      <c r="O598" s="5"/>
    </row>
    <row r="599" ht="15.75" customHeight="1">
      <c r="A599" s="5"/>
      <c r="B599" s="5"/>
      <c r="C599" s="5"/>
      <c r="D599" s="5"/>
      <c r="E599" s="5"/>
      <c r="F599" s="5"/>
      <c r="G599" s="5"/>
      <c r="H599" s="5"/>
      <c r="I599" s="5"/>
      <c r="J599" s="5"/>
      <c r="K599" s="5"/>
      <c r="O599" s="5"/>
    </row>
    <row r="600" ht="15.75" customHeight="1">
      <c r="A600" s="5"/>
      <c r="B600" s="5"/>
      <c r="C600" s="5"/>
      <c r="D600" s="5"/>
      <c r="E600" s="5"/>
      <c r="F600" s="5"/>
      <c r="G600" s="5"/>
      <c r="H600" s="5"/>
      <c r="I600" s="5"/>
      <c r="J600" s="5"/>
      <c r="K600" s="5"/>
      <c r="O600" s="5"/>
    </row>
    <row r="601" ht="15.75" customHeight="1">
      <c r="A601" s="5"/>
      <c r="B601" s="5"/>
      <c r="C601" s="5"/>
      <c r="D601" s="5"/>
      <c r="E601" s="5"/>
      <c r="F601" s="5"/>
      <c r="G601" s="5"/>
      <c r="H601" s="5"/>
      <c r="I601" s="5"/>
      <c r="J601" s="5"/>
      <c r="K601" s="5"/>
      <c r="O601" s="5"/>
    </row>
    <row r="602" ht="15.75" customHeight="1">
      <c r="A602" s="5"/>
      <c r="B602" s="5"/>
      <c r="C602" s="5"/>
      <c r="D602" s="5"/>
      <c r="E602" s="5"/>
      <c r="F602" s="5"/>
      <c r="G602" s="5"/>
      <c r="H602" s="5"/>
      <c r="I602" s="5"/>
      <c r="J602" s="5"/>
      <c r="K602" s="5"/>
      <c r="O602" s="5"/>
    </row>
    <row r="603" ht="15.75" customHeight="1">
      <c r="A603" s="5"/>
      <c r="B603" s="5"/>
      <c r="C603" s="5"/>
      <c r="D603" s="5"/>
      <c r="E603" s="5"/>
      <c r="F603" s="5"/>
      <c r="G603" s="5"/>
      <c r="H603" s="5"/>
      <c r="I603" s="5"/>
      <c r="J603" s="5"/>
      <c r="K603" s="5"/>
      <c r="O603" s="5"/>
    </row>
    <row r="604" ht="15.75" customHeight="1">
      <c r="A604" s="5"/>
      <c r="B604" s="5"/>
      <c r="C604" s="5"/>
      <c r="D604" s="5"/>
      <c r="E604" s="5"/>
      <c r="F604" s="5"/>
      <c r="G604" s="5"/>
      <c r="H604" s="5"/>
      <c r="I604" s="5"/>
      <c r="J604" s="5"/>
      <c r="K604" s="5"/>
      <c r="O604" s="5"/>
    </row>
    <row r="605" ht="15.75" customHeight="1">
      <c r="A605" s="5"/>
      <c r="B605" s="5"/>
      <c r="C605" s="5"/>
      <c r="D605" s="5"/>
      <c r="E605" s="5"/>
      <c r="F605" s="5"/>
      <c r="G605" s="5"/>
      <c r="H605" s="5"/>
      <c r="I605" s="5"/>
      <c r="J605" s="5"/>
      <c r="K605" s="5"/>
      <c r="O605" s="5"/>
    </row>
    <row r="606" ht="15.75" customHeight="1">
      <c r="A606" s="5"/>
      <c r="B606" s="5"/>
      <c r="C606" s="5"/>
      <c r="D606" s="5"/>
      <c r="E606" s="5"/>
      <c r="F606" s="5"/>
      <c r="G606" s="5"/>
      <c r="H606" s="5"/>
      <c r="I606" s="5"/>
      <c r="J606" s="5"/>
      <c r="K606" s="5"/>
      <c r="O606" s="5"/>
    </row>
    <row r="607" ht="15.75" customHeight="1">
      <c r="A607" s="5"/>
      <c r="B607" s="5"/>
      <c r="C607" s="5"/>
      <c r="D607" s="5"/>
      <c r="E607" s="5"/>
      <c r="F607" s="5"/>
      <c r="G607" s="5"/>
      <c r="H607" s="5"/>
      <c r="I607" s="5"/>
      <c r="J607" s="5"/>
      <c r="K607" s="5"/>
      <c r="O607" s="5"/>
    </row>
    <row r="608" ht="15.75" customHeight="1">
      <c r="A608" s="5"/>
      <c r="B608" s="5"/>
      <c r="C608" s="5"/>
      <c r="D608" s="5"/>
      <c r="E608" s="5"/>
      <c r="F608" s="5"/>
      <c r="G608" s="5"/>
      <c r="H608" s="5"/>
      <c r="I608" s="5"/>
      <c r="J608" s="5"/>
      <c r="K608" s="5"/>
      <c r="O608" s="5"/>
    </row>
    <row r="609" ht="15.75" customHeight="1">
      <c r="A609" s="5"/>
      <c r="B609" s="5"/>
      <c r="C609" s="5"/>
      <c r="D609" s="5"/>
      <c r="E609" s="5"/>
      <c r="F609" s="5"/>
      <c r="G609" s="5"/>
      <c r="H609" s="5"/>
      <c r="I609" s="5"/>
      <c r="J609" s="5"/>
      <c r="K609" s="5"/>
      <c r="O609" s="5"/>
    </row>
    <row r="610" ht="15.75" customHeight="1">
      <c r="A610" s="5"/>
      <c r="B610" s="5"/>
      <c r="C610" s="5"/>
      <c r="D610" s="5"/>
      <c r="E610" s="5"/>
      <c r="F610" s="5"/>
      <c r="G610" s="5"/>
      <c r="H610" s="5"/>
      <c r="I610" s="5"/>
      <c r="J610" s="5"/>
      <c r="K610" s="5"/>
      <c r="O610" s="5"/>
    </row>
    <row r="611" ht="15.75" customHeight="1">
      <c r="A611" s="5"/>
      <c r="B611" s="5"/>
      <c r="C611" s="5"/>
      <c r="D611" s="5"/>
      <c r="E611" s="5"/>
      <c r="F611" s="5"/>
      <c r="G611" s="5"/>
      <c r="H611" s="5"/>
      <c r="I611" s="5"/>
      <c r="J611" s="5"/>
      <c r="K611" s="5"/>
      <c r="O611" s="5"/>
    </row>
    <row r="612" ht="15.75" customHeight="1">
      <c r="A612" s="5"/>
      <c r="B612" s="5"/>
      <c r="C612" s="5"/>
      <c r="D612" s="5"/>
      <c r="E612" s="5"/>
      <c r="F612" s="5"/>
      <c r="G612" s="5"/>
      <c r="H612" s="5"/>
      <c r="I612" s="5"/>
      <c r="J612" s="5"/>
      <c r="K612" s="5"/>
      <c r="O612" s="5"/>
    </row>
    <row r="613" ht="15.75" customHeight="1">
      <c r="A613" s="5"/>
      <c r="B613" s="5"/>
      <c r="C613" s="5"/>
      <c r="D613" s="5"/>
      <c r="E613" s="5"/>
      <c r="F613" s="5"/>
      <c r="G613" s="5"/>
      <c r="H613" s="5"/>
      <c r="I613" s="5"/>
      <c r="J613" s="5"/>
      <c r="K613" s="5"/>
      <c r="O613" s="5"/>
    </row>
    <row r="614" ht="15.75" customHeight="1">
      <c r="A614" s="5"/>
      <c r="B614" s="5"/>
      <c r="C614" s="5"/>
      <c r="D614" s="5"/>
      <c r="E614" s="5"/>
      <c r="F614" s="5"/>
      <c r="G614" s="5"/>
      <c r="H614" s="5"/>
      <c r="I614" s="5"/>
      <c r="J614" s="5"/>
      <c r="K614" s="5"/>
      <c r="O614" s="5"/>
    </row>
    <row r="615" ht="15.75" customHeight="1">
      <c r="A615" s="5"/>
      <c r="B615" s="5"/>
      <c r="C615" s="5"/>
      <c r="D615" s="5"/>
      <c r="E615" s="5"/>
      <c r="F615" s="5"/>
      <c r="G615" s="5"/>
      <c r="H615" s="5"/>
      <c r="I615" s="5"/>
      <c r="J615" s="5"/>
      <c r="K615" s="5"/>
      <c r="O615" s="5"/>
    </row>
    <row r="616" ht="15.75" customHeight="1">
      <c r="A616" s="5"/>
      <c r="B616" s="5"/>
      <c r="C616" s="5"/>
      <c r="D616" s="5"/>
      <c r="E616" s="5"/>
      <c r="F616" s="5"/>
      <c r="G616" s="5"/>
      <c r="H616" s="5"/>
      <c r="I616" s="5"/>
      <c r="J616" s="5"/>
      <c r="K616" s="5"/>
      <c r="O616" s="5"/>
    </row>
    <row r="617" ht="15.75" customHeight="1">
      <c r="A617" s="5"/>
      <c r="B617" s="5"/>
      <c r="C617" s="5"/>
      <c r="D617" s="5"/>
      <c r="E617" s="5"/>
      <c r="F617" s="5"/>
      <c r="G617" s="5"/>
      <c r="H617" s="5"/>
      <c r="I617" s="5"/>
      <c r="J617" s="5"/>
      <c r="K617" s="5"/>
      <c r="O617" s="5"/>
    </row>
    <row r="618" ht="15.75" customHeight="1">
      <c r="A618" s="5"/>
      <c r="B618" s="5"/>
      <c r="C618" s="5"/>
      <c r="D618" s="5"/>
      <c r="E618" s="5"/>
      <c r="F618" s="5"/>
      <c r="G618" s="5"/>
      <c r="H618" s="5"/>
      <c r="I618" s="5"/>
      <c r="J618" s="5"/>
      <c r="K618" s="5"/>
      <c r="O618" s="5"/>
    </row>
    <row r="619" ht="15.75" customHeight="1">
      <c r="A619" s="5"/>
      <c r="B619" s="5"/>
      <c r="C619" s="5"/>
      <c r="D619" s="5"/>
      <c r="E619" s="5"/>
      <c r="F619" s="5"/>
      <c r="G619" s="5"/>
      <c r="H619" s="5"/>
      <c r="I619" s="5"/>
      <c r="J619" s="5"/>
      <c r="K619" s="5"/>
      <c r="O619" s="5"/>
    </row>
    <row r="620" ht="15.75" customHeight="1">
      <c r="A620" s="5"/>
      <c r="B620" s="5"/>
      <c r="C620" s="5"/>
      <c r="D620" s="5"/>
      <c r="E620" s="5"/>
      <c r="F620" s="5"/>
      <c r="G620" s="5"/>
      <c r="H620" s="5"/>
      <c r="I620" s="5"/>
      <c r="J620" s="5"/>
      <c r="K620" s="5"/>
      <c r="O620" s="5"/>
    </row>
    <row r="621" ht="15.75" customHeight="1">
      <c r="A621" s="5"/>
      <c r="B621" s="5"/>
      <c r="C621" s="5"/>
      <c r="D621" s="5"/>
      <c r="E621" s="5"/>
      <c r="F621" s="5"/>
      <c r="G621" s="5"/>
      <c r="H621" s="5"/>
      <c r="I621" s="5"/>
      <c r="J621" s="5"/>
      <c r="K621" s="5"/>
      <c r="O621" s="5"/>
    </row>
    <row r="622" ht="15.75" customHeight="1">
      <c r="A622" s="5"/>
      <c r="B622" s="5"/>
      <c r="C622" s="5"/>
      <c r="D622" s="5"/>
      <c r="E622" s="5"/>
      <c r="F622" s="5"/>
      <c r="G622" s="5"/>
      <c r="H622" s="5"/>
      <c r="I622" s="5"/>
      <c r="J622" s="5"/>
      <c r="K622" s="5"/>
      <c r="O622" s="5"/>
    </row>
    <row r="623" ht="15.75" customHeight="1">
      <c r="A623" s="5"/>
      <c r="B623" s="5"/>
      <c r="C623" s="5"/>
      <c r="D623" s="5"/>
      <c r="E623" s="5"/>
      <c r="F623" s="5"/>
      <c r="G623" s="5"/>
      <c r="H623" s="5"/>
      <c r="I623" s="5"/>
      <c r="J623" s="5"/>
      <c r="K623" s="5"/>
      <c r="O623" s="5"/>
    </row>
    <row r="624" ht="15.75" customHeight="1">
      <c r="A624" s="5"/>
      <c r="B624" s="5"/>
      <c r="C624" s="5"/>
      <c r="D624" s="5"/>
      <c r="E624" s="5"/>
      <c r="F624" s="5"/>
      <c r="G624" s="5"/>
      <c r="H624" s="5"/>
      <c r="I624" s="5"/>
      <c r="J624" s="5"/>
      <c r="K624" s="5"/>
      <c r="O624" s="5"/>
    </row>
    <row r="625" ht="15.75" customHeight="1">
      <c r="A625" s="5"/>
      <c r="B625" s="5"/>
      <c r="C625" s="5"/>
      <c r="D625" s="5"/>
      <c r="E625" s="5"/>
      <c r="F625" s="5"/>
      <c r="G625" s="5"/>
      <c r="H625" s="5"/>
      <c r="I625" s="5"/>
      <c r="J625" s="5"/>
      <c r="K625" s="5"/>
      <c r="O625" s="5"/>
    </row>
    <row r="626" ht="15.75" customHeight="1">
      <c r="A626" s="5"/>
      <c r="B626" s="5"/>
      <c r="C626" s="5"/>
      <c r="D626" s="5"/>
      <c r="E626" s="5"/>
      <c r="F626" s="5"/>
      <c r="G626" s="5"/>
      <c r="H626" s="5"/>
      <c r="I626" s="5"/>
      <c r="J626" s="5"/>
      <c r="K626" s="5"/>
      <c r="O626" s="5"/>
    </row>
    <row r="627" ht="15.75" customHeight="1">
      <c r="A627" s="5"/>
      <c r="B627" s="5"/>
      <c r="C627" s="5"/>
      <c r="D627" s="5"/>
      <c r="E627" s="5"/>
      <c r="F627" s="5"/>
      <c r="G627" s="5"/>
      <c r="H627" s="5"/>
      <c r="I627" s="5"/>
      <c r="J627" s="5"/>
      <c r="K627" s="5"/>
      <c r="O627" s="5"/>
    </row>
    <row r="628" ht="15.75" customHeight="1">
      <c r="A628" s="5"/>
      <c r="B628" s="5"/>
      <c r="C628" s="5"/>
      <c r="D628" s="5"/>
      <c r="E628" s="5"/>
      <c r="F628" s="5"/>
      <c r="G628" s="5"/>
      <c r="H628" s="5"/>
      <c r="I628" s="5"/>
      <c r="J628" s="5"/>
      <c r="K628" s="5"/>
      <c r="O628" s="5"/>
    </row>
    <row r="629" ht="15.75" customHeight="1">
      <c r="A629" s="5"/>
      <c r="B629" s="5"/>
      <c r="C629" s="5"/>
      <c r="D629" s="5"/>
      <c r="E629" s="5"/>
      <c r="F629" s="5"/>
      <c r="G629" s="5"/>
      <c r="H629" s="5"/>
      <c r="I629" s="5"/>
      <c r="J629" s="5"/>
      <c r="K629" s="5"/>
      <c r="O629" s="5"/>
    </row>
    <row r="630" ht="15.75" customHeight="1">
      <c r="A630" s="5"/>
      <c r="B630" s="5"/>
      <c r="C630" s="5"/>
      <c r="D630" s="5"/>
      <c r="E630" s="5"/>
      <c r="F630" s="5"/>
      <c r="G630" s="5"/>
      <c r="H630" s="5"/>
      <c r="I630" s="5"/>
      <c r="J630" s="5"/>
      <c r="K630" s="5"/>
      <c r="O630" s="5"/>
    </row>
    <row r="631" ht="15.75" customHeight="1">
      <c r="A631" s="5"/>
      <c r="B631" s="5"/>
      <c r="C631" s="5"/>
      <c r="D631" s="5"/>
      <c r="E631" s="5"/>
      <c r="F631" s="5"/>
      <c r="G631" s="5"/>
      <c r="H631" s="5"/>
      <c r="I631" s="5"/>
      <c r="J631" s="5"/>
      <c r="K631" s="5"/>
      <c r="O631" s="5"/>
    </row>
    <row r="632" ht="15.75" customHeight="1">
      <c r="A632" s="5"/>
      <c r="B632" s="5"/>
      <c r="C632" s="5"/>
      <c r="D632" s="5"/>
      <c r="E632" s="5"/>
      <c r="F632" s="5"/>
      <c r="G632" s="5"/>
      <c r="H632" s="5"/>
      <c r="I632" s="5"/>
      <c r="J632" s="5"/>
      <c r="K632" s="5"/>
      <c r="O632" s="5"/>
    </row>
    <row r="633" ht="15.75" customHeight="1">
      <c r="A633" s="5"/>
      <c r="B633" s="5"/>
      <c r="C633" s="5"/>
      <c r="D633" s="5"/>
      <c r="E633" s="5"/>
      <c r="F633" s="5"/>
      <c r="G633" s="5"/>
      <c r="H633" s="5"/>
      <c r="I633" s="5"/>
      <c r="J633" s="5"/>
      <c r="K633" s="5"/>
      <c r="O633" s="5"/>
    </row>
    <row r="634" ht="15.75" customHeight="1">
      <c r="A634" s="5"/>
      <c r="B634" s="5"/>
      <c r="C634" s="5"/>
      <c r="D634" s="5"/>
      <c r="E634" s="5"/>
      <c r="F634" s="5"/>
      <c r="G634" s="5"/>
      <c r="H634" s="5"/>
      <c r="I634" s="5"/>
      <c r="J634" s="5"/>
      <c r="K634" s="5"/>
      <c r="O634" s="5"/>
    </row>
    <row r="635" ht="15.75" customHeight="1">
      <c r="A635" s="5"/>
      <c r="B635" s="5"/>
      <c r="C635" s="5"/>
      <c r="D635" s="5"/>
      <c r="E635" s="5"/>
      <c r="F635" s="5"/>
      <c r="G635" s="5"/>
      <c r="H635" s="5"/>
      <c r="I635" s="5"/>
      <c r="J635" s="5"/>
      <c r="K635" s="5"/>
      <c r="O635" s="5"/>
    </row>
    <row r="636" ht="15.75" customHeight="1">
      <c r="A636" s="5"/>
      <c r="B636" s="5"/>
      <c r="C636" s="5"/>
      <c r="D636" s="5"/>
      <c r="E636" s="5"/>
      <c r="F636" s="5"/>
      <c r="G636" s="5"/>
      <c r="H636" s="5"/>
      <c r="I636" s="5"/>
      <c r="J636" s="5"/>
      <c r="K636" s="5"/>
      <c r="O636" s="5"/>
    </row>
    <row r="637" ht="15.75" customHeight="1">
      <c r="A637" s="5"/>
      <c r="B637" s="5"/>
      <c r="C637" s="5"/>
      <c r="D637" s="5"/>
      <c r="E637" s="5"/>
      <c r="F637" s="5"/>
      <c r="G637" s="5"/>
      <c r="H637" s="5"/>
      <c r="I637" s="5"/>
      <c r="J637" s="5"/>
      <c r="K637" s="5"/>
      <c r="O637" s="5"/>
    </row>
    <row r="638" ht="15.75" customHeight="1">
      <c r="A638" s="5"/>
      <c r="B638" s="5"/>
      <c r="C638" s="5"/>
      <c r="D638" s="5"/>
      <c r="E638" s="5"/>
      <c r="F638" s="5"/>
      <c r="G638" s="5"/>
      <c r="H638" s="5"/>
      <c r="I638" s="5"/>
      <c r="J638" s="5"/>
      <c r="K638" s="5"/>
      <c r="O638" s="5"/>
    </row>
    <row r="639" ht="15.75" customHeight="1">
      <c r="A639" s="5"/>
      <c r="B639" s="5"/>
      <c r="C639" s="5"/>
      <c r="D639" s="5"/>
      <c r="E639" s="5"/>
      <c r="F639" s="5"/>
      <c r="G639" s="5"/>
      <c r="H639" s="5"/>
      <c r="I639" s="5"/>
      <c r="J639" s="5"/>
      <c r="K639" s="5"/>
      <c r="O639" s="5"/>
    </row>
    <row r="640" ht="15.75" customHeight="1">
      <c r="A640" s="5"/>
      <c r="B640" s="5"/>
      <c r="C640" s="5"/>
      <c r="D640" s="5"/>
      <c r="E640" s="5"/>
      <c r="F640" s="5"/>
      <c r="G640" s="5"/>
      <c r="H640" s="5"/>
      <c r="I640" s="5"/>
      <c r="J640" s="5"/>
      <c r="K640" s="5"/>
      <c r="O640" s="5"/>
    </row>
    <row r="641" ht="15.75" customHeight="1">
      <c r="A641" s="5"/>
      <c r="B641" s="5"/>
      <c r="C641" s="5"/>
      <c r="D641" s="5"/>
      <c r="E641" s="5"/>
      <c r="F641" s="5"/>
      <c r="G641" s="5"/>
      <c r="H641" s="5"/>
      <c r="I641" s="5"/>
      <c r="J641" s="5"/>
      <c r="K641" s="5"/>
      <c r="O641" s="5"/>
    </row>
    <row r="642" ht="15.75" customHeight="1">
      <c r="A642" s="5"/>
      <c r="B642" s="5"/>
      <c r="C642" s="5"/>
      <c r="D642" s="5"/>
      <c r="E642" s="5"/>
      <c r="F642" s="5"/>
      <c r="G642" s="5"/>
      <c r="H642" s="5"/>
      <c r="I642" s="5"/>
      <c r="J642" s="5"/>
      <c r="K642" s="5"/>
      <c r="O642" s="5"/>
    </row>
    <row r="643" ht="15.75" customHeight="1">
      <c r="A643" s="5"/>
      <c r="B643" s="5"/>
      <c r="C643" s="5"/>
      <c r="D643" s="5"/>
      <c r="E643" s="5"/>
      <c r="F643" s="5"/>
      <c r="G643" s="5"/>
      <c r="H643" s="5"/>
      <c r="I643" s="5"/>
      <c r="J643" s="5"/>
      <c r="K643" s="5"/>
      <c r="O643" s="5"/>
    </row>
    <row r="644" ht="15.75" customHeight="1">
      <c r="A644" s="5"/>
      <c r="B644" s="5"/>
      <c r="C644" s="5"/>
      <c r="D644" s="5"/>
      <c r="E644" s="5"/>
      <c r="F644" s="5"/>
      <c r="G644" s="5"/>
      <c r="H644" s="5"/>
      <c r="I644" s="5"/>
      <c r="J644" s="5"/>
      <c r="K644" s="5"/>
      <c r="O644" s="5"/>
    </row>
    <row r="645" ht="15.75" customHeight="1">
      <c r="A645" s="5"/>
      <c r="B645" s="5"/>
      <c r="C645" s="5"/>
      <c r="D645" s="5"/>
      <c r="E645" s="5"/>
      <c r="F645" s="5"/>
      <c r="G645" s="5"/>
      <c r="H645" s="5"/>
      <c r="I645" s="5"/>
      <c r="J645" s="5"/>
      <c r="K645" s="5"/>
      <c r="O645" s="5"/>
    </row>
    <row r="646" ht="15.75" customHeight="1">
      <c r="A646" s="5"/>
      <c r="B646" s="5"/>
      <c r="C646" s="5"/>
      <c r="D646" s="5"/>
      <c r="E646" s="5"/>
      <c r="F646" s="5"/>
      <c r="G646" s="5"/>
      <c r="H646" s="5"/>
      <c r="I646" s="5"/>
      <c r="J646" s="5"/>
      <c r="K646" s="5"/>
      <c r="O646" s="5"/>
    </row>
    <row r="647" ht="15.75" customHeight="1">
      <c r="A647" s="5"/>
      <c r="B647" s="5"/>
      <c r="C647" s="5"/>
      <c r="D647" s="5"/>
      <c r="E647" s="5"/>
      <c r="F647" s="5"/>
      <c r="G647" s="5"/>
      <c r="H647" s="5"/>
      <c r="I647" s="5"/>
      <c r="J647" s="5"/>
      <c r="K647" s="5"/>
      <c r="O647" s="5"/>
    </row>
    <row r="648" ht="15.75" customHeight="1">
      <c r="A648" s="5"/>
      <c r="B648" s="5"/>
      <c r="C648" s="5"/>
      <c r="D648" s="5"/>
      <c r="E648" s="5"/>
      <c r="F648" s="5"/>
      <c r="G648" s="5"/>
      <c r="H648" s="5"/>
      <c r="I648" s="5"/>
      <c r="J648" s="5"/>
      <c r="K648" s="5"/>
      <c r="O648" s="5"/>
    </row>
    <row r="649" ht="15.75" customHeight="1">
      <c r="A649" s="5"/>
      <c r="B649" s="5"/>
      <c r="C649" s="5"/>
      <c r="D649" s="5"/>
      <c r="E649" s="5"/>
      <c r="F649" s="5"/>
      <c r="G649" s="5"/>
      <c r="H649" s="5"/>
      <c r="I649" s="5"/>
      <c r="J649" s="5"/>
      <c r="K649" s="5"/>
      <c r="O649" s="5"/>
    </row>
    <row r="650" ht="15.75" customHeight="1">
      <c r="A650" s="5"/>
      <c r="B650" s="5"/>
      <c r="C650" s="5"/>
      <c r="D650" s="5"/>
      <c r="E650" s="5"/>
      <c r="F650" s="5"/>
      <c r="G650" s="5"/>
      <c r="H650" s="5"/>
      <c r="I650" s="5"/>
      <c r="J650" s="5"/>
      <c r="K650" s="5"/>
      <c r="O650" s="5"/>
    </row>
    <row r="651" ht="15.75" customHeight="1">
      <c r="A651" s="5"/>
      <c r="B651" s="5"/>
      <c r="C651" s="5"/>
      <c r="D651" s="5"/>
      <c r="E651" s="5"/>
      <c r="F651" s="5"/>
      <c r="G651" s="5"/>
      <c r="H651" s="5"/>
      <c r="I651" s="5"/>
      <c r="J651" s="5"/>
      <c r="K651" s="5"/>
      <c r="O651" s="5"/>
    </row>
    <row r="652" ht="15.75" customHeight="1">
      <c r="A652" s="5"/>
      <c r="B652" s="5"/>
      <c r="C652" s="5"/>
      <c r="D652" s="5"/>
      <c r="E652" s="5"/>
      <c r="F652" s="5"/>
      <c r="G652" s="5"/>
      <c r="H652" s="5"/>
      <c r="I652" s="5"/>
      <c r="J652" s="5"/>
      <c r="K652" s="5"/>
      <c r="O652" s="5"/>
    </row>
    <row r="653" ht="15.75" customHeight="1">
      <c r="A653" s="5"/>
      <c r="B653" s="5"/>
      <c r="C653" s="5"/>
      <c r="D653" s="5"/>
      <c r="E653" s="5"/>
      <c r="F653" s="5"/>
      <c r="G653" s="5"/>
      <c r="H653" s="5"/>
      <c r="I653" s="5"/>
      <c r="J653" s="5"/>
      <c r="K653" s="5"/>
      <c r="O653" s="5"/>
    </row>
    <row r="654" ht="15.75" customHeight="1">
      <c r="A654" s="5"/>
      <c r="B654" s="5"/>
      <c r="C654" s="5"/>
      <c r="D654" s="5"/>
      <c r="E654" s="5"/>
      <c r="F654" s="5"/>
      <c r="G654" s="5"/>
      <c r="H654" s="5"/>
      <c r="I654" s="5"/>
      <c r="J654" s="5"/>
      <c r="K654" s="5"/>
      <c r="O654" s="5"/>
    </row>
    <row r="655" ht="15.75" customHeight="1">
      <c r="A655" s="5"/>
      <c r="B655" s="5"/>
      <c r="C655" s="5"/>
      <c r="D655" s="5"/>
      <c r="E655" s="5"/>
      <c r="F655" s="5"/>
      <c r="G655" s="5"/>
      <c r="H655" s="5"/>
      <c r="I655" s="5"/>
      <c r="J655" s="5"/>
      <c r="K655" s="5"/>
      <c r="O655" s="5"/>
    </row>
    <row r="656" ht="15.75" customHeight="1">
      <c r="A656" s="5"/>
      <c r="B656" s="5"/>
      <c r="C656" s="5"/>
      <c r="D656" s="5"/>
      <c r="E656" s="5"/>
      <c r="F656" s="5"/>
      <c r="G656" s="5"/>
      <c r="H656" s="5"/>
      <c r="I656" s="5"/>
      <c r="J656" s="5"/>
      <c r="K656" s="5"/>
      <c r="O656" s="5"/>
    </row>
    <row r="657" ht="15.75" customHeight="1">
      <c r="A657" s="5"/>
      <c r="B657" s="5"/>
      <c r="C657" s="5"/>
      <c r="D657" s="5"/>
      <c r="E657" s="5"/>
      <c r="F657" s="5"/>
      <c r="G657" s="5"/>
      <c r="H657" s="5"/>
      <c r="I657" s="5"/>
      <c r="J657" s="5"/>
      <c r="K657" s="5"/>
      <c r="O657" s="5"/>
    </row>
    <row r="658" ht="15.75" customHeight="1">
      <c r="A658" s="5"/>
      <c r="B658" s="5"/>
      <c r="C658" s="5"/>
      <c r="D658" s="5"/>
      <c r="E658" s="5"/>
      <c r="F658" s="5"/>
      <c r="G658" s="5"/>
      <c r="H658" s="5"/>
      <c r="I658" s="5"/>
      <c r="J658" s="5"/>
      <c r="K658" s="5"/>
      <c r="O658" s="5"/>
    </row>
    <row r="659" ht="15.75" customHeight="1">
      <c r="A659" s="5"/>
      <c r="B659" s="5"/>
      <c r="C659" s="5"/>
      <c r="D659" s="5"/>
      <c r="E659" s="5"/>
      <c r="F659" s="5"/>
      <c r="G659" s="5"/>
      <c r="H659" s="5"/>
      <c r="I659" s="5"/>
      <c r="J659" s="5"/>
      <c r="K659" s="5"/>
      <c r="O659" s="5"/>
    </row>
    <row r="660" ht="15.75" customHeight="1">
      <c r="A660" s="5"/>
      <c r="B660" s="5"/>
      <c r="C660" s="5"/>
      <c r="D660" s="5"/>
      <c r="E660" s="5"/>
      <c r="F660" s="5"/>
      <c r="G660" s="5"/>
      <c r="H660" s="5"/>
      <c r="I660" s="5"/>
      <c r="J660" s="5"/>
      <c r="K660" s="5"/>
      <c r="O660" s="5"/>
    </row>
    <row r="661" ht="15.75" customHeight="1">
      <c r="A661" s="5"/>
      <c r="B661" s="5"/>
      <c r="C661" s="5"/>
      <c r="D661" s="5"/>
      <c r="E661" s="5"/>
      <c r="F661" s="5"/>
      <c r="G661" s="5"/>
      <c r="H661" s="5"/>
      <c r="I661" s="5"/>
      <c r="J661" s="5"/>
      <c r="K661" s="5"/>
      <c r="O661" s="5"/>
    </row>
    <row r="662" ht="15.75" customHeight="1">
      <c r="A662" s="5"/>
      <c r="B662" s="5"/>
      <c r="C662" s="5"/>
      <c r="D662" s="5"/>
      <c r="E662" s="5"/>
      <c r="F662" s="5"/>
      <c r="G662" s="5"/>
      <c r="H662" s="5"/>
      <c r="I662" s="5"/>
      <c r="J662" s="5"/>
      <c r="K662" s="5"/>
      <c r="O662" s="5"/>
    </row>
    <row r="663" ht="15.75" customHeight="1">
      <c r="A663" s="5"/>
      <c r="B663" s="5"/>
      <c r="C663" s="5"/>
      <c r="D663" s="5"/>
      <c r="E663" s="5"/>
      <c r="F663" s="5"/>
      <c r="G663" s="5"/>
      <c r="H663" s="5"/>
      <c r="I663" s="5"/>
      <c r="J663" s="5"/>
      <c r="K663" s="5"/>
      <c r="O663" s="5"/>
    </row>
    <row r="664" ht="15.75" customHeight="1">
      <c r="A664" s="5"/>
      <c r="B664" s="5"/>
      <c r="C664" s="5"/>
      <c r="D664" s="5"/>
      <c r="E664" s="5"/>
      <c r="F664" s="5"/>
      <c r="G664" s="5"/>
      <c r="H664" s="5"/>
      <c r="I664" s="5"/>
      <c r="J664" s="5"/>
      <c r="K664" s="5"/>
      <c r="O664" s="5"/>
    </row>
    <row r="665" ht="15.75" customHeight="1">
      <c r="A665" s="5"/>
      <c r="B665" s="5"/>
      <c r="C665" s="5"/>
      <c r="D665" s="5"/>
      <c r="E665" s="5"/>
      <c r="F665" s="5"/>
      <c r="G665" s="5"/>
      <c r="H665" s="5"/>
      <c r="I665" s="5"/>
      <c r="J665" s="5"/>
      <c r="K665" s="5"/>
      <c r="O665" s="5"/>
    </row>
    <row r="666" ht="15.75" customHeight="1">
      <c r="A666" s="5"/>
      <c r="B666" s="5"/>
      <c r="C666" s="5"/>
      <c r="D666" s="5"/>
      <c r="E666" s="5"/>
      <c r="F666" s="5"/>
      <c r="G666" s="5"/>
      <c r="H666" s="5"/>
      <c r="I666" s="5"/>
      <c r="J666" s="5"/>
      <c r="K666" s="5"/>
      <c r="O666" s="5"/>
    </row>
    <row r="667" ht="15.75" customHeight="1">
      <c r="A667" s="5"/>
      <c r="B667" s="5"/>
      <c r="C667" s="5"/>
      <c r="D667" s="5"/>
      <c r="E667" s="5"/>
      <c r="F667" s="5"/>
      <c r="G667" s="5"/>
      <c r="H667" s="5"/>
      <c r="I667" s="5"/>
      <c r="J667" s="5"/>
      <c r="K667" s="5"/>
      <c r="O667" s="5"/>
    </row>
    <row r="668" ht="15.75" customHeight="1">
      <c r="A668" s="5"/>
      <c r="B668" s="5"/>
      <c r="C668" s="5"/>
      <c r="D668" s="5"/>
      <c r="E668" s="5"/>
      <c r="F668" s="5"/>
      <c r="G668" s="5"/>
      <c r="H668" s="5"/>
      <c r="I668" s="5"/>
      <c r="J668" s="5"/>
      <c r="K668" s="5"/>
      <c r="O668" s="5"/>
    </row>
    <row r="669" ht="15.75" customHeight="1">
      <c r="A669" s="5"/>
      <c r="B669" s="5"/>
      <c r="C669" s="5"/>
      <c r="D669" s="5"/>
      <c r="E669" s="5"/>
      <c r="F669" s="5"/>
      <c r="G669" s="5"/>
      <c r="H669" s="5"/>
      <c r="I669" s="5"/>
      <c r="J669" s="5"/>
      <c r="K669" s="5"/>
      <c r="O669" s="5"/>
    </row>
    <row r="670" ht="15.75" customHeight="1">
      <c r="A670" s="5"/>
      <c r="B670" s="5"/>
      <c r="C670" s="5"/>
      <c r="D670" s="5"/>
      <c r="E670" s="5"/>
      <c r="F670" s="5"/>
      <c r="G670" s="5"/>
      <c r="H670" s="5"/>
      <c r="I670" s="5"/>
      <c r="J670" s="5"/>
      <c r="K670" s="5"/>
      <c r="O670" s="5"/>
    </row>
    <row r="671" ht="15.75" customHeight="1">
      <c r="A671" s="5"/>
      <c r="B671" s="5"/>
      <c r="C671" s="5"/>
      <c r="D671" s="5"/>
      <c r="E671" s="5"/>
      <c r="F671" s="5"/>
      <c r="G671" s="5"/>
      <c r="H671" s="5"/>
      <c r="I671" s="5"/>
      <c r="J671" s="5"/>
      <c r="K671" s="5"/>
      <c r="O671" s="5"/>
    </row>
    <row r="672" ht="15.75" customHeight="1">
      <c r="A672" s="5"/>
      <c r="B672" s="5"/>
      <c r="C672" s="5"/>
      <c r="D672" s="5"/>
      <c r="E672" s="5"/>
      <c r="F672" s="5"/>
      <c r="G672" s="5"/>
      <c r="H672" s="5"/>
      <c r="I672" s="5"/>
      <c r="J672" s="5"/>
      <c r="K672" s="5"/>
      <c r="O672" s="5"/>
    </row>
    <row r="673" ht="15.75" customHeight="1">
      <c r="A673" s="5"/>
      <c r="B673" s="5"/>
      <c r="C673" s="5"/>
      <c r="D673" s="5"/>
      <c r="E673" s="5"/>
      <c r="F673" s="5"/>
      <c r="G673" s="5"/>
      <c r="H673" s="5"/>
      <c r="I673" s="5"/>
      <c r="J673" s="5"/>
      <c r="K673" s="5"/>
      <c r="O673" s="5"/>
    </row>
    <row r="674" ht="15.75" customHeight="1">
      <c r="A674" s="5"/>
      <c r="B674" s="5"/>
      <c r="C674" s="5"/>
      <c r="D674" s="5"/>
      <c r="E674" s="5"/>
      <c r="F674" s="5"/>
      <c r="G674" s="5"/>
      <c r="H674" s="5"/>
      <c r="I674" s="5"/>
      <c r="J674" s="5"/>
      <c r="K674" s="5"/>
      <c r="O674" s="5"/>
    </row>
    <row r="675" ht="15.75" customHeight="1">
      <c r="A675" s="5"/>
      <c r="B675" s="5"/>
      <c r="C675" s="5"/>
      <c r="D675" s="5"/>
      <c r="E675" s="5"/>
      <c r="F675" s="5"/>
      <c r="G675" s="5"/>
      <c r="H675" s="5"/>
      <c r="I675" s="5"/>
      <c r="J675" s="5"/>
      <c r="K675" s="5"/>
      <c r="O675" s="5"/>
    </row>
    <row r="676" ht="15.75" customHeight="1">
      <c r="A676" s="5"/>
      <c r="B676" s="5"/>
      <c r="C676" s="5"/>
      <c r="D676" s="5"/>
      <c r="E676" s="5"/>
      <c r="F676" s="5"/>
      <c r="G676" s="5"/>
      <c r="H676" s="5"/>
      <c r="I676" s="5"/>
      <c r="J676" s="5"/>
      <c r="K676" s="5"/>
      <c r="O676" s="5"/>
    </row>
    <row r="677" ht="15.75" customHeight="1">
      <c r="A677" s="5"/>
      <c r="B677" s="5"/>
      <c r="C677" s="5"/>
      <c r="D677" s="5"/>
      <c r="E677" s="5"/>
      <c r="F677" s="5"/>
      <c r="G677" s="5"/>
      <c r="H677" s="5"/>
      <c r="I677" s="5"/>
      <c r="J677" s="5"/>
      <c r="K677" s="5"/>
      <c r="O677" s="5"/>
    </row>
    <row r="678" ht="15.75" customHeight="1">
      <c r="A678" s="5"/>
      <c r="B678" s="5"/>
      <c r="C678" s="5"/>
      <c r="D678" s="5"/>
      <c r="E678" s="5"/>
      <c r="F678" s="5"/>
      <c r="G678" s="5"/>
      <c r="H678" s="5"/>
      <c r="I678" s="5"/>
      <c r="J678" s="5"/>
      <c r="K678" s="5"/>
      <c r="O678" s="5"/>
    </row>
    <row r="679" ht="15.75" customHeight="1">
      <c r="A679" s="5"/>
      <c r="B679" s="5"/>
      <c r="C679" s="5"/>
      <c r="D679" s="5"/>
      <c r="E679" s="5"/>
      <c r="F679" s="5"/>
      <c r="G679" s="5"/>
      <c r="H679" s="5"/>
      <c r="I679" s="5"/>
      <c r="J679" s="5"/>
      <c r="K679" s="5"/>
      <c r="O679" s="5"/>
    </row>
    <row r="680" ht="15.75" customHeight="1">
      <c r="A680" s="5"/>
      <c r="B680" s="5"/>
      <c r="C680" s="5"/>
      <c r="D680" s="5"/>
      <c r="E680" s="5"/>
      <c r="F680" s="5"/>
      <c r="G680" s="5"/>
      <c r="H680" s="5"/>
      <c r="I680" s="5"/>
      <c r="J680" s="5"/>
      <c r="K680" s="5"/>
      <c r="O680" s="5"/>
    </row>
    <row r="681" ht="15.75" customHeight="1">
      <c r="A681" s="5"/>
      <c r="B681" s="5"/>
      <c r="C681" s="5"/>
      <c r="D681" s="5"/>
      <c r="E681" s="5"/>
      <c r="F681" s="5"/>
      <c r="G681" s="5"/>
      <c r="H681" s="5"/>
      <c r="I681" s="5"/>
      <c r="J681" s="5"/>
      <c r="K681" s="5"/>
      <c r="O681" s="5"/>
    </row>
    <row r="682" ht="15.75" customHeight="1">
      <c r="A682" s="5"/>
      <c r="B682" s="5"/>
      <c r="C682" s="5"/>
      <c r="D682" s="5"/>
      <c r="E682" s="5"/>
      <c r="F682" s="5"/>
      <c r="G682" s="5"/>
      <c r="H682" s="5"/>
      <c r="I682" s="5"/>
      <c r="J682" s="5"/>
      <c r="K682" s="5"/>
      <c r="O682" s="5"/>
    </row>
    <row r="683" ht="15.75" customHeight="1">
      <c r="A683" s="5"/>
      <c r="B683" s="5"/>
      <c r="C683" s="5"/>
      <c r="D683" s="5"/>
      <c r="E683" s="5"/>
      <c r="F683" s="5"/>
      <c r="G683" s="5"/>
      <c r="H683" s="5"/>
      <c r="I683" s="5"/>
      <c r="J683" s="5"/>
      <c r="K683" s="5"/>
      <c r="O683" s="5"/>
    </row>
    <row r="684" ht="15.75" customHeight="1">
      <c r="A684" s="5"/>
      <c r="B684" s="5"/>
      <c r="C684" s="5"/>
      <c r="D684" s="5"/>
      <c r="E684" s="5"/>
      <c r="F684" s="5"/>
      <c r="G684" s="5"/>
      <c r="H684" s="5"/>
      <c r="I684" s="5"/>
      <c r="J684" s="5"/>
      <c r="K684" s="5"/>
      <c r="O684" s="5"/>
    </row>
    <row r="685" ht="15.75" customHeight="1">
      <c r="A685" s="5"/>
      <c r="B685" s="5"/>
      <c r="C685" s="5"/>
      <c r="D685" s="5"/>
      <c r="E685" s="5"/>
      <c r="F685" s="5"/>
      <c r="G685" s="5"/>
      <c r="H685" s="5"/>
      <c r="I685" s="5"/>
      <c r="J685" s="5"/>
      <c r="K685" s="5"/>
      <c r="O685" s="5"/>
    </row>
    <row r="686" ht="15.75" customHeight="1">
      <c r="A686" s="5"/>
      <c r="B686" s="5"/>
      <c r="C686" s="5"/>
      <c r="D686" s="5"/>
      <c r="E686" s="5"/>
      <c r="F686" s="5"/>
      <c r="G686" s="5"/>
      <c r="H686" s="5"/>
      <c r="I686" s="5"/>
      <c r="J686" s="5"/>
      <c r="K686" s="5"/>
      <c r="O686" s="5"/>
    </row>
    <row r="687" ht="15.75" customHeight="1">
      <c r="A687" s="5"/>
      <c r="B687" s="5"/>
      <c r="C687" s="5"/>
      <c r="D687" s="5"/>
      <c r="E687" s="5"/>
      <c r="F687" s="5"/>
      <c r="G687" s="5"/>
      <c r="H687" s="5"/>
      <c r="I687" s="5"/>
      <c r="J687" s="5"/>
      <c r="K687" s="5"/>
      <c r="O687" s="5"/>
    </row>
    <row r="688" ht="15.75" customHeight="1">
      <c r="A688" s="5"/>
      <c r="B688" s="5"/>
      <c r="C688" s="5"/>
      <c r="D688" s="5"/>
      <c r="E688" s="5"/>
      <c r="F688" s="5"/>
      <c r="G688" s="5"/>
      <c r="H688" s="5"/>
      <c r="I688" s="5"/>
      <c r="J688" s="5"/>
      <c r="K688" s="5"/>
      <c r="O688" s="5"/>
    </row>
    <row r="689" ht="15.75" customHeight="1">
      <c r="A689" s="5"/>
      <c r="B689" s="5"/>
      <c r="C689" s="5"/>
      <c r="D689" s="5"/>
      <c r="E689" s="5"/>
      <c r="F689" s="5"/>
      <c r="G689" s="5"/>
      <c r="H689" s="5"/>
      <c r="I689" s="5"/>
      <c r="J689" s="5"/>
      <c r="K689" s="5"/>
      <c r="O689" s="5"/>
    </row>
    <row r="690" ht="15.75" customHeight="1">
      <c r="A690" s="5"/>
      <c r="B690" s="5"/>
      <c r="C690" s="5"/>
      <c r="D690" s="5"/>
      <c r="E690" s="5"/>
      <c r="F690" s="5"/>
      <c r="G690" s="5"/>
      <c r="H690" s="5"/>
      <c r="I690" s="5"/>
      <c r="J690" s="5"/>
      <c r="K690" s="5"/>
      <c r="O690" s="5"/>
    </row>
    <row r="691" ht="15.75" customHeight="1">
      <c r="A691" s="5"/>
      <c r="B691" s="5"/>
      <c r="C691" s="5"/>
      <c r="D691" s="5"/>
      <c r="E691" s="5"/>
      <c r="F691" s="5"/>
      <c r="G691" s="5"/>
      <c r="H691" s="5"/>
      <c r="I691" s="5"/>
      <c r="J691" s="5"/>
      <c r="K691" s="5"/>
      <c r="O691" s="5"/>
    </row>
    <row r="692" ht="15.75" customHeight="1">
      <c r="A692" s="5"/>
      <c r="B692" s="5"/>
      <c r="C692" s="5"/>
      <c r="D692" s="5"/>
      <c r="E692" s="5"/>
      <c r="F692" s="5"/>
      <c r="G692" s="5"/>
      <c r="H692" s="5"/>
      <c r="I692" s="5"/>
      <c r="J692" s="5"/>
      <c r="K692" s="5"/>
      <c r="O692" s="5"/>
    </row>
    <row r="693" ht="15.75" customHeight="1">
      <c r="A693" s="5"/>
      <c r="B693" s="5"/>
      <c r="C693" s="5"/>
      <c r="D693" s="5"/>
      <c r="E693" s="5"/>
      <c r="F693" s="5"/>
      <c r="G693" s="5"/>
      <c r="H693" s="5"/>
      <c r="I693" s="5"/>
      <c r="J693" s="5"/>
      <c r="K693" s="5"/>
      <c r="O693" s="5"/>
    </row>
    <row r="694" ht="15.75" customHeight="1">
      <c r="A694" s="5"/>
      <c r="B694" s="5"/>
      <c r="C694" s="5"/>
      <c r="D694" s="5"/>
      <c r="E694" s="5"/>
      <c r="F694" s="5"/>
      <c r="G694" s="5"/>
      <c r="H694" s="5"/>
      <c r="I694" s="5"/>
      <c r="J694" s="5"/>
      <c r="K694" s="5"/>
      <c r="O694" s="5"/>
    </row>
    <row r="695" ht="15.75" customHeight="1">
      <c r="A695" s="5"/>
      <c r="B695" s="5"/>
      <c r="C695" s="5"/>
      <c r="D695" s="5"/>
      <c r="E695" s="5"/>
      <c r="F695" s="5"/>
      <c r="G695" s="5"/>
      <c r="H695" s="5"/>
      <c r="I695" s="5"/>
      <c r="J695" s="5"/>
      <c r="K695" s="5"/>
      <c r="O695" s="5"/>
    </row>
    <row r="696" ht="15.75" customHeight="1">
      <c r="A696" s="5"/>
      <c r="B696" s="5"/>
      <c r="C696" s="5"/>
      <c r="D696" s="5"/>
      <c r="E696" s="5"/>
      <c r="F696" s="5"/>
      <c r="G696" s="5"/>
      <c r="H696" s="5"/>
      <c r="I696" s="5"/>
      <c r="J696" s="5"/>
      <c r="K696" s="5"/>
      <c r="O696" s="5"/>
    </row>
    <row r="697" ht="15.75" customHeight="1">
      <c r="A697" s="5"/>
      <c r="B697" s="5"/>
      <c r="C697" s="5"/>
      <c r="D697" s="5"/>
      <c r="E697" s="5"/>
      <c r="F697" s="5"/>
      <c r="G697" s="5"/>
      <c r="H697" s="5"/>
      <c r="I697" s="5"/>
      <c r="J697" s="5"/>
      <c r="K697" s="5"/>
      <c r="O697" s="5"/>
    </row>
    <row r="698" ht="15.75" customHeight="1">
      <c r="A698" s="5"/>
      <c r="B698" s="5"/>
      <c r="C698" s="5"/>
      <c r="D698" s="5"/>
      <c r="E698" s="5"/>
      <c r="F698" s="5"/>
      <c r="G698" s="5"/>
      <c r="H698" s="5"/>
      <c r="I698" s="5"/>
      <c r="J698" s="5"/>
      <c r="K698" s="5"/>
      <c r="O698" s="5"/>
    </row>
    <row r="699" ht="15.75" customHeight="1">
      <c r="A699" s="5"/>
      <c r="B699" s="5"/>
      <c r="C699" s="5"/>
      <c r="D699" s="5"/>
      <c r="E699" s="5"/>
      <c r="F699" s="5"/>
      <c r="G699" s="5"/>
      <c r="H699" s="5"/>
      <c r="I699" s="5"/>
      <c r="J699" s="5"/>
      <c r="K699" s="5"/>
      <c r="O699" s="5"/>
    </row>
    <row r="700" ht="15.75" customHeight="1">
      <c r="A700" s="5"/>
      <c r="B700" s="5"/>
      <c r="C700" s="5"/>
      <c r="D700" s="5"/>
      <c r="E700" s="5"/>
      <c r="F700" s="5"/>
      <c r="G700" s="5"/>
      <c r="H700" s="5"/>
      <c r="I700" s="5"/>
      <c r="J700" s="5"/>
      <c r="K700" s="5"/>
      <c r="O700" s="5"/>
    </row>
    <row r="701" ht="15.75" customHeight="1">
      <c r="A701" s="5"/>
      <c r="B701" s="5"/>
      <c r="C701" s="5"/>
      <c r="D701" s="5"/>
      <c r="E701" s="5"/>
      <c r="F701" s="5"/>
      <c r="G701" s="5"/>
      <c r="H701" s="5"/>
      <c r="I701" s="5"/>
      <c r="J701" s="5"/>
      <c r="K701" s="5"/>
      <c r="O701" s="5"/>
    </row>
    <row r="702" ht="15.75" customHeight="1">
      <c r="A702" s="5"/>
      <c r="B702" s="5"/>
      <c r="C702" s="5"/>
      <c r="D702" s="5"/>
      <c r="E702" s="5"/>
      <c r="F702" s="5"/>
      <c r="G702" s="5"/>
      <c r="H702" s="5"/>
      <c r="I702" s="5"/>
      <c r="J702" s="5"/>
      <c r="K702" s="5"/>
      <c r="O702" s="5"/>
    </row>
    <row r="703" ht="15.75" customHeight="1">
      <c r="A703" s="5"/>
      <c r="B703" s="5"/>
      <c r="C703" s="5"/>
      <c r="D703" s="5"/>
      <c r="E703" s="5"/>
      <c r="F703" s="5"/>
      <c r="G703" s="5"/>
      <c r="H703" s="5"/>
      <c r="I703" s="5"/>
      <c r="J703" s="5"/>
      <c r="K703" s="5"/>
      <c r="O703" s="5"/>
    </row>
    <row r="704" ht="15.75" customHeight="1">
      <c r="A704" s="5"/>
      <c r="B704" s="5"/>
      <c r="C704" s="5"/>
      <c r="D704" s="5"/>
      <c r="E704" s="5"/>
      <c r="F704" s="5"/>
      <c r="G704" s="5"/>
      <c r="H704" s="5"/>
      <c r="I704" s="5"/>
      <c r="J704" s="5"/>
      <c r="K704" s="5"/>
      <c r="O704" s="5"/>
    </row>
    <row r="705" ht="15.75" customHeight="1">
      <c r="A705" s="5"/>
      <c r="B705" s="5"/>
      <c r="C705" s="5"/>
      <c r="D705" s="5"/>
      <c r="E705" s="5"/>
      <c r="F705" s="5"/>
      <c r="G705" s="5"/>
      <c r="H705" s="5"/>
      <c r="I705" s="5"/>
      <c r="J705" s="5"/>
      <c r="K705" s="5"/>
      <c r="O705" s="5"/>
    </row>
    <row r="706" ht="15.75" customHeight="1">
      <c r="A706" s="5"/>
      <c r="B706" s="5"/>
      <c r="C706" s="5"/>
      <c r="D706" s="5"/>
      <c r="E706" s="5"/>
      <c r="F706" s="5"/>
      <c r="G706" s="5"/>
      <c r="H706" s="5"/>
      <c r="I706" s="5"/>
      <c r="J706" s="5"/>
      <c r="K706" s="5"/>
      <c r="O706" s="5"/>
    </row>
    <row r="707" ht="15.75" customHeight="1">
      <c r="A707" s="5"/>
      <c r="B707" s="5"/>
      <c r="C707" s="5"/>
      <c r="D707" s="5"/>
      <c r="E707" s="5"/>
      <c r="F707" s="5"/>
      <c r="G707" s="5"/>
      <c r="H707" s="5"/>
      <c r="I707" s="5"/>
      <c r="J707" s="5"/>
      <c r="K707" s="5"/>
      <c r="O707" s="5"/>
    </row>
    <row r="708" ht="15.75" customHeight="1">
      <c r="A708" s="5"/>
      <c r="B708" s="5"/>
      <c r="C708" s="5"/>
      <c r="D708" s="5"/>
      <c r="E708" s="5"/>
      <c r="F708" s="5"/>
      <c r="G708" s="5"/>
      <c r="H708" s="5"/>
      <c r="I708" s="5"/>
      <c r="J708" s="5"/>
      <c r="K708" s="5"/>
      <c r="O708" s="5"/>
    </row>
    <row r="709" ht="15.75" customHeight="1">
      <c r="A709" s="5"/>
      <c r="B709" s="5"/>
      <c r="C709" s="5"/>
      <c r="D709" s="5"/>
      <c r="E709" s="5"/>
      <c r="F709" s="5"/>
      <c r="G709" s="5"/>
      <c r="H709" s="5"/>
      <c r="I709" s="5"/>
      <c r="J709" s="5"/>
      <c r="K709" s="5"/>
      <c r="O709" s="5"/>
    </row>
    <row r="710" ht="15.75" customHeight="1">
      <c r="A710" s="5"/>
      <c r="B710" s="5"/>
      <c r="C710" s="5"/>
      <c r="D710" s="5"/>
      <c r="E710" s="5"/>
      <c r="F710" s="5"/>
      <c r="G710" s="5"/>
      <c r="H710" s="5"/>
      <c r="I710" s="5"/>
      <c r="J710" s="5"/>
      <c r="K710" s="5"/>
      <c r="O710" s="5"/>
    </row>
    <row r="711" ht="15.75" customHeight="1">
      <c r="A711" s="5"/>
      <c r="B711" s="5"/>
      <c r="C711" s="5"/>
      <c r="D711" s="5"/>
      <c r="E711" s="5"/>
      <c r="F711" s="5"/>
      <c r="G711" s="5"/>
      <c r="H711" s="5"/>
      <c r="I711" s="5"/>
      <c r="J711" s="5"/>
      <c r="K711" s="5"/>
      <c r="O711" s="5"/>
    </row>
    <row r="712" ht="15.75" customHeight="1">
      <c r="A712" s="5"/>
      <c r="B712" s="5"/>
      <c r="C712" s="5"/>
      <c r="D712" s="5"/>
      <c r="E712" s="5"/>
      <c r="F712" s="5"/>
      <c r="G712" s="5"/>
      <c r="H712" s="5"/>
      <c r="I712" s="5"/>
      <c r="J712" s="5"/>
      <c r="K712" s="5"/>
      <c r="O712" s="5"/>
    </row>
    <row r="713" ht="15.75" customHeight="1">
      <c r="A713" s="5"/>
      <c r="B713" s="5"/>
      <c r="C713" s="5"/>
      <c r="D713" s="5"/>
      <c r="E713" s="5"/>
      <c r="F713" s="5"/>
      <c r="G713" s="5"/>
      <c r="H713" s="5"/>
      <c r="I713" s="5"/>
      <c r="J713" s="5"/>
      <c r="K713" s="5"/>
      <c r="O713" s="5"/>
    </row>
    <row r="714" ht="15.75" customHeight="1">
      <c r="A714" s="5"/>
      <c r="B714" s="5"/>
      <c r="C714" s="5"/>
      <c r="D714" s="5"/>
      <c r="E714" s="5"/>
      <c r="F714" s="5"/>
      <c r="G714" s="5"/>
      <c r="H714" s="5"/>
      <c r="I714" s="5"/>
      <c r="J714" s="5"/>
      <c r="K714" s="5"/>
      <c r="O714" s="5"/>
    </row>
    <row r="715" ht="15.75" customHeight="1">
      <c r="A715" s="5"/>
      <c r="B715" s="5"/>
      <c r="C715" s="5"/>
      <c r="D715" s="5"/>
      <c r="E715" s="5"/>
      <c r="F715" s="5"/>
      <c r="G715" s="5"/>
      <c r="H715" s="5"/>
      <c r="I715" s="5"/>
      <c r="J715" s="5"/>
      <c r="K715" s="5"/>
      <c r="O715" s="5"/>
    </row>
    <row r="716" ht="15.75" customHeight="1">
      <c r="A716" s="5"/>
      <c r="B716" s="5"/>
      <c r="C716" s="5"/>
      <c r="D716" s="5"/>
      <c r="E716" s="5"/>
      <c r="F716" s="5"/>
      <c r="G716" s="5"/>
      <c r="H716" s="5"/>
      <c r="I716" s="5"/>
      <c r="J716" s="5"/>
      <c r="K716" s="5"/>
      <c r="O716" s="5"/>
    </row>
    <row r="717" ht="15.75" customHeight="1">
      <c r="A717" s="5"/>
      <c r="B717" s="5"/>
      <c r="C717" s="5"/>
      <c r="D717" s="5"/>
      <c r="E717" s="5"/>
      <c r="F717" s="5"/>
      <c r="G717" s="5"/>
      <c r="H717" s="5"/>
      <c r="I717" s="5"/>
      <c r="J717" s="5"/>
      <c r="K717" s="5"/>
      <c r="O717" s="5"/>
    </row>
    <row r="718" ht="15.75" customHeight="1">
      <c r="A718" s="5"/>
      <c r="B718" s="5"/>
      <c r="C718" s="5"/>
      <c r="D718" s="5"/>
      <c r="E718" s="5"/>
      <c r="F718" s="5"/>
      <c r="G718" s="5"/>
      <c r="H718" s="5"/>
      <c r="I718" s="5"/>
      <c r="J718" s="5"/>
      <c r="K718" s="5"/>
      <c r="O718" s="5"/>
    </row>
    <row r="719" ht="15.75" customHeight="1">
      <c r="A719" s="5"/>
      <c r="B719" s="5"/>
      <c r="C719" s="5"/>
      <c r="D719" s="5"/>
      <c r="E719" s="5"/>
      <c r="F719" s="5"/>
      <c r="G719" s="5"/>
      <c r="H719" s="5"/>
      <c r="I719" s="5"/>
      <c r="J719" s="5"/>
      <c r="K719" s="5"/>
      <c r="O719" s="5"/>
    </row>
    <row r="720" ht="15.75" customHeight="1">
      <c r="A720" s="5"/>
      <c r="B720" s="5"/>
      <c r="C720" s="5"/>
      <c r="D720" s="5"/>
      <c r="E720" s="5"/>
      <c r="F720" s="5"/>
      <c r="G720" s="5"/>
      <c r="H720" s="5"/>
      <c r="I720" s="5"/>
      <c r="J720" s="5"/>
      <c r="K720" s="5"/>
      <c r="O720" s="5"/>
    </row>
    <row r="721" ht="15.75" customHeight="1">
      <c r="A721" s="5"/>
      <c r="B721" s="5"/>
      <c r="C721" s="5"/>
      <c r="D721" s="5"/>
      <c r="E721" s="5"/>
      <c r="F721" s="5"/>
      <c r="G721" s="5"/>
      <c r="H721" s="5"/>
      <c r="I721" s="5"/>
      <c r="J721" s="5"/>
      <c r="K721" s="5"/>
      <c r="O721" s="5"/>
    </row>
    <row r="722" ht="15.75" customHeight="1">
      <c r="A722" s="5"/>
      <c r="B722" s="5"/>
      <c r="C722" s="5"/>
      <c r="D722" s="5"/>
      <c r="E722" s="5"/>
      <c r="F722" s="5"/>
      <c r="G722" s="5"/>
      <c r="H722" s="5"/>
      <c r="I722" s="5"/>
      <c r="J722" s="5"/>
      <c r="K722" s="5"/>
      <c r="O722" s="5"/>
    </row>
    <row r="723" ht="15.75" customHeight="1">
      <c r="A723" s="5"/>
      <c r="B723" s="5"/>
      <c r="C723" s="5"/>
      <c r="D723" s="5"/>
      <c r="E723" s="5"/>
      <c r="F723" s="5"/>
      <c r="G723" s="5"/>
      <c r="H723" s="5"/>
      <c r="I723" s="5"/>
      <c r="J723" s="5"/>
      <c r="K723" s="5"/>
      <c r="O723" s="5"/>
    </row>
    <row r="724" ht="15.75" customHeight="1">
      <c r="A724" s="5"/>
      <c r="B724" s="5"/>
      <c r="C724" s="5"/>
      <c r="D724" s="5"/>
      <c r="E724" s="5"/>
      <c r="F724" s="5"/>
      <c r="G724" s="5"/>
      <c r="H724" s="5"/>
      <c r="I724" s="5"/>
      <c r="J724" s="5"/>
      <c r="K724" s="5"/>
      <c r="O724" s="5"/>
    </row>
    <row r="725" ht="15.75" customHeight="1">
      <c r="A725" s="5"/>
      <c r="B725" s="5"/>
      <c r="C725" s="5"/>
      <c r="D725" s="5"/>
      <c r="E725" s="5"/>
      <c r="F725" s="5"/>
      <c r="G725" s="5"/>
      <c r="H725" s="5"/>
      <c r="I725" s="5"/>
      <c r="J725" s="5"/>
      <c r="K725" s="5"/>
      <c r="O725" s="5"/>
    </row>
    <row r="726" ht="15.75" customHeight="1">
      <c r="A726" s="5"/>
      <c r="B726" s="5"/>
      <c r="C726" s="5"/>
      <c r="D726" s="5"/>
      <c r="E726" s="5"/>
      <c r="F726" s="5"/>
      <c r="G726" s="5"/>
      <c r="H726" s="5"/>
      <c r="I726" s="5"/>
      <c r="J726" s="5"/>
      <c r="K726" s="5"/>
      <c r="O726" s="5"/>
    </row>
    <row r="727" ht="15.75" customHeight="1">
      <c r="A727" s="5"/>
      <c r="B727" s="5"/>
      <c r="C727" s="5"/>
      <c r="D727" s="5"/>
      <c r="E727" s="5"/>
      <c r="F727" s="5"/>
      <c r="G727" s="5"/>
      <c r="H727" s="5"/>
      <c r="I727" s="5"/>
      <c r="J727" s="5"/>
      <c r="K727" s="5"/>
      <c r="O727" s="5"/>
    </row>
    <row r="728" ht="15.75" customHeight="1">
      <c r="A728" s="5"/>
      <c r="B728" s="5"/>
      <c r="C728" s="5"/>
      <c r="D728" s="5"/>
      <c r="E728" s="5"/>
      <c r="F728" s="5"/>
      <c r="G728" s="5"/>
      <c r="H728" s="5"/>
      <c r="I728" s="5"/>
      <c r="J728" s="5"/>
      <c r="K728" s="5"/>
      <c r="O728" s="5"/>
    </row>
    <row r="729" ht="15.75" customHeight="1">
      <c r="A729" s="5"/>
      <c r="B729" s="5"/>
      <c r="C729" s="5"/>
      <c r="D729" s="5"/>
      <c r="E729" s="5"/>
      <c r="F729" s="5"/>
      <c r="G729" s="5"/>
      <c r="H729" s="5"/>
      <c r="I729" s="5"/>
      <c r="J729" s="5"/>
      <c r="K729" s="5"/>
      <c r="O729" s="5"/>
    </row>
    <row r="730" ht="15.75" customHeight="1">
      <c r="A730" s="5"/>
      <c r="B730" s="5"/>
      <c r="C730" s="5"/>
      <c r="D730" s="5"/>
      <c r="E730" s="5"/>
      <c r="F730" s="5"/>
      <c r="G730" s="5"/>
      <c r="H730" s="5"/>
      <c r="I730" s="5"/>
      <c r="J730" s="5"/>
      <c r="K730" s="5"/>
      <c r="O730" s="5"/>
    </row>
    <row r="731" ht="15.75" customHeight="1">
      <c r="A731" s="5"/>
      <c r="B731" s="5"/>
      <c r="C731" s="5"/>
      <c r="D731" s="5"/>
      <c r="E731" s="5"/>
      <c r="F731" s="5"/>
      <c r="G731" s="5"/>
      <c r="H731" s="5"/>
      <c r="I731" s="5"/>
      <c r="J731" s="5"/>
      <c r="K731" s="5"/>
      <c r="O731" s="5"/>
    </row>
    <row r="732" ht="15.75" customHeight="1">
      <c r="A732" s="5"/>
      <c r="B732" s="5"/>
      <c r="C732" s="5"/>
      <c r="D732" s="5"/>
      <c r="E732" s="5"/>
      <c r="F732" s="5"/>
      <c r="G732" s="5"/>
      <c r="H732" s="5"/>
      <c r="I732" s="5"/>
      <c r="J732" s="5"/>
      <c r="K732" s="5"/>
      <c r="O732" s="5"/>
    </row>
    <row r="733" ht="15.75" customHeight="1">
      <c r="A733" s="5"/>
      <c r="B733" s="5"/>
      <c r="C733" s="5"/>
      <c r="D733" s="5"/>
      <c r="E733" s="5"/>
      <c r="F733" s="5"/>
      <c r="G733" s="5"/>
      <c r="H733" s="5"/>
      <c r="I733" s="5"/>
      <c r="J733" s="5"/>
      <c r="K733" s="5"/>
      <c r="O733" s="5"/>
    </row>
    <row r="734" ht="15.75" customHeight="1">
      <c r="A734" s="5"/>
      <c r="B734" s="5"/>
      <c r="C734" s="5"/>
      <c r="D734" s="5"/>
      <c r="E734" s="5"/>
      <c r="F734" s="5"/>
      <c r="G734" s="5"/>
      <c r="H734" s="5"/>
      <c r="I734" s="5"/>
      <c r="J734" s="5"/>
      <c r="K734" s="5"/>
      <c r="O734" s="5"/>
    </row>
    <row r="735" ht="15.75" customHeight="1">
      <c r="A735" s="5"/>
      <c r="B735" s="5"/>
      <c r="C735" s="5"/>
      <c r="D735" s="5"/>
      <c r="E735" s="5"/>
      <c r="F735" s="5"/>
      <c r="G735" s="5"/>
      <c r="H735" s="5"/>
      <c r="I735" s="5"/>
      <c r="J735" s="5"/>
      <c r="K735" s="5"/>
      <c r="O735" s="5"/>
    </row>
    <row r="736" ht="15.75" customHeight="1">
      <c r="A736" s="5"/>
      <c r="B736" s="5"/>
      <c r="C736" s="5"/>
      <c r="D736" s="5"/>
      <c r="E736" s="5"/>
      <c r="F736" s="5"/>
      <c r="G736" s="5"/>
      <c r="H736" s="5"/>
      <c r="I736" s="5"/>
      <c r="J736" s="5"/>
      <c r="K736" s="5"/>
      <c r="O736" s="5"/>
    </row>
    <row r="737" ht="15.75" customHeight="1">
      <c r="A737" s="5"/>
      <c r="B737" s="5"/>
      <c r="C737" s="5"/>
      <c r="D737" s="5"/>
      <c r="E737" s="5"/>
      <c r="F737" s="5"/>
      <c r="G737" s="5"/>
      <c r="H737" s="5"/>
      <c r="I737" s="5"/>
      <c r="J737" s="5"/>
      <c r="K737" s="5"/>
      <c r="O737" s="5"/>
    </row>
    <row r="738" ht="15.75" customHeight="1">
      <c r="A738" s="5"/>
      <c r="B738" s="5"/>
      <c r="C738" s="5"/>
      <c r="D738" s="5"/>
      <c r="E738" s="5"/>
      <c r="F738" s="5"/>
      <c r="G738" s="5"/>
      <c r="H738" s="5"/>
      <c r="I738" s="5"/>
      <c r="J738" s="5"/>
      <c r="K738" s="5"/>
      <c r="O738" s="5"/>
    </row>
    <row r="739" ht="15.75" customHeight="1">
      <c r="A739" s="5"/>
      <c r="B739" s="5"/>
      <c r="C739" s="5"/>
      <c r="D739" s="5"/>
      <c r="E739" s="5"/>
      <c r="F739" s="5"/>
      <c r="G739" s="5"/>
      <c r="H739" s="5"/>
      <c r="I739" s="5"/>
      <c r="J739" s="5"/>
      <c r="K739" s="5"/>
      <c r="O739" s="5"/>
    </row>
    <row r="740" ht="15.75" customHeight="1">
      <c r="A740" s="5"/>
      <c r="B740" s="5"/>
      <c r="C740" s="5"/>
      <c r="D740" s="5"/>
      <c r="E740" s="5"/>
      <c r="F740" s="5"/>
      <c r="G740" s="5"/>
      <c r="H740" s="5"/>
      <c r="I740" s="5"/>
      <c r="J740" s="5"/>
      <c r="K740" s="5"/>
      <c r="O740" s="5"/>
    </row>
    <row r="741" ht="15.75" customHeight="1">
      <c r="A741" s="5"/>
      <c r="B741" s="5"/>
      <c r="C741" s="5"/>
      <c r="D741" s="5"/>
      <c r="E741" s="5"/>
      <c r="F741" s="5"/>
      <c r="G741" s="5"/>
      <c r="H741" s="5"/>
      <c r="I741" s="5"/>
      <c r="J741" s="5"/>
      <c r="K741" s="5"/>
      <c r="O741" s="5"/>
    </row>
    <row r="742" ht="15.75" customHeight="1">
      <c r="A742" s="5"/>
      <c r="B742" s="5"/>
      <c r="C742" s="5"/>
      <c r="D742" s="5"/>
      <c r="E742" s="5"/>
      <c r="F742" s="5"/>
      <c r="G742" s="5"/>
      <c r="H742" s="5"/>
      <c r="I742" s="5"/>
      <c r="J742" s="5"/>
      <c r="K742" s="5"/>
      <c r="O742" s="5"/>
    </row>
    <row r="743" ht="15.75" customHeight="1">
      <c r="A743" s="5"/>
      <c r="B743" s="5"/>
      <c r="C743" s="5"/>
      <c r="D743" s="5"/>
      <c r="E743" s="5"/>
      <c r="F743" s="5"/>
      <c r="G743" s="5"/>
      <c r="H743" s="5"/>
      <c r="I743" s="5"/>
      <c r="J743" s="5"/>
      <c r="K743" s="5"/>
      <c r="O743" s="5"/>
    </row>
    <row r="744" ht="15.75" customHeight="1">
      <c r="A744" s="5"/>
      <c r="B744" s="5"/>
      <c r="C744" s="5"/>
      <c r="D744" s="5"/>
      <c r="E744" s="5"/>
      <c r="F744" s="5"/>
      <c r="G744" s="5"/>
      <c r="H744" s="5"/>
      <c r="I744" s="5"/>
      <c r="J744" s="5"/>
      <c r="K744" s="5"/>
      <c r="O744" s="5"/>
    </row>
    <row r="745" ht="15.75" customHeight="1">
      <c r="A745" s="5"/>
      <c r="B745" s="5"/>
      <c r="C745" s="5"/>
      <c r="D745" s="5"/>
      <c r="E745" s="5"/>
      <c r="F745" s="5"/>
      <c r="G745" s="5"/>
      <c r="H745" s="5"/>
      <c r="I745" s="5"/>
      <c r="J745" s="5"/>
      <c r="K745" s="5"/>
      <c r="O745" s="5"/>
    </row>
    <row r="746" ht="15.75" customHeight="1">
      <c r="A746" s="5"/>
      <c r="B746" s="5"/>
      <c r="C746" s="5"/>
      <c r="D746" s="5"/>
      <c r="E746" s="5"/>
      <c r="F746" s="5"/>
      <c r="G746" s="5"/>
      <c r="H746" s="5"/>
      <c r="I746" s="5"/>
      <c r="J746" s="5"/>
      <c r="K746" s="5"/>
      <c r="O746" s="5"/>
    </row>
    <row r="747" ht="15.75" customHeight="1">
      <c r="A747" s="5"/>
      <c r="B747" s="5"/>
      <c r="C747" s="5"/>
      <c r="D747" s="5"/>
      <c r="E747" s="5"/>
      <c r="F747" s="5"/>
      <c r="G747" s="5"/>
      <c r="H747" s="5"/>
      <c r="I747" s="5"/>
      <c r="J747" s="5"/>
      <c r="K747" s="5"/>
      <c r="O747" s="5"/>
    </row>
    <row r="748" ht="15.75" customHeight="1">
      <c r="A748" s="5"/>
      <c r="B748" s="5"/>
      <c r="C748" s="5"/>
      <c r="D748" s="5"/>
      <c r="E748" s="5"/>
      <c r="F748" s="5"/>
      <c r="G748" s="5"/>
      <c r="H748" s="5"/>
      <c r="I748" s="5"/>
      <c r="J748" s="5"/>
      <c r="K748" s="5"/>
      <c r="O748" s="5"/>
    </row>
    <row r="749" ht="15.75" customHeight="1">
      <c r="A749" s="5"/>
      <c r="B749" s="5"/>
      <c r="C749" s="5"/>
      <c r="D749" s="5"/>
      <c r="E749" s="5"/>
      <c r="F749" s="5"/>
      <c r="G749" s="5"/>
      <c r="H749" s="5"/>
      <c r="I749" s="5"/>
      <c r="J749" s="5"/>
      <c r="K749" s="5"/>
      <c r="O749" s="5"/>
    </row>
    <row r="750" ht="15.75" customHeight="1">
      <c r="A750" s="5"/>
      <c r="B750" s="5"/>
      <c r="C750" s="5"/>
      <c r="D750" s="5"/>
      <c r="E750" s="5"/>
      <c r="F750" s="5"/>
      <c r="G750" s="5"/>
      <c r="H750" s="5"/>
      <c r="I750" s="5"/>
      <c r="J750" s="5"/>
      <c r="K750" s="5"/>
      <c r="O750" s="5"/>
    </row>
    <row r="751" ht="15.75" customHeight="1">
      <c r="A751" s="5"/>
      <c r="B751" s="5"/>
      <c r="C751" s="5"/>
      <c r="D751" s="5"/>
      <c r="E751" s="5"/>
      <c r="F751" s="5"/>
      <c r="G751" s="5"/>
      <c r="H751" s="5"/>
      <c r="I751" s="5"/>
      <c r="J751" s="5"/>
      <c r="K751" s="5"/>
      <c r="O751" s="5"/>
    </row>
    <row r="752" ht="15.75" customHeight="1">
      <c r="A752" s="5"/>
      <c r="B752" s="5"/>
      <c r="C752" s="5"/>
      <c r="D752" s="5"/>
      <c r="E752" s="5"/>
      <c r="F752" s="5"/>
      <c r="G752" s="5"/>
      <c r="H752" s="5"/>
      <c r="I752" s="5"/>
      <c r="J752" s="5"/>
      <c r="K752" s="5"/>
      <c r="O752" s="5"/>
    </row>
    <row r="753" ht="15.75" customHeight="1">
      <c r="A753" s="5"/>
      <c r="B753" s="5"/>
      <c r="C753" s="5"/>
      <c r="D753" s="5"/>
      <c r="E753" s="5"/>
      <c r="F753" s="5"/>
      <c r="G753" s="5"/>
      <c r="H753" s="5"/>
      <c r="I753" s="5"/>
      <c r="J753" s="5"/>
      <c r="K753" s="5"/>
      <c r="O753" s="5"/>
    </row>
    <row r="754" ht="15.75" customHeight="1">
      <c r="A754" s="5"/>
      <c r="B754" s="5"/>
      <c r="C754" s="5"/>
      <c r="D754" s="5"/>
      <c r="E754" s="5"/>
      <c r="F754" s="5"/>
      <c r="G754" s="5"/>
      <c r="H754" s="5"/>
      <c r="I754" s="5"/>
      <c r="J754" s="5"/>
      <c r="K754" s="5"/>
      <c r="O754" s="5"/>
    </row>
    <row r="755" ht="15.75" customHeight="1">
      <c r="A755" s="5"/>
      <c r="B755" s="5"/>
      <c r="C755" s="5"/>
      <c r="D755" s="5"/>
      <c r="E755" s="5"/>
      <c r="F755" s="5"/>
      <c r="G755" s="5"/>
      <c r="H755" s="5"/>
      <c r="I755" s="5"/>
      <c r="J755" s="5"/>
      <c r="K755" s="5"/>
      <c r="O755" s="5"/>
    </row>
    <row r="756" ht="15.75" customHeight="1">
      <c r="A756" s="5"/>
      <c r="B756" s="5"/>
      <c r="C756" s="5"/>
      <c r="D756" s="5"/>
      <c r="E756" s="5"/>
      <c r="F756" s="5"/>
      <c r="G756" s="5"/>
      <c r="H756" s="5"/>
      <c r="I756" s="5"/>
      <c r="J756" s="5"/>
      <c r="K756" s="5"/>
      <c r="O756" s="5"/>
    </row>
    <row r="757" ht="15.75" customHeight="1">
      <c r="A757" s="5"/>
      <c r="B757" s="5"/>
      <c r="C757" s="5"/>
      <c r="D757" s="5"/>
      <c r="E757" s="5"/>
      <c r="F757" s="5"/>
      <c r="G757" s="5"/>
      <c r="H757" s="5"/>
      <c r="I757" s="5"/>
      <c r="J757" s="5"/>
      <c r="K757" s="5"/>
      <c r="O757" s="5"/>
    </row>
    <row r="758" ht="15.75" customHeight="1">
      <c r="A758" s="5"/>
      <c r="B758" s="5"/>
      <c r="C758" s="5"/>
      <c r="D758" s="5"/>
      <c r="E758" s="5"/>
      <c r="F758" s="5"/>
      <c r="G758" s="5"/>
      <c r="H758" s="5"/>
      <c r="I758" s="5"/>
      <c r="J758" s="5"/>
      <c r="K758" s="5"/>
      <c r="O758" s="5"/>
    </row>
    <row r="759" ht="15.75" customHeight="1">
      <c r="A759" s="5"/>
      <c r="B759" s="5"/>
      <c r="C759" s="5"/>
      <c r="D759" s="5"/>
      <c r="E759" s="5"/>
      <c r="F759" s="5"/>
      <c r="G759" s="5"/>
      <c r="H759" s="5"/>
      <c r="I759" s="5"/>
      <c r="J759" s="5"/>
      <c r="K759" s="5"/>
      <c r="O759" s="5"/>
    </row>
    <row r="760" ht="15.75" customHeight="1">
      <c r="A760" s="5"/>
      <c r="B760" s="5"/>
      <c r="C760" s="5"/>
      <c r="D760" s="5"/>
      <c r="E760" s="5"/>
      <c r="F760" s="5"/>
      <c r="G760" s="5"/>
      <c r="H760" s="5"/>
      <c r="I760" s="5"/>
      <c r="J760" s="5"/>
      <c r="K760" s="5"/>
      <c r="O760" s="5"/>
    </row>
    <row r="761" ht="15.75" customHeight="1">
      <c r="A761" s="5"/>
      <c r="B761" s="5"/>
      <c r="C761" s="5"/>
      <c r="D761" s="5"/>
      <c r="E761" s="5"/>
      <c r="F761" s="5"/>
      <c r="G761" s="5"/>
      <c r="H761" s="5"/>
      <c r="I761" s="5"/>
      <c r="J761" s="5"/>
      <c r="K761" s="5"/>
      <c r="O761" s="5"/>
    </row>
    <row r="762" ht="15.75" customHeight="1">
      <c r="A762" s="5"/>
      <c r="B762" s="5"/>
      <c r="C762" s="5"/>
      <c r="D762" s="5"/>
      <c r="E762" s="5"/>
      <c r="F762" s="5"/>
      <c r="G762" s="5"/>
      <c r="H762" s="5"/>
      <c r="I762" s="5"/>
      <c r="J762" s="5"/>
      <c r="K762" s="5"/>
      <c r="O762" s="5"/>
    </row>
    <row r="763" ht="15.75" customHeight="1">
      <c r="A763" s="5"/>
      <c r="B763" s="5"/>
      <c r="C763" s="5"/>
      <c r="D763" s="5"/>
      <c r="E763" s="5"/>
      <c r="F763" s="5"/>
      <c r="G763" s="5"/>
      <c r="H763" s="5"/>
      <c r="I763" s="5"/>
      <c r="J763" s="5"/>
      <c r="K763" s="5"/>
      <c r="O763" s="5"/>
    </row>
    <row r="764" ht="15.75" customHeight="1">
      <c r="A764" s="5"/>
      <c r="B764" s="5"/>
      <c r="C764" s="5"/>
      <c r="D764" s="5"/>
      <c r="E764" s="5"/>
      <c r="F764" s="5"/>
      <c r="G764" s="5"/>
      <c r="H764" s="5"/>
      <c r="I764" s="5"/>
      <c r="J764" s="5"/>
      <c r="K764" s="5"/>
      <c r="O764" s="5"/>
    </row>
    <row r="765" ht="15.75" customHeight="1">
      <c r="A765" s="5"/>
      <c r="B765" s="5"/>
      <c r="C765" s="5"/>
      <c r="D765" s="5"/>
      <c r="E765" s="5"/>
      <c r="F765" s="5"/>
      <c r="G765" s="5"/>
      <c r="H765" s="5"/>
      <c r="I765" s="5"/>
      <c r="J765" s="5"/>
      <c r="K765" s="5"/>
      <c r="O765" s="5"/>
    </row>
    <row r="766" ht="15.75" customHeight="1">
      <c r="A766" s="5"/>
      <c r="B766" s="5"/>
      <c r="C766" s="5"/>
      <c r="D766" s="5"/>
      <c r="E766" s="5"/>
      <c r="F766" s="5"/>
      <c r="G766" s="5"/>
      <c r="H766" s="5"/>
      <c r="I766" s="5"/>
      <c r="J766" s="5"/>
      <c r="K766" s="5"/>
      <c r="O766" s="5"/>
    </row>
    <row r="767" ht="15.75" customHeight="1">
      <c r="A767" s="5"/>
      <c r="B767" s="5"/>
      <c r="C767" s="5"/>
      <c r="D767" s="5"/>
      <c r="E767" s="5"/>
      <c r="F767" s="5"/>
      <c r="G767" s="5"/>
      <c r="H767" s="5"/>
      <c r="I767" s="5"/>
      <c r="J767" s="5"/>
      <c r="K767" s="5"/>
      <c r="O767" s="5"/>
    </row>
    <row r="768" ht="15.75" customHeight="1">
      <c r="A768" s="5"/>
      <c r="B768" s="5"/>
      <c r="C768" s="5"/>
      <c r="D768" s="5"/>
      <c r="E768" s="5"/>
      <c r="F768" s="5"/>
      <c r="G768" s="5"/>
      <c r="H768" s="5"/>
      <c r="I768" s="5"/>
      <c r="J768" s="5"/>
      <c r="K768" s="5"/>
      <c r="O768" s="5"/>
    </row>
    <row r="769" ht="15.75" customHeight="1">
      <c r="A769" s="5"/>
      <c r="B769" s="5"/>
      <c r="C769" s="5"/>
      <c r="D769" s="5"/>
      <c r="E769" s="5"/>
      <c r="F769" s="5"/>
      <c r="G769" s="5"/>
      <c r="H769" s="5"/>
      <c r="I769" s="5"/>
      <c r="J769" s="5"/>
      <c r="K769" s="5"/>
      <c r="O769" s="5"/>
    </row>
    <row r="770" ht="15.75" customHeight="1">
      <c r="A770" s="5"/>
      <c r="B770" s="5"/>
      <c r="C770" s="5"/>
      <c r="D770" s="5"/>
      <c r="E770" s="5"/>
      <c r="F770" s="5"/>
      <c r="G770" s="5"/>
      <c r="H770" s="5"/>
      <c r="I770" s="5"/>
      <c r="J770" s="5"/>
      <c r="K770" s="5"/>
      <c r="O770" s="5"/>
    </row>
    <row r="771" ht="15.75" customHeight="1">
      <c r="A771" s="5"/>
      <c r="B771" s="5"/>
      <c r="C771" s="5"/>
      <c r="D771" s="5"/>
      <c r="E771" s="5"/>
      <c r="F771" s="5"/>
      <c r="G771" s="5"/>
      <c r="H771" s="5"/>
      <c r="I771" s="5"/>
      <c r="J771" s="5"/>
      <c r="K771" s="5"/>
      <c r="O771" s="5"/>
    </row>
    <row r="772" ht="15.75" customHeight="1">
      <c r="A772" s="5"/>
      <c r="B772" s="5"/>
      <c r="C772" s="5"/>
      <c r="D772" s="5"/>
      <c r="E772" s="5"/>
      <c r="F772" s="5"/>
      <c r="G772" s="5"/>
      <c r="H772" s="5"/>
      <c r="I772" s="5"/>
      <c r="J772" s="5"/>
      <c r="K772" s="5"/>
      <c r="O772" s="5"/>
    </row>
    <row r="773" ht="15.75" customHeight="1">
      <c r="A773" s="5"/>
      <c r="B773" s="5"/>
      <c r="C773" s="5"/>
      <c r="D773" s="5"/>
      <c r="E773" s="5"/>
      <c r="F773" s="5"/>
      <c r="G773" s="5"/>
      <c r="H773" s="5"/>
      <c r="I773" s="5"/>
      <c r="J773" s="5"/>
      <c r="K773" s="5"/>
      <c r="O773" s="5"/>
    </row>
    <row r="774" ht="15.75" customHeight="1">
      <c r="A774" s="5"/>
      <c r="B774" s="5"/>
      <c r="C774" s="5"/>
      <c r="D774" s="5"/>
      <c r="E774" s="5"/>
      <c r="F774" s="5"/>
      <c r="G774" s="5"/>
      <c r="H774" s="5"/>
      <c r="I774" s="5"/>
      <c r="J774" s="5"/>
      <c r="K774" s="5"/>
      <c r="O774" s="5"/>
    </row>
    <row r="775" ht="15.75" customHeight="1">
      <c r="A775" s="5"/>
      <c r="B775" s="5"/>
      <c r="C775" s="5"/>
      <c r="D775" s="5"/>
      <c r="E775" s="5"/>
      <c r="F775" s="5"/>
      <c r="G775" s="5"/>
      <c r="H775" s="5"/>
      <c r="I775" s="5"/>
      <c r="J775" s="5"/>
      <c r="K775" s="5"/>
      <c r="O775" s="5"/>
    </row>
    <row r="776" ht="15.75" customHeight="1">
      <c r="A776" s="5"/>
      <c r="B776" s="5"/>
      <c r="C776" s="5"/>
      <c r="D776" s="5"/>
      <c r="E776" s="5"/>
      <c r="F776" s="5"/>
      <c r="G776" s="5"/>
      <c r="H776" s="5"/>
      <c r="I776" s="5"/>
      <c r="J776" s="5"/>
      <c r="K776" s="5"/>
      <c r="O776" s="5"/>
    </row>
    <row r="777" ht="15.75" customHeight="1">
      <c r="A777" s="5"/>
      <c r="B777" s="5"/>
      <c r="C777" s="5"/>
      <c r="D777" s="5"/>
      <c r="E777" s="5"/>
      <c r="F777" s="5"/>
      <c r="G777" s="5"/>
      <c r="H777" s="5"/>
      <c r="I777" s="5"/>
      <c r="J777" s="5"/>
      <c r="K777" s="5"/>
      <c r="O777" s="5"/>
    </row>
    <row r="778" ht="15.75" customHeight="1">
      <c r="A778" s="5"/>
      <c r="B778" s="5"/>
      <c r="C778" s="5"/>
      <c r="D778" s="5"/>
      <c r="E778" s="5"/>
      <c r="F778" s="5"/>
      <c r="G778" s="5"/>
      <c r="H778" s="5"/>
      <c r="I778" s="5"/>
      <c r="J778" s="5"/>
      <c r="K778" s="5"/>
      <c r="O778" s="5"/>
    </row>
    <row r="779" ht="15.75" customHeight="1">
      <c r="A779" s="5"/>
      <c r="B779" s="5"/>
      <c r="C779" s="5"/>
      <c r="D779" s="5"/>
      <c r="E779" s="5"/>
      <c r="F779" s="5"/>
      <c r="G779" s="5"/>
      <c r="H779" s="5"/>
      <c r="I779" s="5"/>
      <c r="J779" s="5"/>
      <c r="K779" s="5"/>
      <c r="O779" s="5"/>
    </row>
    <row r="780" ht="15.75" customHeight="1">
      <c r="A780" s="5"/>
      <c r="B780" s="5"/>
      <c r="C780" s="5"/>
      <c r="D780" s="5"/>
      <c r="E780" s="5"/>
      <c r="F780" s="5"/>
      <c r="G780" s="5"/>
      <c r="H780" s="5"/>
      <c r="I780" s="5"/>
      <c r="J780" s="5"/>
      <c r="K780" s="5"/>
      <c r="O780" s="5"/>
    </row>
    <row r="781" ht="15.75" customHeight="1">
      <c r="A781" s="5"/>
      <c r="B781" s="5"/>
      <c r="C781" s="5"/>
      <c r="D781" s="5"/>
      <c r="E781" s="5"/>
      <c r="F781" s="5"/>
      <c r="G781" s="5"/>
      <c r="H781" s="5"/>
      <c r="I781" s="5"/>
      <c r="J781" s="5"/>
      <c r="K781" s="5"/>
      <c r="O781" s="5"/>
    </row>
    <row r="782" ht="15.75" customHeight="1">
      <c r="A782" s="5"/>
      <c r="B782" s="5"/>
      <c r="C782" s="5"/>
      <c r="D782" s="5"/>
      <c r="E782" s="5"/>
      <c r="F782" s="5"/>
      <c r="G782" s="5"/>
      <c r="H782" s="5"/>
      <c r="I782" s="5"/>
      <c r="J782" s="5"/>
      <c r="K782" s="5"/>
      <c r="O782" s="5"/>
    </row>
    <row r="783" ht="15.75" customHeight="1">
      <c r="A783" s="5"/>
      <c r="B783" s="5"/>
      <c r="C783" s="5"/>
      <c r="D783" s="5"/>
      <c r="E783" s="5"/>
      <c r="F783" s="5"/>
      <c r="G783" s="5"/>
      <c r="H783" s="5"/>
      <c r="I783" s="5"/>
      <c r="J783" s="5"/>
      <c r="K783" s="5"/>
      <c r="O783" s="5"/>
    </row>
    <row r="784" ht="15.75" customHeight="1">
      <c r="A784" s="5"/>
      <c r="B784" s="5"/>
      <c r="C784" s="5"/>
      <c r="D784" s="5"/>
      <c r="E784" s="5"/>
      <c r="F784" s="5"/>
      <c r="G784" s="5"/>
      <c r="H784" s="5"/>
      <c r="I784" s="5"/>
      <c r="J784" s="5"/>
      <c r="K784" s="5"/>
      <c r="O784" s="5"/>
    </row>
    <row r="785" ht="15.75" customHeight="1">
      <c r="A785" s="5"/>
      <c r="B785" s="5"/>
      <c r="C785" s="5"/>
      <c r="D785" s="5"/>
      <c r="E785" s="5"/>
      <c r="F785" s="5"/>
      <c r="G785" s="5"/>
      <c r="H785" s="5"/>
      <c r="I785" s="5"/>
      <c r="J785" s="5"/>
      <c r="K785" s="5"/>
      <c r="O785" s="5"/>
    </row>
    <row r="786" ht="15.75" customHeight="1">
      <c r="A786" s="5"/>
      <c r="B786" s="5"/>
      <c r="C786" s="5"/>
      <c r="D786" s="5"/>
      <c r="E786" s="5"/>
      <c r="F786" s="5"/>
      <c r="G786" s="5"/>
      <c r="H786" s="5"/>
      <c r="I786" s="5"/>
      <c r="J786" s="5"/>
      <c r="K786" s="5"/>
      <c r="O786" s="5"/>
    </row>
    <row r="787" ht="15.75" customHeight="1">
      <c r="A787" s="5"/>
      <c r="B787" s="5"/>
      <c r="C787" s="5"/>
      <c r="D787" s="5"/>
      <c r="E787" s="5"/>
      <c r="F787" s="5"/>
      <c r="G787" s="5"/>
      <c r="H787" s="5"/>
      <c r="I787" s="5"/>
      <c r="J787" s="5"/>
      <c r="K787" s="5"/>
      <c r="O787" s="5"/>
    </row>
    <row r="788" ht="15.75" customHeight="1">
      <c r="A788" s="5"/>
      <c r="B788" s="5"/>
      <c r="C788" s="5"/>
      <c r="D788" s="5"/>
      <c r="E788" s="5"/>
      <c r="F788" s="5"/>
      <c r="G788" s="5"/>
      <c r="H788" s="5"/>
      <c r="I788" s="5"/>
      <c r="J788" s="5"/>
      <c r="K788" s="5"/>
      <c r="O788" s="5"/>
    </row>
    <row r="789" ht="15.75" customHeight="1">
      <c r="A789" s="5"/>
      <c r="B789" s="5"/>
      <c r="C789" s="5"/>
      <c r="D789" s="5"/>
      <c r="E789" s="5"/>
      <c r="F789" s="5"/>
      <c r="G789" s="5"/>
      <c r="H789" s="5"/>
      <c r="I789" s="5"/>
      <c r="J789" s="5"/>
      <c r="K789" s="5"/>
      <c r="O789" s="5"/>
    </row>
    <row r="790" ht="15.75" customHeight="1">
      <c r="A790" s="5"/>
      <c r="B790" s="5"/>
      <c r="C790" s="5"/>
      <c r="D790" s="5"/>
      <c r="E790" s="5"/>
      <c r="F790" s="5"/>
      <c r="G790" s="5"/>
      <c r="H790" s="5"/>
      <c r="I790" s="5"/>
      <c r="J790" s="5"/>
      <c r="K790" s="5"/>
      <c r="O790" s="5"/>
    </row>
    <row r="791" ht="15.75" customHeight="1">
      <c r="A791" s="5"/>
      <c r="B791" s="5"/>
      <c r="C791" s="5"/>
      <c r="D791" s="5"/>
      <c r="E791" s="5"/>
      <c r="F791" s="5"/>
      <c r="G791" s="5"/>
      <c r="H791" s="5"/>
      <c r="I791" s="5"/>
      <c r="J791" s="5"/>
      <c r="K791" s="5"/>
      <c r="O791" s="5"/>
    </row>
    <row r="792" ht="15.75" customHeight="1">
      <c r="A792" s="5"/>
      <c r="B792" s="5"/>
      <c r="C792" s="5"/>
      <c r="D792" s="5"/>
      <c r="E792" s="5"/>
      <c r="F792" s="5"/>
      <c r="G792" s="5"/>
      <c r="H792" s="5"/>
      <c r="I792" s="5"/>
      <c r="J792" s="5"/>
      <c r="K792" s="5"/>
      <c r="O792" s="5"/>
    </row>
    <row r="793" ht="15.75" customHeight="1">
      <c r="A793" s="5"/>
      <c r="B793" s="5"/>
      <c r="C793" s="5"/>
      <c r="D793" s="5"/>
      <c r="E793" s="5"/>
      <c r="F793" s="5"/>
      <c r="G793" s="5"/>
      <c r="H793" s="5"/>
      <c r="I793" s="5"/>
      <c r="J793" s="5"/>
      <c r="K793" s="5"/>
      <c r="O793" s="5"/>
    </row>
    <row r="794" ht="15.75" customHeight="1">
      <c r="A794" s="5"/>
      <c r="B794" s="5"/>
      <c r="C794" s="5"/>
      <c r="D794" s="5"/>
      <c r="E794" s="5"/>
      <c r="F794" s="5"/>
      <c r="G794" s="5"/>
      <c r="H794" s="5"/>
      <c r="I794" s="5"/>
      <c r="J794" s="5"/>
      <c r="K794" s="5"/>
      <c r="O794" s="5"/>
    </row>
    <row r="795" ht="15.75" customHeight="1">
      <c r="A795" s="5"/>
      <c r="B795" s="5"/>
      <c r="C795" s="5"/>
      <c r="D795" s="5"/>
      <c r="E795" s="5"/>
      <c r="F795" s="5"/>
      <c r="G795" s="5"/>
      <c r="H795" s="5"/>
      <c r="I795" s="5"/>
      <c r="J795" s="5"/>
      <c r="K795" s="5"/>
      <c r="O795" s="5"/>
    </row>
    <row r="796" ht="15.75" customHeight="1">
      <c r="A796" s="5"/>
      <c r="B796" s="5"/>
      <c r="C796" s="5"/>
      <c r="D796" s="5"/>
      <c r="E796" s="5"/>
      <c r="F796" s="5"/>
      <c r="G796" s="5"/>
      <c r="H796" s="5"/>
      <c r="I796" s="5"/>
      <c r="J796" s="5"/>
      <c r="K796" s="5"/>
      <c r="O796" s="5"/>
    </row>
    <row r="797" ht="15.75" customHeight="1">
      <c r="A797" s="5"/>
      <c r="B797" s="5"/>
      <c r="C797" s="5"/>
      <c r="D797" s="5"/>
      <c r="E797" s="5"/>
      <c r="F797" s="5"/>
      <c r="G797" s="5"/>
      <c r="H797" s="5"/>
      <c r="I797" s="5"/>
      <c r="J797" s="5"/>
      <c r="K797" s="5"/>
      <c r="O797" s="5"/>
    </row>
    <row r="798" ht="15.75" customHeight="1">
      <c r="A798" s="5"/>
      <c r="B798" s="5"/>
      <c r="C798" s="5"/>
      <c r="D798" s="5"/>
      <c r="E798" s="5"/>
      <c r="F798" s="5"/>
      <c r="G798" s="5"/>
      <c r="H798" s="5"/>
      <c r="I798" s="5"/>
      <c r="J798" s="5"/>
      <c r="K798" s="5"/>
      <c r="O798" s="5"/>
    </row>
    <row r="799" ht="15.75" customHeight="1">
      <c r="A799" s="5"/>
      <c r="B799" s="5"/>
      <c r="C799" s="5"/>
      <c r="D799" s="5"/>
      <c r="E799" s="5"/>
      <c r="F799" s="5"/>
      <c r="G799" s="5"/>
      <c r="H799" s="5"/>
      <c r="I799" s="5"/>
      <c r="J799" s="5"/>
      <c r="K799" s="5"/>
      <c r="O799" s="5"/>
    </row>
    <row r="800" ht="15.75" customHeight="1">
      <c r="A800" s="5"/>
      <c r="B800" s="5"/>
      <c r="C800" s="5"/>
      <c r="D800" s="5"/>
      <c r="E800" s="5"/>
      <c r="F800" s="5"/>
      <c r="G800" s="5"/>
      <c r="H800" s="5"/>
      <c r="I800" s="5"/>
      <c r="J800" s="5"/>
      <c r="K800" s="5"/>
      <c r="O800" s="5"/>
    </row>
    <row r="801" ht="15.75" customHeight="1">
      <c r="A801" s="5"/>
      <c r="B801" s="5"/>
      <c r="C801" s="5"/>
      <c r="D801" s="5"/>
      <c r="E801" s="5"/>
      <c r="F801" s="5"/>
      <c r="G801" s="5"/>
      <c r="H801" s="5"/>
      <c r="I801" s="5"/>
      <c r="J801" s="5"/>
      <c r="K801" s="5"/>
      <c r="O801" s="5"/>
    </row>
    <row r="802" ht="15.75" customHeight="1">
      <c r="A802" s="5"/>
      <c r="B802" s="5"/>
      <c r="C802" s="5"/>
      <c r="D802" s="5"/>
      <c r="E802" s="5"/>
      <c r="F802" s="5"/>
      <c r="G802" s="5"/>
      <c r="H802" s="5"/>
      <c r="I802" s="5"/>
      <c r="J802" s="5"/>
      <c r="K802" s="5"/>
      <c r="O802" s="5"/>
    </row>
    <row r="803" ht="15.75" customHeight="1">
      <c r="A803" s="5"/>
      <c r="B803" s="5"/>
      <c r="C803" s="5"/>
      <c r="D803" s="5"/>
      <c r="E803" s="5"/>
      <c r="F803" s="5"/>
      <c r="G803" s="5"/>
      <c r="H803" s="5"/>
      <c r="I803" s="5"/>
      <c r="J803" s="5"/>
      <c r="K803" s="5"/>
      <c r="O803" s="5"/>
    </row>
    <row r="804" ht="15.75" customHeight="1">
      <c r="A804" s="5"/>
      <c r="B804" s="5"/>
      <c r="C804" s="5"/>
      <c r="D804" s="5"/>
      <c r="E804" s="5"/>
      <c r="F804" s="5"/>
      <c r="G804" s="5"/>
      <c r="H804" s="5"/>
      <c r="I804" s="5"/>
      <c r="J804" s="5"/>
      <c r="K804" s="5"/>
      <c r="O804" s="5"/>
    </row>
    <row r="805" ht="15.75" customHeight="1">
      <c r="A805" s="5"/>
      <c r="B805" s="5"/>
      <c r="C805" s="5"/>
      <c r="D805" s="5"/>
      <c r="E805" s="5"/>
      <c r="F805" s="5"/>
      <c r="G805" s="5"/>
      <c r="H805" s="5"/>
      <c r="I805" s="5"/>
      <c r="J805" s="5"/>
      <c r="K805" s="5"/>
      <c r="O805" s="5"/>
    </row>
    <row r="806" ht="15.75" customHeight="1">
      <c r="A806" s="5"/>
      <c r="B806" s="5"/>
      <c r="C806" s="5"/>
      <c r="D806" s="5"/>
      <c r="E806" s="5"/>
      <c r="F806" s="5"/>
      <c r="G806" s="5"/>
      <c r="H806" s="5"/>
      <c r="I806" s="5"/>
      <c r="J806" s="5"/>
      <c r="K806" s="5"/>
      <c r="O806" s="5"/>
    </row>
    <row r="807" ht="15.75" customHeight="1">
      <c r="A807" s="5"/>
      <c r="B807" s="5"/>
      <c r="C807" s="5"/>
      <c r="D807" s="5"/>
      <c r="E807" s="5"/>
      <c r="F807" s="5"/>
      <c r="G807" s="5"/>
      <c r="H807" s="5"/>
      <c r="I807" s="5"/>
      <c r="J807" s="5"/>
      <c r="K807" s="5"/>
      <c r="O807" s="5"/>
    </row>
    <row r="808" ht="15.75" customHeight="1">
      <c r="A808" s="5"/>
      <c r="B808" s="5"/>
      <c r="C808" s="5"/>
      <c r="D808" s="5"/>
      <c r="E808" s="5"/>
      <c r="F808" s="5"/>
      <c r="G808" s="5"/>
      <c r="H808" s="5"/>
      <c r="I808" s="5"/>
      <c r="J808" s="5"/>
      <c r="K808" s="5"/>
      <c r="O808" s="5"/>
    </row>
    <row r="809" ht="15.75" customHeight="1">
      <c r="A809" s="5"/>
      <c r="B809" s="5"/>
      <c r="C809" s="5"/>
      <c r="D809" s="5"/>
      <c r="E809" s="5"/>
      <c r="F809" s="5"/>
      <c r="G809" s="5"/>
      <c r="H809" s="5"/>
      <c r="I809" s="5"/>
      <c r="J809" s="5"/>
      <c r="K809" s="5"/>
      <c r="O809" s="5"/>
    </row>
    <row r="810" ht="15.75" customHeight="1">
      <c r="A810" s="5"/>
      <c r="B810" s="5"/>
      <c r="C810" s="5"/>
      <c r="D810" s="5"/>
      <c r="E810" s="5"/>
      <c r="F810" s="5"/>
      <c r="G810" s="5"/>
      <c r="H810" s="5"/>
      <c r="I810" s="5"/>
      <c r="J810" s="5"/>
      <c r="K810" s="5"/>
      <c r="O810" s="5"/>
    </row>
    <row r="811" ht="15.75" customHeight="1">
      <c r="A811" s="5"/>
      <c r="B811" s="5"/>
      <c r="C811" s="5"/>
      <c r="D811" s="5"/>
      <c r="E811" s="5"/>
      <c r="F811" s="5"/>
      <c r="G811" s="5"/>
      <c r="H811" s="5"/>
      <c r="I811" s="5"/>
      <c r="J811" s="5"/>
      <c r="K811" s="5"/>
      <c r="O811" s="5"/>
    </row>
    <row r="812" ht="15.75" customHeight="1">
      <c r="A812" s="5"/>
      <c r="B812" s="5"/>
      <c r="C812" s="5"/>
      <c r="D812" s="5"/>
      <c r="E812" s="5"/>
      <c r="F812" s="5"/>
      <c r="G812" s="5"/>
      <c r="H812" s="5"/>
      <c r="I812" s="5"/>
      <c r="J812" s="5"/>
      <c r="K812" s="5"/>
      <c r="O812" s="5"/>
    </row>
    <row r="813" ht="15.75" customHeight="1">
      <c r="A813" s="5"/>
      <c r="B813" s="5"/>
      <c r="C813" s="5"/>
      <c r="D813" s="5"/>
      <c r="E813" s="5"/>
      <c r="F813" s="5"/>
      <c r="G813" s="5"/>
      <c r="H813" s="5"/>
      <c r="I813" s="5"/>
      <c r="J813" s="5"/>
      <c r="K813" s="5"/>
      <c r="O813" s="5"/>
    </row>
    <row r="814" ht="15.75" customHeight="1">
      <c r="A814" s="5"/>
      <c r="B814" s="5"/>
      <c r="C814" s="5"/>
      <c r="D814" s="5"/>
      <c r="E814" s="5"/>
      <c r="F814" s="5"/>
      <c r="G814" s="5"/>
      <c r="H814" s="5"/>
      <c r="I814" s="5"/>
      <c r="J814" s="5"/>
      <c r="K814" s="5"/>
      <c r="O814" s="5"/>
    </row>
    <row r="815" ht="15.75" customHeight="1">
      <c r="A815" s="5"/>
      <c r="B815" s="5"/>
      <c r="C815" s="5"/>
      <c r="D815" s="5"/>
      <c r="E815" s="5"/>
      <c r="F815" s="5"/>
      <c r="G815" s="5"/>
      <c r="H815" s="5"/>
      <c r="I815" s="5"/>
      <c r="J815" s="5"/>
      <c r="K815" s="5"/>
      <c r="O815" s="5"/>
    </row>
    <row r="816" ht="15.75" customHeight="1">
      <c r="A816" s="5"/>
      <c r="B816" s="5"/>
      <c r="C816" s="5"/>
      <c r="D816" s="5"/>
      <c r="E816" s="5"/>
      <c r="F816" s="5"/>
      <c r="G816" s="5"/>
      <c r="H816" s="5"/>
      <c r="I816" s="5"/>
      <c r="J816" s="5"/>
      <c r="K816" s="5"/>
      <c r="O816" s="5"/>
    </row>
    <row r="817" ht="15.75" customHeight="1">
      <c r="A817" s="5"/>
      <c r="B817" s="5"/>
      <c r="C817" s="5"/>
      <c r="D817" s="5"/>
      <c r="E817" s="5"/>
      <c r="F817" s="5"/>
      <c r="G817" s="5"/>
      <c r="H817" s="5"/>
      <c r="I817" s="5"/>
      <c r="J817" s="5"/>
      <c r="K817" s="5"/>
      <c r="O817" s="5"/>
    </row>
    <row r="818" ht="15.75" customHeight="1">
      <c r="A818" s="5"/>
      <c r="B818" s="5"/>
      <c r="C818" s="5"/>
      <c r="D818" s="5"/>
      <c r="E818" s="5"/>
      <c r="F818" s="5"/>
      <c r="G818" s="5"/>
      <c r="H818" s="5"/>
      <c r="I818" s="5"/>
      <c r="J818" s="5"/>
      <c r="K818" s="5"/>
      <c r="O818" s="5"/>
    </row>
    <row r="819" ht="15.75" customHeight="1">
      <c r="A819" s="5"/>
      <c r="B819" s="5"/>
      <c r="C819" s="5"/>
      <c r="D819" s="5"/>
      <c r="E819" s="5"/>
      <c r="F819" s="5"/>
      <c r="G819" s="5"/>
      <c r="H819" s="5"/>
      <c r="I819" s="5"/>
      <c r="J819" s="5"/>
      <c r="K819" s="5"/>
      <c r="O819" s="5"/>
    </row>
    <row r="820" ht="15.75" customHeight="1">
      <c r="A820" s="5"/>
      <c r="B820" s="5"/>
      <c r="C820" s="5"/>
      <c r="D820" s="5"/>
      <c r="E820" s="5"/>
      <c r="F820" s="5"/>
      <c r="G820" s="5"/>
      <c r="H820" s="5"/>
      <c r="I820" s="5"/>
      <c r="J820" s="5"/>
      <c r="K820" s="5"/>
      <c r="O820" s="5"/>
    </row>
    <row r="821" ht="15.75" customHeight="1">
      <c r="A821" s="5"/>
      <c r="B821" s="5"/>
      <c r="C821" s="5"/>
      <c r="D821" s="5"/>
      <c r="E821" s="5"/>
      <c r="F821" s="5"/>
      <c r="G821" s="5"/>
      <c r="H821" s="5"/>
      <c r="I821" s="5"/>
      <c r="J821" s="5"/>
      <c r="K821" s="5"/>
      <c r="O821" s="5"/>
    </row>
    <row r="822" ht="15.75" customHeight="1">
      <c r="A822" s="5"/>
      <c r="B822" s="5"/>
      <c r="C822" s="5"/>
      <c r="D822" s="5"/>
      <c r="E822" s="5"/>
      <c r="F822" s="5"/>
      <c r="G822" s="5"/>
      <c r="H822" s="5"/>
      <c r="I822" s="5"/>
      <c r="J822" s="5"/>
      <c r="K822" s="5"/>
      <c r="O822" s="5"/>
    </row>
    <row r="823" ht="15.75" customHeight="1">
      <c r="A823" s="5"/>
      <c r="B823" s="5"/>
      <c r="C823" s="5"/>
      <c r="D823" s="5"/>
      <c r="E823" s="5"/>
      <c r="F823" s="5"/>
      <c r="G823" s="5"/>
      <c r="H823" s="5"/>
      <c r="I823" s="5"/>
      <c r="J823" s="5"/>
      <c r="K823" s="5"/>
      <c r="O823" s="5"/>
    </row>
    <row r="824" ht="15.75" customHeight="1">
      <c r="A824" s="5"/>
      <c r="B824" s="5"/>
      <c r="C824" s="5"/>
      <c r="D824" s="5"/>
      <c r="E824" s="5"/>
      <c r="F824" s="5"/>
      <c r="G824" s="5"/>
      <c r="H824" s="5"/>
      <c r="I824" s="5"/>
      <c r="J824" s="5"/>
      <c r="K824" s="5"/>
      <c r="O824" s="5"/>
    </row>
    <row r="825" ht="15.75" customHeight="1">
      <c r="A825" s="5"/>
      <c r="B825" s="5"/>
      <c r="C825" s="5"/>
      <c r="D825" s="5"/>
      <c r="E825" s="5"/>
      <c r="F825" s="5"/>
      <c r="G825" s="5"/>
      <c r="H825" s="5"/>
      <c r="I825" s="5"/>
      <c r="J825" s="5"/>
      <c r="K825" s="5"/>
      <c r="O825" s="5"/>
    </row>
    <row r="826" ht="15.75" customHeight="1">
      <c r="A826" s="5"/>
      <c r="B826" s="5"/>
      <c r="C826" s="5"/>
      <c r="D826" s="5"/>
      <c r="E826" s="5"/>
      <c r="F826" s="5"/>
      <c r="G826" s="5"/>
      <c r="H826" s="5"/>
      <c r="I826" s="5"/>
      <c r="J826" s="5"/>
      <c r="K826" s="5"/>
      <c r="O826" s="5"/>
    </row>
    <row r="827" ht="15.75" customHeight="1">
      <c r="A827" s="5"/>
      <c r="B827" s="5"/>
      <c r="C827" s="5"/>
      <c r="D827" s="5"/>
      <c r="E827" s="5"/>
      <c r="F827" s="5"/>
      <c r="G827" s="5"/>
      <c r="H827" s="5"/>
      <c r="I827" s="5"/>
      <c r="J827" s="5"/>
      <c r="K827" s="5"/>
      <c r="O827" s="5"/>
    </row>
    <row r="828" ht="15.75" customHeight="1">
      <c r="A828" s="5"/>
      <c r="B828" s="5"/>
      <c r="C828" s="5"/>
      <c r="D828" s="5"/>
      <c r="E828" s="5"/>
      <c r="F828" s="5"/>
      <c r="G828" s="5"/>
      <c r="H828" s="5"/>
      <c r="I828" s="5"/>
      <c r="J828" s="5"/>
      <c r="K828" s="5"/>
      <c r="O828" s="5"/>
    </row>
    <row r="829" ht="15.75" customHeight="1">
      <c r="A829" s="5"/>
      <c r="B829" s="5"/>
      <c r="C829" s="5"/>
      <c r="D829" s="5"/>
      <c r="E829" s="5"/>
      <c r="F829" s="5"/>
      <c r="G829" s="5"/>
      <c r="H829" s="5"/>
      <c r="I829" s="5"/>
      <c r="J829" s="5"/>
      <c r="K829" s="5"/>
      <c r="O829" s="5"/>
    </row>
    <row r="830" ht="15.75" customHeight="1">
      <c r="A830" s="5"/>
      <c r="B830" s="5"/>
      <c r="C830" s="5"/>
      <c r="D830" s="5"/>
      <c r="E830" s="5"/>
      <c r="F830" s="5"/>
      <c r="G830" s="5"/>
      <c r="H830" s="5"/>
      <c r="I830" s="5"/>
      <c r="J830" s="5"/>
      <c r="K830" s="5"/>
      <c r="O830" s="5"/>
    </row>
    <row r="831" ht="15.75" customHeight="1">
      <c r="A831" s="5"/>
      <c r="B831" s="5"/>
      <c r="C831" s="5"/>
      <c r="D831" s="5"/>
      <c r="E831" s="5"/>
      <c r="F831" s="5"/>
      <c r="G831" s="5"/>
      <c r="H831" s="5"/>
      <c r="I831" s="5"/>
      <c r="J831" s="5"/>
      <c r="K831" s="5"/>
      <c r="O831" s="5"/>
    </row>
    <row r="832" ht="15.75" customHeight="1">
      <c r="A832" s="5"/>
      <c r="B832" s="5"/>
      <c r="C832" s="5"/>
      <c r="D832" s="5"/>
      <c r="E832" s="5"/>
      <c r="F832" s="5"/>
      <c r="G832" s="5"/>
      <c r="H832" s="5"/>
      <c r="I832" s="5"/>
      <c r="J832" s="5"/>
      <c r="K832" s="5"/>
      <c r="O832" s="5"/>
    </row>
    <row r="833" ht="15.75" customHeight="1">
      <c r="A833" s="5"/>
      <c r="B833" s="5"/>
      <c r="C833" s="5"/>
      <c r="D833" s="5"/>
      <c r="E833" s="5"/>
      <c r="F833" s="5"/>
      <c r="G833" s="5"/>
      <c r="H833" s="5"/>
      <c r="I833" s="5"/>
      <c r="J833" s="5"/>
      <c r="K833" s="5"/>
      <c r="O833" s="5"/>
    </row>
    <row r="834" ht="15.75" customHeight="1">
      <c r="A834" s="5"/>
      <c r="B834" s="5"/>
      <c r="C834" s="5"/>
      <c r="D834" s="5"/>
      <c r="E834" s="5"/>
      <c r="F834" s="5"/>
      <c r="G834" s="5"/>
      <c r="H834" s="5"/>
      <c r="I834" s="5"/>
      <c r="J834" s="5"/>
      <c r="K834" s="5"/>
      <c r="O834" s="5"/>
    </row>
    <row r="835" ht="15.75" customHeight="1">
      <c r="A835" s="5"/>
      <c r="B835" s="5"/>
      <c r="C835" s="5"/>
      <c r="D835" s="5"/>
      <c r="E835" s="5"/>
      <c r="F835" s="5"/>
      <c r="G835" s="5"/>
      <c r="H835" s="5"/>
      <c r="I835" s="5"/>
      <c r="J835" s="5"/>
      <c r="K835" s="5"/>
      <c r="O835" s="5"/>
    </row>
    <row r="836" ht="15.75" customHeight="1">
      <c r="A836" s="5"/>
      <c r="B836" s="5"/>
      <c r="C836" s="5"/>
      <c r="D836" s="5"/>
      <c r="E836" s="5"/>
      <c r="F836" s="5"/>
      <c r="G836" s="5"/>
      <c r="H836" s="5"/>
      <c r="I836" s="5"/>
      <c r="J836" s="5"/>
      <c r="K836" s="5"/>
      <c r="O836" s="5"/>
    </row>
    <row r="837" ht="15.75" customHeight="1">
      <c r="A837" s="5"/>
      <c r="B837" s="5"/>
      <c r="C837" s="5"/>
      <c r="D837" s="5"/>
      <c r="E837" s="5"/>
      <c r="F837" s="5"/>
      <c r="G837" s="5"/>
      <c r="H837" s="5"/>
      <c r="I837" s="5"/>
      <c r="J837" s="5"/>
      <c r="K837" s="5"/>
      <c r="O837" s="5"/>
    </row>
    <row r="838" ht="15.75" customHeight="1">
      <c r="A838" s="5"/>
      <c r="B838" s="5"/>
      <c r="C838" s="5"/>
      <c r="D838" s="5"/>
      <c r="E838" s="5"/>
      <c r="F838" s="5"/>
      <c r="G838" s="5"/>
      <c r="H838" s="5"/>
      <c r="I838" s="5"/>
      <c r="J838" s="5"/>
      <c r="K838" s="5"/>
      <c r="O838" s="5"/>
    </row>
    <row r="839" ht="15.75" customHeight="1">
      <c r="A839" s="5"/>
      <c r="B839" s="5"/>
      <c r="C839" s="5"/>
      <c r="D839" s="5"/>
      <c r="E839" s="5"/>
      <c r="F839" s="5"/>
      <c r="G839" s="5"/>
      <c r="H839" s="5"/>
      <c r="I839" s="5"/>
      <c r="J839" s="5"/>
      <c r="K839" s="5"/>
      <c r="O839" s="5"/>
    </row>
    <row r="840" ht="15.75" customHeight="1">
      <c r="A840" s="5"/>
      <c r="B840" s="5"/>
      <c r="C840" s="5"/>
      <c r="D840" s="5"/>
      <c r="E840" s="5"/>
      <c r="F840" s="5"/>
      <c r="G840" s="5"/>
      <c r="H840" s="5"/>
      <c r="I840" s="5"/>
      <c r="J840" s="5"/>
      <c r="K840" s="5"/>
      <c r="O840" s="5"/>
    </row>
    <row r="841" ht="15.75" customHeight="1">
      <c r="A841" s="5"/>
      <c r="B841" s="5"/>
      <c r="C841" s="5"/>
      <c r="D841" s="5"/>
      <c r="E841" s="5"/>
      <c r="F841" s="5"/>
      <c r="G841" s="5"/>
      <c r="H841" s="5"/>
      <c r="I841" s="5"/>
      <c r="J841" s="5"/>
      <c r="K841" s="5"/>
      <c r="O841" s="5"/>
    </row>
    <row r="842" ht="15.75" customHeight="1">
      <c r="A842" s="5"/>
      <c r="B842" s="5"/>
      <c r="C842" s="5"/>
      <c r="D842" s="5"/>
      <c r="E842" s="5"/>
      <c r="F842" s="5"/>
      <c r="G842" s="5"/>
      <c r="H842" s="5"/>
      <c r="I842" s="5"/>
      <c r="J842" s="5"/>
      <c r="K842" s="5"/>
      <c r="O842" s="5"/>
    </row>
    <row r="843" ht="15.75" customHeight="1">
      <c r="A843" s="5"/>
      <c r="B843" s="5"/>
      <c r="C843" s="5"/>
      <c r="D843" s="5"/>
      <c r="E843" s="5"/>
      <c r="F843" s="5"/>
      <c r="G843" s="5"/>
      <c r="H843" s="5"/>
      <c r="I843" s="5"/>
      <c r="J843" s="5"/>
      <c r="K843" s="5"/>
      <c r="O843" s="5"/>
    </row>
    <row r="844" ht="15.75" customHeight="1">
      <c r="A844" s="5"/>
      <c r="B844" s="5"/>
      <c r="C844" s="5"/>
      <c r="D844" s="5"/>
      <c r="E844" s="5"/>
      <c r="F844" s="5"/>
      <c r="G844" s="5"/>
      <c r="H844" s="5"/>
      <c r="I844" s="5"/>
      <c r="J844" s="5"/>
      <c r="K844" s="5"/>
      <c r="O844" s="5"/>
    </row>
    <row r="845" ht="15.75" customHeight="1">
      <c r="A845" s="5"/>
      <c r="B845" s="5"/>
      <c r="C845" s="5"/>
      <c r="D845" s="5"/>
      <c r="E845" s="5"/>
      <c r="F845" s="5"/>
      <c r="G845" s="5"/>
      <c r="H845" s="5"/>
      <c r="I845" s="5"/>
      <c r="J845" s="5"/>
      <c r="K845" s="5"/>
      <c r="O845" s="5"/>
    </row>
    <row r="846" ht="15.75" customHeight="1">
      <c r="A846" s="5"/>
      <c r="B846" s="5"/>
      <c r="C846" s="5"/>
      <c r="D846" s="5"/>
      <c r="E846" s="5"/>
      <c r="F846" s="5"/>
      <c r="G846" s="5"/>
      <c r="H846" s="5"/>
      <c r="I846" s="5"/>
      <c r="J846" s="5"/>
      <c r="K846" s="5"/>
      <c r="O846" s="5"/>
    </row>
    <row r="847" ht="15.75" customHeight="1">
      <c r="A847" s="5"/>
      <c r="B847" s="5"/>
      <c r="C847" s="5"/>
      <c r="D847" s="5"/>
      <c r="E847" s="5"/>
      <c r="F847" s="5"/>
      <c r="G847" s="5"/>
      <c r="H847" s="5"/>
      <c r="I847" s="5"/>
      <c r="J847" s="5"/>
      <c r="K847" s="5"/>
      <c r="O847" s="5"/>
    </row>
    <row r="848" ht="15.75" customHeight="1">
      <c r="A848" s="5"/>
      <c r="B848" s="5"/>
      <c r="C848" s="5"/>
      <c r="D848" s="5"/>
      <c r="E848" s="5"/>
      <c r="F848" s="5"/>
      <c r="G848" s="5"/>
      <c r="H848" s="5"/>
      <c r="I848" s="5"/>
      <c r="J848" s="5"/>
      <c r="K848" s="5"/>
      <c r="O848" s="5"/>
    </row>
    <row r="849" ht="15.75" customHeight="1">
      <c r="A849" s="5"/>
      <c r="B849" s="5"/>
      <c r="C849" s="5"/>
      <c r="D849" s="5"/>
      <c r="E849" s="5"/>
      <c r="F849" s="5"/>
      <c r="G849" s="5"/>
      <c r="H849" s="5"/>
      <c r="I849" s="5"/>
      <c r="J849" s="5"/>
      <c r="K849" s="5"/>
      <c r="O849" s="5"/>
    </row>
    <row r="850" ht="15.75" customHeight="1">
      <c r="A850" s="5"/>
      <c r="B850" s="5"/>
      <c r="C850" s="5"/>
      <c r="D850" s="5"/>
      <c r="E850" s="5"/>
      <c r="F850" s="5"/>
      <c r="G850" s="5"/>
      <c r="H850" s="5"/>
      <c r="I850" s="5"/>
      <c r="J850" s="5"/>
      <c r="K850" s="5"/>
      <c r="O850" s="5"/>
    </row>
    <row r="851" ht="15.75" customHeight="1">
      <c r="A851" s="5"/>
      <c r="B851" s="5"/>
      <c r="C851" s="5"/>
      <c r="D851" s="5"/>
      <c r="E851" s="5"/>
      <c r="F851" s="5"/>
      <c r="G851" s="5"/>
      <c r="H851" s="5"/>
      <c r="I851" s="5"/>
      <c r="J851" s="5"/>
      <c r="K851" s="5"/>
      <c r="O851" s="5"/>
    </row>
    <row r="852" ht="15.75" customHeight="1">
      <c r="A852" s="5"/>
      <c r="B852" s="5"/>
      <c r="C852" s="5"/>
      <c r="D852" s="5"/>
      <c r="E852" s="5"/>
      <c r="F852" s="5"/>
      <c r="G852" s="5"/>
      <c r="H852" s="5"/>
      <c r="I852" s="5"/>
      <c r="J852" s="5"/>
      <c r="K852" s="5"/>
      <c r="O852" s="5"/>
    </row>
    <row r="853" ht="15.75" customHeight="1">
      <c r="A853" s="5"/>
      <c r="B853" s="5"/>
      <c r="C853" s="5"/>
      <c r="D853" s="5"/>
      <c r="E853" s="5"/>
      <c r="F853" s="5"/>
      <c r="G853" s="5"/>
      <c r="H853" s="5"/>
      <c r="I853" s="5"/>
      <c r="J853" s="5"/>
      <c r="K853" s="5"/>
      <c r="O853" s="5"/>
    </row>
    <row r="854" ht="15.75" customHeight="1">
      <c r="A854" s="5"/>
      <c r="B854" s="5"/>
      <c r="C854" s="5"/>
      <c r="D854" s="5"/>
      <c r="E854" s="5"/>
      <c r="F854" s="5"/>
      <c r="G854" s="5"/>
      <c r="H854" s="5"/>
      <c r="I854" s="5"/>
      <c r="J854" s="5"/>
      <c r="K854" s="5"/>
      <c r="O854" s="5"/>
    </row>
    <row r="855" ht="15.75" customHeight="1">
      <c r="A855" s="5"/>
      <c r="B855" s="5"/>
      <c r="C855" s="5"/>
      <c r="D855" s="5"/>
      <c r="E855" s="5"/>
      <c r="F855" s="5"/>
      <c r="G855" s="5"/>
      <c r="H855" s="5"/>
      <c r="I855" s="5"/>
      <c r="J855" s="5"/>
      <c r="K855" s="5"/>
      <c r="O855" s="5"/>
    </row>
    <row r="856" ht="15.75" customHeight="1">
      <c r="A856" s="5"/>
      <c r="B856" s="5"/>
      <c r="C856" s="5"/>
      <c r="D856" s="5"/>
      <c r="E856" s="5"/>
      <c r="F856" s="5"/>
      <c r="G856" s="5"/>
      <c r="H856" s="5"/>
      <c r="I856" s="5"/>
      <c r="J856" s="5"/>
      <c r="K856" s="5"/>
      <c r="O856" s="5"/>
    </row>
    <row r="857" ht="15.75" customHeight="1">
      <c r="A857" s="5"/>
      <c r="B857" s="5"/>
      <c r="C857" s="5"/>
      <c r="D857" s="5"/>
      <c r="E857" s="5"/>
      <c r="F857" s="5"/>
      <c r="G857" s="5"/>
      <c r="H857" s="5"/>
      <c r="I857" s="5"/>
      <c r="J857" s="5"/>
      <c r="K857" s="5"/>
      <c r="O857" s="5"/>
    </row>
    <row r="858" ht="15.75" customHeight="1">
      <c r="A858" s="5"/>
      <c r="B858" s="5"/>
      <c r="C858" s="5"/>
      <c r="D858" s="5"/>
      <c r="E858" s="5"/>
      <c r="F858" s="5"/>
      <c r="G858" s="5"/>
      <c r="H858" s="5"/>
      <c r="I858" s="5"/>
      <c r="J858" s="5"/>
      <c r="K858" s="5"/>
      <c r="O858" s="5"/>
    </row>
    <row r="859" ht="15.75" customHeight="1">
      <c r="A859" s="5"/>
      <c r="B859" s="5"/>
      <c r="C859" s="5"/>
      <c r="D859" s="5"/>
      <c r="E859" s="5"/>
      <c r="F859" s="5"/>
      <c r="G859" s="5"/>
      <c r="H859" s="5"/>
      <c r="I859" s="5"/>
      <c r="J859" s="5"/>
      <c r="K859" s="5"/>
      <c r="O859" s="5"/>
    </row>
    <row r="860" ht="15.75" customHeight="1">
      <c r="A860" s="5"/>
      <c r="B860" s="5"/>
      <c r="C860" s="5"/>
      <c r="D860" s="5"/>
      <c r="E860" s="5"/>
      <c r="F860" s="5"/>
      <c r="G860" s="5"/>
      <c r="H860" s="5"/>
      <c r="I860" s="5"/>
      <c r="J860" s="5"/>
      <c r="K860" s="5"/>
      <c r="O860" s="5"/>
    </row>
    <row r="861" ht="15.75" customHeight="1">
      <c r="A861" s="5"/>
      <c r="B861" s="5"/>
      <c r="C861" s="5"/>
      <c r="D861" s="5"/>
      <c r="E861" s="5"/>
      <c r="F861" s="5"/>
      <c r="G861" s="5"/>
      <c r="H861" s="5"/>
      <c r="I861" s="5"/>
      <c r="J861" s="5"/>
      <c r="K861" s="5"/>
      <c r="O861" s="5"/>
    </row>
    <row r="862" ht="15.75" customHeight="1">
      <c r="A862" s="5"/>
      <c r="B862" s="5"/>
      <c r="C862" s="5"/>
      <c r="D862" s="5"/>
      <c r="E862" s="5"/>
      <c r="F862" s="5"/>
      <c r="G862" s="5"/>
      <c r="H862" s="5"/>
      <c r="I862" s="5"/>
      <c r="J862" s="5"/>
      <c r="K862" s="5"/>
      <c r="O862" s="5"/>
    </row>
    <row r="863" ht="15.75" customHeight="1">
      <c r="A863" s="5"/>
      <c r="B863" s="5"/>
      <c r="C863" s="5"/>
      <c r="D863" s="5"/>
      <c r="E863" s="5"/>
      <c r="F863" s="5"/>
      <c r="G863" s="5"/>
      <c r="H863" s="5"/>
      <c r="I863" s="5"/>
      <c r="J863" s="5"/>
      <c r="K863" s="5"/>
      <c r="O863" s="5"/>
    </row>
    <row r="864" ht="15.75" customHeight="1">
      <c r="A864" s="5"/>
      <c r="B864" s="5"/>
      <c r="C864" s="5"/>
      <c r="D864" s="5"/>
      <c r="E864" s="5"/>
      <c r="F864" s="5"/>
      <c r="G864" s="5"/>
      <c r="H864" s="5"/>
      <c r="I864" s="5"/>
      <c r="J864" s="5"/>
      <c r="K864" s="5"/>
      <c r="O864" s="5"/>
    </row>
    <row r="865" ht="15.75" customHeight="1">
      <c r="A865" s="5"/>
      <c r="B865" s="5"/>
      <c r="C865" s="5"/>
      <c r="D865" s="5"/>
      <c r="E865" s="5"/>
      <c r="F865" s="5"/>
      <c r="G865" s="5"/>
      <c r="H865" s="5"/>
      <c r="I865" s="5"/>
      <c r="J865" s="5"/>
      <c r="K865" s="5"/>
      <c r="O865" s="5"/>
    </row>
    <row r="866" ht="15.75" customHeight="1">
      <c r="A866" s="5"/>
      <c r="B866" s="5"/>
      <c r="C866" s="5"/>
      <c r="D866" s="5"/>
      <c r="E866" s="5"/>
      <c r="F866" s="5"/>
      <c r="G866" s="5"/>
      <c r="H866" s="5"/>
      <c r="I866" s="5"/>
      <c r="J866" s="5"/>
      <c r="K866" s="5"/>
      <c r="O866" s="5"/>
    </row>
    <row r="867" ht="15.75" customHeight="1">
      <c r="A867" s="5"/>
      <c r="B867" s="5"/>
      <c r="C867" s="5"/>
      <c r="D867" s="5"/>
      <c r="E867" s="5"/>
      <c r="F867" s="5"/>
      <c r="G867" s="5"/>
      <c r="H867" s="5"/>
      <c r="I867" s="5"/>
      <c r="J867" s="5"/>
      <c r="K867" s="5"/>
      <c r="O867" s="5"/>
    </row>
    <row r="868" ht="15.75" customHeight="1">
      <c r="A868" s="5"/>
      <c r="B868" s="5"/>
      <c r="C868" s="5"/>
      <c r="D868" s="5"/>
      <c r="E868" s="5"/>
      <c r="F868" s="5"/>
      <c r="G868" s="5"/>
      <c r="H868" s="5"/>
      <c r="I868" s="5"/>
      <c r="J868" s="5"/>
      <c r="K868" s="5"/>
      <c r="O868" s="5"/>
    </row>
    <row r="869" ht="15.75" customHeight="1">
      <c r="A869" s="5"/>
      <c r="B869" s="5"/>
      <c r="C869" s="5"/>
      <c r="D869" s="5"/>
      <c r="E869" s="5"/>
      <c r="F869" s="5"/>
      <c r="G869" s="5"/>
      <c r="H869" s="5"/>
      <c r="I869" s="5"/>
      <c r="J869" s="5"/>
      <c r="K869" s="5"/>
      <c r="O869" s="5"/>
    </row>
    <row r="870" ht="15.75" customHeight="1">
      <c r="A870" s="5"/>
      <c r="B870" s="5"/>
      <c r="C870" s="5"/>
      <c r="D870" s="5"/>
      <c r="E870" s="5"/>
      <c r="F870" s="5"/>
      <c r="G870" s="5"/>
      <c r="H870" s="5"/>
      <c r="I870" s="5"/>
      <c r="J870" s="5"/>
      <c r="K870" s="5"/>
      <c r="O870" s="5"/>
    </row>
    <row r="871" ht="15.75" customHeight="1">
      <c r="A871" s="5"/>
      <c r="B871" s="5"/>
      <c r="C871" s="5"/>
      <c r="D871" s="5"/>
      <c r="E871" s="5"/>
      <c r="F871" s="5"/>
      <c r="G871" s="5"/>
      <c r="H871" s="5"/>
      <c r="I871" s="5"/>
      <c r="J871" s="5"/>
      <c r="K871" s="5"/>
      <c r="O871" s="5"/>
    </row>
    <row r="872" ht="15.75" customHeight="1">
      <c r="A872" s="5"/>
      <c r="B872" s="5"/>
      <c r="C872" s="5"/>
      <c r="D872" s="5"/>
      <c r="E872" s="5"/>
      <c r="F872" s="5"/>
      <c r="G872" s="5"/>
      <c r="H872" s="5"/>
      <c r="I872" s="5"/>
      <c r="J872" s="5"/>
      <c r="K872" s="5"/>
      <c r="O872" s="5"/>
    </row>
    <row r="873" ht="15.75" customHeight="1">
      <c r="A873" s="5"/>
      <c r="B873" s="5"/>
      <c r="C873" s="5"/>
      <c r="D873" s="5"/>
      <c r="E873" s="5"/>
      <c r="F873" s="5"/>
      <c r="G873" s="5"/>
      <c r="H873" s="5"/>
      <c r="I873" s="5"/>
      <c r="J873" s="5"/>
      <c r="K873" s="5"/>
      <c r="O873" s="5"/>
    </row>
    <row r="874" ht="15.75" customHeight="1">
      <c r="A874" s="5"/>
      <c r="B874" s="5"/>
      <c r="C874" s="5"/>
      <c r="D874" s="5"/>
      <c r="E874" s="5"/>
      <c r="F874" s="5"/>
      <c r="G874" s="5"/>
      <c r="H874" s="5"/>
      <c r="I874" s="5"/>
      <c r="J874" s="5"/>
      <c r="K874" s="5"/>
      <c r="O874" s="5"/>
    </row>
    <row r="875" ht="15.75" customHeight="1">
      <c r="A875" s="5"/>
      <c r="B875" s="5"/>
      <c r="C875" s="5"/>
      <c r="D875" s="5"/>
      <c r="E875" s="5"/>
      <c r="F875" s="5"/>
      <c r="G875" s="5"/>
      <c r="H875" s="5"/>
      <c r="I875" s="5"/>
      <c r="J875" s="5"/>
      <c r="K875" s="5"/>
      <c r="O875" s="5"/>
    </row>
    <row r="876" ht="15.75" customHeight="1">
      <c r="A876" s="5"/>
      <c r="B876" s="5"/>
      <c r="C876" s="5"/>
      <c r="D876" s="5"/>
      <c r="E876" s="5"/>
      <c r="F876" s="5"/>
      <c r="G876" s="5"/>
      <c r="H876" s="5"/>
      <c r="I876" s="5"/>
      <c r="J876" s="5"/>
      <c r="K876" s="5"/>
      <c r="O876" s="5"/>
    </row>
    <row r="877" ht="15.75" customHeight="1">
      <c r="A877" s="5"/>
      <c r="B877" s="5"/>
      <c r="C877" s="5"/>
      <c r="D877" s="5"/>
      <c r="E877" s="5"/>
      <c r="F877" s="5"/>
      <c r="G877" s="5"/>
      <c r="H877" s="5"/>
      <c r="I877" s="5"/>
      <c r="J877" s="5"/>
      <c r="K877" s="5"/>
      <c r="O877" s="5"/>
    </row>
    <row r="878" ht="15.75" customHeight="1">
      <c r="A878" s="5"/>
      <c r="B878" s="5"/>
      <c r="C878" s="5"/>
      <c r="D878" s="5"/>
      <c r="E878" s="5"/>
      <c r="F878" s="5"/>
      <c r="G878" s="5"/>
      <c r="H878" s="5"/>
      <c r="I878" s="5"/>
      <c r="J878" s="5"/>
      <c r="K878" s="5"/>
      <c r="O878" s="5"/>
    </row>
    <row r="879" ht="15.75" customHeight="1">
      <c r="A879" s="5"/>
      <c r="B879" s="5"/>
      <c r="C879" s="5"/>
      <c r="D879" s="5"/>
      <c r="E879" s="5"/>
      <c r="F879" s="5"/>
      <c r="G879" s="5"/>
      <c r="H879" s="5"/>
      <c r="I879" s="5"/>
      <c r="J879" s="5"/>
      <c r="K879" s="5"/>
      <c r="O879" s="5"/>
    </row>
    <row r="880" ht="15.75" customHeight="1">
      <c r="A880" s="5"/>
      <c r="B880" s="5"/>
      <c r="C880" s="5"/>
      <c r="D880" s="5"/>
      <c r="E880" s="5"/>
      <c r="F880" s="5"/>
      <c r="G880" s="5"/>
      <c r="H880" s="5"/>
      <c r="I880" s="5"/>
      <c r="J880" s="5"/>
      <c r="K880" s="5"/>
      <c r="O880" s="5"/>
    </row>
    <row r="881" ht="15.75" customHeight="1">
      <c r="A881" s="5"/>
      <c r="B881" s="5"/>
      <c r="C881" s="5"/>
      <c r="D881" s="5"/>
      <c r="E881" s="5"/>
      <c r="F881" s="5"/>
      <c r="G881" s="5"/>
      <c r="H881" s="5"/>
      <c r="I881" s="5"/>
      <c r="J881" s="5"/>
      <c r="K881" s="5"/>
      <c r="O881" s="5"/>
    </row>
    <row r="882" ht="15.75" customHeight="1">
      <c r="A882" s="5"/>
      <c r="B882" s="5"/>
      <c r="C882" s="5"/>
      <c r="D882" s="5"/>
      <c r="E882" s="5"/>
      <c r="F882" s="5"/>
      <c r="G882" s="5"/>
      <c r="H882" s="5"/>
      <c r="I882" s="5"/>
      <c r="J882" s="5"/>
      <c r="K882" s="5"/>
      <c r="O882" s="5"/>
    </row>
    <row r="883" ht="15.75" customHeight="1">
      <c r="A883" s="5"/>
      <c r="B883" s="5"/>
      <c r="C883" s="5"/>
      <c r="D883" s="5"/>
      <c r="E883" s="5"/>
      <c r="F883" s="5"/>
      <c r="G883" s="5"/>
      <c r="H883" s="5"/>
      <c r="I883" s="5"/>
      <c r="J883" s="5"/>
      <c r="K883" s="5"/>
      <c r="O883" s="5"/>
    </row>
    <row r="884" ht="15.75" customHeight="1">
      <c r="A884" s="5"/>
      <c r="B884" s="5"/>
      <c r="C884" s="5"/>
      <c r="D884" s="5"/>
      <c r="E884" s="5"/>
      <c r="F884" s="5"/>
      <c r="G884" s="5"/>
      <c r="H884" s="5"/>
      <c r="I884" s="5"/>
      <c r="J884" s="5"/>
      <c r="K884" s="5"/>
      <c r="O884" s="5"/>
    </row>
    <row r="885" ht="15.75" customHeight="1">
      <c r="A885" s="5"/>
      <c r="B885" s="5"/>
      <c r="C885" s="5"/>
      <c r="D885" s="5"/>
      <c r="E885" s="5"/>
      <c r="F885" s="5"/>
      <c r="G885" s="5"/>
      <c r="H885" s="5"/>
      <c r="I885" s="5"/>
      <c r="J885" s="5"/>
      <c r="K885" s="5"/>
      <c r="O885" s="5"/>
    </row>
    <row r="886" ht="15.75" customHeight="1">
      <c r="A886" s="5"/>
      <c r="B886" s="5"/>
      <c r="C886" s="5"/>
      <c r="D886" s="5"/>
      <c r="E886" s="5"/>
      <c r="F886" s="5"/>
      <c r="G886" s="5"/>
      <c r="H886" s="5"/>
      <c r="I886" s="5"/>
      <c r="J886" s="5"/>
      <c r="K886" s="5"/>
      <c r="O886" s="5"/>
    </row>
    <row r="887" ht="15.75" customHeight="1">
      <c r="A887" s="5"/>
      <c r="B887" s="5"/>
      <c r="C887" s="5"/>
      <c r="D887" s="5"/>
      <c r="E887" s="5"/>
      <c r="F887" s="5"/>
      <c r="G887" s="5"/>
      <c r="H887" s="5"/>
      <c r="I887" s="5"/>
      <c r="J887" s="5"/>
      <c r="K887" s="5"/>
      <c r="O887" s="5"/>
    </row>
    <row r="888" ht="15.75" customHeight="1">
      <c r="A888" s="5"/>
      <c r="B888" s="5"/>
      <c r="C888" s="5"/>
      <c r="D888" s="5"/>
      <c r="E888" s="5"/>
      <c r="F888" s="5"/>
      <c r="G888" s="5"/>
      <c r="H888" s="5"/>
      <c r="I888" s="5"/>
      <c r="J888" s="5"/>
      <c r="K888" s="5"/>
      <c r="O888" s="5"/>
    </row>
    <row r="889" ht="15.75" customHeight="1">
      <c r="A889" s="5"/>
      <c r="B889" s="5"/>
      <c r="C889" s="5"/>
      <c r="D889" s="5"/>
      <c r="E889" s="5"/>
      <c r="F889" s="5"/>
      <c r="G889" s="5"/>
      <c r="H889" s="5"/>
      <c r="I889" s="5"/>
      <c r="J889" s="5"/>
      <c r="K889" s="5"/>
      <c r="O889" s="5"/>
    </row>
    <row r="890" ht="15.75" customHeight="1">
      <c r="A890" s="5"/>
      <c r="B890" s="5"/>
      <c r="C890" s="5"/>
      <c r="D890" s="5"/>
      <c r="E890" s="5"/>
      <c r="F890" s="5"/>
      <c r="G890" s="5"/>
      <c r="H890" s="5"/>
      <c r="I890" s="5"/>
      <c r="J890" s="5"/>
      <c r="K890" s="5"/>
      <c r="O890" s="5"/>
    </row>
    <row r="891" ht="15.75" customHeight="1">
      <c r="A891" s="5"/>
      <c r="B891" s="5"/>
      <c r="C891" s="5"/>
      <c r="D891" s="5"/>
      <c r="E891" s="5"/>
      <c r="F891" s="5"/>
      <c r="G891" s="5"/>
      <c r="H891" s="5"/>
      <c r="I891" s="5"/>
      <c r="J891" s="5"/>
      <c r="K891" s="5"/>
      <c r="O891" s="5"/>
    </row>
    <row r="892" ht="15.75" customHeight="1">
      <c r="A892" s="5"/>
      <c r="B892" s="5"/>
      <c r="C892" s="5"/>
      <c r="D892" s="5"/>
      <c r="E892" s="5"/>
      <c r="F892" s="5"/>
      <c r="G892" s="5"/>
      <c r="H892" s="5"/>
      <c r="I892" s="5"/>
      <c r="J892" s="5"/>
      <c r="K892" s="5"/>
      <c r="O892" s="5"/>
    </row>
    <row r="893" ht="15.75" customHeight="1">
      <c r="A893" s="5"/>
      <c r="B893" s="5"/>
      <c r="C893" s="5"/>
      <c r="D893" s="5"/>
      <c r="E893" s="5"/>
      <c r="F893" s="5"/>
      <c r="G893" s="5"/>
      <c r="H893" s="5"/>
      <c r="I893" s="5"/>
      <c r="J893" s="5"/>
      <c r="K893" s="5"/>
      <c r="O893" s="5"/>
    </row>
    <row r="894" ht="15.75" customHeight="1">
      <c r="A894" s="5"/>
      <c r="B894" s="5"/>
      <c r="C894" s="5"/>
      <c r="D894" s="5"/>
      <c r="E894" s="5"/>
      <c r="F894" s="5"/>
      <c r="G894" s="5"/>
      <c r="H894" s="5"/>
      <c r="I894" s="5"/>
      <c r="J894" s="5"/>
      <c r="K894" s="5"/>
      <c r="O894" s="5"/>
    </row>
    <row r="895" ht="15.75" customHeight="1">
      <c r="A895" s="5"/>
      <c r="B895" s="5"/>
      <c r="C895" s="5"/>
      <c r="D895" s="5"/>
      <c r="E895" s="5"/>
      <c r="F895" s="5"/>
      <c r="G895" s="5"/>
      <c r="H895" s="5"/>
      <c r="I895" s="5"/>
      <c r="J895" s="5"/>
      <c r="K895" s="5"/>
      <c r="O895" s="5"/>
    </row>
    <row r="896" ht="15.75" customHeight="1">
      <c r="A896" s="5"/>
      <c r="B896" s="5"/>
      <c r="C896" s="5"/>
      <c r="D896" s="5"/>
      <c r="E896" s="5"/>
      <c r="F896" s="5"/>
      <c r="G896" s="5"/>
      <c r="H896" s="5"/>
      <c r="I896" s="5"/>
      <c r="J896" s="5"/>
      <c r="K896" s="5"/>
      <c r="O896" s="5"/>
    </row>
    <row r="897" ht="15.75" customHeight="1">
      <c r="A897" s="5"/>
      <c r="B897" s="5"/>
      <c r="C897" s="5"/>
      <c r="D897" s="5"/>
      <c r="E897" s="5"/>
      <c r="F897" s="5"/>
      <c r="G897" s="5"/>
      <c r="H897" s="5"/>
      <c r="I897" s="5"/>
      <c r="J897" s="5"/>
      <c r="K897" s="5"/>
      <c r="O897" s="5"/>
    </row>
    <row r="898" ht="15.75" customHeight="1">
      <c r="A898" s="5"/>
      <c r="B898" s="5"/>
      <c r="C898" s="5"/>
      <c r="D898" s="5"/>
      <c r="E898" s="5"/>
      <c r="F898" s="5"/>
      <c r="G898" s="5"/>
      <c r="H898" s="5"/>
      <c r="I898" s="5"/>
      <c r="J898" s="5"/>
      <c r="K898" s="5"/>
      <c r="O898" s="5"/>
    </row>
    <row r="899" ht="15.75" customHeight="1">
      <c r="A899" s="5"/>
      <c r="B899" s="5"/>
      <c r="C899" s="5"/>
      <c r="D899" s="5"/>
      <c r="E899" s="5"/>
      <c r="F899" s="5"/>
      <c r="G899" s="5"/>
      <c r="H899" s="5"/>
      <c r="I899" s="5"/>
      <c r="J899" s="5"/>
      <c r="K899" s="5"/>
      <c r="O899" s="5"/>
    </row>
    <row r="900" ht="15.75" customHeight="1">
      <c r="A900" s="5"/>
      <c r="B900" s="5"/>
      <c r="C900" s="5"/>
      <c r="D900" s="5"/>
      <c r="E900" s="5"/>
      <c r="F900" s="5"/>
      <c r="G900" s="5"/>
      <c r="H900" s="5"/>
      <c r="I900" s="5"/>
      <c r="J900" s="5"/>
      <c r="K900" s="5"/>
      <c r="O900" s="5"/>
    </row>
    <row r="901" ht="15.75" customHeight="1">
      <c r="A901" s="5"/>
      <c r="B901" s="5"/>
      <c r="C901" s="5"/>
      <c r="D901" s="5"/>
      <c r="E901" s="5"/>
      <c r="F901" s="5"/>
      <c r="G901" s="5"/>
      <c r="H901" s="5"/>
      <c r="I901" s="5"/>
      <c r="J901" s="5"/>
      <c r="K901" s="5"/>
      <c r="O901" s="5"/>
    </row>
    <row r="902" ht="15.75" customHeight="1">
      <c r="A902" s="5"/>
      <c r="B902" s="5"/>
      <c r="C902" s="5"/>
      <c r="D902" s="5"/>
      <c r="E902" s="5"/>
      <c r="F902" s="5"/>
      <c r="G902" s="5"/>
      <c r="H902" s="5"/>
      <c r="I902" s="5"/>
      <c r="J902" s="5"/>
      <c r="K902" s="5"/>
      <c r="O902" s="5"/>
    </row>
    <row r="903" ht="15.75" customHeight="1">
      <c r="A903" s="5"/>
      <c r="B903" s="5"/>
      <c r="C903" s="5"/>
      <c r="D903" s="5"/>
      <c r="E903" s="5"/>
      <c r="F903" s="5"/>
      <c r="G903" s="5"/>
      <c r="H903" s="5"/>
      <c r="I903" s="5"/>
      <c r="J903" s="5"/>
      <c r="K903" s="5"/>
      <c r="O903" s="5"/>
    </row>
    <row r="904" ht="15.75" customHeight="1">
      <c r="A904" s="5"/>
      <c r="B904" s="5"/>
      <c r="C904" s="5"/>
      <c r="D904" s="5"/>
      <c r="E904" s="5"/>
      <c r="F904" s="5"/>
      <c r="G904" s="5"/>
      <c r="H904" s="5"/>
      <c r="I904" s="5"/>
      <c r="J904" s="5"/>
      <c r="K904" s="5"/>
      <c r="O904" s="5"/>
    </row>
    <row r="905" ht="15.75" customHeight="1">
      <c r="A905" s="5"/>
      <c r="B905" s="5"/>
      <c r="C905" s="5"/>
      <c r="D905" s="5"/>
      <c r="E905" s="5"/>
      <c r="F905" s="5"/>
      <c r="G905" s="5"/>
      <c r="H905" s="5"/>
      <c r="I905" s="5"/>
      <c r="J905" s="5"/>
      <c r="K905" s="5"/>
      <c r="O905" s="5"/>
    </row>
    <row r="906" ht="15.75" customHeight="1">
      <c r="A906" s="5"/>
      <c r="B906" s="5"/>
      <c r="C906" s="5"/>
      <c r="D906" s="5"/>
      <c r="E906" s="5"/>
      <c r="F906" s="5"/>
      <c r="G906" s="5"/>
      <c r="H906" s="5"/>
      <c r="I906" s="5"/>
      <c r="J906" s="5"/>
      <c r="K906" s="5"/>
      <c r="O906" s="5"/>
    </row>
    <row r="907" ht="15.75" customHeight="1">
      <c r="A907" s="5"/>
      <c r="B907" s="5"/>
      <c r="C907" s="5"/>
      <c r="D907" s="5"/>
      <c r="E907" s="5"/>
      <c r="F907" s="5"/>
      <c r="G907" s="5"/>
      <c r="H907" s="5"/>
      <c r="I907" s="5"/>
      <c r="J907" s="5"/>
      <c r="K907" s="5"/>
      <c r="O907" s="5"/>
    </row>
    <row r="908" ht="15.75" customHeight="1">
      <c r="A908" s="5"/>
      <c r="B908" s="5"/>
      <c r="C908" s="5"/>
      <c r="D908" s="5"/>
      <c r="E908" s="5"/>
      <c r="F908" s="5"/>
      <c r="G908" s="5"/>
      <c r="H908" s="5"/>
      <c r="I908" s="5"/>
      <c r="J908" s="5"/>
      <c r="K908" s="5"/>
      <c r="O908" s="5"/>
    </row>
    <row r="909" ht="15.75" customHeight="1">
      <c r="A909" s="5"/>
      <c r="B909" s="5"/>
      <c r="C909" s="5"/>
      <c r="D909" s="5"/>
      <c r="E909" s="5"/>
      <c r="F909" s="5"/>
      <c r="G909" s="5"/>
      <c r="H909" s="5"/>
      <c r="I909" s="5"/>
      <c r="J909" s="5"/>
      <c r="K909" s="5"/>
      <c r="O909" s="5"/>
    </row>
    <row r="910" ht="15.75" customHeight="1">
      <c r="A910" s="5"/>
      <c r="B910" s="5"/>
      <c r="C910" s="5"/>
      <c r="D910" s="5"/>
      <c r="E910" s="5"/>
      <c r="F910" s="5"/>
      <c r="G910" s="5"/>
      <c r="H910" s="5"/>
      <c r="I910" s="5"/>
      <c r="J910" s="5"/>
      <c r="K910" s="5"/>
      <c r="O910" s="5"/>
    </row>
    <row r="911" ht="15.75" customHeight="1">
      <c r="A911" s="5"/>
      <c r="B911" s="5"/>
      <c r="C911" s="5"/>
      <c r="D911" s="5"/>
      <c r="E911" s="5"/>
      <c r="F911" s="5"/>
      <c r="G911" s="5"/>
      <c r="H911" s="5"/>
      <c r="I911" s="5"/>
      <c r="J911" s="5"/>
      <c r="K911" s="5"/>
      <c r="O911" s="5"/>
    </row>
    <row r="912" ht="15.75" customHeight="1">
      <c r="A912" s="5"/>
      <c r="B912" s="5"/>
      <c r="C912" s="5"/>
      <c r="D912" s="5"/>
      <c r="E912" s="5"/>
      <c r="F912" s="5"/>
      <c r="G912" s="5"/>
      <c r="H912" s="5"/>
      <c r="I912" s="5"/>
      <c r="J912" s="5"/>
      <c r="K912" s="5"/>
      <c r="O912" s="5"/>
    </row>
    <row r="913" ht="15.75" customHeight="1">
      <c r="A913" s="5"/>
      <c r="B913" s="5"/>
      <c r="C913" s="5"/>
      <c r="D913" s="5"/>
      <c r="E913" s="5"/>
      <c r="F913" s="5"/>
      <c r="G913" s="5"/>
      <c r="H913" s="5"/>
      <c r="I913" s="5"/>
      <c r="J913" s="5"/>
      <c r="K913" s="5"/>
      <c r="O913" s="5"/>
    </row>
    <row r="914" ht="15.75" customHeight="1">
      <c r="A914" s="5"/>
      <c r="B914" s="5"/>
      <c r="C914" s="5"/>
      <c r="D914" s="5"/>
      <c r="E914" s="5"/>
      <c r="F914" s="5"/>
      <c r="G914" s="5"/>
      <c r="H914" s="5"/>
      <c r="I914" s="5"/>
      <c r="J914" s="5"/>
      <c r="K914" s="5"/>
      <c r="O914" s="5"/>
    </row>
    <row r="915" ht="15.75" customHeight="1">
      <c r="A915" s="5"/>
      <c r="B915" s="5"/>
      <c r="C915" s="5"/>
      <c r="D915" s="5"/>
      <c r="E915" s="5"/>
      <c r="F915" s="5"/>
      <c r="G915" s="5"/>
      <c r="H915" s="5"/>
      <c r="I915" s="5"/>
      <c r="J915" s="5"/>
      <c r="K915" s="5"/>
      <c r="O915" s="5"/>
    </row>
    <row r="916" ht="15.75" customHeight="1">
      <c r="A916" s="5"/>
      <c r="B916" s="5"/>
      <c r="C916" s="5"/>
      <c r="D916" s="5"/>
      <c r="E916" s="5"/>
      <c r="F916" s="5"/>
      <c r="G916" s="5"/>
      <c r="H916" s="5"/>
      <c r="I916" s="5"/>
      <c r="J916" s="5"/>
      <c r="K916" s="5"/>
      <c r="O916" s="5"/>
    </row>
    <row r="917" ht="15.75" customHeight="1">
      <c r="A917" s="5"/>
      <c r="B917" s="5"/>
      <c r="C917" s="5"/>
      <c r="D917" s="5"/>
      <c r="E917" s="5"/>
      <c r="F917" s="5"/>
      <c r="G917" s="5"/>
      <c r="H917" s="5"/>
      <c r="I917" s="5"/>
      <c r="J917" s="5"/>
      <c r="K917" s="5"/>
      <c r="O917" s="5"/>
    </row>
    <row r="918" ht="15.75" customHeight="1">
      <c r="A918" s="5"/>
      <c r="B918" s="5"/>
      <c r="C918" s="5"/>
      <c r="D918" s="5"/>
      <c r="E918" s="5"/>
      <c r="F918" s="5"/>
      <c r="G918" s="5"/>
      <c r="H918" s="5"/>
      <c r="I918" s="5"/>
      <c r="J918" s="5"/>
      <c r="K918" s="5"/>
      <c r="O918" s="5"/>
    </row>
    <row r="919" ht="15.75" customHeight="1">
      <c r="A919" s="5"/>
      <c r="B919" s="5"/>
      <c r="C919" s="5"/>
      <c r="D919" s="5"/>
      <c r="E919" s="5"/>
      <c r="F919" s="5"/>
      <c r="G919" s="5"/>
      <c r="H919" s="5"/>
      <c r="I919" s="5"/>
      <c r="J919" s="5"/>
      <c r="K919" s="5"/>
      <c r="O919" s="5"/>
    </row>
    <row r="920" ht="15.75" customHeight="1">
      <c r="A920" s="5"/>
      <c r="B920" s="5"/>
      <c r="C920" s="5"/>
      <c r="D920" s="5"/>
      <c r="E920" s="5"/>
      <c r="F920" s="5"/>
      <c r="G920" s="5"/>
      <c r="H920" s="5"/>
      <c r="I920" s="5"/>
      <c r="J920" s="5"/>
      <c r="K920" s="5"/>
      <c r="O920" s="5"/>
    </row>
    <row r="921" ht="15.75" customHeight="1">
      <c r="A921" s="5"/>
      <c r="B921" s="5"/>
      <c r="C921" s="5"/>
      <c r="D921" s="5"/>
      <c r="E921" s="5"/>
      <c r="F921" s="5"/>
      <c r="G921" s="5"/>
      <c r="H921" s="5"/>
      <c r="I921" s="5"/>
      <c r="J921" s="5"/>
      <c r="K921" s="5"/>
      <c r="O921" s="5"/>
    </row>
    <row r="922" ht="15.75" customHeight="1">
      <c r="A922" s="5"/>
      <c r="B922" s="5"/>
      <c r="C922" s="5"/>
      <c r="D922" s="5"/>
      <c r="E922" s="5"/>
      <c r="F922" s="5"/>
      <c r="G922" s="5"/>
      <c r="H922" s="5"/>
      <c r="I922" s="5"/>
      <c r="J922" s="5"/>
      <c r="K922" s="5"/>
      <c r="O922" s="5"/>
    </row>
    <row r="923" ht="15.75" customHeight="1">
      <c r="A923" s="5"/>
      <c r="B923" s="5"/>
      <c r="C923" s="5"/>
      <c r="D923" s="5"/>
      <c r="E923" s="5"/>
      <c r="F923" s="5"/>
      <c r="G923" s="5"/>
      <c r="H923" s="5"/>
      <c r="I923" s="5"/>
      <c r="J923" s="5"/>
      <c r="K923" s="5"/>
      <c r="O923" s="5"/>
    </row>
    <row r="924" ht="15.75" customHeight="1">
      <c r="A924" s="5"/>
      <c r="B924" s="5"/>
      <c r="C924" s="5"/>
      <c r="D924" s="5"/>
      <c r="E924" s="5"/>
      <c r="F924" s="5"/>
      <c r="G924" s="5"/>
      <c r="H924" s="5"/>
      <c r="I924" s="5"/>
      <c r="J924" s="5"/>
      <c r="K924" s="5"/>
      <c r="O924" s="5"/>
    </row>
    <row r="925" ht="15.75" customHeight="1">
      <c r="A925" s="5"/>
      <c r="B925" s="5"/>
      <c r="C925" s="5"/>
      <c r="D925" s="5"/>
      <c r="E925" s="5"/>
      <c r="F925" s="5"/>
      <c r="G925" s="5"/>
      <c r="H925" s="5"/>
      <c r="I925" s="5"/>
      <c r="J925" s="5"/>
      <c r="K925" s="5"/>
      <c r="O925" s="5"/>
    </row>
    <row r="926" ht="15.75" customHeight="1">
      <c r="A926" s="5"/>
      <c r="B926" s="5"/>
      <c r="C926" s="5"/>
      <c r="D926" s="5"/>
      <c r="E926" s="5"/>
      <c r="F926" s="5"/>
      <c r="G926" s="5"/>
      <c r="H926" s="5"/>
      <c r="I926" s="5"/>
      <c r="J926" s="5"/>
      <c r="K926" s="5"/>
      <c r="O926" s="5"/>
    </row>
    <row r="927" ht="15.75" customHeight="1">
      <c r="A927" s="5"/>
      <c r="B927" s="5"/>
      <c r="C927" s="5"/>
      <c r="D927" s="5"/>
      <c r="E927" s="5"/>
      <c r="F927" s="5"/>
      <c r="G927" s="5"/>
      <c r="H927" s="5"/>
      <c r="I927" s="5"/>
      <c r="J927" s="5"/>
      <c r="K927" s="5"/>
      <c r="O927" s="5"/>
    </row>
    <row r="928" ht="15.75" customHeight="1">
      <c r="A928" s="5"/>
      <c r="B928" s="5"/>
      <c r="C928" s="5"/>
      <c r="D928" s="5"/>
      <c r="E928" s="5"/>
      <c r="F928" s="5"/>
      <c r="G928" s="5"/>
      <c r="H928" s="5"/>
      <c r="I928" s="5"/>
      <c r="J928" s="5"/>
      <c r="K928" s="5"/>
      <c r="O928" s="5"/>
    </row>
    <row r="929" ht="15.75" customHeight="1">
      <c r="A929" s="5"/>
      <c r="B929" s="5"/>
      <c r="C929" s="5"/>
      <c r="D929" s="5"/>
      <c r="E929" s="5"/>
      <c r="F929" s="5"/>
      <c r="G929" s="5"/>
      <c r="H929" s="5"/>
      <c r="I929" s="5"/>
      <c r="J929" s="5"/>
      <c r="K929" s="5"/>
      <c r="O929" s="5"/>
    </row>
    <row r="930" ht="15.75" customHeight="1">
      <c r="A930" s="5"/>
      <c r="B930" s="5"/>
      <c r="C930" s="5"/>
      <c r="D930" s="5"/>
      <c r="E930" s="5"/>
      <c r="F930" s="5"/>
      <c r="G930" s="5"/>
      <c r="H930" s="5"/>
      <c r="I930" s="5"/>
      <c r="J930" s="5"/>
      <c r="K930" s="5"/>
      <c r="O930" s="5"/>
    </row>
    <row r="931" ht="15.75" customHeight="1">
      <c r="A931" s="5"/>
      <c r="B931" s="5"/>
      <c r="C931" s="5"/>
      <c r="D931" s="5"/>
      <c r="E931" s="5"/>
      <c r="F931" s="5"/>
      <c r="G931" s="5"/>
      <c r="H931" s="5"/>
      <c r="I931" s="5"/>
      <c r="J931" s="5"/>
      <c r="K931" s="5"/>
      <c r="O931" s="5"/>
    </row>
    <row r="932" ht="15.75" customHeight="1">
      <c r="A932" s="5"/>
      <c r="B932" s="5"/>
      <c r="C932" s="5"/>
      <c r="D932" s="5"/>
      <c r="E932" s="5"/>
      <c r="F932" s="5"/>
      <c r="G932" s="5"/>
      <c r="H932" s="5"/>
      <c r="I932" s="5"/>
      <c r="J932" s="5"/>
      <c r="K932" s="5"/>
      <c r="O932" s="5"/>
    </row>
    <row r="933" ht="15.75" customHeight="1">
      <c r="A933" s="5"/>
      <c r="B933" s="5"/>
      <c r="C933" s="5"/>
      <c r="D933" s="5"/>
      <c r="E933" s="5"/>
      <c r="F933" s="5"/>
      <c r="G933" s="5"/>
      <c r="H933" s="5"/>
      <c r="I933" s="5"/>
      <c r="J933" s="5"/>
      <c r="K933" s="5"/>
      <c r="O933" s="5"/>
    </row>
    <row r="934" ht="15.75" customHeight="1">
      <c r="A934" s="5"/>
      <c r="B934" s="5"/>
      <c r="C934" s="5"/>
      <c r="D934" s="5"/>
      <c r="E934" s="5"/>
      <c r="F934" s="5"/>
      <c r="G934" s="5"/>
      <c r="H934" s="5"/>
      <c r="I934" s="5"/>
      <c r="J934" s="5"/>
      <c r="K934" s="5"/>
      <c r="O934" s="5"/>
    </row>
    <row r="935" ht="15.75" customHeight="1">
      <c r="A935" s="5"/>
      <c r="B935" s="5"/>
      <c r="C935" s="5"/>
      <c r="D935" s="5"/>
      <c r="E935" s="5"/>
      <c r="F935" s="5"/>
      <c r="G935" s="5"/>
      <c r="H935" s="5"/>
      <c r="I935" s="5"/>
      <c r="J935" s="5"/>
      <c r="K935" s="5"/>
      <c r="O935" s="5"/>
    </row>
    <row r="936" ht="15.75" customHeight="1">
      <c r="A936" s="5"/>
      <c r="B936" s="5"/>
      <c r="C936" s="5"/>
      <c r="D936" s="5"/>
      <c r="E936" s="5"/>
      <c r="F936" s="5"/>
      <c r="G936" s="5"/>
      <c r="H936" s="5"/>
      <c r="I936" s="5"/>
      <c r="J936" s="5"/>
      <c r="K936" s="5"/>
      <c r="O936" s="5"/>
    </row>
    <row r="937" ht="15.75" customHeight="1">
      <c r="A937" s="5"/>
      <c r="B937" s="5"/>
      <c r="C937" s="5"/>
      <c r="D937" s="5"/>
      <c r="E937" s="5"/>
      <c r="F937" s="5"/>
      <c r="G937" s="5"/>
      <c r="H937" s="5"/>
      <c r="I937" s="5"/>
      <c r="J937" s="5"/>
      <c r="K937" s="5"/>
      <c r="O937" s="5"/>
    </row>
    <row r="938" ht="15.75" customHeight="1">
      <c r="A938" s="5"/>
      <c r="B938" s="5"/>
      <c r="C938" s="5"/>
      <c r="D938" s="5"/>
      <c r="E938" s="5"/>
      <c r="F938" s="5"/>
      <c r="G938" s="5"/>
      <c r="H938" s="5"/>
      <c r="I938" s="5"/>
      <c r="J938" s="5"/>
      <c r="K938" s="5"/>
      <c r="O938" s="5"/>
    </row>
    <row r="939" ht="15.75" customHeight="1">
      <c r="A939" s="5"/>
      <c r="B939" s="5"/>
      <c r="C939" s="5"/>
      <c r="D939" s="5"/>
      <c r="E939" s="5"/>
      <c r="F939" s="5"/>
      <c r="G939" s="5"/>
      <c r="H939" s="5"/>
      <c r="I939" s="5"/>
      <c r="J939" s="5"/>
      <c r="K939" s="5"/>
      <c r="O939" s="5"/>
    </row>
    <row r="940" ht="15.75" customHeight="1">
      <c r="A940" s="5"/>
      <c r="B940" s="5"/>
      <c r="C940" s="5"/>
      <c r="D940" s="5"/>
      <c r="E940" s="5"/>
      <c r="F940" s="5"/>
      <c r="G940" s="5"/>
      <c r="H940" s="5"/>
      <c r="I940" s="5"/>
      <c r="J940" s="5"/>
      <c r="K940" s="5"/>
      <c r="O940" s="5"/>
    </row>
    <row r="941" ht="15.75" customHeight="1">
      <c r="A941" s="5"/>
      <c r="B941" s="5"/>
      <c r="C941" s="5"/>
      <c r="D941" s="5"/>
      <c r="E941" s="5"/>
      <c r="F941" s="5"/>
      <c r="G941" s="5"/>
      <c r="H941" s="5"/>
      <c r="I941" s="5"/>
      <c r="J941" s="5"/>
      <c r="K941" s="5"/>
      <c r="O941" s="5"/>
    </row>
    <row r="942" ht="15.75" customHeight="1">
      <c r="A942" s="5"/>
      <c r="B942" s="5"/>
      <c r="C942" s="5"/>
      <c r="D942" s="5"/>
      <c r="E942" s="5"/>
      <c r="F942" s="5"/>
      <c r="G942" s="5"/>
      <c r="H942" s="5"/>
      <c r="I942" s="5"/>
      <c r="J942" s="5"/>
      <c r="K942" s="5"/>
      <c r="O942" s="5"/>
    </row>
    <row r="943" ht="15.75" customHeight="1">
      <c r="A943" s="5"/>
      <c r="B943" s="5"/>
      <c r="C943" s="5"/>
      <c r="D943" s="5"/>
      <c r="E943" s="5"/>
      <c r="F943" s="5"/>
      <c r="G943" s="5"/>
      <c r="H943" s="5"/>
      <c r="I943" s="5"/>
      <c r="J943" s="5"/>
      <c r="K943" s="5"/>
      <c r="O943" s="5"/>
    </row>
    <row r="944" ht="15.75" customHeight="1">
      <c r="A944" s="5"/>
      <c r="B944" s="5"/>
      <c r="C944" s="5"/>
      <c r="D944" s="5"/>
      <c r="E944" s="5"/>
      <c r="F944" s="5"/>
      <c r="G944" s="5"/>
      <c r="H944" s="5"/>
      <c r="I944" s="5"/>
      <c r="J944" s="5"/>
      <c r="K944" s="5"/>
      <c r="O944" s="5"/>
    </row>
    <row r="945" ht="15.75" customHeight="1">
      <c r="A945" s="5"/>
      <c r="B945" s="5"/>
      <c r="C945" s="5"/>
      <c r="D945" s="5"/>
      <c r="E945" s="5"/>
      <c r="F945" s="5"/>
      <c r="G945" s="5"/>
      <c r="H945" s="5"/>
      <c r="I945" s="5"/>
      <c r="J945" s="5"/>
      <c r="K945" s="5"/>
      <c r="O945" s="5"/>
    </row>
    <row r="946" ht="15.75" customHeight="1">
      <c r="A946" s="5"/>
      <c r="B946" s="5"/>
      <c r="C946" s="5"/>
      <c r="D946" s="5"/>
      <c r="E946" s="5"/>
      <c r="F946" s="5"/>
      <c r="G946" s="5"/>
      <c r="H946" s="5"/>
      <c r="I946" s="5"/>
      <c r="J946" s="5"/>
      <c r="K946" s="5"/>
      <c r="O946" s="5"/>
    </row>
    <row r="947" ht="15.75" customHeight="1">
      <c r="A947" s="5"/>
      <c r="B947" s="5"/>
      <c r="C947" s="5"/>
      <c r="D947" s="5"/>
      <c r="E947" s="5"/>
      <c r="F947" s="5"/>
      <c r="G947" s="5"/>
      <c r="H947" s="5"/>
      <c r="I947" s="5"/>
      <c r="J947" s="5"/>
      <c r="K947" s="5"/>
      <c r="O947" s="5"/>
    </row>
    <row r="948" ht="15.75" customHeight="1">
      <c r="A948" s="5"/>
      <c r="B948" s="5"/>
      <c r="C948" s="5"/>
      <c r="D948" s="5"/>
      <c r="E948" s="5"/>
      <c r="F948" s="5"/>
      <c r="G948" s="5"/>
      <c r="H948" s="5"/>
      <c r="I948" s="5"/>
      <c r="J948" s="5"/>
      <c r="K948" s="5"/>
      <c r="O948" s="5"/>
    </row>
    <row r="949" ht="15.75" customHeight="1">
      <c r="A949" s="5"/>
      <c r="B949" s="5"/>
      <c r="C949" s="5"/>
      <c r="D949" s="5"/>
      <c r="E949" s="5"/>
      <c r="F949" s="5"/>
      <c r="G949" s="5"/>
      <c r="H949" s="5"/>
      <c r="I949" s="5"/>
      <c r="J949" s="5"/>
      <c r="K949" s="5"/>
      <c r="O949" s="5"/>
    </row>
    <row r="950" ht="15.75" customHeight="1">
      <c r="A950" s="5"/>
      <c r="B950" s="5"/>
      <c r="C950" s="5"/>
      <c r="D950" s="5"/>
      <c r="E950" s="5"/>
      <c r="F950" s="5"/>
      <c r="G950" s="5"/>
      <c r="H950" s="5"/>
      <c r="I950" s="5"/>
      <c r="J950" s="5"/>
      <c r="K950" s="5"/>
      <c r="O950" s="5"/>
    </row>
    <row r="951" ht="15.75" customHeight="1">
      <c r="A951" s="5"/>
      <c r="B951" s="5"/>
      <c r="C951" s="5"/>
      <c r="D951" s="5"/>
      <c r="E951" s="5"/>
      <c r="F951" s="5"/>
      <c r="G951" s="5"/>
      <c r="H951" s="5"/>
      <c r="I951" s="5"/>
      <c r="J951" s="5"/>
      <c r="K951" s="5"/>
      <c r="O951" s="5"/>
    </row>
    <row r="952" ht="15.75" customHeight="1">
      <c r="A952" s="5"/>
      <c r="B952" s="5"/>
      <c r="C952" s="5"/>
      <c r="D952" s="5"/>
      <c r="E952" s="5"/>
      <c r="F952" s="5"/>
      <c r="G952" s="5"/>
      <c r="H952" s="5"/>
      <c r="I952" s="5"/>
      <c r="J952" s="5"/>
      <c r="K952" s="5"/>
      <c r="O952" s="5"/>
    </row>
    <row r="953" ht="15.75" customHeight="1">
      <c r="A953" s="5"/>
      <c r="B953" s="5"/>
      <c r="C953" s="5"/>
      <c r="D953" s="5"/>
      <c r="E953" s="5"/>
      <c r="F953" s="5"/>
      <c r="G953" s="5"/>
      <c r="H953" s="5"/>
      <c r="I953" s="5"/>
      <c r="J953" s="5"/>
      <c r="K953" s="5"/>
      <c r="O953" s="5"/>
    </row>
    <row r="954" ht="15.75" customHeight="1">
      <c r="A954" s="5"/>
      <c r="B954" s="5"/>
      <c r="C954" s="5"/>
      <c r="D954" s="5"/>
      <c r="E954" s="5"/>
      <c r="F954" s="5"/>
      <c r="G954" s="5"/>
      <c r="H954" s="5"/>
      <c r="I954" s="5"/>
      <c r="J954" s="5"/>
      <c r="K954" s="5"/>
      <c r="O954" s="5"/>
    </row>
    <row r="955" ht="15.75" customHeight="1">
      <c r="A955" s="5"/>
      <c r="B955" s="5"/>
      <c r="C955" s="5"/>
      <c r="D955" s="5"/>
      <c r="E955" s="5"/>
      <c r="F955" s="5"/>
      <c r="G955" s="5"/>
      <c r="H955" s="5"/>
      <c r="I955" s="5"/>
      <c r="J955" s="5"/>
      <c r="K955" s="5"/>
      <c r="O955" s="5"/>
    </row>
    <row r="956" ht="15.75" customHeight="1">
      <c r="A956" s="5"/>
      <c r="B956" s="5"/>
      <c r="C956" s="5"/>
      <c r="D956" s="5"/>
      <c r="E956" s="5"/>
      <c r="F956" s="5"/>
      <c r="G956" s="5"/>
      <c r="H956" s="5"/>
      <c r="I956" s="5"/>
      <c r="J956" s="5"/>
      <c r="K956" s="5"/>
      <c r="O956" s="5"/>
    </row>
    <row r="957" ht="15.75" customHeight="1">
      <c r="A957" s="5"/>
      <c r="B957" s="5"/>
      <c r="C957" s="5"/>
      <c r="D957" s="5"/>
      <c r="E957" s="5"/>
      <c r="F957" s="5"/>
      <c r="G957" s="5"/>
      <c r="H957" s="5"/>
      <c r="I957" s="5"/>
      <c r="J957" s="5"/>
      <c r="K957" s="5"/>
      <c r="O957" s="5"/>
    </row>
    <row r="958" ht="15.75" customHeight="1">
      <c r="A958" s="5"/>
      <c r="B958" s="5"/>
      <c r="C958" s="5"/>
      <c r="D958" s="5"/>
      <c r="E958" s="5"/>
      <c r="F958" s="5"/>
      <c r="G958" s="5"/>
      <c r="H958" s="5"/>
      <c r="I958" s="5"/>
      <c r="J958" s="5"/>
      <c r="K958" s="5"/>
      <c r="O958" s="5"/>
    </row>
    <row r="959" ht="15.75" customHeight="1">
      <c r="A959" s="5"/>
      <c r="B959" s="5"/>
      <c r="C959" s="5"/>
      <c r="D959" s="5"/>
      <c r="E959" s="5"/>
      <c r="F959" s="5"/>
      <c r="G959" s="5"/>
      <c r="H959" s="5"/>
      <c r="I959" s="5"/>
      <c r="J959" s="5"/>
      <c r="K959" s="5"/>
      <c r="O959" s="5"/>
    </row>
    <row r="960" ht="15.75" customHeight="1">
      <c r="A960" s="5"/>
      <c r="B960" s="5"/>
      <c r="C960" s="5"/>
      <c r="D960" s="5"/>
      <c r="E960" s="5"/>
      <c r="F960" s="5"/>
      <c r="G960" s="5"/>
      <c r="H960" s="5"/>
      <c r="I960" s="5"/>
      <c r="J960" s="5"/>
      <c r="K960" s="5"/>
      <c r="O960" s="5"/>
    </row>
    <row r="961" ht="15.75" customHeight="1">
      <c r="A961" s="5"/>
      <c r="B961" s="5"/>
      <c r="C961" s="5"/>
      <c r="D961" s="5"/>
      <c r="E961" s="5"/>
      <c r="F961" s="5"/>
      <c r="G961" s="5"/>
      <c r="H961" s="5"/>
      <c r="I961" s="5"/>
      <c r="J961" s="5"/>
      <c r="K961" s="5"/>
      <c r="O961" s="5"/>
    </row>
    <row r="962" ht="15.75" customHeight="1">
      <c r="A962" s="5"/>
      <c r="B962" s="5"/>
      <c r="C962" s="5"/>
      <c r="D962" s="5"/>
      <c r="E962" s="5"/>
      <c r="F962" s="5"/>
      <c r="G962" s="5"/>
      <c r="H962" s="5"/>
      <c r="I962" s="5"/>
      <c r="J962" s="5"/>
      <c r="K962" s="5"/>
      <c r="O962" s="5"/>
    </row>
    <row r="963" ht="15.75" customHeight="1">
      <c r="A963" s="5"/>
      <c r="B963" s="5"/>
      <c r="C963" s="5"/>
      <c r="D963" s="5"/>
      <c r="E963" s="5"/>
      <c r="F963" s="5"/>
      <c r="G963" s="5"/>
      <c r="H963" s="5"/>
      <c r="I963" s="5"/>
      <c r="J963" s="5"/>
      <c r="K963" s="5"/>
      <c r="O963" s="5"/>
    </row>
    <row r="964" ht="15.75" customHeight="1">
      <c r="A964" s="5"/>
      <c r="B964" s="5"/>
      <c r="C964" s="5"/>
      <c r="D964" s="5"/>
      <c r="E964" s="5"/>
      <c r="F964" s="5"/>
      <c r="G964" s="5"/>
      <c r="H964" s="5"/>
      <c r="I964" s="5"/>
      <c r="J964" s="5"/>
      <c r="K964" s="5"/>
      <c r="O964" s="5"/>
    </row>
    <row r="965" ht="15.75" customHeight="1">
      <c r="A965" s="5"/>
      <c r="B965" s="5"/>
      <c r="C965" s="5"/>
      <c r="D965" s="5"/>
      <c r="E965" s="5"/>
      <c r="F965" s="5"/>
      <c r="G965" s="5"/>
      <c r="H965" s="5"/>
      <c r="I965" s="5"/>
      <c r="J965" s="5"/>
      <c r="K965" s="5"/>
      <c r="O965" s="5"/>
    </row>
    <row r="966" ht="15.75" customHeight="1">
      <c r="A966" s="5"/>
      <c r="B966" s="5"/>
      <c r="C966" s="5"/>
      <c r="D966" s="5"/>
      <c r="E966" s="5"/>
      <c r="F966" s="5"/>
      <c r="G966" s="5"/>
      <c r="H966" s="5"/>
      <c r="I966" s="5"/>
      <c r="J966" s="5"/>
      <c r="K966" s="5"/>
      <c r="O966" s="5"/>
    </row>
    <row r="967" ht="15.75" customHeight="1">
      <c r="A967" s="5"/>
      <c r="B967" s="5"/>
      <c r="C967" s="5"/>
      <c r="D967" s="5"/>
      <c r="E967" s="5"/>
      <c r="F967" s="5"/>
      <c r="G967" s="5"/>
      <c r="H967" s="5"/>
      <c r="I967" s="5"/>
      <c r="J967" s="5"/>
      <c r="K967" s="5"/>
      <c r="O967" s="5"/>
    </row>
    <row r="968" ht="15.75" customHeight="1">
      <c r="A968" s="5"/>
      <c r="B968" s="5"/>
      <c r="C968" s="5"/>
      <c r="D968" s="5"/>
      <c r="E968" s="5"/>
      <c r="F968" s="5"/>
      <c r="G968" s="5"/>
      <c r="H968" s="5"/>
      <c r="I968" s="5"/>
      <c r="J968" s="5"/>
      <c r="K968" s="5"/>
      <c r="O968" s="5"/>
    </row>
    <row r="969" ht="15.75" customHeight="1">
      <c r="A969" s="5"/>
      <c r="B969" s="5"/>
      <c r="C969" s="5"/>
      <c r="D969" s="5"/>
      <c r="E969" s="5"/>
      <c r="F969" s="5"/>
      <c r="G969" s="5"/>
      <c r="H969" s="5"/>
      <c r="I969" s="5"/>
      <c r="J969" s="5"/>
      <c r="K969" s="5"/>
      <c r="O969" s="5"/>
    </row>
    <row r="970" ht="15.75" customHeight="1">
      <c r="A970" s="5"/>
      <c r="B970" s="5"/>
      <c r="C970" s="5"/>
      <c r="D970" s="5"/>
      <c r="E970" s="5"/>
      <c r="F970" s="5"/>
      <c r="G970" s="5"/>
      <c r="H970" s="5"/>
      <c r="I970" s="5"/>
      <c r="J970" s="5"/>
      <c r="K970" s="5"/>
      <c r="O970" s="5"/>
    </row>
    <row r="971" ht="15.75" customHeight="1">
      <c r="A971" s="5"/>
      <c r="B971" s="5"/>
      <c r="C971" s="5"/>
      <c r="D971" s="5"/>
      <c r="E971" s="5"/>
      <c r="F971" s="5"/>
      <c r="G971" s="5"/>
      <c r="H971" s="5"/>
      <c r="I971" s="5"/>
      <c r="J971" s="5"/>
      <c r="K971" s="5"/>
      <c r="O971" s="5"/>
    </row>
    <row r="972" ht="15.75" customHeight="1">
      <c r="A972" s="5"/>
      <c r="B972" s="5"/>
      <c r="C972" s="5"/>
      <c r="D972" s="5"/>
      <c r="E972" s="5"/>
      <c r="F972" s="5"/>
      <c r="G972" s="5"/>
      <c r="H972" s="5"/>
      <c r="I972" s="5"/>
      <c r="J972" s="5"/>
      <c r="K972" s="5"/>
      <c r="O972" s="5"/>
    </row>
    <row r="973" ht="15.75" customHeight="1">
      <c r="A973" s="5"/>
      <c r="B973" s="5"/>
      <c r="C973" s="5"/>
      <c r="D973" s="5"/>
      <c r="E973" s="5"/>
      <c r="F973" s="5"/>
      <c r="G973" s="5"/>
      <c r="H973" s="5"/>
      <c r="I973" s="5"/>
      <c r="J973" s="5"/>
      <c r="K973" s="5"/>
      <c r="O973" s="5"/>
    </row>
    <row r="974" ht="15.75" customHeight="1">
      <c r="A974" s="5"/>
      <c r="B974" s="5"/>
      <c r="C974" s="5"/>
      <c r="D974" s="5"/>
      <c r="E974" s="5"/>
      <c r="F974" s="5"/>
      <c r="G974" s="5"/>
      <c r="H974" s="5"/>
      <c r="I974" s="5"/>
      <c r="J974" s="5"/>
      <c r="K974" s="5"/>
      <c r="O974" s="5"/>
    </row>
    <row r="975" ht="15.75" customHeight="1">
      <c r="A975" s="5"/>
      <c r="B975" s="5"/>
      <c r="C975" s="5"/>
      <c r="D975" s="5"/>
      <c r="E975" s="5"/>
      <c r="F975" s="5"/>
      <c r="G975" s="5"/>
      <c r="H975" s="5"/>
      <c r="I975" s="5"/>
      <c r="J975" s="5"/>
      <c r="K975" s="5"/>
      <c r="O975" s="5"/>
    </row>
    <row r="976" ht="15.75" customHeight="1">
      <c r="A976" s="5"/>
      <c r="B976" s="5"/>
      <c r="C976" s="5"/>
      <c r="D976" s="5"/>
      <c r="E976" s="5"/>
      <c r="F976" s="5"/>
      <c r="G976" s="5"/>
      <c r="H976" s="5"/>
      <c r="I976" s="5"/>
      <c r="J976" s="5"/>
      <c r="K976" s="5"/>
      <c r="O976" s="5"/>
    </row>
    <row r="977" ht="15.75" customHeight="1">
      <c r="A977" s="5"/>
      <c r="B977" s="5"/>
      <c r="C977" s="5"/>
      <c r="D977" s="5"/>
      <c r="E977" s="5"/>
      <c r="F977" s="5"/>
      <c r="G977" s="5"/>
      <c r="H977" s="5"/>
      <c r="I977" s="5"/>
      <c r="J977" s="5"/>
      <c r="K977" s="5"/>
      <c r="O977" s="5"/>
    </row>
    <row r="978" ht="15.75" customHeight="1">
      <c r="A978" s="5"/>
      <c r="B978" s="5"/>
      <c r="C978" s="5"/>
      <c r="D978" s="5"/>
      <c r="E978" s="5"/>
      <c r="F978" s="5"/>
      <c r="G978" s="5"/>
      <c r="H978" s="5"/>
      <c r="I978" s="5"/>
      <c r="J978" s="5"/>
      <c r="K978" s="5"/>
      <c r="O978" s="5"/>
    </row>
    <row r="979" ht="15.75" customHeight="1">
      <c r="A979" s="5"/>
      <c r="B979" s="5"/>
      <c r="C979" s="5"/>
      <c r="D979" s="5"/>
      <c r="E979" s="5"/>
      <c r="F979" s="5"/>
      <c r="G979" s="5"/>
      <c r="H979" s="5"/>
      <c r="I979" s="5"/>
      <c r="J979" s="5"/>
      <c r="K979" s="5"/>
      <c r="O979" s="5"/>
    </row>
    <row r="980" ht="15.75" customHeight="1">
      <c r="A980" s="5"/>
      <c r="B980" s="5"/>
      <c r="C980" s="5"/>
      <c r="D980" s="5"/>
      <c r="E980" s="5"/>
      <c r="F980" s="5"/>
      <c r="G980" s="5"/>
      <c r="H980" s="5"/>
      <c r="I980" s="5"/>
      <c r="J980" s="5"/>
      <c r="K980" s="5"/>
      <c r="O980" s="5"/>
    </row>
    <row r="981" ht="15.75" customHeight="1">
      <c r="A981" s="5"/>
      <c r="B981" s="5"/>
      <c r="C981" s="5"/>
      <c r="D981" s="5"/>
      <c r="E981" s="5"/>
      <c r="F981" s="5"/>
      <c r="G981" s="5"/>
      <c r="H981" s="5"/>
      <c r="I981" s="5"/>
      <c r="J981" s="5"/>
      <c r="K981" s="5"/>
      <c r="O981" s="5"/>
    </row>
    <row r="982" ht="15.75" customHeight="1">
      <c r="A982" s="5"/>
      <c r="B982" s="5"/>
      <c r="C982" s="5"/>
      <c r="D982" s="5"/>
      <c r="E982" s="5"/>
      <c r="F982" s="5"/>
      <c r="G982" s="5"/>
      <c r="H982" s="5"/>
      <c r="I982" s="5"/>
      <c r="J982" s="5"/>
      <c r="K982" s="5"/>
      <c r="O982" s="5"/>
    </row>
    <row r="983" ht="15.75" customHeight="1">
      <c r="A983" s="5"/>
      <c r="B983" s="5"/>
      <c r="C983" s="5"/>
      <c r="D983" s="5"/>
      <c r="E983" s="5"/>
      <c r="F983" s="5"/>
      <c r="G983" s="5"/>
      <c r="H983" s="5"/>
      <c r="I983" s="5"/>
      <c r="J983" s="5"/>
      <c r="K983" s="5"/>
      <c r="O983" s="5"/>
    </row>
    <row r="984" ht="15.75" customHeight="1">
      <c r="A984" s="5"/>
      <c r="B984" s="5"/>
      <c r="C984" s="5"/>
      <c r="D984" s="5"/>
      <c r="E984" s="5"/>
      <c r="F984" s="5"/>
      <c r="G984" s="5"/>
      <c r="H984" s="5"/>
      <c r="I984" s="5"/>
      <c r="J984" s="5"/>
      <c r="K984" s="5"/>
      <c r="O984" s="5"/>
    </row>
    <row r="985" ht="15.75" customHeight="1">
      <c r="A985" s="5"/>
      <c r="B985" s="5"/>
      <c r="C985" s="5"/>
      <c r="D985" s="5"/>
      <c r="E985" s="5"/>
      <c r="F985" s="5"/>
      <c r="G985" s="5"/>
      <c r="H985" s="5"/>
      <c r="I985" s="5"/>
      <c r="J985" s="5"/>
      <c r="K985" s="5"/>
      <c r="O985" s="5"/>
    </row>
    <row r="986" ht="15.75" customHeight="1">
      <c r="A986" s="5"/>
      <c r="B986" s="5"/>
      <c r="C986" s="5"/>
      <c r="D986" s="5"/>
      <c r="E986" s="5"/>
      <c r="F986" s="5"/>
      <c r="G986" s="5"/>
      <c r="H986" s="5"/>
      <c r="I986" s="5"/>
      <c r="J986" s="5"/>
      <c r="K986" s="5"/>
      <c r="O986" s="5"/>
    </row>
    <row r="987" ht="15.75" customHeight="1">
      <c r="A987" s="5"/>
      <c r="B987" s="5"/>
      <c r="C987" s="5"/>
      <c r="D987" s="5"/>
      <c r="E987" s="5"/>
      <c r="F987" s="5"/>
      <c r="G987" s="5"/>
      <c r="H987" s="5"/>
      <c r="I987" s="5"/>
      <c r="J987" s="5"/>
      <c r="K987" s="5"/>
      <c r="O987" s="5"/>
    </row>
    <row r="988" ht="15.75" customHeight="1">
      <c r="A988" s="5"/>
      <c r="B988" s="5"/>
      <c r="C988" s="5"/>
      <c r="D988" s="5"/>
      <c r="E988" s="5"/>
      <c r="F988" s="5"/>
      <c r="G988" s="5"/>
      <c r="H988" s="5"/>
      <c r="I988" s="5"/>
      <c r="J988" s="5"/>
      <c r="K988" s="5"/>
      <c r="O988" s="5"/>
    </row>
    <row r="989" ht="15.75" customHeight="1">
      <c r="A989" s="5"/>
      <c r="B989" s="5"/>
      <c r="C989" s="5"/>
      <c r="D989" s="5"/>
      <c r="E989" s="5"/>
      <c r="F989" s="5"/>
      <c r="G989" s="5"/>
      <c r="H989" s="5"/>
      <c r="I989" s="5"/>
      <c r="J989" s="5"/>
      <c r="K989" s="5"/>
      <c r="O989" s="5"/>
    </row>
    <row r="990" ht="15.75" customHeight="1">
      <c r="A990" s="5"/>
      <c r="B990" s="5"/>
      <c r="C990" s="5"/>
      <c r="D990" s="5"/>
      <c r="E990" s="5"/>
      <c r="F990" s="5"/>
      <c r="G990" s="5"/>
      <c r="H990" s="5"/>
      <c r="I990" s="5"/>
      <c r="J990" s="5"/>
      <c r="K990" s="5"/>
      <c r="O990" s="5"/>
    </row>
    <row r="991" ht="15.75" customHeight="1">
      <c r="A991" s="5"/>
      <c r="B991" s="5"/>
      <c r="C991" s="5"/>
      <c r="D991" s="5"/>
      <c r="E991" s="5"/>
      <c r="F991" s="5"/>
      <c r="G991" s="5"/>
      <c r="H991" s="5"/>
      <c r="I991" s="5"/>
      <c r="J991" s="5"/>
      <c r="K991" s="5"/>
      <c r="O991" s="5"/>
    </row>
    <row r="992" ht="15.75" customHeight="1">
      <c r="A992" s="5"/>
      <c r="B992" s="5"/>
      <c r="C992" s="5"/>
      <c r="D992" s="5"/>
      <c r="E992" s="5"/>
      <c r="F992" s="5"/>
      <c r="G992" s="5"/>
      <c r="H992" s="5"/>
      <c r="I992" s="5"/>
      <c r="J992" s="5"/>
      <c r="K992" s="5"/>
      <c r="O992" s="5"/>
    </row>
    <row r="993" ht="15.75" customHeight="1">
      <c r="A993" s="5"/>
      <c r="B993" s="5"/>
      <c r="C993" s="5"/>
      <c r="D993" s="5"/>
      <c r="E993" s="5"/>
      <c r="F993" s="5"/>
      <c r="G993" s="5"/>
      <c r="H993" s="5"/>
      <c r="I993" s="5"/>
      <c r="J993" s="5"/>
      <c r="K993" s="5"/>
      <c r="O993" s="5"/>
    </row>
    <row r="994" ht="15.75" customHeight="1">
      <c r="A994" s="5"/>
      <c r="B994" s="5"/>
      <c r="C994" s="5"/>
      <c r="D994" s="5"/>
      <c r="E994" s="5"/>
      <c r="F994" s="5"/>
      <c r="G994" s="5"/>
      <c r="H994" s="5"/>
      <c r="I994" s="5"/>
      <c r="J994" s="5"/>
      <c r="K994" s="5"/>
      <c r="O994" s="5"/>
    </row>
    <row r="995" ht="15.75" customHeight="1">
      <c r="A995" s="5"/>
      <c r="B995" s="5"/>
      <c r="C995" s="5"/>
      <c r="D995" s="5"/>
      <c r="E995" s="5"/>
      <c r="F995" s="5"/>
      <c r="G995" s="5"/>
      <c r="H995" s="5"/>
      <c r="I995" s="5"/>
      <c r="J995" s="5"/>
      <c r="K995" s="5"/>
      <c r="O995" s="5"/>
    </row>
    <row r="996" ht="15.75" customHeight="1">
      <c r="A996" s="5"/>
      <c r="B996" s="5"/>
      <c r="C996" s="5"/>
      <c r="D996" s="5"/>
      <c r="E996" s="5"/>
      <c r="F996" s="5"/>
      <c r="G996" s="5"/>
      <c r="H996" s="5"/>
      <c r="I996" s="5"/>
      <c r="J996" s="5"/>
      <c r="K996" s="5"/>
      <c r="O996" s="5"/>
    </row>
    <row r="997" ht="15.75" customHeight="1">
      <c r="A997" s="5"/>
      <c r="B997" s="5"/>
      <c r="C997" s="5"/>
      <c r="D997" s="5"/>
      <c r="E997" s="5"/>
      <c r="F997" s="5"/>
      <c r="G997" s="5"/>
      <c r="H997" s="5"/>
      <c r="I997" s="5"/>
      <c r="J997" s="5"/>
      <c r="K997" s="5"/>
      <c r="O997" s="5"/>
    </row>
    <row r="998" ht="15.75" customHeight="1">
      <c r="A998" s="5"/>
      <c r="B998" s="5"/>
      <c r="C998" s="5"/>
      <c r="D998" s="5"/>
      <c r="E998" s="5"/>
      <c r="F998" s="5"/>
      <c r="G998" s="5"/>
      <c r="H998" s="5"/>
      <c r="I998" s="5"/>
      <c r="J998" s="5"/>
      <c r="K998" s="5"/>
      <c r="O998" s="5"/>
    </row>
    <row r="999" ht="15.75" customHeight="1">
      <c r="A999" s="5"/>
      <c r="B999" s="5"/>
      <c r="C999" s="5"/>
      <c r="D999" s="5"/>
      <c r="E999" s="5"/>
      <c r="F999" s="5"/>
      <c r="G999" s="5"/>
      <c r="H999" s="5"/>
      <c r="I999" s="5"/>
      <c r="J999" s="5"/>
      <c r="K999" s="5"/>
      <c r="O999" s="5"/>
    </row>
    <row r="1000" ht="15.75" customHeight="1">
      <c r="A1000" s="5"/>
      <c r="B1000" s="5"/>
      <c r="C1000" s="5"/>
      <c r="D1000" s="5"/>
      <c r="E1000" s="5"/>
      <c r="F1000" s="5"/>
      <c r="G1000" s="5"/>
      <c r="H1000" s="5"/>
      <c r="I1000" s="5"/>
      <c r="J1000" s="5"/>
      <c r="K1000" s="5"/>
      <c r="O1000" s="5"/>
    </row>
  </sheetData>
  <autoFilter ref="$A$1:$H$312"/>
  <mergeCells count="1">
    <mergeCell ref="J205:J207"/>
  </mergeCells>
  <drawing r:id="rId1"/>
</worksheet>
</file>