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rchivosXM\TransaccionesdelMercado\LAC\SDL_Plan_Perdidas\03_OR_con_plan_perdidas\00_Ejecuciones\Preliminar_2023\2023-04\"/>
    </mc:Choice>
  </mc:AlternateContent>
  <xr:revisionPtr revIDLastSave="0" documentId="13_ncr:1_{FCC1DC8C-A165-4611-BDFE-C0DF19E9F23D}" xr6:coauthVersionLast="47" xr6:coauthVersionMax="47" xr10:uidLastSave="{00000000-0000-0000-0000-000000000000}"/>
  <bookViews>
    <workbookView xWindow="-80" yWindow="-80" windowWidth="19360" windowHeight="10360" firstSheet="29" activeTab="31" xr2:uid="{00000000-000D-0000-FFFF-FFFF00000000}"/>
  </bookViews>
  <sheets>
    <sheet name="CargoCPROG_1" sheetId="1" r:id="rId1"/>
    <sheet name="FechaIniVig" sheetId="2" r:id="rId2"/>
    <sheet name="FechaIniVig2" sheetId="3" r:id="rId3"/>
    <sheet name="CargoCPROG-VACM" sheetId="4" r:id="rId4"/>
    <sheet name="CargoCPROG-CAUM" sheetId="5" r:id="rId5"/>
    <sheet name="CargoCPROG-NSAM" sheetId="6" r:id="rId6"/>
    <sheet name="CargoCPROG-SANM" sheetId="7" r:id="rId7"/>
    <sheet name="CargoCPROG-CALM" sheetId="8" r:id="rId8"/>
    <sheet name="CargoCPROG-ANTM" sheetId="9" r:id="rId9"/>
    <sheet name="CargoCPROG-ULQM" sheetId="10" r:id="rId10"/>
    <sheet name="CargoCPROG-TOLM" sheetId="11" r:id="rId11"/>
    <sheet name="CargoCPROG-PEIM" sheetId="12" r:id="rId12"/>
    <sheet name="CargoCPROG-QUIM" sheetId="13" r:id="rId13"/>
    <sheet name="CargoCPROG-CUNM" sheetId="14" r:id="rId14"/>
    <sheet name="CargoCPROG-BOYM" sheetId="15" r:id="rId15"/>
    <sheet name="CargoCPROG-CLOM" sheetId="16" r:id="rId16"/>
    <sheet name="CargoCPROG-CRCM" sheetId="17" r:id="rId17"/>
    <sheet name="CargoCPROG-NARM" sheetId="18" r:id="rId18"/>
    <sheet name="CargoCPROG-RUIM" sheetId="19" r:id="rId19"/>
    <sheet name="CargoCPROG-ARAM" sheetId="20" r:id="rId20"/>
    <sheet name="CargoCPROG-CHOM" sheetId="21" r:id="rId21"/>
    <sheet name="CargoCPROG-CAQM" sheetId="22" r:id="rId22"/>
    <sheet name="CargoCPROG-PUTM" sheetId="23" r:id="rId23"/>
    <sheet name="CargoCPROG-HUIM" sheetId="24" r:id="rId24"/>
    <sheet name="CargoCPROG-MARM" sheetId="25" r:id="rId25"/>
    <sheet name="CargoCPROG-SOLM" sheetId="26" r:id="rId26"/>
    <sheet name="CargoCPROG-GUVM" sheetId="27" r:id="rId27"/>
    <sheet name="CargoCPROG-METM" sheetId="28" r:id="rId28"/>
    <sheet name="CargoCPROG-CASM" sheetId="29" r:id="rId29"/>
    <sheet name="CargoCPROG-BPUM" sheetId="30" r:id="rId30"/>
    <sheet name="CargoCPROG-VSBM" sheetId="31" r:id="rId31"/>
    <sheet name="CargoCPROG-PPNM" sheetId="32" r:id="rId32"/>
  </sheets>
  <definedNames>
    <definedName name="ipp_a">CargoCPROG_1!$C$8</definedName>
    <definedName name="ipp_abr_19">FechaIniVig!$J$2</definedName>
    <definedName name="ipp_m_2">CargoCPROG_1!$C$9</definedName>
    <definedName name="ipp_o">CargoCPROG_1!$C$7</definedName>
    <definedName name="mes_cargo">CargoCPROG_1!$C$3</definedName>
    <definedName name="tipo">CargoCPROG_1!$B$1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32" l="1"/>
  <c r="G12" i="32" s="1"/>
  <c r="F12" i="31"/>
  <c r="G12" i="31" s="1"/>
  <c r="C4" i="32"/>
  <c r="C4" i="31"/>
  <c r="C4" i="30"/>
  <c r="F12" i="28"/>
  <c r="G12" i="28" s="1"/>
  <c r="C4" i="29"/>
  <c r="C4" i="28"/>
  <c r="F12" i="27"/>
  <c r="G12" i="27" s="1"/>
  <c r="C4" i="27"/>
  <c r="F12" i="26"/>
  <c r="G12" i="26" s="1"/>
  <c r="C4" i="25"/>
  <c r="F12" i="24"/>
  <c r="G12" i="24" s="1"/>
  <c r="C4" i="24"/>
  <c r="F12" i="23"/>
  <c r="G12" i="23" s="1"/>
  <c r="C4" i="23"/>
  <c r="F12" i="22"/>
  <c r="G12" i="22" s="1"/>
  <c r="F12" i="20"/>
  <c r="G12" i="20" s="1"/>
  <c r="F12" i="19"/>
  <c r="G12" i="19" s="1"/>
  <c r="F12" i="18"/>
  <c r="G12" i="18" s="1"/>
  <c r="F12" i="17"/>
  <c r="G12" i="17" s="1"/>
  <c r="C4" i="17"/>
  <c r="F12" i="16"/>
  <c r="G12" i="16" s="1"/>
  <c r="F12" i="13"/>
  <c r="G12" i="13" s="1"/>
  <c r="C4" i="13"/>
  <c r="C4" i="12"/>
  <c r="G12" i="9"/>
  <c r="C4" i="9"/>
  <c r="G12" i="8"/>
  <c r="C4" i="8"/>
  <c r="G12" i="7"/>
  <c r="C4" i="7"/>
  <c r="C4" i="6"/>
  <c r="F12" i="5" l="1"/>
  <c r="G61" i="32" l="1"/>
  <c r="G60" i="32"/>
  <c r="G59" i="32"/>
  <c r="G58" i="32"/>
  <c r="G57" i="32"/>
  <c r="G56" i="32"/>
  <c r="G55" i="32"/>
  <c r="G54" i="32"/>
  <c r="G53" i="32"/>
  <c r="A53" i="32"/>
  <c r="A52" i="32"/>
  <c r="G52" i="32" s="1"/>
  <c r="A51" i="32"/>
  <c r="G51" i="32" s="1"/>
  <c r="A50" i="32"/>
  <c r="G50" i="32" s="1"/>
  <c r="A49" i="32"/>
  <c r="G49" i="32" s="1"/>
  <c r="A48" i="32"/>
  <c r="G48" i="32" s="1"/>
  <c r="A47" i="32"/>
  <c r="G47" i="32" s="1"/>
  <c r="A46" i="32"/>
  <c r="G46" i="32" s="1"/>
  <c r="A45" i="32"/>
  <c r="G45" i="32" s="1"/>
  <c r="A44" i="32"/>
  <c r="G44" i="32" s="1"/>
  <c r="G43" i="32"/>
  <c r="A43" i="32"/>
  <c r="A42" i="32"/>
  <c r="G42" i="32" s="1"/>
  <c r="G41" i="32"/>
  <c r="A41" i="32"/>
  <c r="A40" i="32"/>
  <c r="G40" i="32" s="1"/>
  <c r="A39" i="32"/>
  <c r="G39" i="32" s="1"/>
  <c r="A38" i="32"/>
  <c r="G38" i="32" s="1"/>
  <c r="G37" i="32"/>
  <c r="A37" i="32"/>
  <c r="A36" i="32"/>
  <c r="G36" i="32" s="1"/>
  <c r="A35" i="32"/>
  <c r="G35" i="32" s="1"/>
  <c r="A34" i="32"/>
  <c r="G34" i="32" s="1"/>
  <c r="A33" i="32"/>
  <c r="G33" i="32" s="1"/>
  <c r="A32" i="32"/>
  <c r="G32" i="32" s="1"/>
  <c r="A31" i="32"/>
  <c r="G31" i="32" s="1"/>
  <c r="A30" i="32"/>
  <c r="G30" i="32" s="1"/>
  <c r="A29" i="32"/>
  <c r="G29" i="32" s="1"/>
  <c r="A28" i="32"/>
  <c r="G28" i="32" s="1"/>
  <c r="G27" i="32"/>
  <c r="A27" i="32"/>
  <c r="A26" i="32"/>
  <c r="G26" i="32" s="1"/>
  <c r="G25" i="32"/>
  <c r="A25" i="32"/>
  <c r="A24" i="32"/>
  <c r="G24" i="32" s="1"/>
  <c r="A23" i="32"/>
  <c r="G23" i="32" s="1"/>
  <c r="E12" i="32"/>
  <c r="A12" i="32"/>
  <c r="G60" i="31"/>
  <c r="G59" i="31"/>
  <c r="G58" i="31"/>
  <c r="G57" i="31"/>
  <c r="G56" i="31"/>
  <c r="G55" i="31"/>
  <c r="G54" i="31"/>
  <c r="A53" i="31"/>
  <c r="G53" i="31" s="1"/>
  <c r="G52" i="31"/>
  <c r="A52" i="31"/>
  <c r="A51" i="31"/>
  <c r="G51" i="31" s="1"/>
  <c r="A50" i="31"/>
  <c r="G50" i="31" s="1"/>
  <c r="A49" i="31"/>
  <c r="G49" i="31" s="1"/>
  <c r="G48" i="31"/>
  <c r="A48" i="31"/>
  <c r="A47" i="31"/>
  <c r="G47" i="31" s="1"/>
  <c r="A46" i="31"/>
  <c r="G46" i="31" s="1"/>
  <c r="A45" i="31"/>
  <c r="G45" i="31" s="1"/>
  <c r="A44" i="31"/>
  <c r="G44" i="31" s="1"/>
  <c r="A43" i="31"/>
  <c r="G43" i="31" s="1"/>
  <c r="A42" i="31"/>
  <c r="G42" i="31" s="1"/>
  <c r="A41" i="31"/>
  <c r="G41" i="31" s="1"/>
  <c r="A40" i="31"/>
  <c r="G40" i="31" s="1"/>
  <c r="A39" i="31"/>
  <c r="G39" i="31" s="1"/>
  <c r="G38" i="31"/>
  <c r="A38" i="31"/>
  <c r="A37" i="31"/>
  <c r="G37" i="31" s="1"/>
  <c r="G36" i="31"/>
  <c r="A36" i="31"/>
  <c r="A35" i="31"/>
  <c r="G35" i="31" s="1"/>
  <c r="A34" i="31"/>
  <c r="G34" i="31" s="1"/>
  <c r="A33" i="31"/>
  <c r="G33" i="31" s="1"/>
  <c r="G32" i="31"/>
  <c r="A32" i="31"/>
  <c r="A31" i="31"/>
  <c r="G31" i="31" s="1"/>
  <c r="A30" i="31"/>
  <c r="G30" i="31" s="1"/>
  <c r="A29" i="31"/>
  <c r="G29" i="31" s="1"/>
  <c r="A28" i="31"/>
  <c r="G28" i="31" s="1"/>
  <c r="A27" i="31"/>
  <c r="G27" i="31" s="1"/>
  <c r="A26" i="31"/>
  <c r="G26" i="31" s="1"/>
  <c r="A25" i="31"/>
  <c r="G25" i="31" s="1"/>
  <c r="A24" i="31"/>
  <c r="G24" i="31" s="1"/>
  <c r="A23" i="31"/>
  <c r="G23" i="31" s="1"/>
  <c r="E12" i="31"/>
  <c r="A12" i="31"/>
  <c r="G60" i="30"/>
  <c r="G59" i="30"/>
  <c r="G58" i="30"/>
  <c r="G57" i="30"/>
  <c r="G56" i="30"/>
  <c r="G55" i="30"/>
  <c r="G54" i="30"/>
  <c r="A53" i="30"/>
  <c r="G53" i="30" s="1"/>
  <c r="A52" i="30"/>
  <c r="G52" i="30" s="1"/>
  <c r="A51" i="30"/>
  <c r="G51" i="30" s="1"/>
  <c r="A50" i="30"/>
  <c r="G50" i="30" s="1"/>
  <c r="G49" i="30"/>
  <c r="A49" i="30"/>
  <c r="A48" i="30"/>
  <c r="G48" i="30" s="1"/>
  <c r="A47" i="30"/>
  <c r="G47" i="30" s="1"/>
  <c r="A46" i="30"/>
  <c r="G46" i="30" s="1"/>
  <c r="A45" i="30"/>
  <c r="G45" i="30" s="1"/>
  <c r="A44" i="30"/>
  <c r="G44" i="30" s="1"/>
  <c r="A43" i="30"/>
  <c r="G43" i="30" s="1"/>
  <c r="A42" i="30"/>
  <c r="G42" i="30" s="1"/>
  <c r="A41" i="30"/>
  <c r="G41" i="30" s="1"/>
  <c r="A40" i="30"/>
  <c r="G40" i="30" s="1"/>
  <c r="A39" i="30"/>
  <c r="G39" i="30" s="1"/>
  <c r="A38" i="30"/>
  <c r="G38" i="30" s="1"/>
  <c r="A37" i="30"/>
  <c r="G37" i="30" s="1"/>
  <c r="A36" i="30"/>
  <c r="G36" i="30" s="1"/>
  <c r="A35" i="30"/>
  <c r="G35" i="30" s="1"/>
  <c r="A34" i="30"/>
  <c r="G34" i="30" s="1"/>
  <c r="G33" i="30"/>
  <c r="A33" i="30"/>
  <c r="A32" i="30"/>
  <c r="G32" i="30" s="1"/>
  <c r="A31" i="30"/>
  <c r="G31" i="30" s="1"/>
  <c r="A30" i="30"/>
  <c r="G30" i="30" s="1"/>
  <c r="A29" i="30"/>
  <c r="G29" i="30" s="1"/>
  <c r="A28" i="30"/>
  <c r="G28" i="30" s="1"/>
  <c r="A27" i="30"/>
  <c r="G27" i="30" s="1"/>
  <c r="A26" i="30"/>
  <c r="G26" i="30" s="1"/>
  <c r="A25" i="30"/>
  <c r="G25" i="30" s="1"/>
  <c r="A24" i="30"/>
  <c r="G24" i="30" s="1"/>
  <c r="A23" i="30"/>
  <c r="G23" i="30" s="1"/>
  <c r="E12" i="30"/>
  <c r="A12" i="30"/>
  <c r="G60" i="29"/>
  <c r="G59" i="29"/>
  <c r="G58" i="29"/>
  <c r="G57" i="29"/>
  <c r="G56" i="29"/>
  <c r="G55" i="29"/>
  <c r="G54" i="29"/>
  <c r="A53" i="29"/>
  <c r="G53" i="29" s="1"/>
  <c r="G52" i="29"/>
  <c r="A52" i="29"/>
  <c r="A51" i="29"/>
  <c r="G51" i="29" s="1"/>
  <c r="A50" i="29"/>
  <c r="G50" i="29" s="1"/>
  <c r="A49" i="29"/>
  <c r="G49" i="29" s="1"/>
  <c r="A48" i="29"/>
  <c r="G48" i="29" s="1"/>
  <c r="A47" i="29"/>
  <c r="G47" i="29" s="1"/>
  <c r="A46" i="29"/>
  <c r="G46" i="29" s="1"/>
  <c r="A45" i="29"/>
  <c r="G45" i="29" s="1"/>
  <c r="G44" i="29"/>
  <c r="A44" i="29"/>
  <c r="A43" i="29"/>
  <c r="G43" i="29" s="1"/>
  <c r="A42" i="29"/>
  <c r="G42" i="29" s="1"/>
  <c r="A41" i="29"/>
  <c r="G41" i="29" s="1"/>
  <c r="A40" i="29"/>
  <c r="G40" i="29" s="1"/>
  <c r="A39" i="29"/>
  <c r="G39" i="29" s="1"/>
  <c r="A38" i="29"/>
  <c r="G38" i="29" s="1"/>
  <c r="A37" i="29"/>
  <c r="G37" i="29" s="1"/>
  <c r="G36" i="29"/>
  <c r="A36" i="29"/>
  <c r="A35" i="29"/>
  <c r="G35" i="29" s="1"/>
  <c r="A34" i="29"/>
  <c r="G34" i="29" s="1"/>
  <c r="A33" i="29"/>
  <c r="G33" i="29" s="1"/>
  <c r="A32" i="29"/>
  <c r="G32" i="29" s="1"/>
  <c r="A31" i="29"/>
  <c r="G31" i="29" s="1"/>
  <c r="A30" i="29"/>
  <c r="G30" i="29" s="1"/>
  <c r="A29" i="29"/>
  <c r="G29" i="29" s="1"/>
  <c r="G28" i="29"/>
  <c r="A28" i="29"/>
  <c r="A27" i="29"/>
  <c r="G27" i="29" s="1"/>
  <c r="A26" i="29"/>
  <c r="G26" i="29" s="1"/>
  <c r="A25" i="29"/>
  <c r="G25" i="29" s="1"/>
  <c r="A24" i="29"/>
  <c r="G24" i="29" s="1"/>
  <c r="A23" i="29"/>
  <c r="G23" i="29" s="1"/>
  <c r="E12" i="29"/>
  <c r="A12" i="29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G23" i="28" s="1"/>
  <c r="K17" i="28" s="1"/>
  <c r="E12" i="28"/>
  <c r="A12" i="28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G23" i="27" s="1"/>
  <c r="K17" i="27" s="1"/>
  <c r="E12" i="27"/>
  <c r="A12" i="27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G23" i="26" s="1"/>
  <c r="K17" i="26" s="1"/>
  <c r="E12" i="26"/>
  <c r="A12" i="26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E12" i="25"/>
  <c r="A12" i="25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G23" i="24" s="1"/>
  <c r="K17" i="24" s="1"/>
  <c r="E12" i="24"/>
  <c r="A12" i="24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G23" i="23" s="1"/>
  <c r="K17" i="23" s="1"/>
  <c r="E12" i="23"/>
  <c r="A12" i="23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G23" i="22" s="1"/>
  <c r="K17" i="22" s="1"/>
  <c r="E12" i="22"/>
  <c r="A12" i="22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G23" i="21" s="1"/>
  <c r="K17" i="21" s="1"/>
  <c r="E12" i="21"/>
  <c r="A12" i="21"/>
  <c r="F12" i="21" s="1"/>
  <c r="G12" i="21" s="1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G23" i="20" s="1"/>
  <c r="K17" i="20" s="1"/>
  <c r="E12" i="20"/>
  <c r="A12" i="20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G23" i="19"/>
  <c r="K17" i="19" s="1"/>
  <c r="A23" i="19"/>
  <c r="E12" i="19"/>
  <c r="A12" i="19"/>
  <c r="G64" i="18"/>
  <c r="G63" i="18"/>
  <c r="G62" i="18"/>
  <c r="G61" i="18"/>
  <c r="G60" i="18"/>
  <c r="G59" i="18"/>
  <c r="G58" i="18"/>
  <c r="G57" i="18"/>
  <c r="G56" i="18"/>
  <c r="G55" i="18"/>
  <c r="G54" i="18"/>
  <c r="G53" i="18"/>
  <c r="A53" i="18"/>
  <c r="G52" i="18"/>
  <c r="A52" i="18"/>
  <c r="A51" i="18"/>
  <c r="G51" i="18" s="1"/>
  <c r="A50" i="18"/>
  <c r="G50" i="18" s="1"/>
  <c r="G49" i="18"/>
  <c r="A49" i="18"/>
  <c r="G48" i="18"/>
  <c r="A48" i="18"/>
  <c r="A47" i="18"/>
  <c r="G47" i="18" s="1"/>
  <c r="A46" i="18"/>
  <c r="G46" i="18" s="1"/>
  <c r="G45" i="18"/>
  <c r="A45" i="18"/>
  <c r="G44" i="18"/>
  <c r="A44" i="18"/>
  <c r="A43" i="18"/>
  <c r="G43" i="18" s="1"/>
  <c r="A42" i="18"/>
  <c r="G42" i="18" s="1"/>
  <c r="G41" i="18"/>
  <c r="A41" i="18"/>
  <c r="G40" i="18"/>
  <c r="A40" i="18"/>
  <c r="A39" i="18"/>
  <c r="G39" i="18" s="1"/>
  <c r="A38" i="18"/>
  <c r="G38" i="18" s="1"/>
  <c r="G37" i="18"/>
  <c r="A37" i="18"/>
  <c r="G36" i="18"/>
  <c r="A36" i="18"/>
  <c r="A35" i="18"/>
  <c r="G35" i="18" s="1"/>
  <c r="A34" i="18"/>
  <c r="G34" i="18" s="1"/>
  <c r="G33" i="18"/>
  <c r="A33" i="18"/>
  <c r="G32" i="18"/>
  <c r="A32" i="18"/>
  <c r="A31" i="18"/>
  <c r="G31" i="18" s="1"/>
  <c r="A30" i="18"/>
  <c r="G30" i="18" s="1"/>
  <c r="G29" i="18"/>
  <c r="A29" i="18"/>
  <c r="G28" i="18"/>
  <c r="A28" i="18"/>
  <c r="A27" i="18"/>
  <c r="G27" i="18" s="1"/>
  <c r="A26" i="18"/>
  <c r="G26" i="18" s="1"/>
  <c r="G25" i="18"/>
  <c r="A25" i="18"/>
  <c r="G24" i="18"/>
  <c r="A24" i="18"/>
  <c r="A23" i="18"/>
  <c r="G23" i="18" s="1"/>
  <c r="E12" i="18"/>
  <c r="A12" i="18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G23" i="17" s="1"/>
  <c r="K17" i="17" s="1"/>
  <c r="E12" i="17"/>
  <c r="A12" i="17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E12" i="16"/>
  <c r="A12" i="16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G23" i="15"/>
  <c r="K17" i="15" s="1"/>
  <c r="A23" i="15"/>
  <c r="E12" i="15"/>
  <c r="A12" i="15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G23" i="14" s="1"/>
  <c r="K17" i="14" s="1"/>
  <c r="E12" i="14"/>
  <c r="A12" i="14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G23" i="13" s="1"/>
  <c r="K17" i="13" s="1"/>
  <c r="E12" i="13"/>
  <c r="A12" i="13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G23" i="12" s="1"/>
  <c r="K17" i="12" s="1"/>
  <c r="F12" i="12" s="1"/>
  <c r="G12" i="12" s="1"/>
  <c r="E12" i="12"/>
  <c r="A12" i="12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G23" i="11" s="1"/>
  <c r="K17" i="11" s="1"/>
  <c r="E12" i="11"/>
  <c r="A12" i="11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G23" i="10" s="1"/>
  <c r="K17" i="10" s="1"/>
  <c r="E12" i="10"/>
  <c r="A12" i="10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G23" i="9" s="1"/>
  <c r="K17" i="9" s="1"/>
  <c r="E12" i="9"/>
  <c r="A12" i="9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G23" i="8" s="1"/>
  <c r="K17" i="8" s="1"/>
  <c r="E12" i="8"/>
  <c r="A12" i="8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G23" i="7"/>
  <c r="K17" i="7" s="1"/>
  <c r="A23" i="7"/>
  <c r="E12" i="7"/>
  <c r="A12" i="7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G23" i="6" s="1"/>
  <c r="K17" i="6" s="1"/>
  <c r="E12" i="6"/>
  <c r="A12" i="6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G23" i="5" s="1"/>
  <c r="K17" i="5" s="1"/>
  <c r="E12" i="5"/>
  <c r="A12" i="5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G23" i="4" s="1"/>
  <c r="K17" i="4" s="1"/>
  <c r="E12" i="4"/>
  <c r="A12" i="4"/>
  <c r="G6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G23" i="1"/>
  <c r="K17" i="1" s="1"/>
  <c r="F12" i="1" s="1"/>
  <c r="A23" i="1"/>
  <c r="E12" i="1"/>
  <c r="A12" i="1"/>
  <c r="K17" i="31" l="1"/>
  <c r="G23" i="25"/>
  <c r="K17" i="25" s="1"/>
  <c r="G23" i="16"/>
  <c r="K17" i="16" s="1"/>
  <c r="F12" i="15"/>
  <c r="G12" i="15" s="1"/>
  <c r="F12" i="14"/>
  <c r="G12" i="14" s="1"/>
  <c r="F12" i="11"/>
  <c r="G12" i="11" s="1"/>
  <c r="F12" i="10"/>
  <c r="G12" i="10" s="1"/>
  <c r="F12" i="9"/>
  <c r="F12" i="8"/>
  <c r="F12" i="7"/>
  <c r="F12" i="6"/>
  <c r="G12" i="6" s="1"/>
  <c r="F12" i="4"/>
  <c r="G12" i="4" s="1"/>
  <c r="K17" i="32"/>
  <c r="K17" i="30"/>
  <c r="F12" i="30" s="1"/>
  <c r="G12" i="30" s="1"/>
  <c r="G12" i="5"/>
  <c r="K17" i="29"/>
  <c r="F12" i="29" s="1"/>
  <c r="G12" i="29" s="1"/>
  <c r="F12" i="25" l="1"/>
  <c r="G12" i="25" s="1"/>
</calcChain>
</file>

<file path=xl/sharedStrings.xml><?xml version="1.0" encoding="utf-8"?>
<sst xmlns="http://schemas.openxmlformats.org/spreadsheetml/2006/main" count="8024" uniqueCount="190">
  <si>
    <t>Preliminar</t>
  </si>
  <si>
    <t>Cargos por concepto de remuneración de los planes de pérdidas</t>
  </si>
  <si>
    <t>Mes cargo:</t>
  </si>
  <si>
    <t xml:space="preserve"> </t>
  </si>
  <si>
    <t>Estado</t>
  </si>
  <si>
    <t>Indicadores</t>
  </si>
  <si>
    <t>Valor</t>
  </si>
  <si>
    <t>Verif_IPP</t>
  </si>
  <si>
    <t>IPPo (Diciembre de 2017)</t>
  </si>
  <si>
    <t>IPPaa</t>
  </si>
  <si>
    <t>IPP m-2</t>
  </si>
  <si>
    <t>Operador de Red</t>
  </si>
  <si>
    <t>Costo Anual del Plan - CAP ($)</t>
  </si>
  <si>
    <t>Ingreso Total a Devolver ($)</t>
  </si>
  <si>
    <t>INVNUC Anual ($)</t>
  </si>
  <si>
    <t>Cargo CPROG por concepto del plan ($/kWh)</t>
  </si>
  <si>
    <t>Verif_CPROG</t>
  </si>
  <si>
    <t>Agente Operador de Red</t>
  </si>
  <si>
    <t>Nombre</t>
  </si>
  <si>
    <t>Ventas de Energía a usuarios conectados directamente al STN   (kWh)</t>
  </si>
  <si>
    <t>Ventas de Energía realizadas por los comercializadores diferentes al incumbente, durante 12 meses (kWh)</t>
  </si>
  <si>
    <t>Ventas de Energía realizada por el comercializador  incumbente, durante 12 meses  (kWh)</t>
  </si>
  <si>
    <t>Valor NMA</t>
  </si>
  <si>
    <t>Ajuste de CPROG - AIMCP ($/kWh)</t>
  </si>
  <si>
    <t>Verif_Ajuste</t>
  </si>
  <si>
    <t>Mes</t>
  </si>
  <si>
    <t>IPPa</t>
  </si>
  <si>
    <t>Cargos CPROG para el Ajuste del Cargo ($/kWh)</t>
  </si>
  <si>
    <t>Verif_CPROG_AIMCP</t>
  </si>
  <si>
    <t>AOM</t>
  </si>
  <si>
    <t>Fecha Ini Vig</t>
  </si>
  <si>
    <t>NMA</t>
  </si>
  <si>
    <t>Fecha IPPaa</t>
  </si>
  <si>
    <t>Valor IPPaa</t>
  </si>
  <si>
    <t>Unidad Negocio</t>
  </si>
  <si>
    <t>CAP</t>
  </si>
  <si>
    <t>INVNUC anual</t>
  </si>
  <si>
    <t>Fecha</t>
  </si>
  <si>
    <t>IPP</t>
  </si>
  <si>
    <t>VACM</t>
  </si>
  <si>
    <t>2019-12-01</t>
  </si>
  <si>
    <t>2019-11-01</t>
  </si>
  <si>
    <t>EPSD - CELSIA COLOMBIA Mercado de Comercialización VALLE DEL CAUCA</t>
  </si>
  <si>
    <t>CAUM</t>
  </si>
  <si>
    <t>CEOD - CEO S.A.S E.S.P. Mercado de Comercialización CAUCA</t>
  </si>
  <si>
    <t>NSAM</t>
  </si>
  <si>
    <t>2020-01-01</t>
  </si>
  <si>
    <t>CNSD - CENS Mercado de Comercialización NORTE DE SANTANDER</t>
  </si>
  <si>
    <t>SANM</t>
  </si>
  <si>
    <t>ESSD - ESSA Mercado de Comercialización SANTANDER</t>
  </si>
  <si>
    <t>CALM</t>
  </si>
  <si>
    <t>CHCD - CHEC Mercado de Comercialización CALDAS</t>
  </si>
  <si>
    <t>ANTM</t>
  </si>
  <si>
    <t>EPMD - EPM Mercado de Comercialización ANTIOQUIA</t>
  </si>
  <si>
    <t>ULQM</t>
  </si>
  <si>
    <t>2020-02-01</t>
  </si>
  <si>
    <t>CETD - CETSA Mercado de Comercialización TULUA</t>
  </si>
  <si>
    <t>TOLM</t>
  </si>
  <si>
    <t>EPSD - CELSIA COLOMBIA Mercado de Comercialización TOLIMA</t>
  </si>
  <si>
    <t>PEIM</t>
  </si>
  <si>
    <t>2020-05-01</t>
  </si>
  <si>
    <t>2020-04-01</t>
  </si>
  <si>
    <t>EEPD - EEP Mercado de Comercialización PEREIRA</t>
  </si>
  <si>
    <t>QUIM</t>
  </si>
  <si>
    <t>EDQD - EDEQ Mercado de Comercialización QUINDIO</t>
  </si>
  <si>
    <t>CUNM</t>
  </si>
  <si>
    <t>2020-07-01</t>
  </si>
  <si>
    <t>2020-06-01</t>
  </si>
  <si>
    <t>CDSD - CODENSA Mercado de Comercialización BOGOTA - CUNDINAMARCA</t>
  </si>
  <si>
    <t>BOYM</t>
  </si>
  <si>
    <t>EBSD - EBSA Mercado de Comercialización BOYACA</t>
  </si>
  <si>
    <t>CLOM</t>
  </si>
  <si>
    <t>2020-09-01</t>
  </si>
  <si>
    <t>2020-08-01</t>
  </si>
  <si>
    <t>EMID - EMCALI Mercado de Comercialización CALI - YUMBO - PUERTO TEJADA</t>
  </si>
  <si>
    <t>CRCM</t>
  </si>
  <si>
    <t>2020-10-01</t>
  </si>
  <si>
    <t>EEPD - EEP Mercado de Comercialización CARTAGO</t>
  </si>
  <si>
    <t>NARM</t>
  </si>
  <si>
    <t>2022-10-01</t>
  </si>
  <si>
    <t>2022-09-01</t>
  </si>
  <si>
    <t>CDND - CEDENAR Mercado de Comercialización NARIÑO</t>
  </si>
  <si>
    <t>RUIM</t>
  </si>
  <si>
    <t>RTQD - RUITOQUE Mercado de Comercialización RUITOQUE</t>
  </si>
  <si>
    <t>ARAM</t>
  </si>
  <si>
    <t>2020-12-01</t>
  </si>
  <si>
    <t>2020-11-01</t>
  </si>
  <si>
    <t>ENID - ENELAR Mercado de Comercialización ARAUCA</t>
  </si>
  <si>
    <t>CHOM</t>
  </si>
  <si>
    <t>2021-02-01</t>
  </si>
  <si>
    <t>2021-01-01</t>
  </si>
  <si>
    <t>EDPD - DISPAC Mercado de Comercialización CHOCO</t>
  </si>
  <si>
    <t>CAQM</t>
  </si>
  <si>
    <t>2021-06-01</t>
  </si>
  <si>
    <t>2021-05-01</t>
  </si>
  <si>
    <t>CQTD - ELECTROCAQUETA Mercado de Comercialización CAQUETA</t>
  </si>
  <si>
    <t>PUTM</t>
  </si>
  <si>
    <t>EPTD - PUTUMAYO Mercado de Comercialización PUTUMAYO</t>
  </si>
  <si>
    <t>HUIM</t>
  </si>
  <si>
    <t>2021-07-01</t>
  </si>
  <si>
    <t>HLAD - ELECTROHUILA Mercado de Comercialización HUILA</t>
  </si>
  <si>
    <t>MARM</t>
  </si>
  <si>
    <t>2021-08-01</t>
  </si>
  <si>
    <t>CMMD - CARIBEMAR Mercado de Comercialización CARIBE MAR</t>
  </si>
  <si>
    <t>SOLM</t>
  </si>
  <si>
    <t>CSSM - AIR-E Mercado de Comercialización CARIBE SOL</t>
  </si>
  <si>
    <t>GUVM</t>
  </si>
  <si>
    <t>2021-11-01</t>
  </si>
  <si>
    <t>2021-10-01</t>
  </si>
  <si>
    <t>EGVD - ENERGUAVIARE Mercado de Comercialización GUAVIARE</t>
  </si>
  <si>
    <t>METM</t>
  </si>
  <si>
    <t>EMSD - META Mercado de Comercialización META</t>
  </si>
  <si>
    <t>CASM</t>
  </si>
  <si>
    <t>2022-06-01</t>
  </si>
  <si>
    <t>2022-05-01</t>
  </si>
  <si>
    <t>CASD - CASANARE Mercado de Comercialización CASANARE</t>
  </si>
  <si>
    <t>BPUM</t>
  </si>
  <si>
    <t>EBPD - BAJO PUTUMAYO Mercado de Comercialización BAJO PUTUMAYO</t>
  </si>
  <si>
    <t>VSBM</t>
  </si>
  <si>
    <t>EVSD - VALLE DEL SIBUNDOY Mercado de Comercialización VALLE DEL SIBUNDOY</t>
  </si>
  <si>
    <t>PPNM</t>
  </si>
  <si>
    <t>2022-07-01</t>
  </si>
  <si>
    <t>EMED - EMEE Mercado de Comercialización POPAYAN - PURACE</t>
  </si>
  <si>
    <t>Aom0141</t>
  </si>
  <si>
    <t>Aom0538</t>
  </si>
  <si>
    <t>Aom0037</t>
  </si>
  <si>
    <t>Aom0093</t>
  </si>
  <si>
    <t>Aom0029</t>
  </si>
  <si>
    <t>Aom0180</t>
  </si>
  <si>
    <t>Aom0061</t>
  </si>
  <si>
    <t>Aom0983</t>
  </si>
  <si>
    <t>Aom0137</t>
  </si>
  <si>
    <t>Aom0146</t>
  </si>
  <si>
    <t>Aom0043</t>
  </si>
  <si>
    <t>Aom0128</t>
  </si>
  <si>
    <t>Aom0353</t>
  </si>
  <si>
    <t>Aom0838</t>
  </si>
  <si>
    <t>Aom0034</t>
  </si>
  <si>
    <t>Aom0268</t>
  </si>
  <si>
    <t>Aom0002</t>
  </si>
  <si>
    <t>Aom0158</t>
  </si>
  <si>
    <t>Aom0100</t>
  </si>
  <si>
    <t>Aom0143</t>
  </si>
  <si>
    <t>Aom0109</t>
  </si>
  <si>
    <t>Aom1051</t>
  </si>
  <si>
    <t>Aom1050</t>
  </si>
  <si>
    <t>Aom0152</t>
  </si>
  <si>
    <t>Aom0114</t>
  </si>
  <si>
    <t>Aom0133</t>
  </si>
  <si>
    <t>Aom0139</t>
  </si>
  <si>
    <t>Aom0148</t>
  </si>
  <si>
    <t>Aom0166</t>
  </si>
  <si>
    <t>2023-04-01</t>
  </si>
  <si>
    <t>VALLE DEL CAUCA</t>
  </si>
  <si>
    <t>CAUCA</t>
  </si>
  <si>
    <t>NORTE DE SANTANDER</t>
  </si>
  <si>
    <t>SANTANDER</t>
  </si>
  <si>
    <t>CALDAS</t>
  </si>
  <si>
    <t>ANTIOQUIA</t>
  </si>
  <si>
    <t>TULUA</t>
  </si>
  <si>
    <t>TOLIMA</t>
  </si>
  <si>
    <t>PEREIRA</t>
  </si>
  <si>
    <t>QUINDIO</t>
  </si>
  <si>
    <t>ENDD - ENEL Mercado de Comercialización BOGOTA - CUNDINAMARCA</t>
  </si>
  <si>
    <t>BOGOTA - CUNDINAMARCA</t>
  </si>
  <si>
    <t>BOYACA</t>
  </si>
  <si>
    <t>CALI - YUMBO - PUERTO TEJADA</t>
  </si>
  <si>
    <t>CARTAGO</t>
  </si>
  <si>
    <t>NARIÑO</t>
  </si>
  <si>
    <t>RUITOQUE</t>
  </si>
  <si>
    <t>ARAUCA</t>
  </si>
  <si>
    <t>EDPD - DISPAC S.A. E.S.P. Mercado de Comercialización CHOCO</t>
  </si>
  <si>
    <t>CHOCO</t>
  </si>
  <si>
    <t>CAQUETA</t>
  </si>
  <si>
    <t>PUTUMAYO</t>
  </si>
  <si>
    <t>HUILA</t>
  </si>
  <si>
    <t>CARIBE MAR</t>
  </si>
  <si>
    <t>CSSD - AIR-E Mercado de Comercialización CARIBE SOL</t>
  </si>
  <si>
    <t>CARIBE SOL</t>
  </si>
  <si>
    <t>GUAVIARE</t>
  </si>
  <si>
    <t>EMSD - EMSA Mercado de Comercialización META</t>
  </si>
  <si>
    <t>META</t>
  </si>
  <si>
    <t>CASD - ENERCA Mercado de Comercialización CASANARE</t>
  </si>
  <si>
    <t>CASANARE</t>
  </si>
  <si>
    <t>EBPD - BAJO PUTUMAYO  Mercado de Comercialización BAJO PUTUMAYO</t>
  </si>
  <si>
    <t>BAJO PUTUMAYO</t>
  </si>
  <si>
    <t>EVSD - EMEVASI Mercado de Comercialización VALLE DEL SIBUNDOY</t>
  </si>
  <si>
    <t>VALLE DEL SIBUNDOY</t>
  </si>
  <si>
    <t>POPAYAN - PURACE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</si>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</sst>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yyyy\-mm\-dd;@"/>
    <numFmt numFmtId="169" formatCode="_-* #,##0.0000_-;\-* #,##0.0000_-;_-* &quot;-&quot;??_-;_-@_-"/>
    <numFmt numFmtId="170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12"/>
    <xf numFmtId="0" fontId="1" fillId="0" borderId="12"/>
    <xf numFmtId="0" fontId="2" fillId="0" borderId="12"/>
    <xf numFmtId="167" fontId="2" fillId="0" borderId="12"/>
    <xf numFmtId="170" fontId="2" fillId="0" borderId="12"/>
    <xf numFmtId="0" fontId="1" fillId="0" borderId="12"/>
    <xf numFmtId="0" fontId="1" fillId="0" borderId="12"/>
  </cellStyleXfs>
  <cellXfs count="98">
    <xf numFmtId="0" fontId="0" fillId="0" borderId="0" xfId="0" applyBorder="1"/>
    <xf numFmtId="0" fontId="3" fillId="2" borderId="0" xfId="2" applyFont="1" applyFill="1" applyBorder="1"/>
    <xf numFmtId="0" fontId="4" fillId="0" borderId="0" xfId="2" applyFont="1" applyBorder="1"/>
    <xf numFmtId="0" fontId="2" fillId="0" borderId="0" xfId="2" applyBorder="1"/>
    <xf numFmtId="0" fontId="5" fillId="2" borderId="0" xfId="2" applyFont="1" applyFill="1" applyBorder="1"/>
    <xf numFmtId="0" fontId="7" fillId="2" borderId="0" xfId="2" applyFont="1" applyFill="1" applyBorder="1"/>
    <xf numFmtId="0" fontId="7" fillId="5" borderId="0" xfId="2" applyFont="1" applyFill="1" applyBorder="1"/>
    <xf numFmtId="0" fontId="6" fillId="4" borderId="1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vertical="center"/>
    </xf>
    <xf numFmtId="0" fontId="2" fillId="5" borderId="0" xfId="2" applyFill="1" applyBorder="1" applyAlignment="1">
      <alignment horizontal="left"/>
    </xf>
    <xf numFmtId="0" fontId="2" fillId="5" borderId="0" xfId="2" applyFill="1" applyBorder="1" applyAlignment="1">
      <alignment horizontal="center"/>
    </xf>
    <xf numFmtId="2" fontId="2" fillId="5" borderId="0" xfId="2" applyNumberFormat="1" applyFill="1" applyBorder="1"/>
    <xf numFmtId="0" fontId="8" fillId="5" borderId="0" xfId="2" applyFont="1" applyFill="1" applyBorder="1" applyAlignment="1">
      <alignment horizontal="center" vertical="center" wrapText="1"/>
    </xf>
    <xf numFmtId="0" fontId="0" fillId="6" borderId="0" xfId="0" applyFill="1" applyBorder="1"/>
    <xf numFmtId="0" fontId="0" fillId="7" borderId="0" xfId="0" applyFill="1" applyBorder="1"/>
    <xf numFmtId="0" fontId="6" fillId="4" borderId="1" xfId="2" applyFont="1" applyFill="1" applyBorder="1" applyAlignment="1">
      <alignment horizontal="center" vertical="center"/>
    </xf>
    <xf numFmtId="14" fontId="2" fillId="3" borderId="0" xfId="2" applyNumberFormat="1" applyFill="1" applyBorder="1"/>
    <xf numFmtId="15" fontId="0" fillId="6" borderId="0" xfId="0" applyNumberFormat="1" applyFill="1" applyBorder="1"/>
    <xf numFmtId="0" fontId="2" fillId="0" borderId="2" xfId="2" applyBorder="1"/>
    <xf numFmtId="0" fontId="6" fillId="4" borderId="4" xfId="2" applyFont="1" applyFill="1" applyBorder="1" applyAlignment="1">
      <alignment horizontal="center" vertical="center" wrapText="1"/>
    </xf>
    <xf numFmtId="0" fontId="2" fillId="9" borderId="3" xfId="2" applyFill="1" applyBorder="1" applyAlignment="1">
      <alignment horizontal="center" vertical="center"/>
    </xf>
    <xf numFmtId="164" fontId="2" fillId="5" borderId="3" xfId="3" applyNumberFormat="1" applyFill="1" applyBorder="1" applyAlignment="1">
      <alignment horizontal="right"/>
    </xf>
    <xf numFmtId="165" fontId="1" fillId="8" borderId="2" xfId="5" applyNumberFormat="1" applyFill="1" applyBorder="1" applyAlignment="1">
      <alignment horizontal="center" vertical="center"/>
    </xf>
    <xf numFmtId="166" fontId="2" fillId="5" borderId="0" xfId="2" applyNumberFormat="1" applyFill="1" applyBorder="1" applyAlignment="1">
      <alignment horizontal="center" vertical="top"/>
    </xf>
    <xf numFmtId="164" fontId="2" fillId="5" borderId="0" xfId="3" applyNumberFormat="1" applyFill="1" applyBorder="1" applyAlignment="1">
      <alignment horizontal="right"/>
    </xf>
    <xf numFmtId="167" fontId="2" fillId="5" borderId="0" xfId="3" applyFill="1" applyBorder="1" applyAlignment="1">
      <alignment horizontal="right"/>
    </xf>
    <xf numFmtId="166" fontId="3" fillId="5" borderId="0" xfId="2" applyNumberFormat="1" applyFont="1" applyFill="1" applyBorder="1" applyAlignment="1">
      <alignment horizontal="center" vertical="top"/>
    </xf>
    <xf numFmtId="0" fontId="2" fillId="2" borderId="0" xfId="2" applyFill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3" borderId="5" xfId="2" applyFill="1" applyBorder="1" applyAlignment="1">
      <alignment horizontal="center"/>
    </xf>
    <xf numFmtId="0" fontId="2" fillId="5" borderId="0" xfId="2" applyFill="1" applyBorder="1" applyAlignment="1">
      <alignment horizontal="center" vertical="center"/>
    </xf>
    <xf numFmtId="166" fontId="2" fillId="0" borderId="0" xfId="2" applyNumberFormat="1" applyBorder="1" applyAlignment="1">
      <alignment wrapText="1"/>
    </xf>
    <xf numFmtId="0" fontId="2" fillId="0" borderId="0" xfId="2" applyBorder="1" applyAlignment="1">
      <alignment wrapText="1"/>
    </xf>
    <xf numFmtId="164" fontId="2" fillId="0" borderId="0" xfId="3" applyNumberFormat="1" applyBorder="1" applyAlignment="1">
      <alignment wrapText="1"/>
    </xf>
    <xf numFmtId="167" fontId="2" fillId="0" borderId="0" xfId="3" applyBorder="1" applyAlignment="1">
      <alignment wrapText="1"/>
    </xf>
    <xf numFmtId="0" fontId="0" fillId="0" borderId="0" xfId="0" applyBorder="1" applyAlignment="1">
      <alignment wrapText="1"/>
    </xf>
    <xf numFmtId="0" fontId="6" fillId="4" borderId="5" xfId="2" applyFont="1" applyFill="1" applyBorder="1" applyAlignment="1">
      <alignment horizontal="center" vertical="center" wrapText="1"/>
    </xf>
    <xf numFmtId="0" fontId="2" fillId="9" borderId="5" xfId="2" applyFill="1" applyBorder="1" applyAlignment="1">
      <alignment horizontal="center" vertical="center"/>
    </xf>
    <xf numFmtId="0" fontId="2" fillId="2" borderId="5" xfId="2" applyFill="1" applyBorder="1"/>
    <xf numFmtId="0" fontId="2" fillId="2" borderId="6" xfId="2" applyFill="1" applyBorder="1"/>
    <xf numFmtId="14" fontId="2" fillId="2" borderId="6" xfId="2" applyNumberFormat="1" applyFill="1" applyBorder="1"/>
    <xf numFmtId="0" fontId="2" fillId="5" borderId="0" xfId="2" applyFill="1" applyBorder="1"/>
    <xf numFmtId="0" fontId="0" fillId="6" borderId="7" xfId="0" applyFill="1" applyBorder="1"/>
    <xf numFmtId="15" fontId="0" fillId="6" borderId="7" xfId="0" applyNumberFormat="1" applyFill="1" applyBorder="1"/>
    <xf numFmtId="0" fontId="0" fillId="0" borderId="7" xfId="0" applyBorder="1"/>
    <xf numFmtId="0" fontId="0" fillId="0" borderId="8" xfId="0" applyBorder="1"/>
    <xf numFmtId="43" fontId="1" fillId="0" borderId="0" xfId="6" applyNumberFormat="1" applyBorder="1"/>
    <xf numFmtId="44" fontId="1" fillId="8" borderId="3" xfId="5" applyNumberFormat="1" applyFill="1" applyBorder="1" applyAlignment="1">
      <alignment horizontal="center" vertical="center"/>
    </xf>
    <xf numFmtId="168" fontId="0" fillId="0" borderId="0" xfId="0" applyNumberFormat="1" applyBorder="1"/>
    <xf numFmtId="168" fontId="0" fillId="6" borderId="0" xfId="0" applyNumberFormat="1" applyFill="1" applyBorder="1"/>
    <xf numFmtId="168" fontId="0" fillId="0" borderId="7" xfId="0" applyNumberFormat="1" applyBorder="1"/>
    <xf numFmtId="168" fontId="0" fillId="6" borderId="7" xfId="0" applyNumberFormat="1" applyFill="1" applyBorder="1"/>
    <xf numFmtId="44" fontId="0" fillId="0" borderId="0" xfId="5" applyNumberFormat="1" applyFont="1" applyBorder="1" applyAlignment="1">
      <alignment wrapText="1"/>
    </xf>
    <xf numFmtId="41" fontId="9" fillId="7" borderId="0" xfId="1" applyNumberFormat="1" applyFont="1" applyFill="1" applyBorder="1"/>
    <xf numFmtId="44" fontId="1" fillId="0" borderId="0" xfId="5" applyNumberFormat="1" applyBorder="1" applyAlignment="1">
      <alignment wrapText="1"/>
    </xf>
    <xf numFmtId="0" fontId="0" fillId="0" borderId="11" xfId="0" applyBorder="1" applyAlignment="1">
      <alignment wrapText="1"/>
    </xf>
    <xf numFmtId="168" fontId="0" fillId="0" borderId="11" xfId="0" quotePrefix="1" applyNumberFormat="1" applyBorder="1" applyAlignment="1">
      <alignment wrapText="1"/>
    </xf>
    <xf numFmtId="1" fontId="0" fillId="6" borderId="11" xfId="0" applyNumberFormat="1" applyFill="1" applyBorder="1" applyAlignment="1">
      <alignment wrapText="1"/>
    </xf>
    <xf numFmtId="168" fontId="0" fillId="6" borderId="11" xfId="0" applyNumberFormat="1" applyFill="1" applyBorder="1" applyAlignment="1">
      <alignment wrapText="1"/>
    </xf>
    <xf numFmtId="43" fontId="0" fillId="0" borderId="11" xfId="6" applyNumberFormat="1" applyFont="1" applyBorder="1" applyAlignment="1">
      <alignment wrapText="1"/>
    </xf>
    <xf numFmtId="0" fontId="0" fillId="6" borderId="11" xfId="0" applyFill="1" applyBorder="1" applyAlignment="1">
      <alignment wrapText="1"/>
    </xf>
    <xf numFmtId="44" fontId="1" fillId="0" borderId="11" xfId="5" applyNumberFormat="1" applyBorder="1" applyAlignment="1">
      <alignment wrapText="1"/>
    </xf>
    <xf numFmtId="166" fontId="0" fillId="0" borderId="11" xfId="0" quotePrefix="1" applyNumberFormat="1" applyBorder="1" applyAlignment="1">
      <alignment wrapText="1"/>
    </xf>
    <xf numFmtId="166" fontId="0" fillId="6" borderId="11" xfId="0" applyNumberFormat="1" applyFill="1" applyBorder="1" applyAlignment="1">
      <alignment wrapText="1"/>
    </xf>
    <xf numFmtId="14" fontId="0" fillId="0" borderId="11" xfId="0" quotePrefix="1" applyNumberFormat="1" applyBorder="1" applyAlignment="1">
      <alignment wrapText="1"/>
    </xf>
    <xf numFmtId="14" fontId="0" fillId="6" borderId="11" xfId="0" applyNumberFormat="1" applyFill="1" applyBorder="1" applyAlignment="1">
      <alignment wrapText="1"/>
    </xf>
    <xf numFmtId="0" fontId="0" fillId="5" borderId="11" xfId="0" applyFill="1" applyBorder="1" applyAlignment="1">
      <alignment wrapText="1"/>
    </xf>
    <xf numFmtId="168" fontId="0" fillId="7" borderId="11" xfId="0" quotePrefix="1" applyNumberFormat="1" applyFill="1" applyBorder="1" applyAlignment="1">
      <alignment wrapText="1"/>
    </xf>
    <xf numFmtId="43" fontId="0" fillId="0" borderId="12" xfId="6" applyNumberFormat="1" applyFont="1" applyAlignment="1">
      <alignment wrapText="1"/>
    </xf>
    <xf numFmtId="0" fontId="0" fillId="6" borderId="12" xfId="0" applyFill="1" applyAlignment="1">
      <alignment wrapText="1"/>
    </xf>
    <xf numFmtId="44" fontId="1" fillId="0" borderId="12" xfId="5" applyNumberFormat="1" applyAlignment="1">
      <alignment wrapText="1"/>
    </xf>
    <xf numFmtId="0" fontId="0" fillId="0" borderId="12" xfId="0" applyAlignment="1">
      <alignment wrapText="1"/>
    </xf>
    <xf numFmtId="166" fontId="2" fillId="2" borderId="11" xfId="2" applyNumberFormat="1" applyFill="1" applyBorder="1" applyAlignment="1">
      <alignment wrapText="1"/>
    </xf>
    <xf numFmtId="0" fontId="2" fillId="2" borderId="11" xfId="2" applyFill="1" applyBorder="1" applyAlignment="1">
      <alignment wrapText="1"/>
    </xf>
    <xf numFmtId="43" fontId="2" fillId="3" borderId="11" xfId="6" applyNumberFormat="1" applyFont="1" applyFill="1" applyBorder="1" applyAlignment="1">
      <alignment horizontal="right"/>
    </xf>
    <xf numFmtId="14" fontId="2" fillId="2" borderId="11" xfId="2" applyNumberFormat="1" applyFill="1" applyBorder="1"/>
    <xf numFmtId="0" fontId="2" fillId="2" borderId="11" xfId="2" applyFill="1" applyBorder="1"/>
    <xf numFmtId="43" fontId="2" fillId="3" borderId="11" xfId="6" applyNumberFormat="1" applyFont="1" applyFill="1" applyBorder="1" applyAlignment="1">
      <alignment horizontal="center" vertical="center"/>
    </xf>
    <xf numFmtId="43" fontId="2" fillId="0" borderId="11" xfId="6" applyNumberFormat="1" applyFont="1" applyBorder="1" applyAlignment="1">
      <alignment horizontal="right"/>
    </xf>
    <xf numFmtId="0" fontId="3" fillId="2" borderId="11" xfId="2" applyFont="1" applyFill="1" applyBorder="1" applyAlignment="1">
      <alignment wrapText="1"/>
    </xf>
    <xf numFmtId="166" fontId="3" fillId="2" borderId="11" xfId="2" applyNumberFormat="1" applyFont="1" applyFill="1" applyBorder="1" applyAlignment="1">
      <alignment wrapText="1"/>
    </xf>
    <xf numFmtId="43" fontId="2" fillId="2" borderId="11" xfId="6" applyNumberFormat="1" applyFont="1" applyFill="1" applyBorder="1" applyAlignment="1">
      <alignment wrapText="1"/>
    </xf>
    <xf numFmtId="0" fontId="2" fillId="5" borderId="11" xfId="2" applyFill="1" applyBorder="1" applyAlignment="1">
      <alignment wrapText="1"/>
    </xf>
    <xf numFmtId="166" fontId="2" fillId="5" borderId="11" xfId="2" applyNumberFormat="1" applyFill="1" applyBorder="1" applyAlignment="1">
      <alignment wrapText="1"/>
    </xf>
    <xf numFmtId="169" fontId="1" fillId="0" borderId="11" xfId="6" applyNumberFormat="1" applyBorder="1" applyAlignment="1">
      <alignment wrapText="1"/>
    </xf>
    <xf numFmtId="166" fontId="2" fillId="5" borderId="12" xfId="2" applyNumberFormat="1" applyFill="1" applyAlignment="1">
      <alignment wrapText="1"/>
    </xf>
    <xf numFmtId="169" fontId="1" fillId="0" borderId="12" xfId="6" applyNumberFormat="1" applyAlignment="1">
      <alignment wrapText="1"/>
    </xf>
    <xf numFmtId="0" fontId="3" fillId="2" borderId="10" xfId="2" applyFont="1" applyFill="1" applyBorder="1"/>
    <xf numFmtId="0" fontId="2" fillId="3" borderId="11" xfId="2" applyFill="1" applyBorder="1" applyAlignment="1">
      <alignment wrapText="1"/>
    </xf>
    <xf numFmtId="44" fontId="1" fillId="8" borderId="9" xfId="5" applyNumberFormat="1" applyFill="1" applyBorder="1" applyAlignment="1">
      <alignment horizontal="center" vertical="center"/>
    </xf>
    <xf numFmtId="164" fontId="2" fillId="5" borderId="13" xfId="3" applyNumberFormat="1" applyFill="1" applyBorder="1" applyAlignment="1">
      <alignment wrapText="1"/>
    </xf>
    <xf numFmtId="0" fontId="2" fillId="2" borderId="13" xfId="2" applyFill="1" applyBorder="1" applyAlignment="1">
      <alignment wrapText="1"/>
    </xf>
    <xf numFmtId="0" fontId="0" fillId="0" borderId="13" xfId="0" applyBorder="1" applyAlignment="1">
      <alignment wrapText="1"/>
    </xf>
    <xf numFmtId="165" fontId="1" fillId="8" borderId="13" xfId="5" applyNumberFormat="1" applyFill="1" applyBorder="1" applyAlignment="1">
      <alignment horizontal="center" vertical="center"/>
    </xf>
    <xf numFmtId="44" fontId="2" fillId="2" borderId="13" xfId="2" applyNumberFormat="1" applyFill="1" applyBorder="1" applyAlignment="1">
      <alignment wrapText="1"/>
    </xf>
    <xf numFmtId="1" fontId="2" fillId="3" borderId="5" xfId="2" applyNumberFormat="1" applyFill="1" applyBorder="1" applyAlignment="1">
      <alignment horizontal="center"/>
    </xf>
    <xf numFmtId="44" fontId="2" fillId="2" borderId="0" xfId="2" applyNumberFormat="1" applyFill="1" applyBorder="1"/>
  </cellXfs>
  <cellStyles count="7">
    <cellStyle name="Millares" xfId="6" builtinId="3"/>
    <cellStyle name="Millares [0]" xfId="1" builtinId="6"/>
    <cellStyle name="Millares [0] 2" xfId="3" xr:uid="{00000000-0005-0000-0000-000003000000}"/>
    <cellStyle name="Millares 2" xfId="4" xr:uid="{00000000-0005-0000-0000-000004000000}"/>
    <cellStyle name="Moneda" xfId="5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AU80"/>
  <sheetViews>
    <sheetView showGridLines="0" zoomScale="65" zoomScaleNormal="85" workbookViewId="0"/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3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/>
      <c r="C4" s="27"/>
      <c r="D4" s="27"/>
      <c r="E4" s="27"/>
      <c r="F4" s="27"/>
      <c r="G4" s="27"/>
      <c r="H4" s="73" t="s">
        <v>3</v>
      </c>
      <c r="I4" s="73" t="s">
        <v>3</v>
      </c>
      <c r="J4" s="74" t="s">
        <v>3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 t="s">
        <v>3</v>
      </c>
      <c r="D7" s="21"/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 t="s">
        <v>3</v>
      </c>
      <c r="D8" s="21"/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 t="s">
        <v>3</v>
      </c>
      <c r="D9" s="21"/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 t="str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 xml:space="preserve"> </v>
      </c>
      <c r="B12" s="80" t="s">
        <v>3</v>
      </c>
      <c r="C12" s="62" t="s">
        <v>3</v>
      </c>
      <c r="D12" s="62" t="s">
        <v>3</v>
      </c>
      <c r="E12" s="22" t="e">
        <f>INDEX(FechaIniVig!$H$2:$H$37,MATCH(B12,FechaIniVig!$K$2:$K$37,0))</f>
        <v>#N/A</v>
      </c>
      <c r="F12" s="22">
        <f>+IFERROR(IF(OR(A12=1,A12=0),($C$12/SUM($D$17:$F$17))*($C$9/$C$7)+K17,(($C$12-$E$12)/SUM($D$17:$F$17))*($C$9/$C$7)+K17),0)</f>
        <v>0</v>
      </c>
      <c r="G12" s="39"/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3</v>
      </c>
      <c r="C17" s="80" t="s">
        <v>3</v>
      </c>
      <c r="D17" s="82" t="s">
        <v>3</v>
      </c>
      <c r="E17" s="82" t="s">
        <v>3</v>
      </c>
      <c r="F17" s="82" t="s">
        <v>3</v>
      </c>
      <c r="G17" s="83" t="s">
        <v>3</v>
      </c>
      <c r="H17" s="62" t="s">
        <v>3</v>
      </c>
      <c r="I17" s="62" t="s">
        <v>3</v>
      </c>
      <c r="J17" s="89">
        <v>39</v>
      </c>
      <c r="K17" s="30">
        <f>IFERROR((SUM(G23:G245)/12)*($C$9/$C$8),0)</f>
        <v>0</v>
      </c>
      <c r="L17" s="39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 t="str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 xml:space="preserve"> 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 t="str">
        <f t="shared" si="0"/>
        <v xml:space="preserve"> 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 t="str">
        <f t="shared" si="0"/>
        <v xml:space="preserve"> 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 t="str">
        <f t="shared" si="0"/>
        <v xml:space="preserve"> 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 t="str">
        <f t="shared" si="0"/>
        <v xml:space="preserve"> 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 t="str">
        <f t="shared" si="0"/>
        <v xml:space="preserve"> 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 t="str">
        <f t="shared" si="0"/>
        <v xml:space="preserve"> 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 t="str">
        <f t="shared" si="0"/>
        <v xml:space="preserve"> 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 t="str">
        <f t="shared" si="0"/>
        <v xml:space="preserve"> 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 t="str">
        <f t="shared" si="0"/>
        <v xml:space="preserve"> 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 t="str">
        <f t="shared" si="0"/>
        <v xml:space="preserve"> 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 t="str">
        <f t="shared" si="0"/>
        <v xml:space="preserve"> 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 t="str">
        <f t="shared" si="0"/>
        <v xml:space="preserve"> 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 t="str">
        <f t="shared" si="0"/>
        <v xml:space="preserve"> 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 t="str">
        <f t="shared" si="0"/>
        <v xml:space="preserve"> 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 t="str">
        <f t="shared" si="0"/>
        <v xml:space="preserve"> 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 t="str">
        <f t="shared" si="0"/>
        <v xml:space="preserve"> 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 t="str">
        <f t="shared" si="0"/>
        <v xml:space="preserve"> 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 t="str">
        <f t="shared" si="0"/>
        <v xml:space="preserve"> 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 t="str">
        <f t="shared" si="0"/>
        <v xml:space="preserve"> 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 t="str">
        <f t="shared" si="0"/>
        <v xml:space="preserve"> 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 t="str">
        <f t="shared" si="0"/>
        <v xml:space="preserve"> 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 t="str">
        <f t="shared" si="0"/>
        <v xml:space="preserve"> 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 t="str">
        <f t="shared" si="0"/>
        <v xml:space="preserve"> 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 t="str">
        <f t="shared" si="0"/>
        <v xml:space="preserve"> 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 t="str">
        <f t="shared" si="0"/>
        <v xml:space="preserve"> 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 t="str">
        <f t="shared" si="0"/>
        <v xml:space="preserve"> 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 t="str">
        <f t="shared" si="0"/>
        <v xml:space="preserve"> 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 t="str">
        <f t="shared" si="0"/>
        <v xml:space="preserve"> 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 t="str">
        <f t="shared" si="0"/>
        <v xml:space="preserve"> 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 t="str">
        <f t="shared" si="0"/>
        <v xml:space="preserve"> 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ht="15" customHeight="1" x14ac:dyDescent="0.25">
      <c r="A64" s="27"/>
      <c r="B64" s="84">
        <v>44835</v>
      </c>
      <c r="C64" s="85">
        <v>170.53</v>
      </c>
      <c r="D64" s="85"/>
      <c r="E64" s="85">
        <v>63163268.630000003</v>
      </c>
      <c r="F64" s="85">
        <v>620663043.69000006</v>
      </c>
      <c r="G64" s="90">
        <f>+IFERROR(IF(OR(A64=1,A64=0),ROUND(ROUND((($C$12/SUM(D64:F64))*(C64/$C$7)),10),9),ROUND(ROUND(((($C$12-$E$12)/SUM(D64:F64))*(C64/$C$7)),10),9)),0)</f>
        <v>0</v>
      </c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3" spans="1:9" s="42" customFormat="1" x14ac:dyDescent="0.2">
      <c r="A73" s="27"/>
      <c r="C73" s="9"/>
      <c r="D73" s="25"/>
      <c r="E73" s="24"/>
      <c r="F73" s="25"/>
      <c r="G73" s="24"/>
      <c r="H73" s="27"/>
      <c r="I73" s="27"/>
    </row>
    <row r="76" spans="1:9" s="42" customFormat="1" ht="13.15" customHeight="1" x14ac:dyDescent="0.2">
      <c r="A76" s="27"/>
      <c r="B76" s="6"/>
      <c r="C76" s="10"/>
      <c r="D76" s="11"/>
      <c r="H76" s="27"/>
      <c r="I76" s="27"/>
    </row>
    <row r="77" spans="1:9" s="42" customFormat="1" x14ac:dyDescent="0.2">
      <c r="A77" s="27"/>
      <c r="B77" s="31"/>
      <c r="C77" s="10"/>
      <c r="D77" s="11"/>
      <c r="H77" s="27"/>
      <c r="I77" s="27"/>
    </row>
    <row r="78" spans="1:9" s="42" customFormat="1" ht="13.15" customHeight="1" x14ac:dyDescent="0.2">
      <c r="A78" s="27"/>
      <c r="B78" s="12"/>
      <c r="C78" s="12"/>
      <c r="D78" s="12"/>
      <c r="E78" s="12"/>
      <c r="H78" s="27"/>
      <c r="I78" s="27"/>
    </row>
    <row r="79" spans="1:9" s="42" customFormat="1" x14ac:dyDescent="0.2">
      <c r="A79" s="27"/>
      <c r="B79" s="31"/>
      <c r="C79" s="9"/>
      <c r="D79" s="24"/>
      <c r="E79" s="25"/>
      <c r="H79" s="27"/>
      <c r="I79" s="27"/>
    </row>
    <row r="80" spans="1:9" s="42" customFormat="1" x14ac:dyDescent="0.2">
      <c r="A80" s="27"/>
      <c r="B80" s="10"/>
      <c r="C80" s="9"/>
      <c r="D80" s="24"/>
      <c r="E80" s="25"/>
      <c r="H80" s="27"/>
      <c r="I80" s="27"/>
    </row>
  </sheetData>
  <pageMargins left="0.75" right="0.75" top="1" bottom="1" header="0" footer="0"/>
  <pageSetup paperSize="9" orientation="portrait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1.4736270029173772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56</v>
      </c>
      <c r="C12" s="62">
        <v>453982217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3.157961834179984</v>
      </c>
      <c r="G12" s="95">
        <f>F12-I17</f>
        <v>1.1799841104220832E-9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56</v>
      </c>
      <c r="C17" s="80" t="s">
        <v>159</v>
      </c>
      <c r="D17" s="82"/>
      <c r="E17" s="82">
        <v>25158257.149999999</v>
      </c>
      <c r="F17" s="82">
        <v>186687385.37</v>
      </c>
      <c r="G17" s="83">
        <v>0</v>
      </c>
      <c r="H17" s="62">
        <v>0</v>
      </c>
      <c r="I17" s="62">
        <v>3.1579618329999999</v>
      </c>
      <c r="J17" s="89">
        <v>10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1.4736270029173772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58</v>
      </c>
      <c r="C12" s="62">
        <v>6589880869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7.4805389086249372</v>
      </c>
      <c r="G12" s="95">
        <f>F12-I17</f>
        <v>1.624937517874514E-9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58</v>
      </c>
      <c r="C17" s="80" t="s">
        <v>160</v>
      </c>
      <c r="D17" s="82"/>
      <c r="E17" s="82">
        <v>238156588.72999999</v>
      </c>
      <c r="F17" s="82">
        <v>1060015443.15</v>
      </c>
      <c r="G17" s="83">
        <v>0</v>
      </c>
      <c r="H17" s="62">
        <v>0</v>
      </c>
      <c r="I17" s="62">
        <v>7.4805389069999997</v>
      </c>
      <c r="J17" s="89">
        <v>10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122.59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62</v>
      </c>
      <c r="C12" s="62">
        <v>3028500000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7.7292075385844949</v>
      </c>
      <c r="G12" s="95">
        <f>F12-I17</f>
        <v>-4.1550496376885349E-10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62</v>
      </c>
      <c r="C17" s="80" t="s">
        <v>161</v>
      </c>
      <c r="D17" s="82"/>
      <c r="E17" s="82">
        <v>101323086.25</v>
      </c>
      <c r="F17" s="82">
        <v>525507759.20999998</v>
      </c>
      <c r="G17" s="83">
        <v>0</v>
      </c>
      <c r="H17" s="62">
        <v>0</v>
      </c>
      <c r="I17" s="62">
        <v>7.7292075389999999</v>
      </c>
      <c r="J17" s="89">
        <v>13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122.59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64</v>
      </c>
      <c r="C12" s="62">
        <v>1672018277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5.5549426527351367</v>
      </c>
      <c r="G12" s="95">
        <f>F12-I17</f>
        <v>7.3513639620159665E-10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64</v>
      </c>
      <c r="C17" s="80" t="s">
        <v>162</v>
      </c>
      <c r="D17" s="82"/>
      <c r="E17" s="82">
        <v>74847516.019999996</v>
      </c>
      <c r="F17" s="82">
        <v>406677873</v>
      </c>
      <c r="G17" s="83">
        <v>0</v>
      </c>
      <c r="H17" s="62">
        <v>0</v>
      </c>
      <c r="I17" s="62">
        <v>5.5549426520000003</v>
      </c>
      <c r="J17" s="89">
        <v>13</v>
      </c>
      <c r="K17" s="30">
        <f>IFERROR((SUM(G23:G244)/12)*($C$9/$C$8),0)</f>
        <v>0</v>
      </c>
      <c r="L17" s="92">
        <v>0.45343753114462843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122.59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163</v>
      </c>
      <c r="C12" s="62">
        <v>39973464528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4.1245324300398361</v>
      </c>
      <c r="G12" s="95">
        <f>F12-I17</f>
        <v>1.0398357730423413E-9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163</v>
      </c>
      <c r="C17" s="80" t="s">
        <v>164</v>
      </c>
      <c r="D17" s="82"/>
      <c r="E17" s="82">
        <v>3436551758.1599998</v>
      </c>
      <c r="F17" s="82">
        <v>11175989071.309999</v>
      </c>
      <c r="G17" s="83">
        <v>0</v>
      </c>
      <c r="H17" s="62">
        <v>0</v>
      </c>
      <c r="I17" s="62">
        <v>4.1245324290000003</v>
      </c>
      <c r="J17" s="89">
        <v>15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122.59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70</v>
      </c>
      <c r="C12" s="62">
        <v>2677470146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1.1774176608673104</v>
      </c>
      <c r="G12" s="95">
        <f>F12-I17</f>
        <v>-1.3268963705570513E-10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70</v>
      </c>
      <c r="C17" s="80" t="s">
        <v>165</v>
      </c>
      <c r="D17" s="82">
        <v>1481888130.5899999</v>
      </c>
      <c r="E17" s="82">
        <v>1132083041.6400001</v>
      </c>
      <c r="F17" s="82">
        <v>814675725.10000002</v>
      </c>
      <c r="G17" s="83">
        <v>0</v>
      </c>
      <c r="H17" s="62">
        <v>0</v>
      </c>
      <c r="I17" s="62">
        <v>1.177417661</v>
      </c>
      <c r="J17" s="89">
        <v>15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>
        <v>43982</v>
      </c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>
        <v>43983</v>
      </c>
      <c r="I5" s="73"/>
      <c r="J5" s="74">
        <v>2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123.54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2</v>
      </c>
      <c r="B12" s="80" t="s">
        <v>74</v>
      </c>
      <c r="C12" s="62">
        <v>10722816697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4.449175801729031</v>
      </c>
      <c r="G12" s="95">
        <f>F12-I17</f>
        <v>7.2903105774457799E-10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74</v>
      </c>
      <c r="C17" s="80" t="s">
        <v>166</v>
      </c>
      <c r="D17" s="82"/>
      <c r="E17" s="82">
        <v>1159515189.22</v>
      </c>
      <c r="F17" s="82">
        <v>2474259414</v>
      </c>
      <c r="G17" s="83">
        <v>0</v>
      </c>
      <c r="H17" s="62">
        <v>0</v>
      </c>
      <c r="I17" s="62">
        <v>4.449175801</v>
      </c>
      <c r="J17" s="89">
        <v>17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2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2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2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2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2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2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2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2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2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2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2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2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2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2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2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2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2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2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2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2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2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2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2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2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2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2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2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2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2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2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2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>
        <v>43982</v>
      </c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>
        <v>43983</v>
      </c>
      <c r="I5" s="73">
        <v>44347</v>
      </c>
      <c r="J5" s="74">
        <v>2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>
        <v>44348</v>
      </c>
      <c r="I6" s="73"/>
      <c r="J6" s="74">
        <v>1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123.7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77</v>
      </c>
      <c r="C12" s="62">
        <v>424187765</v>
      </c>
      <c r="D12" s="62"/>
      <c r="E12" s="22">
        <f>INDEX(FechaIniVig!$H$2:$H$37,MATCH(B12,FechaIniVig!$K$2:$K$37,0))</f>
        <v>152200000</v>
      </c>
      <c r="F12" s="94">
        <f>+IFERROR(IF(OR(A12=1,A12=0),($C$12/SUM($D$17:$F$17))*(C4)+K17,(($C$12-$E$12)/SUM($D$17:$F$17))*(C4)+K17),0)</f>
        <v>3.9105891942172395</v>
      </c>
      <c r="G12" s="95">
        <f>F12-I17</f>
        <v>2.1723955967445363E-10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77</v>
      </c>
      <c r="C17" s="80" t="s">
        <v>167</v>
      </c>
      <c r="D17" s="82"/>
      <c r="E17" s="82">
        <v>48122296.130000003</v>
      </c>
      <c r="F17" s="82">
        <v>125407354.37</v>
      </c>
      <c r="G17" s="83">
        <v>0</v>
      </c>
      <c r="H17" s="62">
        <v>0</v>
      </c>
      <c r="I17" s="62">
        <v>3.9105891939999999</v>
      </c>
      <c r="J17" s="89">
        <v>18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7"/>
  <dimension ref="A1:AU80"/>
  <sheetViews>
    <sheetView showGridLines="0" topLeftCell="B1" zoomScale="57" zoomScaleNormal="57" workbookViewId="0">
      <selection activeCell="K17" sqref="K17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1.4450825825827467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171.26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81</v>
      </c>
      <c r="C12" s="62">
        <v>1426672308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12.428673479968658</v>
      </c>
      <c r="G12" s="95">
        <f>F12-I17</f>
        <v>9.6865804266599298E-10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81</v>
      </c>
      <c r="C17" s="80" t="s">
        <v>168</v>
      </c>
      <c r="D17" s="82"/>
      <c r="E17" s="82">
        <v>64043607.380000003</v>
      </c>
      <c r="F17" s="82">
        <v>623239230.98000002</v>
      </c>
      <c r="G17" s="83">
        <v>42</v>
      </c>
      <c r="H17" s="83">
        <v>9.4289487839999993</v>
      </c>
      <c r="I17" s="62">
        <v>12.428673479</v>
      </c>
      <c r="J17" s="89">
        <v>42</v>
      </c>
      <c r="K17" s="30">
        <v>9.4289487839999993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>
        <v>43586</v>
      </c>
      <c r="C23" s="85">
        <v>117.82</v>
      </c>
      <c r="D23" s="85"/>
      <c r="E23" s="85">
        <v>54314086.670000002</v>
      </c>
      <c r="F23" s="85">
        <v>562547079.13</v>
      </c>
      <c r="G23" s="48">
        <f t="shared" ref="G23:G64" si="1">+IFERROR(IF(OR(A23=1,A23=0),ROUND(ROUND((($C$12/SUM(D23:F23))*(C23/$C$7)),10),9),ROUND(ROUND(((($C$12-$E$12)/SUM(D23:F23))*(C23/$C$7)),10),9)),0)</f>
        <v>2.4027272239999999</v>
      </c>
      <c r="H23" s="91">
        <v>0</v>
      </c>
    </row>
    <row r="24" spans="1:47" ht="14.45" customHeight="1" x14ac:dyDescent="0.25">
      <c r="A24" s="47">
        <f t="shared" si="0"/>
        <v>1</v>
      </c>
      <c r="B24" s="84">
        <v>43617</v>
      </c>
      <c r="C24" s="85">
        <v>118.86</v>
      </c>
      <c r="D24" s="85"/>
      <c r="E24" s="85">
        <v>54789830.869999997</v>
      </c>
      <c r="F24" s="85">
        <v>564664505.12</v>
      </c>
      <c r="G24" s="90">
        <f t="shared" si="1"/>
        <v>2.4137890340000001</v>
      </c>
      <c r="H24" s="93">
        <v>0</v>
      </c>
    </row>
    <row r="25" spans="1:47" ht="14.45" customHeight="1" x14ac:dyDescent="0.25">
      <c r="A25" s="47">
        <f t="shared" si="0"/>
        <v>1</v>
      </c>
      <c r="B25" s="84">
        <v>43647</v>
      </c>
      <c r="C25" s="85">
        <v>120.19</v>
      </c>
      <c r="D25" s="85"/>
      <c r="E25" s="85">
        <v>55008243.009999998</v>
      </c>
      <c r="F25" s="85">
        <v>565802254.33000004</v>
      </c>
      <c r="G25" s="90">
        <f t="shared" si="1"/>
        <v>2.4354665240000002</v>
      </c>
      <c r="H25" s="93">
        <v>0</v>
      </c>
    </row>
    <row r="26" spans="1:47" ht="14.45" customHeight="1" x14ac:dyDescent="0.25">
      <c r="A26" s="47">
        <f t="shared" si="0"/>
        <v>1</v>
      </c>
      <c r="B26" s="84">
        <v>43678</v>
      </c>
      <c r="C26" s="85">
        <v>119.76</v>
      </c>
      <c r="D26" s="85"/>
      <c r="E26" s="85">
        <v>55367661.439999998</v>
      </c>
      <c r="F26" s="85">
        <v>567865622</v>
      </c>
      <c r="G26" s="90">
        <f t="shared" si="1"/>
        <v>2.4173193579999999</v>
      </c>
      <c r="H26" s="93">
        <v>0</v>
      </c>
    </row>
    <row r="27" spans="1:47" ht="14.45" customHeight="1" x14ac:dyDescent="0.25">
      <c r="A27" s="47">
        <f t="shared" si="0"/>
        <v>1</v>
      </c>
      <c r="B27" s="84">
        <v>43709</v>
      </c>
      <c r="C27" s="85">
        <v>120.73</v>
      </c>
      <c r="D27" s="85"/>
      <c r="E27" s="85">
        <v>55705688.600000001</v>
      </c>
      <c r="F27" s="85">
        <v>567508710.83000004</v>
      </c>
      <c r="G27" s="90">
        <f t="shared" si="1"/>
        <v>2.436972355</v>
      </c>
      <c r="H27" s="93">
        <v>0</v>
      </c>
    </row>
    <row r="28" spans="1:47" ht="14.45" customHeight="1" x14ac:dyDescent="0.25">
      <c r="A28" s="47">
        <f t="shared" si="0"/>
        <v>1</v>
      </c>
      <c r="B28" s="84">
        <v>43739</v>
      </c>
      <c r="C28" s="85">
        <v>121.6</v>
      </c>
      <c r="D28" s="85"/>
      <c r="E28" s="85">
        <v>56316944.490000002</v>
      </c>
      <c r="F28" s="85">
        <v>568293524.59000003</v>
      </c>
      <c r="G28" s="90">
        <f t="shared" si="1"/>
        <v>2.4490474350000002</v>
      </c>
      <c r="H28" s="93">
        <v>1.000000082740371E-9</v>
      </c>
    </row>
    <row r="29" spans="1:47" ht="14.45" customHeight="1" x14ac:dyDescent="0.25">
      <c r="A29" s="47">
        <f t="shared" si="0"/>
        <v>1</v>
      </c>
      <c r="B29" s="84">
        <v>43770</v>
      </c>
      <c r="C29" s="85">
        <v>122.23</v>
      </c>
      <c r="D29" s="85"/>
      <c r="E29" s="85">
        <v>56705354.119999997</v>
      </c>
      <c r="F29" s="85">
        <v>570446142.37</v>
      </c>
      <c r="G29" s="90">
        <f t="shared" si="1"/>
        <v>2.4517615510000001</v>
      </c>
      <c r="H29" s="93">
        <v>0</v>
      </c>
    </row>
    <row r="30" spans="1:47" ht="14.45" customHeight="1" x14ac:dyDescent="0.25">
      <c r="A30" s="47">
        <f t="shared" si="0"/>
        <v>1</v>
      </c>
      <c r="B30" s="84">
        <v>43800</v>
      </c>
      <c r="C30" s="85">
        <v>122.56</v>
      </c>
      <c r="D30" s="85"/>
      <c r="E30" s="85">
        <v>57095809.969999999</v>
      </c>
      <c r="F30" s="85">
        <v>571657305.45000005</v>
      </c>
      <c r="G30" s="90">
        <f t="shared" si="1"/>
        <v>2.4521186670000001</v>
      </c>
      <c r="H30" s="93">
        <v>0</v>
      </c>
    </row>
    <row r="31" spans="1:47" ht="14.45" customHeight="1" x14ac:dyDescent="0.25">
      <c r="A31" s="47">
        <f t="shared" si="0"/>
        <v>1</v>
      </c>
      <c r="B31" s="84">
        <v>43831</v>
      </c>
      <c r="C31" s="85">
        <v>122.31</v>
      </c>
      <c r="D31" s="85"/>
      <c r="E31" s="85">
        <v>57420556.859999999</v>
      </c>
      <c r="F31" s="85">
        <v>574254487.91999996</v>
      </c>
      <c r="G31" s="90">
        <f t="shared" si="1"/>
        <v>2.4357972029999999</v>
      </c>
      <c r="H31" s="93">
        <v>0</v>
      </c>
    </row>
    <row r="32" spans="1:47" ht="14.45" customHeight="1" x14ac:dyDescent="0.25">
      <c r="A32" s="47">
        <f t="shared" si="0"/>
        <v>1</v>
      </c>
      <c r="B32" s="84">
        <v>43862</v>
      </c>
      <c r="C32" s="85">
        <v>122.36</v>
      </c>
      <c r="D32" s="85"/>
      <c r="E32" s="85">
        <v>57683786.130000003</v>
      </c>
      <c r="F32" s="85">
        <v>575167219.71000004</v>
      </c>
      <c r="G32" s="90">
        <f t="shared" si="1"/>
        <v>2.4322649119999999</v>
      </c>
      <c r="H32" s="93">
        <v>-1.000000082740371E-9</v>
      </c>
    </row>
    <row r="33" spans="1:9" ht="14.45" customHeight="1" x14ac:dyDescent="0.25">
      <c r="A33" s="47">
        <f t="shared" si="0"/>
        <v>1</v>
      </c>
      <c r="B33" s="84">
        <v>43891</v>
      </c>
      <c r="C33" s="85">
        <v>122.34</v>
      </c>
      <c r="D33" s="85"/>
      <c r="E33" s="85">
        <v>58152707.090000004</v>
      </c>
      <c r="F33" s="85">
        <v>575869321.30999994</v>
      </c>
      <c r="G33" s="90">
        <f t="shared" si="1"/>
        <v>2.427375756</v>
      </c>
      <c r="H33" s="93">
        <v>0</v>
      </c>
    </row>
    <row r="34" spans="1:9" ht="14.45" customHeight="1" x14ac:dyDescent="0.25">
      <c r="A34" s="47">
        <f t="shared" si="0"/>
        <v>1</v>
      </c>
      <c r="B34" s="84">
        <v>43922</v>
      </c>
      <c r="C34" s="85">
        <v>122.34</v>
      </c>
      <c r="D34" s="85"/>
      <c r="E34" s="85">
        <v>58681500.619999997</v>
      </c>
      <c r="F34" s="85">
        <v>576567416.67999995</v>
      </c>
      <c r="G34" s="90">
        <f t="shared" si="1"/>
        <v>2.422687641</v>
      </c>
      <c r="H34" s="93">
        <v>1.000000082740371E-9</v>
      </c>
    </row>
    <row r="35" spans="1:9" ht="14.45" customHeight="1" x14ac:dyDescent="0.25">
      <c r="A35" s="47">
        <f t="shared" si="0"/>
        <v>1</v>
      </c>
      <c r="B35" s="84">
        <v>43952</v>
      </c>
      <c r="C35" s="85">
        <v>123.27</v>
      </c>
      <c r="D35" s="85"/>
      <c r="E35" s="85">
        <v>59310479.869999997</v>
      </c>
      <c r="F35" s="85">
        <v>577597150.91999996</v>
      </c>
      <c r="G35" s="90">
        <f t="shared" si="1"/>
        <v>2.4347469190000002</v>
      </c>
      <c r="H35" s="93">
        <v>0</v>
      </c>
    </row>
    <row r="36" spans="1:9" ht="14.45" customHeight="1" x14ac:dyDescent="0.25">
      <c r="A36" s="47">
        <f t="shared" si="0"/>
        <v>1</v>
      </c>
      <c r="B36" s="84">
        <v>43983</v>
      </c>
      <c r="C36" s="85">
        <v>122.59</v>
      </c>
      <c r="D36" s="85"/>
      <c r="E36" s="85">
        <v>59545377.530000001</v>
      </c>
      <c r="F36" s="85">
        <v>578839505.75</v>
      </c>
      <c r="G36" s="90">
        <f t="shared" si="1"/>
        <v>2.4157129730000002</v>
      </c>
      <c r="H36" s="93">
        <v>-9.9999963865116115E-10</v>
      </c>
    </row>
    <row r="37" spans="1:9" ht="14.45" customHeight="1" x14ac:dyDescent="0.25">
      <c r="A37" s="47">
        <f t="shared" si="0"/>
        <v>1</v>
      </c>
      <c r="B37" s="84">
        <v>44013</v>
      </c>
      <c r="C37" s="85">
        <v>122.5</v>
      </c>
      <c r="D37" s="85"/>
      <c r="E37" s="85">
        <v>58943012.600000001</v>
      </c>
      <c r="F37" s="85">
        <v>579437018.58000004</v>
      </c>
      <c r="G37" s="90">
        <f t="shared" si="1"/>
        <v>2.4139578140000002</v>
      </c>
      <c r="H37" s="93">
        <v>-9.9999963865116115E-10</v>
      </c>
    </row>
    <row r="38" spans="1:9" ht="14.45" customHeight="1" x14ac:dyDescent="0.25">
      <c r="A38" s="47">
        <f t="shared" si="0"/>
        <v>1</v>
      </c>
      <c r="B38" s="84">
        <v>44044</v>
      </c>
      <c r="C38" s="85">
        <v>122.59</v>
      </c>
      <c r="D38" s="85"/>
      <c r="E38" s="85">
        <v>58273305.990000002</v>
      </c>
      <c r="F38" s="85">
        <v>580713999.57000005</v>
      </c>
      <c r="G38" s="90">
        <f t="shared" si="1"/>
        <v>2.413435496</v>
      </c>
      <c r="H38" s="93">
        <v>0</v>
      </c>
    </row>
    <row r="39" spans="1:9" ht="14.45" customHeight="1" x14ac:dyDescent="0.25">
      <c r="A39" s="47">
        <f t="shared" si="0"/>
        <v>1</v>
      </c>
      <c r="B39" s="84">
        <v>44075</v>
      </c>
      <c r="C39" s="85">
        <v>122.76</v>
      </c>
      <c r="D39" s="85"/>
      <c r="E39" s="85">
        <v>57836018.950000003</v>
      </c>
      <c r="F39" s="85">
        <v>581685843.58000004</v>
      </c>
      <c r="G39" s="90">
        <f t="shared" si="1"/>
        <v>2.4147621789999998</v>
      </c>
      <c r="H39" s="93">
        <v>0</v>
      </c>
    </row>
    <row r="40" spans="1:9" ht="14.45" customHeight="1" x14ac:dyDescent="0.25">
      <c r="A40" s="47">
        <f t="shared" si="0"/>
        <v>1</v>
      </c>
      <c r="B40" s="84">
        <v>44105</v>
      </c>
      <c r="C40" s="85">
        <v>123.54</v>
      </c>
      <c r="D40" s="85"/>
      <c r="E40" s="85">
        <v>57256985.869999997</v>
      </c>
      <c r="F40" s="85">
        <v>582505909.28999996</v>
      </c>
      <c r="G40" s="90">
        <f t="shared" si="1"/>
        <v>2.4291896930000001</v>
      </c>
      <c r="H40" s="93">
        <v>0</v>
      </c>
    </row>
    <row r="41" spans="1:9" ht="14.45" customHeight="1" x14ac:dyDescent="0.25">
      <c r="A41" s="47">
        <f t="shared" si="0"/>
        <v>1</v>
      </c>
      <c r="B41" s="84">
        <v>44136</v>
      </c>
      <c r="C41" s="85">
        <v>123.7</v>
      </c>
      <c r="D41" s="85"/>
      <c r="E41" s="85">
        <v>56484014.359999999</v>
      </c>
      <c r="F41" s="85">
        <v>582578767.29999995</v>
      </c>
      <c r="G41" s="90">
        <f t="shared" si="1"/>
        <v>2.4350005029999999</v>
      </c>
      <c r="H41" s="93">
        <v>0</v>
      </c>
    </row>
    <row r="42" spans="1:9" s="42" customFormat="1" ht="14.45" customHeight="1" x14ac:dyDescent="0.25">
      <c r="A42" s="47">
        <f t="shared" si="0"/>
        <v>1</v>
      </c>
      <c r="B42" s="84">
        <v>44166</v>
      </c>
      <c r="C42" s="85">
        <v>124.42</v>
      </c>
      <c r="D42" s="85"/>
      <c r="E42" s="85">
        <v>56093873.090000004</v>
      </c>
      <c r="F42" s="85">
        <v>582737657.13999999</v>
      </c>
      <c r="G42" s="90">
        <f t="shared" si="1"/>
        <v>2.4500600850000001</v>
      </c>
      <c r="H42" s="92">
        <v>0</v>
      </c>
      <c r="I42" s="27"/>
    </row>
    <row r="43" spans="1:9" s="42" customFormat="1" ht="14.45" customHeight="1" x14ac:dyDescent="0.25">
      <c r="A43" s="47">
        <f t="shared" si="0"/>
        <v>1</v>
      </c>
      <c r="B43" s="84">
        <v>44197</v>
      </c>
      <c r="C43" s="85">
        <v>124.31</v>
      </c>
      <c r="D43" s="85"/>
      <c r="E43" s="85">
        <v>55772158.240000002</v>
      </c>
      <c r="F43" s="85">
        <v>582853438.85000002</v>
      </c>
      <c r="G43" s="90">
        <f t="shared" si="1"/>
        <v>2.4486833369999998</v>
      </c>
      <c r="H43" s="92">
        <v>9.9999963865116115E-10</v>
      </c>
      <c r="I43" s="27"/>
    </row>
    <row r="44" spans="1:9" s="42" customFormat="1" ht="14.45" customHeight="1" x14ac:dyDescent="0.25">
      <c r="A44" s="47">
        <f t="shared" si="0"/>
        <v>1</v>
      </c>
      <c r="B44" s="84">
        <v>44228</v>
      </c>
      <c r="C44" s="85">
        <v>124.38</v>
      </c>
      <c r="D44" s="85"/>
      <c r="E44" s="85">
        <v>55523598.759999998</v>
      </c>
      <c r="F44" s="85">
        <v>583068580.15999997</v>
      </c>
      <c r="G44" s="90">
        <f t="shared" si="1"/>
        <v>2.4501904250000002</v>
      </c>
      <c r="H44" s="92">
        <v>1.000000082740371E-9</v>
      </c>
      <c r="I44" s="27"/>
    </row>
    <row r="45" spans="1:9" s="42" customFormat="1" ht="14.45" customHeight="1" x14ac:dyDescent="0.25">
      <c r="A45" s="47">
        <f t="shared" si="0"/>
        <v>1</v>
      </c>
      <c r="B45" s="84">
        <v>44256</v>
      </c>
      <c r="C45" s="85">
        <v>126.22</v>
      </c>
      <c r="D45" s="85"/>
      <c r="E45" s="85">
        <v>55346456.670000002</v>
      </c>
      <c r="F45" s="85">
        <v>583366349.01999998</v>
      </c>
      <c r="G45" s="90">
        <f t="shared" si="1"/>
        <v>2.4859674250000001</v>
      </c>
      <c r="H45" s="92">
        <v>0</v>
      </c>
      <c r="I45" s="27"/>
    </row>
    <row r="46" spans="1:9" s="42" customFormat="1" ht="14.45" customHeight="1" x14ac:dyDescent="0.25">
      <c r="A46" s="47">
        <f t="shared" si="0"/>
        <v>1</v>
      </c>
      <c r="B46" s="84">
        <v>44287</v>
      </c>
      <c r="C46" s="85">
        <v>128.19</v>
      </c>
      <c r="D46" s="85"/>
      <c r="E46" s="85">
        <v>54983004.530000001</v>
      </c>
      <c r="F46" s="85">
        <v>583479218.97000003</v>
      </c>
      <c r="G46" s="90">
        <f t="shared" si="1"/>
        <v>2.525758497</v>
      </c>
      <c r="H46" s="92">
        <v>0</v>
      </c>
      <c r="I46" s="27"/>
    </row>
    <row r="47" spans="1:9" s="42" customFormat="1" ht="14.45" customHeight="1" x14ac:dyDescent="0.25">
      <c r="A47" s="47">
        <f t="shared" si="0"/>
        <v>1</v>
      </c>
      <c r="B47" s="84">
        <v>44317</v>
      </c>
      <c r="C47" s="85">
        <v>131.04</v>
      </c>
      <c r="D47" s="85"/>
      <c r="E47" s="85">
        <v>54624298.079999998</v>
      </c>
      <c r="F47" s="85">
        <v>583440613.78999996</v>
      </c>
      <c r="G47" s="90">
        <f t="shared" si="1"/>
        <v>2.583520445</v>
      </c>
      <c r="H47" s="92">
        <v>0</v>
      </c>
      <c r="I47" s="27"/>
    </row>
    <row r="48" spans="1:9" s="42" customFormat="1" ht="14.45" customHeight="1" x14ac:dyDescent="0.25">
      <c r="A48" s="47">
        <f t="shared" si="0"/>
        <v>1</v>
      </c>
      <c r="B48" s="84">
        <v>44348</v>
      </c>
      <c r="C48" s="85">
        <v>132.94</v>
      </c>
      <c r="D48" s="85"/>
      <c r="E48" s="85">
        <v>54893503.100000001</v>
      </c>
      <c r="F48" s="85">
        <v>583573541.50999999</v>
      </c>
      <c r="G48" s="90">
        <f t="shared" si="1"/>
        <v>2.6193291140000001</v>
      </c>
      <c r="H48" s="92">
        <v>0</v>
      </c>
      <c r="I48" s="27"/>
    </row>
    <row r="49" spans="1:9" s="42" customFormat="1" ht="14.45" customHeight="1" x14ac:dyDescent="0.25">
      <c r="A49" s="47">
        <f t="shared" si="0"/>
        <v>1</v>
      </c>
      <c r="B49" s="84">
        <v>44378</v>
      </c>
      <c r="C49" s="85">
        <v>136.1</v>
      </c>
      <c r="D49" s="85"/>
      <c r="E49" s="85">
        <v>56020310.509999998</v>
      </c>
      <c r="F49" s="85">
        <v>583584901.11000001</v>
      </c>
      <c r="G49" s="90">
        <f t="shared" si="1"/>
        <v>2.6768190390000002</v>
      </c>
      <c r="H49" s="92">
        <v>0</v>
      </c>
      <c r="I49" s="27"/>
    </row>
    <row r="50" spans="1:9" s="42" customFormat="1" ht="14.45" customHeight="1" x14ac:dyDescent="0.25">
      <c r="A50" s="47">
        <f t="shared" si="0"/>
        <v>1</v>
      </c>
      <c r="B50" s="84">
        <v>44409</v>
      </c>
      <c r="C50" s="85">
        <v>136.81</v>
      </c>
      <c r="D50" s="85"/>
      <c r="E50" s="85">
        <v>56337393.75</v>
      </c>
      <c r="F50" s="85">
        <v>582965866.02999997</v>
      </c>
      <c r="G50" s="90">
        <f t="shared" si="1"/>
        <v>2.6920542350000001</v>
      </c>
      <c r="H50" s="92">
        <v>-1.000000082740371E-9</v>
      </c>
      <c r="I50" s="27"/>
    </row>
    <row r="51" spans="1:9" s="42" customFormat="1" ht="14.45" customHeight="1" x14ac:dyDescent="0.25">
      <c r="A51" s="47">
        <f t="shared" si="0"/>
        <v>1</v>
      </c>
      <c r="B51" s="84">
        <v>44440</v>
      </c>
      <c r="C51" s="85">
        <v>138.63</v>
      </c>
      <c r="D51" s="85"/>
      <c r="E51" s="85">
        <v>56717846.659999996</v>
      </c>
      <c r="F51" s="85">
        <v>583041323.59000003</v>
      </c>
      <c r="G51" s="90">
        <f t="shared" si="1"/>
        <v>2.7259230040000002</v>
      </c>
      <c r="H51" s="92">
        <v>0</v>
      </c>
      <c r="I51" s="27"/>
    </row>
    <row r="52" spans="1:9" s="42" customFormat="1" ht="14.45" customHeight="1" x14ac:dyDescent="0.25">
      <c r="A52" s="47">
        <f t="shared" si="0"/>
        <v>1</v>
      </c>
      <c r="B52" s="84">
        <v>44470</v>
      </c>
      <c r="C52" s="85">
        <v>139.38</v>
      </c>
      <c r="D52" s="85"/>
      <c r="E52" s="85">
        <v>57412895.280000001</v>
      </c>
      <c r="F52" s="85">
        <v>588591211.59000003</v>
      </c>
      <c r="G52" s="90">
        <f t="shared" si="1"/>
        <v>2.714176353</v>
      </c>
      <c r="H52" s="92">
        <v>0</v>
      </c>
      <c r="I52" s="27"/>
    </row>
    <row r="53" spans="1:9" s="42" customFormat="1" ht="14.45" customHeight="1" x14ac:dyDescent="0.25">
      <c r="A53" s="47">
        <f t="shared" si="0"/>
        <v>1</v>
      </c>
      <c r="B53" s="84">
        <v>44501</v>
      </c>
      <c r="C53" s="85">
        <v>140.72999999999999</v>
      </c>
      <c r="D53" s="85"/>
      <c r="E53" s="85">
        <v>58460208.93</v>
      </c>
      <c r="F53" s="85">
        <v>592546820.29999995</v>
      </c>
      <c r="G53" s="90">
        <f t="shared" si="1"/>
        <v>2.7194049950000001</v>
      </c>
      <c r="H53" s="92">
        <v>0</v>
      </c>
      <c r="I53" s="27"/>
    </row>
    <row r="54" spans="1:9" s="42" customFormat="1" ht="14.45" customHeight="1" x14ac:dyDescent="0.25">
      <c r="A54" s="27"/>
      <c r="B54" s="84">
        <v>44531</v>
      </c>
      <c r="C54" s="85">
        <v>142.56</v>
      </c>
      <c r="D54" s="85"/>
      <c r="E54" s="85">
        <v>59054494.200000003</v>
      </c>
      <c r="F54" s="85">
        <v>594550553.48000002</v>
      </c>
      <c r="G54" s="90">
        <f t="shared" si="1"/>
        <v>2.7438171750000002</v>
      </c>
      <c r="H54" s="92">
        <v>-9.9999963865116115E-10</v>
      </c>
      <c r="I54" s="27"/>
    </row>
    <row r="55" spans="1:9" s="42" customFormat="1" ht="14.45" customHeight="1" x14ac:dyDescent="0.25">
      <c r="A55" s="27"/>
      <c r="B55" s="84">
        <v>44562</v>
      </c>
      <c r="C55" s="85">
        <v>145.30000000000001</v>
      </c>
      <c r="D55" s="85"/>
      <c r="E55" s="85">
        <v>59558799.619999997</v>
      </c>
      <c r="F55" s="85">
        <v>596874504.92999995</v>
      </c>
      <c r="G55" s="90">
        <f t="shared" si="1"/>
        <v>2.7845042709999999</v>
      </c>
      <c r="H55" s="92">
        <v>0</v>
      </c>
      <c r="I55" s="27"/>
    </row>
    <row r="56" spans="1:9" s="42" customFormat="1" ht="14.45" customHeight="1" x14ac:dyDescent="0.25">
      <c r="A56" s="27"/>
      <c r="B56" s="84">
        <v>44593</v>
      </c>
      <c r="C56" s="85">
        <v>147.65</v>
      </c>
      <c r="D56" s="85"/>
      <c r="E56" s="85">
        <v>60001695.490000002</v>
      </c>
      <c r="F56" s="85">
        <v>599558108.15999997</v>
      </c>
      <c r="G56" s="90">
        <f t="shared" si="1"/>
        <v>2.816126455</v>
      </c>
      <c r="H56" s="92">
        <v>0</v>
      </c>
      <c r="I56" s="27"/>
    </row>
    <row r="57" spans="1:9" s="42" customFormat="1" ht="14.45" customHeight="1" x14ac:dyDescent="0.25">
      <c r="A57" s="27"/>
      <c r="B57" s="84">
        <v>44621</v>
      </c>
      <c r="C57" s="85">
        <v>152.80000000000001</v>
      </c>
      <c r="D57" s="85"/>
      <c r="E57" s="85">
        <v>60304740.729999997</v>
      </c>
      <c r="F57" s="85">
        <v>602837006.19000006</v>
      </c>
      <c r="G57" s="90">
        <f t="shared" si="1"/>
        <v>2.898610535</v>
      </c>
      <c r="H57" s="92">
        <v>0</v>
      </c>
      <c r="I57" s="27"/>
    </row>
    <row r="58" spans="1:9" s="42" customFormat="1" ht="14.45" customHeight="1" x14ac:dyDescent="0.25">
      <c r="A58" s="27"/>
      <c r="B58" s="84">
        <v>44652</v>
      </c>
      <c r="C58" s="85">
        <v>156.94</v>
      </c>
      <c r="D58" s="85"/>
      <c r="E58" s="85">
        <v>60651120.5</v>
      </c>
      <c r="F58" s="85">
        <v>606684393.78999996</v>
      </c>
      <c r="G58" s="90">
        <f t="shared" si="1"/>
        <v>2.95843677</v>
      </c>
      <c r="H58" s="27"/>
      <c r="I58" s="27"/>
    </row>
    <row r="59" spans="1:9" s="42" customFormat="1" ht="14.45" customHeight="1" x14ac:dyDescent="0.25">
      <c r="A59" s="27"/>
      <c r="B59" s="84">
        <v>44682</v>
      </c>
      <c r="C59" s="85">
        <v>160.65</v>
      </c>
      <c r="D59" s="85"/>
      <c r="E59" s="85">
        <v>60868431.829999998</v>
      </c>
      <c r="F59" s="85">
        <v>609944743.88</v>
      </c>
      <c r="G59" s="90">
        <f t="shared" si="1"/>
        <v>3.0126732189999998</v>
      </c>
      <c r="H59" s="27"/>
      <c r="I59" s="27"/>
    </row>
    <row r="60" spans="1:9" s="42" customFormat="1" ht="14.45" customHeight="1" x14ac:dyDescent="0.25">
      <c r="A60" s="27"/>
      <c r="B60" s="84">
        <v>44713</v>
      </c>
      <c r="C60" s="85">
        <v>162.88999999999999</v>
      </c>
      <c r="D60" s="85"/>
      <c r="E60" s="85">
        <v>61223143.049999997</v>
      </c>
      <c r="F60" s="85">
        <v>612885432.38999999</v>
      </c>
      <c r="G60" s="90">
        <f t="shared" si="1"/>
        <v>3.0397470979999999</v>
      </c>
      <c r="H60" s="27"/>
      <c r="I60" s="27"/>
    </row>
    <row r="61" spans="1:9" s="42" customFormat="1" ht="14.45" customHeight="1" x14ac:dyDescent="0.25">
      <c r="A61" s="27"/>
      <c r="B61" s="84">
        <v>44743</v>
      </c>
      <c r="C61" s="85">
        <v>166.84</v>
      </c>
      <c r="D61" s="85"/>
      <c r="E61" s="85">
        <v>61465837</v>
      </c>
      <c r="F61" s="85">
        <v>616117606.48000002</v>
      </c>
      <c r="G61" s="90">
        <f t="shared" si="1"/>
        <v>3.0974925940000002</v>
      </c>
      <c r="H61" s="27"/>
      <c r="I61" s="27"/>
    </row>
    <row r="62" spans="1:9" s="42" customFormat="1" ht="14.45" customHeight="1" x14ac:dyDescent="0.25">
      <c r="A62" s="27"/>
      <c r="B62" s="84">
        <v>44774</v>
      </c>
      <c r="C62" s="85">
        <v>167.21</v>
      </c>
      <c r="D62" s="85"/>
      <c r="E62" s="85">
        <v>62412469.240000002</v>
      </c>
      <c r="F62" s="85">
        <v>619623195.40999997</v>
      </c>
      <c r="G62" s="90">
        <f t="shared" si="1"/>
        <v>3.0840970990000001</v>
      </c>
      <c r="H62" s="27"/>
      <c r="I62" s="27"/>
    </row>
    <row r="63" spans="1:9" s="42" customFormat="1" ht="14.45" customHeight="1" x14ac:dyDescent="0.25">
      <c r="A63" s="27"/>
      <c r="B63" s="84">
        <v>44805</v>
      </c>
      <c r="C63" s="85">
        <v>171.4</v>
      </c>
      <c r="D63" s="85"/>
      <c r="E63" s="85">
        <v>63055636.140000001</v>
      </c>
      <c r="F63" s="85">
        <v>622876740.59000003</v>
      </c>
      <c r="G63" s="90">
        <f t="shared" si="1"/>
        <v>3.1434198860000002</v>
      </c>
      <c r="H63" s="27"/>
      <c r="I63" s="27"/>
    </row>
    <row r="64" spans="1:9" s="42" customFormat="1" ht="15" customHeight="1" x14ac:dyDescent="0.25">
      <c r="A64" s="27"/>
      <c r="B64" s="84">
        <v>44835</v>
      </c>
      <c r="C64" s="85">
        <v>170.53</v>
      </c>
      <c r="D64" s="85"/>
      <c r="E64" s="85">
        <v>63163268.630000003</v>
      </c>
      <c r="F64" s="85">
        <v>620663043.69000006</v>
      </c>
      <c r="G64" s="90">
        <f t="shared" si="1"/>
        <v>3.1370964090000002</v>
      </c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3" spans="1:9" s="42" customFormat="1" x14ac:dyDescent="0.2">
      <c r="A73" s="27"/>
      <c r="C73" s="9"/>
      <c r="D73" s="25"/>
      <c r="E73" s="24"/>
      <c r="F73" s="25"/>
      <c r="G73" s="24"/>
      <c r="H73" s="27"/>
      <c r="I73" s="27"/>
    </row>
    <row r="76" spans="1:9" s="42" customFormat="1" ht="13.15" customHeight="1" x14ac:dyDescent="0.2">
      <c r="A76" s="27"/>
      <c r="B76" s="6"/>
      <c r="C76" s="10"/>
      <c r="D76" s="11"/>
      <c r="H76" s="27"/>
      <c r="I76" s="27"/>
    </row>
    <row r="77" spans="1:9" s="42" customFormat="1" x14ac:dyDescent="0.2">
      <c r="A77" s="27"/>
      <c r="B77" s="31"/>
      <c r="C77" s="10"/>
      <c r="D77" s="11"/>
      <c r="H77" s="27"/>
      <c r="I77" s="27"/>
    </row>
    <row r="78" spans="1:9" s="42" customFormat="1" ht="13.15" customHeight="1" x14ac:dyDescent="0.2">
      <c r="A78" s="27"/>
      <c r="B78" s="12"/>
      <c r="C78" s="12"/>
      <c r="D78" s="12"/>
      <c r="E78" s="12"/>
      <c r="H78" s="27"/>
      <c r="I78" s="27"/>
    </row>
    <row r="79" spans="1:9" s="42" customFormat="1" x14ac:dyDescent="0.2">
      <c r="A79" s="27"/>
      <c r="B79" s="31"/>
      <c r="C79" s="9"/>
      <c r="D79" s="24"/>
      <c r="E79" s="25"/>
      <c r="H79" s="27"/>
      <c r="I79" s="27"/>
    </row>
    <row r="80" spans="1:9" s="42" customFormat="1" x14ac:dyDescent="0.2">
      <c r="A80" s="27"/>
      <c r="B80" s="10"/>
      <c r="C80" s="9"/>
      <c r="D80" s="24"/>
      <c r="E80" s="25"/>
      <c r="H80" s="27"/>
      <c r="I80" s="27"/>
    </row>
  </sheetData>
  <pageMargins left="0.75" right="0.75" top="1" bottom="1" header="0" footer="0"/>
  <pageSetup paperSize="9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123.7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83</v>
      </c>
      <c r="C12" s="62">
        <v>0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0</v>
      </c>
      <c r="G12" s="95">
        <f>F12-I17</f>
        <v>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83</v>
      </c>
      <c r="C17" s="80" t="s">
        <v>169</v>
      </c>
      <c r="D17" s="82"/>
      <c r="E17" s="82">
        <v>265792.68</v>
      </c>
      <c r="F17" s="82">
        <v>14892124.26</v>
      </c>
      <c r="G17" s="83">
        <v>0</v>
      </c>
      <c r="H17" s="62">
        <v>0</v>
      </c>
      <c r="I17" s="62">
        <v>0</v>
      </c>
      <c r="J17" s="89">
        <v>18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2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30"/>
  <sheetViews>
    <sheetView workbookViewId="0">
      <selection activeCell="C16" sqref="C16"/>
    </sheetView>
  </sheetViews>
  <sheetFormatPr baseColWidth="10" defaultRowHeight="15" x14ac:dyDescent="0.25"/>
  <cols>
    <col min="2" max="2" width="17" style="49" bestFit="1" customWidth="1"/>
    <col min="3" max="3" width="11.42578125" style="13" customWidth="1"/>
    <col min="4" max="4" width="17" style="50" bestFit="1" customWidth="1"/>
    <col min="5" max="5" width="11.42578125" customWidth="1"/>
    <col min="6" max="6" width="15" style="13" bestFit="1" customWidth="1"/>
    <col min="7" max="7" width="19.7109375" bestFit="1" customWidth="1"/>
    <col min="8" max="8" width="19.7109375" customWidth="1"/>
    <col min="9" max="10" width="11.42578125" customWidth="1"/>
    <col min="11" max="11" width="19.5703125" bestFit="1" customWidth="1"/>
    <col min="12" max="12" width="11.42578125" customWidth="1"/>
    <col min="13" max="13" width="11.42578125" style="14" customWidth="1"/>
    <col min="14" max="14" width="15.42578125" style="14" customWidth="1"/>
  </cols>
  <sheetData>
    <row r="1" spans="1:14" x14ac:dyDescent="0.25">
      <c r="A1" s="45" t="s">
        <v>29</v>
      </c>
      <c r="B1" s="51" t="s">
        <v>30</v>
      </c>
      <c r="C1" s="43" t="s">
        <v>31</v>
      </c>
      <c r="D1" s="52" t="s">
        <v>32</v>
      </c>
      <c r="E1" s="45" t="s">
        <v>33</v>
      </c>
      <c r="F1" s="43" t="s">
        <v>34</v>
      </c>
      <c r="G1" s="45" t="s">
        <v>35</v>
      </c>
      <c r="H1" s="45" t="s">
        <v>36</v>
      </c>
      <c r="I1" s="44" t="s">
        <v>37</v>
      </c>
      <c r="J1" s="43" t="s">
        <v>38</v>
      </c>
    </row>
    <row r="2" spans="1:14" x14ac:dyDescent="0.25">
      <c r="A2" s="56" t="s">
        <v>39</v>
      </c>
      <c r="B2" s="57" t="s">
        <v>40</v>
      </c>
      <c r="C2" s="58">
        <v>8</v>
      </c>
      <c r="D2" s="59" t="s">
        <v>41</v>
      </c>
      <c r="E2" s="69" t="s">
        <v>3</v>
      </c>
      <c r="F2" s="70" t="s">
        <v>3</v>
      </c>
      <c r="G2" s="71" t="s">
        <v>3</v>
      </c>
      <c r="H2" s="53">
        <v>963868010.39999998</v>
      </c>
      <c r="I2" s="17">
        <v>43556</v>
      </c>
      <c r="J2" s="43">
        <v>118.86</v>
      </c>
      <c r="K2" t="s">
        <v>42</v>
      </c>
      <c r="M2" s="54"/>
      <c r="N2" s="54"/>
    </row>
    <row r="3" spans="1:14" x14ac:dyDescent="0.25">
      <c r="A3" s="56" t="s">
        <v>43</v>
      </c>
      <c r="B3" s="57" t="s">
        <v>40</v>
      </c>
      <c r="C3" s="58">
        <v>8</v>
      </c>
      <c r="D3" s="59" t="s">
        <v>41</v>
      </c>
      <c r="E3" s="69" t="s">
        <v>3</v>
      </c>
      <c r="F3" s="70" t="s">
        <v>3</v>
      </c>
      <c r="G3" s="71" t="s">
        <v>3</v>
      </c>
      <c r="H3" s="55">
        <v>0</v>
      </c>
      <c r="K3" t="s">
        <v>44</v>
      </c>
    </row>
    <row r="4" spans="1:14" x14ac:dyDescent="0.25">
      <c r="A4" s="56" t="s">
        <v>45</v>
      </c>
      <c r="B4" s="57" t="s">
        <v>46</v>
      </c>
      <c r="C4" s="58">
        <v>9</v>
      </c>
      <c r="D4" s="59" t="s">
        <v>40</v>
      </c>
      <c r="E4" s="69" t="s">
        <v>3</v>
      </c>
      <c r="F4" s="70" t="s">
        <v>3</v>
      </c>
      <c r="G4" s="71" t="s">
        <v>3</v>
      </c>
      <c r="H4" s="55">
        <v>0</v>
      </c>
      <c r="K4" t="s">
        <v>47</v>
      </c>
    </row>
    <row r="5" spans="1:14" x14ac:dyDescent="0.25">
      <c r="A5" s="56" t="s">
        <v>48</v>
      </c>
      <c r="B5" s="57" t="s">
        <v>46</v>
      </c>
      <c r="C5" s="58">
        <v>9</v>
      </c>
      <c r="D5" s="59" t="s">
        <v>40</v>
      </c>
      <c r="E5" s="69" t="s">
        <v>3</v>
      </c>
      <c r="F5" s="70" t="s">
        <v>3</v>
      </c>
      <c r="G5" s="71" t="s">
        <v>3</v>
      </c>
      <c r="H5" s="55">
        <v>0</v>
      </c>
      <c r="K5" t="s">
        <v>49</v>
      </c>
    </row>
    <row r="6" spans="1:14" x14ac:dyDescent="0.25">
      <c r="A6" s="56" t="s">
        <v>50</v>
      </c>
      <c r="B6" s="57" t="s">
        <v>46</v>
      </c>
      <c r="C6" s="58">
        <v>9</v>
      </c>
      <c r="D6" s="59" t="s">
        <v>40</v>
      </c>
      <c r="E6" s="69" t="s">
        <v>3</v>
      </c>
      <c r="F6" s="70" t="s">
        <v>3</v>
      </c>
      <c r="G6" s="71" t="s">
        <v>3</v>
      </c>
      <c r="H6" s="55">
        <v>0</v>
      </c>
      <c r="K6" t="s">
        <v>51</v>
      </c>
    </row>
    <row r="7" spans="1:14" x14ac:dyDescent="0.25">
      <c r="A7" s="56" t="s">
        <v>52</v>
      </c>
      <c r="B7" s="57" t="s">
        <v>46</v>
      </c>
      <c r="C7" s="58">
        <v>9</v>
      </c>
      <c r="D7" s="59" t="s">
        <v>40</v>
      </c>
      <c r="E7" s="69" t="s">
        <v>3</v>
      </c>
      <c r="F7" s="70" t="s">
        <v>3</v>
      </c>
      <c r="G7" s="71" t="s">
        <v>3</v>
      </c>
      <c r="H7" s="55">
        <v>0</v>
      </c>
      <c r="K7" t="s">
        <v>53</v>
      </c>
    </row>
    <row r="8" spans="1:14" x14ac:dyDescent="0.25">
      <c r="A8" s="56" t="s">
        <v>54</v>
      </c>
      <c r="B8" s="57" t="s">
        <v>55</v>
      </c>
      <c r="C8" s="58">
        <v>10</v>
      </c>
      <c r="D8" s="59" t="s">
        <v>46</v>
      </c>
      <c r="E8" s="69" t="s">
        <v>3</v>
      </c>
      <c r="F8" s="70" t="s">
        <v>3</v>
      </c>
      <c r="G8" s="71" t="s">
        <v>3</v>
      </c>
      <c r="H8" s="55">
        <v>0</v>
      </c>
      <c r="K8" t="s">
        <v>56</v>
      </c>
    </row>
    <row r="9" spans="1:14" x14ac:dyDescent="0.25">
      <c r="A9" s="56" t="s">
        <v>57</v>
      </c>
      <c r="B9" s="57" t="s">
        <v>55</v>
      </c>
      <c r="C9" s="58">
        <v>10</v>
      </c>
      <c r="D9" s="59" t="s">
        <v>46</v>
      </c>
      <c r="E9" s="69" t="s">
        <v>3</v>
      </c>
      <c r="F9" s="70" t="s">
        <v>3</v>
      </c>
      <c r="G9" s="71" t="s">
        <v>3</v>
      </c>
      <c r="H9" s="55">
        <v>0</v>
      </c>
      <c r="K9" t="s">
        <v>58</v>
      </c>
    </row>
    <row r="10" spans="1:14" x14ac:dyDescent="0.25">
      <c r="A10" s="56" t="s">
        <v>59</v>
      </c>
      <c r="B10" s="63" t="s">
        <v>60</v>
      </c>
      <c r="C10" s="58">
        <v>13</v>
      </c>
      <c r="D10" s="64" t="s">
        <v>61</v>
      </c>
      <c r="E10" s="69" t="s">
        <v>3</v>
      </c>
      <c r="F10" s="70" t="s">
        <v>3</v>
      </c>
      <c r="G10" s="71" t="s">
        <v>3</v>
      </c>
      <c r="H10" s="55">
        <v>0</v>
      </c>
      <c r="K10" t="s">
        <v>62</v>
      </c>
    </row>
    <row r="11" spans="1:14" x14ac:dyDescent="0.25">
      <c r="A11" s="56" t="s">
        <v>63</v>
      </c>
      <c r="B11" s="63" t="s">
        <v>60</v>
      </c>
      <c r="C11" s="58">
        <v>13</v>
      </c>
      <c r="D11" s="64" t="s">
        <v>61</v>
      </c>
      <c r="E11" s="69" t="s">
        <v>3</v>
      </c>
      <c r="F11" s="70" t="s">
        <v>3</v>
      </c>
      <c r="G11" s="71" t="s">
        <v>3</v>
      </c>
      <c r="H11" s="55">
        <v>0</v>
      </c>
      <c r="K11" t="s">
        <v>64</v>
      </c>
    </row>
    <row r="12" spans="1:14" x14ac:dyDescent="0.25">
      <c r="A12" s="56" t="s">
        <v>65</v>
      </c>
      <c r="B12" s="63" t="s">
        <v>66</v>
      </c>
      <c r="C12" s="58">
        <v>15</v>
      </c>
      <c r="D12" s="64" t="s">
        <v>67</v>
      </c>
      <c r="E12" s="69" t="s">
        <v>3</v>
      </c>
      <c r="F12" s="70" t="s">
        <v>3</v>
      </c>
      <c r="G12" s="71" t="s">
        <v>3</v>
      </c>
      <c r="H12" s="55">
        <v>0</v>
      </c>
      <c r="K12" t="s">
        <v>68</v>
      </c>
    </row>
    <row r="13" spans="1:14" x14ac:dyDescent="0.25">
      <c r="A13" s="56" t="s">
        <v>69</v>
      </c>
      <c r="B13" s="63" t="s">
        <v>66</v>
      </c>
      <c r="C13" s="58">
        <v>15</v>
      </c>
      <c r="D13" s="64" t="s">
        <v>67</v>
      </c>
      <c r="E13" s="69" t="s">
        <v>3</v>
      </c>
      <c r="F13" s="70" t="s">
        <v>3</v>
      </c>
      <c r="G13" s="71" t="s">
        <v>3</v>
      </c>
      <c r="H13" s="55">
        <v>0</v>
      </c>
      <c r="K13" t="s">
        <v>70</v>
      </c>
    </row>
    <row r="14" spans="1:14" x14ac:dyDescent="0.25">
      <c r="A14" s="56" t="s">
        <v>71</v>
      </c>
      <c r="B14" s="65" t="s">
        <v>72</v>
      </c>
      <c r="C14" s="58">
        <v>17</v>
      </c>
      <c r="D14" s="66" t="s">
        <v>73</v>
      </c>
      <c r="E14" s="69" t="s">
        <v>3</v>
      </c>
      <c r="F14" s="70" t="s">
        <v>3</v>
      </c>
      <c r="G14" s="71" t="s">
        <v>3</v>
      </c>
      <c r="H14" s="55">
        <v>0</v>
      </c>
      <c r="K14" t="s">
        <v>74</v>
      </c>
    </row>
    <row r="15" spans="1:14" x14ac:dyDescent="0.25">
      <c r="A15" s="56" t="s">
        <v>75</v>
      </c>
      <c r="B15" s="63" t="s">
        <v>76</v>
      </c>
      <c r="C15" s="58">
        <v>18</v>
      </c>
      <c r="D15" s="64" t="s">
        <v>72</v>
      </c>
      <c r="E15" s="69" t="s">
        <v>3</v>
      </c>
      <c r="F15" s="70" t="s">
        <v>3</v>
      </c>
      <c r="G15" s="71" t="s">
        <v>3</v>
      </c>
      <c r="H15" s="55">
        <v>152200000</v>
      </c>
      <c r="K15" t="s">
        <v>77</v>
      </c>
    </row>
    <row r="16" spans="1:14" x14ac:dyDescent="0.25">
      <c r="A16" s="67" t="s">
        <v>78</v>
      </c>
      <c r="B16" s="65" t="s">
        <v>79</v>
      </c>
      <c r="C16" s="58">
        <v>42</v>
      </c>
      <c r="D16" s="66" t="s">
        <v>80</v>
      </c>
      <c r="E16" s="69" t="s">
        <v>3</v>
      </c>
      <c r="F16" s="70" t="s">
        <v>3</v>
      </c>
      <c r="G16" s="71" t="s">
        <v>3</v>
      </c>
      <c r="H16" s="55">
        <v>0</v>
      </c>
      <c r="K16" t="s">
        <v>81</v>
      </c>
    </row>
    <row r="17" spans="1:11" x14ac:dyDescent="0.25">
      <c r="A17" s="56" t="s">
        <v>82</v>
      </c>
      <c r="B17" s="63" t="s">
        <v>76</v>
      </c>
      <c r="C17" s="58">
        <v>18</v>
      </c>
      <c r="D17" s="66" t="s">
        <v>72</v>
      </c>
      <c r="E17" s="72" t="s">
        <v>3</v>
      </c>
      <c r="F17" s="70" t="s">
        <v>3</v>
      </c>
      <c r="G17" s="72" t="s">
        <v>3</v>
      </c>
      <c r="H17" s="55">
        <v>0</v>
      </c>
      <c r="K17" t="s">
        <v>83</v>
      </c>
    </row>
    <row r="18" spans="1:11" x14ac:dyDescent="0.25">
      <c r="A18" s="56" t="s">
        <v>84</v>
      </c>
      <c r="B18" s="65" t="s">
        <v>85</v>
      </c>
      <c r="C18" s="58">
        <v>20</v>
      </c>
      <c r="D18" s="66" t="s">
        <v>86</v>
      </c>
      <c r="E18" s="72" t="s">
        <v>3</v>
      </c>
      <c r="F18" s="70" t="s">
        <v>3</v>
      </c>
      <c r="G18" s="72" t="s">
        <v>3</v>
      </c>
      <c r="H18" s="55">
        <v>0</v>
      </c>
      <c r="K18" t="s">
        <v>87</v>
      </c>
    </row>
    <row r="19" spans="1:11" x14ac:dyDescent="0.25">
      <c r="A19" s="56" t="s">
        <v>88</v>
      </c>
      <c r="B19" s="65" t="s">
        <v>89</v>
      </c>
      <c r="C19" s="58">
        <v>22</v>
      </c>
      <c r="D19" s="66" t="s">
        <v>90</v>
      </c>
      <c r="E19" s="72" t="s">
        <v>3</v>
      </c>
      <c r="F19" s="70" t="s">
        <v>3</v>
      </c>
      <c r="G19" s="72" t="s">
        <v>3</v>
      </c>
      <c r="H19" s="55">
        <v>0</v>
      </c>
      <c r="K19" t="s">
        <v>91</v>
      </c>
    </row>
    <row r="20" spans="1:11" x14ac:dyDescent="0.25">
      <c r="A20" s="56" t="s">
        <v>92</v>
      </c>
      <c r="B20" s="65" t="s">
        <v>93</v>
      </c>
      <c r="C20" s="58">
        <v>26</v>
      </c>
      <c r="D20" s="66" t="s">
        <v>94</v>
      </c>
      <c r="E20" s="72" t="s">
        <v>3</v>
      </c>
      <c r="F20" s="70" t="s">
        <v>3</v>
      </c>
      <c r="G20" s="72" t="s">
        <v>3</v>
      </c>
      <c r="H20" s="55">
        <v>0</v>
      </c>
      <c r="K20" t="s">
        <v>95</v>
      </c>
    </row>
    <row r="21" spans="1:11" x14ac:dyDescent="0.25">
      <c r="A21" s="56" t="s">
        <v>96</v>
      </c>
      <c r="B21" s="57" t="s">
        <v>93</v>
      </c>
      <c r="C21" s="58">
        <v>26</v>
      </c>
      <c r="D21" s="66" t="s">
        <v>94</v>
      </c>
      <c r="E21" s="72" t="s">
        <v>3</v>
      </c>
      <c r="F21" s="70" t="s">
        <v>3</v>
      </c>
      <c r="G21" s="72" t="s">
        <v>3</v>
      </c>
      <c r="H21" s="55">
        <v>0</v>
      </c>
      <c r="K21" t="s">
        <v>97</v>
      </c>
    </row>
    <row r="22" spans="1:11" x14ac:dyDescent="0.25">
      <c r="A22" s="56" t="s">
        <v>98</v>
      </c>
      <c r="B22" s="57" t="s">
        <v>99</v>
      </c>
      <c r="C22" s="58">
        <v>27</v>
      </c>
      <c r="D22" s="66" t="s">
        <v>93</v>
      </c>
      <c r="E22" s="72" t="s">
        <v>3</v>
      </c>
      <c r="F22" s="70" t="s">
        <v>3</v>
      </c>
      <c r="G22" s="72" t="s">
        <v>3</v>
      </c>
      <c r="H22" s="55">
        <v>0</v>
      </c>
      <c r="K22" t="s">
        <v>100</v>
      </c>
    </row>
    <row r="23" spans="1:11" x14ac:dyDescent="0.25">
      <c r="A23" s="56" t="s">
        <v>101</v>
      </c>
      <c r="B23" s="57" t="s">
        <v>102</v>
      </c>
      <c r="C23" s="58">
        <v>4</v>
      </c>
      <c r="D23" s="68" t="s">
        <v>99</v>
      </c>
      <c r="E23" s="72" t="s">
        <v>3</v>
      </c>
      <c r="F23" s="72" t="s">
        <v>3</v>
      </c>
      <c r="G23" s="72" t="s">
        <v>3</v>
      </c>
      <c r="H23" s="55">
        <v>58210790981.199997</v>
      </c>
      <c r="K23" t="s">
        <v>103</v>
      </c>
    </row>
    <row r="24" spans="1:11" x14ac:dyDescent="0.25">
      <c r="A24" s="56" t="s">
        <v>104</v>
      </c>
      <c r="B24" s="57" t="s">
        <v>102</v>
      </c>
      <c r="C24" s="58">
        <v>4</v>
      </c>
      <c r="D24" s="68" t="s">
        <v>99</v>
      </c>
      <c r="E24" s="72" t="s">
        <v>3</v>
      </c>
      <c r="F24" s="72" t="s">
        <v>3</v>
      </c>
      <c r="G24" s="72" t="s">
        <v>3</v>
      </c>
      <c r="H24" s="55">
        <v>76732400000</v>
      </c>
      <c r="K24" t="s">
        <v>105</v>
      </c>
    </row>
    <row r="25" spans="1:11" x14ac:dyDescent="0.25">
      <c r="A25" s="56" t="s">
        <v>106</v>
      </c>
      <c r="B25" s="57" t="s">
        <v>107</v>
      </c>
      <c r="C25" s="58">
        <v>31</v>
      </c>
      <c r="D25" s="68" t="s">
        <v>108</v>
      </c>
      <c r="E25" s="72" t="s">
        <v>3</v>
      </c>
      <c r="F25" s="72" t="s">
        <v>3</v>
      </c>
      <c r="G25" s="72" t="s">
        <v>3</v>
      </c>
      <c r="H25" s="55">
        <v>2253504182</v>
      </c>
      <c r="K25" t="s">
        <v>109</v>
      </c>
    </row>
    <row r="26" spans="1:11" x14ac:dyDescent="0.25">
      <c r="A26" s="56" t="s">
        <v>110</v>
      </c>
      <c r="B26" s="57" t="s">
        <v>107</v>
      </c>
      <c r="C26" s="58">
        <v>31</v>
      </c>
      <c r="D26" s="68" t="s">
        <v>108</v>
      </c>
      <c r="E26" s="72" t="s">
        <v>3</v>
      </c>
      <c r="F26" s="72" t="s">
        <v>3</v>
      </c>
      <c r="G26" s="72" t="s">
        <v>3</v>
      </c>
      <c r="H26" s="55">
        <v>0</v>
      </c>
      <c r="K26" s="46" t="s">
        <v>111</v>
      </c>
    </row>
    <row r="27" spans="1:11" x14ac:dyDescent="0.25">
      <c r="A27" s="56" t="s">
        <v>112</v>
      </c>
      <c r="B27" s="57" t="s">
        <v>113</v>
      </c>
      <c r="C27" s="58">
        <v>38</v>
      </c>
      <c r="D27" s="68" t="s">
        <v>114</v>
      </c>
      <c r="E27" s="72" t="s">
        <v>3</v>
      </c>
      <c r="F27" s="72" t="s">
        <v>3</v>
      </c>
      <c r="G27" s="72" t="s">
        <v>3</v>
      </c>
      <c r="H27" s="55">
        <v>0</v>
      </c>
      <c r="K27" s="46" t="s">
        <v>115</v>
      </c>
    </row>
    <row r="28" spans="1:11" x14ac:dyDescent="0.25">
      <c r="A28" s="56" t="s">
        <v>116</v>
      </c>
      <c r="B28" s="57" t="s">
        <v>113</v>
      </c>
      <c r="C28" s="58">
        <v>38</v>
      </c>
      <c r="D28" s="68" t="s">
        <v>114</v>
      </c>
      <c r="E28" s="72" t="s">
        <v>3</v>
      </c>
      <c r="F28" s="72" t="s">
        <v>3</v>
      </c>
      <c r="G28" s="72" t="s">
        <v>3</v>
      </c>
      <c r="H28" s="55">
        <v>0</v>
      </c>
      <c r="K28" t="s">
        <v>117</v>
      </c>
    </row>
    <row r="29" spans="1:11" x14ac:dyDescent="0.25">
      <c r="A29" s="56" t="s">
        <v>118</v>
      </c>
      <c r="B29" s="57" t="s">
        <v>113</v>
      </c>
      <c r="C29" s="58">
        <v>38</v>
      </c>
      <c r="D29" s="68" t="s">
        <v>114</v>
      </c>
      <c r="E29" s="72" t="s">
        <v>3</v>
      </c>
      <c r="F29" s="72" t="s">
        <v>3</v>
      </c>
      <c r="G29" s="72" t="s">
        <v>3</v>
      </c>
      <c r="H29" s="55">
        <v>0</v>
      </c>
      <c r="K29" s="46" t="s">
        <v>119</v>
      </c>
    </row>
    <row r="30" spans="1:11" x14ac:dyDescent="0.25">
      <c r="A30" s="56" t="s">
        <v>120</v>
      </c>
      <c r="B30" s="57" t="s">
        <v>121</v>
      </c>
      <c r="C30" s="58">
        <v>39</v>
      </c>
      <c r="D30" s="68" t="s">
        <v>113</v>
      </c>
      <c r="E30" s="72" t="s">
        <v>3</v>
      </c>
      <c r="F30" s="72" t="s">
        <v>3</v>
      </c>
      <c r="G30" s="72" t="s">
        <v>3</v>
      </c>
      <c r="H30" s="55">
        <v>0</v>
      </c>
      <c r="K30" s="46" t="s">
        <v>122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124.31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87</v>
      </c>
      <c r="C12" s="62">
        <v>91853750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0.14645595183651616</v>
      </c>
      <c r="G12" s="95">
        <f>F12-I17</f>
        <v>-1.6348383757858187E-10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87</v>
      </c>
      <c r="C17" s="80" t="s">
        <v>170</v>
      </c>
      <c r="D17" s="82">
        <v>757208137.71000004</v>
      </c>
      <c r="E17" s="82">
        <v>4744059.8099999996</v>
      </c>
      <c r="F17" s="82">
        <v>183671910.13999999</v>
      </c>
      <c r="G17" s="83">
        <v>0</v>
      </c>
      <c r="H17" s="62">
        <v>0</v>
      </c>
      <c r="I17" s="62">
        <v>0.146455952</v>
      </c>
      <c r="J17" s="89">
        <v>20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126.22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171</v>
      </c>
      <c r="C12" s="62">
        <v>1350754455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10.025796375739707</v>
      </c>
      <c r="G12" s="95">
        <f>F12-I17</f>
        <v>2.7397071278301155E-9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171</v>
      </c>
      <c r="C17" s="80" t="s">
        <v>172</v>
      </c>
      <c r="D17" s="82"/>
      <c r="E17" s="82">
        <v>17511495.920000002</v>
      </c>
      <c r="F17" s="82">
        <v>185624177.69</v>
      </c>
      <c r="G17" s="83">
        <v>0</v>
      </c>
      <c r="H17" s="62">
        <v>0</v>
      </c>
      <c r="I17" s="62">
        <v>10.025796373</v>
      </c>
      <c r="J17" s="89">
        <v>22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136.1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95</v>
      </c>
      <c r="C12" s="62">
        <v>186443487.90000001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1.2833805225462105</v>
      </c>
      <c r="G12" s="95">
        <f>F12-I17</f>
        <v>5.4621041023494854E-10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95</v>
      </c>
      <c r="C17" s="80" t="s">
        <v>173</v>
      </c>
      <c r="D17" s="82"/>
      <c r="E17" s="82">
        <v>8695432.1799999997</v>
      </c>
      <c r="F17" s="82">
        <v>210343061.87</v>
      </c>
      <c r="G17" s="83">
        <v>0</v>
      </c>
      <c r="H17" s="62">
        <v>0</v>
      </c>
      <c r="I17" s="62">
        <v>1.2833805220000001</v>
      </c>
      <c r="J17" s="89">
        <v>26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136.1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97</v>
      </c>
      <c r="C12" s="62">
        <v>63093651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1.1414400495704695</v>
      </c>
      <c r="G12" s="95">
        <f>F12-I17</f>
        <v>5.7046944945682299E-10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97</v>
      </c>
      <c r="C17" s="80" t="s">
        <v>174</v>
      </c>
      <c r="D17" s="82"/>
      <c r="E17" s="82">
        <v>30047789.530000001</v>
      </c>
      <c r="F17" s="82">
        <v>58380312.32</v>
      </c>
      <c r="G17" s="83">
        <v>0</v>
      </c>
      <c r="H17" s="62">
        <v>0</v>
      </c>
      <c r="I17" s="62">
        <v>1.1414400490000001</v>
      </c>
      <c r="J17" s="89">
        <v>26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136.81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100</v>
      </c>
      <c r="C12" s="62">
        <v>5240552443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8.0585217041040185</v>
      </c>
      <c r="G12" s="95">
        <f>F12-I17</f>
        <v>1.1040182101851315E-9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100</v>
      </c>
      <c r="C17" s="80" t="s">
        <v>175</v>
      </c>
      <c r="D17" s="82">
        <v>16049320</v>
      </c>
      <c r="E17" s="82">
        <v>233411388.30000001</v>
      </c>
      <c r="F17" s="82">
        <v>790889220.00999999</v>
      </c>
      <c r="G17" s="83">
        <v>0</v>
      </c>
      <c r="H17" s="62">
        <v>0</v>
      </c>
      <c r="I17" s="62">
        <v>8.0585217030000003</v>
      </c>
      <c r="J17" s="89">
        <v>27</v>
      </c>
      <c r="K17" s="96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44287</v>
      </c>
      <c r="I4" s="73">
        <v>44712</v>
      </c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>
        <v>44713</v>
      </c>
      <c r="I5" s="73"/>
      <c r="J5" s="74">
        <v>2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-8.9500000000000028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138.63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2</v>
      </c>
      <c r="B12" s="80" t="s">
        <v>103</v>
      </c>
      <c r="C12" s="62">
        <v>90911753943</v>
      </c>
      <c r="D12" s="62"/>
      <c r="E12" s="22">
        <f>INDEX(FechaIniVig!$H$2:$H$37,MATCH(B12,FechaIniVig!$K$2:$K$37,0))</f>
        <v>58210790981.199997</v>
      </c>
      <c r="F12" s="94">
        <f>+IFERROR(IF(OR(A12=1,A12=0),($C$12/SUM($D$17:$F$17))*(C4)+K17,(($C$12-$E$12)/SUM($D$17:$F$17))*(C4)+K17),0)</f>
        <v>6.3574907894398676</v>
      </c>
      <c r="G12" s="95">
        <f>F12-I17</f>
        <v>-5.6013238491914308E-10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9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103</v>
      </c>
      <c r="C17" s="80" t="s">
        <v>176</v>
      </c>
      <c r="D17" s="82">
        <v>1283546692.6300001</v>
      </c>
      <c r="E17" s="82">
        <v>1299053690.49</v>
      </c>
      <c r="F17" s="82">
        <v>5646124684.2600002</v>
      </c>
      <c r="G17" s="83">
        <v>0</v>
      </c>
      <c r="H17" s="62">
        <v>0</v>
      </c>
      <c r="I17" s="62">
        <v>6.3574907899999999</v>
      </c>
      <c r="J17" s="89">
        <v>4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2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2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2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2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2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2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2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2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2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2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2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2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2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2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2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2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2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2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2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2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2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2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2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2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2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2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2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2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2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2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2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44287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-8.9500000000000028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138.63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177</v>
      </c>
      <c r="C12" s="62">
        <v>87410184440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18.675611438568659</v>
      </c>
      <c r="G12" s="95">
        <f>F12-I17</f>
        <v>4.5686583405313286E-9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177</v>
      </c>
      <c r="C17" s="80" t="s">
        <v>178</v>
      </c>
      <c r="D17" s="82">
        <v>333966138.29000002</v>
      </c>
      <c r="E17" s="82">
        <v>1093787265.3599999</v>
      </c>
      <c r="F17" s="82">
        <v>5629177691.8400002</v>
      </c>
      <c r="G17" s="83">
        <v>0</v>
      </c>
      <c r="H17" s="62">
        <v>0</v>
      </c>
      <c r="I17" s="62">
        <v>18.675611434</v>
      </c>
      <c r="J17" s="89">
        <v>4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142.56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109</v>
      </c>
      <c r="C12" s="62">
        <v>232340767</v>
      </c>
      <c r="D12" s="62"/>
      <c r="E12" s="22">
        <f>INDEX(FechaIniVig!$H$2:$H$37,MATCH(B12,FechaIniVig!$K$2:$K$37,0))</f>
        <v>2253504182</v>
      </c>
      <c r="F12" s="94">
        <f>+IFERROR(IF(OR(A12=1,A12=0),($C$12/SUM($D$17:$F$17))*(C4)+K17,(($C$12-$E$12)/SUM($D$17:$F$17))*(C4)+K17),0)</f>
        <v>6.6505448223171593</v>
      </c>
      <c r="G12" s="95">
        <f>F12-I17</f>
        <v>3.1715963189071772E-10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109</v>
      </c>
      <c r="C17" s="80" t="s">
        <v>179</v>
      </c>
      <c r="D17" s="82"/>
      <c r="E17" s="82"/>
      <c r="F17" s="82">
        <v>55888949.170000002</v>
      </c>
      <c r="G17" s="83">
        <v>0</v>
      </c>
      <c r="H17" s="62">
        <v>0</v>
      </c>
      <c r="I17" s="62">
        <v>6.6505448219999996</v>
      </c>
      <c r="J17" s="89">
        <v>31</v>
      </c>
      <c r="K17" s="30">
        <f>IFERROR((SUM(G23:G244)/12)*($C$9/$C$8),0)</f>
        <v>0</v>
      </c>
      <c r="L17" s="92">
        <v>5.4182522585262349E-2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142.56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180</v>
      </c>
      <c r="C12" s="62">
        <v>7297802102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5.5143861123071982</v>
      </c>
      <c r="G12" s="95">
        <f>F12-I17</f>
        <v>3.0719782273536111E-10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180</v>
      </c>
      <c r="C17" s="80" t="s">
        <v>181</v>
      </c>
      <c r="D17" s="82">
        <v>766097651.13999999</v>
      </c>
      <c r="E17" s="82">
        <v>429252779.50999999</v>
      </c>
      <c r="F17" s="82">
        <v>921804599.03999996</v>
      </c>
      <c r="G17" s="83">
        <v>0</v>
      </c>
      <c r="H17" s="62">
        <v>0</v>
      </c>
      <c r="I17" s="62">
        <v>5.5143861120000004</v>
      </c>
      <c r="J17" s="89">
        <v>31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166.84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182</v>
      </c>
      <c r="C12" s="62">
        <v>4944651554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59.8342323948021</v>
      </c>
      <c r="G12" s="95">
        <f>F12-I17</f>
        <v>-1.979003627639031E-10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182</v>
      </c>
      <c r="C17" s="80" t="s">
        <v>183</v>
      </c>
      <c r="D17" s="82">
        <v>102779680.05</v>
      </c>
      <c r="E17" s="82">
        <v>84574018.230000004</v>
      </c>
      <c r="F17" s="82">
        <v>339387693.45999998</v>
      </c>
      <c r="G17" s="83">
        <v>38</v>
      </c>
      <c r="H17" s="62">
        <v>44.816789270000001</v>
      </c>
      <c r="I17" s="62">
        <v>59.834232395000001</v>
      </c>
      <c r="J17" s="89">
        <v>38</v>
      </c>
      <c r="K17" s="30">
        <f>IFERROR((SUM(G23:G244)/12)*($C$9/$C$8),0)</f>
        <v>44.816789269867378</v>
      </c>
      <c r="L17" s="92">
        <v>0.98529663571117254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>
        <v>43586</v>
      </c>
      <c r="C23" s="85">
        <v>117.82</v>
      </c>
      <c r="D23" s="85">
        <v>42896947.289999999</v>
      </c>
      <c r="E23" s="85">
        <v>70767253.709999993</v>
      </c>
      <c r="F23" s="85">
        <v>309825958.61000001</v>
      </c>
      <c r="G23" s="48">
        <f t="shared" ref="G23:G60" si="1">+IFERROR(IF(OR(A23=1,A23=0),ROUND(ROUND((($C$12/SUM(D23:F23))*(C23/$C$7)),10),9),ROUND(ROUND(((($C$12-$E$12)/SUM(D23:F23))*(C23/$C$7)),10),9)),0)</f>
        <v>12.129978671</v>
      </c>
      <c r="H23" s="91">
        <v>0</v>
      </c>
    </row>
    <row r="24" spans="1:47" ht="14.45" customHeight="1" x14ac:dyDescent="0.25">
      <c r="A24" s="47">
        <f t="shared" si="0"/>
        <v>1</v>
      </c>
      <c r="B24" s="84">
        <v>43617</v>
      </c>
      <c r="C24" s="85">
        <v>118.86</v>
      </c>
      <c r="D24" s="85">
        <v>43305987.439999998</v>
      </c>
      <c r="E24" s="85">
        <v>71489762.069999993</v>
      </c>
      <c r="F24" s="85">
        <v>313635911.35000002</v>
      </c>
      <c r="G24" s="90">
        <f t="shared" si="1"/>
        <v>12.095908992</v>
      </c>
      <c r="H24" s="93">
        <v>0</v>
      </c>
    </row>
    <row r="25" spans="1:47" ht="14.45" customHeight="1" x14ac:dyDescent="0.25">
      <c r="A25" s="47">
        <f t="shared" si="0"/>
        <v>1</v>
      </c>
      <c r="B25" s="84">
        <v>43647</v>
      </c>
      <c r="C25" s="85">
        <v>120.19</v>
      </c>
      <c r="D25" s="85">
        <v>43439308.359999999</v>
      </c>
      <c r="E25" s="85">
        <v>72145940.890000001</v>
      </c>
      <c r="F25" s="85">
        <v>315729903.73000002</v>
      </c>
      <c r="G25" s="90">
        <f t="shared" si="1"/>
        <v>12.149487576</v>
      </c>
      <c r="H25" s="93">
        <v>0</v>
      </c>
    </row>
    <row r="26" spans="1:47" ht="14.45" customHeight="1" x14ac:dyDescent="0.25">
      <c r="A26" s="47">
        <f t="shared" si="0"/>
        <v>1</v>
      </c>
      <c r="B26" s="84">
        <v>43678</v>
      </c>
      <c r="C26" s="85">
        <v>119.76</v>
      </c>
      <c r="D26" s="85">
        <v>43978734.899999999</v>
      </c>
      <c r="E26" s="85">
        <v>72724280.010000005</v>
      </c>
      <c r="F26" s="85">
        <v>310230361.06999999</v>
      </c>
      <c r="G26" s="90">
        <f t="shared" si="1"/>
        <v>12.230269356000001</v>
      </c>
      <c r="H26" s="93">
        <v>0</v>
      </c>
    </row>
    <row r="27" spans="1:47" ht="14.45" customHeight="1" x14ac:dyDescent="0.25">
      <c r="A27" s="47">
        <f t="shared" si="0"/>
        <v>1</v>
      </c>
      <c r="B27" s="84">
        <v>43709</v>
      </c>
      <c r="C27" s="85">
        <v>120.73</v>
      </c>
      <c r="D27" s="85">
        <v>44998515.359999999</v>
      </c>
      <c r="E27" s="85">
        <v>73476904.629999995</v>
      </c>
      <c r="F27" s="85">
        <v>312429264.85000002</v>
      </c>
      <c r="G27" s="90">
        <f t="shared" si="1"/>
        <v>12.215699111999999</v>
      </c>
      <c r="H27" s="93">
        <v>-1.000000082740371E-9</v>
      </c>
    </row>
    <row r="28" spans="1:47" ht="14.45" customHeight="1" x14ac:dyDescent="0.25">
      <c r="A28" s="47">
        <f t="shared" si="0"/>
        <v>1</v>
      </c>
      <c r="B28" s="84">
        <v>43739</v>
      </c>
      <c r="C28" s="85">
        <v>121.6</v>
      </c>
      <c r="D28" s="85">
        <v>45820899.149999999</v>
      </c>
      <c r="E28" s="85">
        <v>74098596.390000001</v>
      </c>
      <c r="F28" s="85">
        <v>320051325.89999998</v>
      </c>
      <c r="G28" s="90">
        <f t="shared" si="1"/>
        <v>12.050194082000001</v>
      </c>
      <c r="H28" s="93">
        <v>0</v>
      </c>
    </row>
    <row r="29" spans="1:47" ht="14.45" customHeight="1" x14ac:dyDescent="0.25">
      <c r="A29" s="47">
        <f t="shared" si="0"/>
        <v>1</v>
      </c>
      <c r="B29" s="84">
        <v>43770</v>
      </c>
      <c r="C29" s="85">
        <v>122.23</v>
      </c>
      <c r="D29" s="85">
        <v>46063905.420000002</v>
      </c>
      <c r="E29" s="85">
        <v>74994166.450000003</v>
      </c>
      <c r="F29" s="85">
        <v>315288631.88</v>
      </c>
      <c r="G29" s="90">
        <f t="shared" si="1"/>
        <v>12.213227709</v>
      </c>
      <c r="H29" s="93">
        <v>0</v>
      </c>
    </row>
    <row r="30" spans="1:47" ht="14.45" customHeight="1" x14ac:dyDescent="0.25">
      <c r="A30" s="47">
        <f t="shared" si="0"/>
        <v>1</v>
      </c>
      <c r="B30" s="84">
        <v>43800</v>
      </c>
      <c r="C30" s="85">
        <v>122.56</v>
      </c>
      <c r="D30" s="85">
        <v>46770845.369999997</v>
      </c>
      <c r="E30" s="85">
        <v>76453378.739999995</v>
      </c>
      <c r="F30" s="85">
        <v>315574982.26999998</v>
      </c>
      <c r="G30" s="90">
        <f t="shared" si="1"/>
        <v>12.177755803</v>
      </c>
      <c r="H30" s="93">
        <v>0</v>
      </c>
    </row>
    <row r="31" spans="1:47" ht="14.45" customHeight="1" x14ac:dyDescent="0.25">
      <c r="A31" s="47">
        <f t="shared" si="0"/>
        <v>1</v>
      </c>
      <c r="B31" s="84">
        <v>43831</v>
      </c>
      <c r="C31" s="85">
        <v>122.31</v>
      </c>
      <c r="D31" s="85">
        <v>47560912.649999999</v>
      </c>
      <c r="E31" s="85">
        <v>77898690.459999993</v>
      </c>
      <c r="F31" s="85">
        <v>322989784.14999998</v>
      </c>
      <c r="G31" s="90">
        <f t="shared" si="1"/>
        <v>11.89139686</v>
      </c>
      <c r="H31" s="93">
        <v>0</v>
      </c>
    </row>
    <row r="32" spans="1:47" ht="14.45" customHeight="1" x14ac:dyDescent="0.25">
      <c r="A32" s="47">
        <f t="shared" si="0"/>
        <v>1</v>
      </c>
      <c r="B32" s="84">
        <v>43862</v>
      </c>
      <c r="C32" s="85">
        <v>122.36</v>
      </c>
      <c r="D32" s="85">
        <v>48287795.57</v>
      </c>
      <c r="E32" s="85">
        <v>78705262.450000003</v>
      </c>
      <c r="F32" s="85">
        <v>317356835.25</v>
      </c>
      <c r="G32" s="90">
        <f t="shared" si="1"/>
        <v>12.006010816</v>
      </c>
      <c r="H32" s="93">
        <v>0</v>
      </c>
    </row>
    <row r="33" spans="1:9" ht="14.45" customHeight="1" x14ac:dyDescent="0.25">
      <c r="A33" s="47">
        <f t="shared" si="0"/>
        <v>1</v>
      </c>
      <c r="B33" s="84">
        <v>43891</v>
      </c>
      <c r="C33" s="85">
        <v>122.34</v>
      </c>
      <c r="D33" s="85">
        <v>48828434.329999998</v>
      </c>
      <c r="E33" s="85">
        <v>79625995.629999995</v>
      </c>
      <c r="F33" s="85">
        <v>323745270.95999998</v>
      </c>
      <c r="G33" s="90">
        <f t="shared" si="1"/>
        <v>11.795668192999999</v>
      </c>
      <c r="H33" s="93">
        <v>0</v>
      </c>
    </row>
    <row r="34" spans="1:9" ht="14.45" customHeight="1" x14ac:dyDescent="0.25">
      <c r="A34" s="47">
        <f t="shared" si="0"/>
        <v>1</v>
      </c>
      <c r="B34" s="84">
        <v>43922</v>
      </c>
      <c r="C34" s="85">
        <v>122.34</v>
      </c>
      <c r="D34" s="85">
        <v>49554722.810000002</v>
      </c>
      <c r="E34" s="85">
        <v>79958926.609999999</v>
      </c>
      <c r="F34" s="85">
        <v>320020682.51999998</v>
      </c>
      <c r="G34" s="90">
        <f t="shared" si="1"/>
        <v>11.865606807000001</v>
      </c>
      <c r="H34" s="93">
        <v>0</v>
      </c>
    </row>
    <row r="35" spans="1:9" ht="14.45" customHeight="1" x14ac:dyDescent="0.25">
      <c r="A35" s="47">
        <f t="shared" si="0"/>
        <v>1</v>
      </c>
      <c r="B35" s="84">
        <v>43952</v>
      </c>
      <c r="C35" s="85">
        <v>123.27</v>
      </c>
      <c r="D35" s="85">
        <v>50304633.340000004</v>
      </c>
      <c r="E35" s="85">
        <v>79840955.670000002</v>
      </c>
      <c r="F35" s="85">
        <v>320424099.16000003</v>
      </c>
      <c r="G35" s="90">
        <f t="shared" si="1"/>
        <v>11.928333329000001</v>
      </c>
      <c r="H35" s="93">
        <v>-9.999983063835316E-10</v>
      </c>
    </row>
    <row r="36" spans="1:9" ht="14.45" customHeight="1" x14ac:dyDescent="0.25">
      <c r="A36" s="47">
        <f t="shared" si="0"/>
        <v>1</v>
      </c>
      <c r="B36" s="84">
        <v>43983</v>
      </c>
      <c r="C36" s="85">
        <v>122.59</v>
      </c>
      <c r="D36" s="85">
        <v>51335264.100000001</v>
      </c>
      <c r="E36" s="85">
        <v>79345235.849999994</v>
      </c>
      <c r="F36" s="85">
        <v>325409458.89999998</v>
      </c>
      <c r="G36" s="90">
        <f t="shared" si="1"/>
        <v>11.718954718000001</v>
      </c>
      <c r="H36" s="93">
        <v>0</v>
      </c>
    </row>
    <row r="37" spans="1:9" ht="14.45" customHeight="1" x14ac:dyDescent="0.25">
      <c r="A37" s="47">
        <f t="shared" si="0"/>
        <v>1</v>
      </c>
      <c r="B37" s="84">
        <v>44013</v>
      </c>
      <c r="C37" s="85">
        <v>122.5</v>
      </c>
      <c r="D37" s="85">
        <v>51638024.609999999</v>
      </c>
      <c r="E37" s="85">
        <v>78430569.959999993</v>
      </c>
      <c r="F37" s="85">
        <v>327905961.73000002</v>
      </c>
      <c r="G37" s="90">
        <f t="shared" si="1"/>
        <v>11.662162278</v>
      </c>
      <c r="H37" s="93">
        <v>0</v>
      </c>
    </row>
    <row r="38" spans="1:9" ht="14.45" customHeight="1" x14ac:dyDescent="0.25">
      <c r="A38" s="47">
        <f t="shared" si="0"/>
        <v>1</v>
      </c>
      <c r="B38" s="84">
        <v>44044</v>
      </c>
      <c r="C38" s="85">
        <v>122.59</v>
      </c>
      <c r="D38" s="85">
        <v>50839989.840000004</v>
      </c>
      <c r="E38" s="85">
        <v>77095468.659999996</v>
      </c>
      <c r="F38" s="85">
        <v>325407908.11000001</v>
      </c>
      <c r="G38" s="90">
        <f t="shared" si="1"/>
        <v>11.789954302</v>
      </c>
      <c r="H38" s="93">
        <v>1.000000082740371E-9</v>
      </c>
    </row>
    <row r="39" spans="1:9" ht="14.45" customHeight="1" x14ac:dyDescent="0.25">
      <c r="A39" s="47">
        <f t="shared" si="0"/>
        <v>1</v>
      </c>
      <c r="B39" s="84">
        <v>44075</v>
      </c>
      <c r="C39" s="85">
        <v>122.76</v>
      </c>
      <c r="D39" s="85">
        <v>49464733.090000004</v>
      </c>
      <c r="E39" s="85">
        <v>75978660.489999995</v>
      </c>
      <c r="F39" s="85">
        <v>331521366.18000001</v>
      </c>
      <c r="G39" s="90">
        <f t="shared" si="1"/>
        <v>11.712740259</v>
      </c>
      <c r="H39" s="93">
        <v>1.000000082740371E-9</v>
      </c>
    </row>
    <row r="40" spans="1:9" ht="14.45" customHeight="1" x14ac:dyDescent="0.25">
      <c r="A40" s="47">
        <f t="shared" si="0"/>
        <v>1</v>
      </c>
      <c r="B40" s="84">
        <v>44105</v>
      </c>
      <c r="C40" s="85">
        <v>123.54</v>
      </c>
      <c r="D40" s="85">
        <v>48721208.200000003</v>
      </c>
      <c r="E40" s="85">
        <v>75334200.560000002</v>
      </c>
      <c r="F40" s="85">
        <v>324489960.93000001</v>
      </c>
      <c r="G40" s="90">
        <f t="shared" si="1"/>
        <v>12.008411488</v>
      </c>
      <c r="H40" s="93">
        <v>0</v>
      </c>
    </row>
    <row r="41" spans="1:9" ht="14.45" customHeight="1" x14ac:dyDescent="0.25">
      <c r="A41" s="47">
        <f t="shared" si="0"/>
        <v>1</v>
      </c>
      <c r="B41" s="84">
        <v>44136</v>
      </c>
      <c r="C41" s="85">
        <v>123.7</v>
      </c>
      <c r="D41" s="85">
        <v>47892122.93</v>
      </c>
      <c r="E41" s="85">
        <v>76100455.040000007</v>
      </c>
      <c r="F41" s="85">
        <v>323994504.63</v>
      </c>
      <c r="G41" s="90">
        <f t="shared" si="1"/>
        <v>12.038948320999999</v>
      </c>
      <c r="H41" s="93">
        <v>-1.000000082740371E-9</v>
      </c>
    </row>
    <row r="42" spans="1:9" s="42" customFormat="1" ht="14.45" customHeight="1" x14ac:dyDescent="0.25">
      <c r="A42" s="47">
        <f t="shared" si="0"/>
        <v>1</v>
      </c>
      <c r="B42" s="84">
        <v>44166</v>
      </c>
      <c r="C42" s="85">
        <v>124.42</v>
      </c>
      <c r="D42" s="85">
        <v>47013950.549999997</v>
      </c>
      <c r="E42" s="85">
        <v>76185050.659999996</v>
      </c>
      <c r="F42" s="85">
        <v>326728185.45999998</v>
      </c>
      <c r="G42" s="90">
        <f t="shared" si="1"/>
        <v>12.056806838</v>
      </c>
      <c r="H42" s="92">
        <v>1.000000082740371E-9</v>
      </c>
      <c r="I42" s="27"/>
    </row>
    <row r="43" spans="1:9" s="42" customFormat="1" ht="14.45" customHeight="1" x14ac:dyDescent="0.25">
      <c r="A43" s="47">
        <f t="shared" si="0"/>
        <v>1</v>
      </c>
      <c r="B43" s="84">
        <v>44197</v>
      </c>
      <c r="C43" s="85">
        <v>124.31</v>
      </c>
      <c r="D43" s="85">
        <v>45959520.890000001</v>
      </c>
      <c r="E43" s="85">
        <v>75026135.219999999</v>
      </c>
      <c r="F43" s="85">
        <v>321217884.51999998</v>
      </c>
      <c r="G43" s="90">
        <f t="shared" si="1"/>
        <v>12.25654864</v>
      </c>
      <c r="H43" s="92">
        <v>0</v>
      </c>
      <c r="I43" s="27"/>
    </row>
    <row r="44" spans="1:9" s="42" customFormat="1" ht="14.45" customHeight="1" x14ac:dyDescent="0.25">
      <c r="A44" s="47">
        <f t="shared" si="0"/>
        <v>1</v>
      </c>
      <c r="B44" s="84">
        <v>44228</v>
      </c>
      <c r="C44" s="85">
        <v>124.38</v>
      </c>
      <c r="D44" s="85">
        <v>45111584.240000002</v>
      </c>
      <c r="E44" s="85">
        <v>73914651.030000001</v>
      </c>
      <c r="F44" s="85">
        <v>321124204.43000001</v>
      </c>
      <c r="G44" s="90">
        <f t="shared" si="1"/>
        <v>12.320653804000001</v>
      </c>
      <c r="H44" s="92">
        <v>-9.999983063835316E-10</v>
      </c>
      <c r="I44" s="27"/>
    </row>
    <row r="45" spans="1:9" s="42" customFormat="1" ht="14.45" customHeight="1" x14ac:dyDescent="0.25">
      <c r="A45" s="47">
        <f t="shared" si="0"/>
        <v>1</v>
      </c>
      <c r="B45" s="84">
        <v>44256</v>
      </c>
      <c r="C45" s="85">
        <v>126.22</v>
      </c>
      <c r="D45" s="85">
        <v>44299492.799999997</v>
      </c>
      <c r="E45" s="85">
        <v>73041141.290000007</v>
      </c>
      <c r="F45" s="85">
        <v>321019338.79000002</v>
      </c>
      <c r="G45" s="90">
        <f t="shared" si="1"/>
        <v>12.553985613</v>
      </c>
      <c r="H45" s="92">
        <v>1.000000082740371E-9</v>
      </c>
      <c r="I45" s="27"/>
    </row>
    <row r="46" spans="1:9" s="42" customFormat="1" ht="14.45" customHeight="1" x14ac:dyDescent="0.25">
      <c r="A46" s="47">
        <f t="shared" si="0"/>
        <v>1</v>
      </c>
      <c r="B46" s="84">
        <v>44287</v>
      </c>
      <c r="C46" s="85">
        <v>128.19</v>
      </c>
      <c r="D46" s="85">
        <v>43069642.340000004</v>
      </c>
      <c r="E46" s="85">
        <v>72112264.180000007</v>
      </c>
      <c r="F46" s="85">
        <v>319711115.48000002</v>
      </c>
      <c r="G46" s="90">
        <f t="shared" si="1"/>
        <v>12.851565984</v>
      </c>
      <c r="H46" s="92">
        <v>0</v>
      </c>
      <c r="I46" s="27"/>
    </row>
    <row r="47" spans="1:9" s="42" customFormat="1" ht="14.45" customHeight="1" x14ac:dyDescent="0.25">
      <c r="A47" s="47">
        <f t="shared" si="0"/>
        <v>1</v>
      </c>
      <c r="B47" s="84">
        <v>44317</v>
      </c>
      <c r="C47" s="85">
        <v>131.04</v>
      </c>
      <c r="D47" s="85">
        <v>41777684.240000002</v>
      </c>
      <c r="E47" s="85">
        <v>72179564.109999999</v>
      </c>
      <c r="F47" s="85">
        <v>318464210.56</v>
      </c>
      <c r="G47" s="90">
        <f t="shared" si="1"/>
        <v>13.212377962</v>
      </c>
      <c r="H47" s="92">
        <v>1.000000082740371E-9</v>
      </c>
      <c r="I47" s="27"/>
    </row>
    <row r="48" spans="1:9" s="42" customFormat="1" ht="14.45" customHeight="1" x14ac:dyDescent="0.25">
      <c r="A48" s="47">
        <f t="shared" si="0"/>
        <v>1</v>
      </c>
      <c r="B48" s="84">
        <v>44348</v>
      </c>
      <c r="C48" s="85">
        <v>132.94</v>
      </c>
      <c r="D48" s="85">
        <v>40852933.740000002</v>
      </c>
      <c r="E48" s="85">
        <v>72113156.680000007</v>
      </c>
      <c r="F48" s="85">
        <v>313128174.19999999</v>
      </c>
      <c r="G48" s="90">
        <f t="shared" si="1"/>
        <v>13.602988412</v>
      </c>
      <c r="H48" s="92">
        <v>0</v>
      </c>
      <c r="I48" s="27"/>
    </row>
    <row r="49" spans="1:9" s="42" customFormat="1" ht="14.45" customHeight="1" x14ac:dyDescent="0.25">
      <c r="A49" s="47">
        <f t="shared" si="0"/>
        <v>1</v>
      </c>
      <c r="B49" s="84">
        <v>44378</v>
      </c>
      <c r="C49" s="85">
        <v>136.1</v>
      </c>
      <c r="D49" s="85">
        <v>40184488.219999999</v>
      </c>
      <c r="E49" s="85">
        <v>72636899.430000007</v>
      </c>
      <c r="F49" s="85">
        <v>309167869.42000002</v>
      </c>
      <c r="G49" s="90">
        <f t="shared" si="1"/>
        <v>14.061805043</v>
      </c>
      <c r="H49" s="92">
        <v>1.000000082740371E-9</v>
      </c>
      <c r="I49" s="27"/>
    </row>
    <row r="50" spans="1:9" s="42" customFormat="1" ht="14.45" customHeight="1" x14ac:dyDescent="0.25">
      <c r="A50" s="47">
        <f t="shared" si="0"/>
        <v>1</v>
      </c>
      <c r="B50" s="84">
        <v>44409</v>
      </c>
      <c r="C50" s="85">
        <v>136.81</v>
      </c>
      <c r="D50" s="85">
        <v>40395390.509999998</v>
      </c>
      <c r="E50" s="85">
        <v>72836416.390000001</v>
      </c>
      <c r="F50" s="85">
        <v>309995872.64999998</v>
      </c>
      <c r="G50" s="90">
        <f t="shared" si="1"/>
        <v>14.093800567000001</v>
      </c>
      <c r="H50" s="92">
        <v>0</v>
      </c>
      <c r="I50" s="27"/>
    </row>
    <row r="51" spans="1:9" s="42" customFormat="1" ht="14.45" customHeight="1" x14ac:dyDescent="0.25">
      <c r="A51" s="47">
        <f t="shared" si="0"/>
        <v>1</v>
      </c>
      <c r="B51" s="84">
        <v>44440</v>
      </c>
      <c r="C51" s="85">
        <v>138.63</v>
      </c>
      <c r="D51" s="85">
        <v>40342206.009999998</v>
      </c>
      <c r="E51" s="85">
        <v>74407247.140000001</v>
      </c>
      <c r="F51" s="85">
        <v>309824339.48000002</v>
      </c>
      <c r="G51" s="90">
        <f t="shared" si="1"/>
        <v>14.236013204000001</v>
      </c>
      <c r="H51" s="92">
        <v>1.000000082740371E-9</v>
      </c>
      <c r="I51" s="27"/>
    </row>
    <row r="52" spans="1:9" s="42" customFormat="1" ht="14.45" customHeight="1" x14ac:dyDescent="0.25">
      <c r="A52" s="47">
        <f t="shared" si="0"/>
        <v>1</v>
      </c>
      <c r="B52" s="84">
        <v>44470</v>
      </c>
      <c r="C52" s="85">
        <v>139.38</v>
      </c>
      <c r="D52" s="85">
        <v>40148927.509999998</v>
      </c>
      <c r="E52" s="85">
        <v>75879261.620000005</v>
      </c>
      <c r="F52" s="85">
        <v>310993556.76999998</v>
      </c>
      <c r="G52" s="90">
        <f t="shared" si="1"/>
        <v>14.230980071999999</v>
      </c>
      <c r="H52" s="92">
        <v>0</v>
      </c>
      <c r="I52" s="27"/>
    </row>
    <row r="53" spans="1:9" s="42" customFormat="1" ht="14.45" customHeight="1" x14ac:dyDescent="0.25">
      <c r="A53" s="47">
        <f t="shared" si="0"/>
        <v>1</v>
      </c>
      <c r="B53" s="84">
        <v>44501</v>
      </c>
      <c r="C53" s="85">
        <v>140.72999999999999</v>
      </c>
      <c r="D53" s="85">
        <v>39917693.829999998</v>
      </c>
      <c r="E53" s="85">
        <v>76185339.310000002</v>
      </c>
      <c r="F53" s="85">
        <v>309911014.54000002</v>
      </c>
      <c r="G53" s="90">
        <f t="shared" si="1"/>
        <v>14.40280596</v>
      </c>
      <c r="H53" s="92">
        <v>-1.000000082740371E-9</v>
      </c>
      <c r="I53" s="27"/>
    </row>
    <row r="54" spans="1:9" s="42" customFormat="1" ht="14.45" customHeight="1" x14ac:dyDescent="0.25">
      <c r="A54" s="27"/>
      <c r="B54" s="84">
        <v>44531</v>
      </c>
      <c r="C54" s="85">
        <v>142.56</v>
      </c>
      <c r="D54" s="85">
        <v>39670458.799999997</v>
      </c>
      <c r="E54" s="85">
        <v>76084393.900000006</v>
      </c>
      <c r="F54" s="85">
        <v>314521879.26999998</v>
      </c>
      <c r="G54" s="90">
        <f t="shared" si="1"/>
        <v>14.445552847</v>
      </c>
      <c r="H54" s="92">
        <v>0</v>
      </c>
      <c r="I54" s="27"/>
    </row>
    <row r="55" spans="1:9" s="42" customFormat="1" ht="14.45" customHeight="1" x14ac:dyDescent="0.25">
      <c r="A55" s="27"/>
      <c r="B55" s="84">
        <v>44562</v>
      </c>
      <c r="C55" s="85">
        <v>145.30000000000001</v>
      </c>
      <c r="D55" s="85">
        <v>39337111.950000003</v>
      </c>
      <c r="E55" s="85">
        <v>76726291.310000002</v>
      </c>
      <c r="F55" s="85">
        <v>314590062.04000002</v>
      </c>
      <c r="G55" s="90">
        <f t="shared" si="1"/>
        <v>14.710316276</v>
      </c>
      <c r="H55" s="92">
        <v>0</v>
      </c>
      <c r="I55" s="27"/>
    </row>
    <row r="56" spans="1:9" s="42" customFormat="1" ht="14.45" customHeight="1" x14ac:dyDescent="0.25">
      <c r="A56" s="27"/>
      <c r="B56" s="84">
        <v>44593</v>
      </c>
      <c r="C56" s="85">
        <v>147.65</v>
      </c>
      <c r="D56" s="85">
        <v>39368477.509999998</v>
      </c>
      <c r="E56" s="85">
        <v>77921317.689999998</v>
      </c>
      <c r="F56" s="85">
        <v>316338358.87</v>
      </c>
      <c r="G56" s="90">
        <f t="shared" si="1"/>
        <v>14.845687746999999</v>
      </c>
      <c r="H56" s="92">
        <v>1.000000082740371E-9</v>
      </c>
      <c r="I56" s="27"/>
    </row>
    <row r="57" spans="1:9" s="42" customFormat="1" ht="14.45" customHeight="1" x14ac:dyDescent="0.25">
      <c r="A57" s="27"/>
      <c r="B57" s="84">
        <v>44621</v>
      </c>
      <c r="C57" s="85">
        <v>152.80000000000001</v>
      </c>
      <c r="D57" s="85">
        <v>39404745.439999998</v>
      </c>
      <c r="E57" s="85">
        <v>79007177.489999995</v>
      </c>
      <c r="F57" s="85">
        <v>311989253.77999997</v>
      </c>
      <c r="G57" s="90">
        <f t="shared" si="1"/>
        <v>15.478691565</v>
      </c>
      <c r="H57" s="92">
        <v>0</v>
      </c>
      <c r="I57" s="27"/>
    </row>
    <row r="58" spans="1:9" s="42" customFormat="1" ht="14.45" customHeight="1" x14ac:dyDescent="0.25">
      <c r="A58" s="27"/>
      <c r="B58" s="84">
        <v>44652</v>
      </c>
      <c r="C58" s="85">
        <v>156.94</v>
      </c>
      <c r="D58" s="85">
        <v>39507985.530000001</v>
      </c>
      <c r="E58" s="85">
        <v>80154905.689999998</v>
      </c>
      <c r="F58" s="85">
        <v>317213493.81999999</v>
      </c>
      <c r="G58" s="90">
        <f t="shared" si="1"/>
        <v>15.662440007000001</v>
      </c>
      <c r="H58" s="27"/>
      <c r="I58" s="27"/>
    </row>
    <row r="59" spans="1:9" s="42" customFormat="1" ht="14.45" customHeight="1" x14ac:dyDescent="0.25">
      <c r="A59" s="27"/>
      <c r="B59" s="84">
        <v>44682</v>
      </c>
      <c r="C59" s="85">
        <v>160.65</v>
      </c>
      <c r="D59" s="85">
        <v>39739553.469999999</v>
      </c>
      <c r="E59" s="85">
        <v>80547124.25</v>
      </c>
      <c r="F59" s="85">
        <v>322543188.77999997</v>
      </c>
      <c r="G59" s="90">
        <f t="shared" si="1"/>
        <v>15.817147625</v>
      </c>
      <c r="H59" s="27"/>
      <c r="I59" s="27"/>
    </row>
    <row r="60" spans="1:9" s="42" customFormat="1" ht="14.45" customHeight="1" x14ac:dyDescent="0.25">
      <c r="A60" s="27"/>
      <c r="B60" s="84">
        <v>44713</v>
      </c>
      <c r="C60" s="85">
        <v>162.88999999999999</v>
      </c>
      <c r="D60" s="85">
        <v>39969546.299999997</v>
      </c>
      <c r="E60" s="85">
        <v>81536197.920000002</v>
      </c>
      <c r="F60" s="85">
        <v>321470826.27999997</v>
      </c>
      <c r="G60" s="90">
        <f t="shared" si="1"/>
        <v>16.032380404000001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N30"/>
  <sheetViews>
    <sheetView showGridLines="0" workbookViewId="0"/>
  </sheetViews>
  <sheetFormatPr baseColWidth="10" defaultRowHeight="15" x14ac:dyDescent="0.25"/>
  <cols>
    <col min="2" max="2" width="17" style="49" bestFit="1" customWidth="1"/>
    <col min="3" max="3" width="11.42578125" style="13" customWidth="1"/>
    <col min="4" max="4" width="17" style="50" bestFit="1" customWidth="1"/>
    <col min="5" max="5" width="11.42578125" customWidth="1"/>
    <col min="6" max="6" width="15" style="13" bestFit="1" customWidth="1"/>
    <col min="7" max="7" width="19.7109375" bestFit="1" customWidth="1"/>
    <col min="8" max="8" width="19.7109375" customWidth="1"/>
    <col min="9" max="10" width="11.42578125" customWidth="1"/>
    <col min="11" max="11" width="19.5703125" bestFit="1" customWidth="1"/>
    <col min="12" max="12" width="11.42578125" customWidth="1"/>
    <col min="13" max="13" width="11.42578125" style="14" customWidth="1"/>
    <col min="14" max="14" width="15.42578125" style="14" customWidth="1"/>
  </cols>
  <sheetData>
    <row r="1" spans="1:14" x14ac:dyDescent="0.25">
      <c r="A1" s="45" t="s">
        <v>29</v>
      </c>
      <c r="B1" s="51" t="s">
        <v>30</v>
      </c>
      <c r="C1" s="43" t="s">
        <v>31</v>
      </c>
      <c r="D1" s="52" t="s">
        <v>32</v>
      </c>
      <c r="E1" s="45" t="s">
        <v>33</v>
      </c>
      <c r="F1" s="43" t="s">
        <v>34</v>
      </c>
      <c r="G1" s="45" t="s">
        <v>35</v>
      </c>
      <c r="H1" s="45" t="s">
        <v>36</v>
      </c>
      <c r="I1" s="44" t="s">
        <v>37</v>
      </c>
      <c r="J1" s="43" t="s">
        <v>38</v>
      </c>
    </row>
    <row r="2" spans="1:14" x14ac:dyDescent="0.25">
      <c r="A2" s="56" t="s">
        <v>39</v>
      </c>
      <c r="B2" s="57" t="s">
        <v>40</v>
      </c>
      <c r="C2" s="58">
        <v>8</v>
      </c>
      <c r="D2" s="59" t="s">
        <v>41</v>
      </c>
      <c r="E2" s="60">
        <v>122.31</v>
      </c>
      <c r="F2" s="61" t="s">
        <v>123</v>
      </c>
      <c r="G2" s="62">
        <v>7399457553</v>
      </c>
      <c r="H2" s="53">
        <v>963868010.39999998</v>
      </c>
      <c r="I2" s="17">
        <v>43556</v>
      </c>
      <c r="J2" s="43">
        <v>118.86</v>
      </c>
      <c r="K2" t="s">
        <v>42</v>
      </c>
      <c r="M2" s="54"/>
      <c r="N2" s="54"/>
    </row>
    <row r="3" spans="1:14" x14ac:dyDescent="0.25">
      <c r="A3" s="56" t="s">
        <v>43</v>
      </c>
      <c r="B3" s="57" t="s">
        <v>40</v>
      </c>
      <c r="C3" s="58">
        <v>8</v>
      </c>
      <c r="D3" s="59" t="s">
        <v>41</v>
      </c>
      <c r="E3" s="60">
        <v>122.31</v>
      </c>
      <c r="F3" s="61" t="s">
        <v>124</v>
      </c>
      <c r="G3" s="62">
        <v>4566244737</v>
      </c>
      <c r="H3" s="55">
        <v>0</v>
      </c>
      <c r="K3" t="s">
        <v>44</v>
      </c>
    </row>
    <row r="4" spans="1:14" x14ac:dyDescent="0.25">
      <c r="A4" s="56" t="s">
        <v>45</v>
      </c>
      <c r="B4" s="57" t="s">
        <v>46</v>
      </c>
      <c r="C4" s="58">
        <v>9</v>
      </c>
      <c r="D4" s="59" t="s">
        <v>40</v>
      </c>
      <c r="E4" s="60">
        <v>122.36</v>
      </c>
      <c r="F4" s="61" t="s">
        <v>125</v>
      </c>
      <c r="G4" s="62">
        <v>6763754473</v>
      </c>
      <c r="H4" s="55">
        <v>0</v>
      </c>
      <c r="K4" t="s">
        <v>47</v>
      </c>
    </row>
    <row r="5" spans="1:14" x14ac:dyDescent="0.25">
      <c r="A5" s="56" t="s">
        <v>48</v>
      </c>
      <c r="B5" s="57" t="s">
        <v>46</v>
      </c>
      <c r="C5" s="58">
        <v>9</v>
      </c>
      <c r="D5" s="59" t="s">
        <v>40</v>
      </c>
      <c r="E5" s="60">
        <v>122.36</v>
      </c>
      <c r="F5" s="61" t="s">
        <v>126</v>
      </c>
      <c r="G5" s="62">
        <v>8015441240</v>
      </c>
      <c r="H5" s="55">
        <v>0</v>
      </c>
      <c r="K5" t="s">
        <v>49</v>
      </c>
    </row>
    <row r="6" spans="1:14" x14ac:dyDescent="0.25">
      <c r="A6" s="56" t="s">
        <v>50</v>
      </c>
      <c r="B6" s="57" t="s">
        <v>46</v>
      </c>
      <c r="C6" s="58">
        <v>9</v>
      </c>
      <c r="D6" s="59" t="s">
        <v>40</v>
      </c>
      <c r="E6" s="60">
        <v>122.36</v>
      </c>
      <c r="F6" s="61" t="s">
        <v>127</v>
      </c>
      <c r="G6" s="62">
        <v>7088747504</v>
      </c>
      <c r="H6" s="55">
        <v>0</v>
      </c>
      <c r="K6" t="s">
        <v>51</v>
      </c>
    </row>
    <row r="7" spans="1:14" x14ac:dyDescent="0.25">
      <c r="A7" s="56" t="s">
        <v>52</v>
      </c>
      <c r="B7" s="57" t="s">
        <v>46</v>
      </c>
      <c r="C7" s="58">
        <v>9</v>
      </c>
      <c r="D7" s="59" t="s">
        <v>40</v>
      </c>
      <c r="E7" s="60">
        <v>122.36</v>
      </c>
      <c r="F7" s="61" t="s">
        <v>128</v>
      </c>
      <c r="G7" s="62">
        <v>31852970795</v>
      </c>
      <c r="H7" s="55">
        <v>0</v>
      </c>
      <c r="K7" t="s">
        <v>53</v>
      </c>
    </row>
    <row r="8" spans="1:14" x14ac:dyDescent="0.25">
      <c r="A8" s="56" t="s">
        <v>54</v>
      </c>
      <c r="B8" s="57" t="s">
        <v>55</v>
      </c>
      <c r="C8" s="58">
        <v>10</v>
      </c>
      <c r="D8" s="59" t="s">
        <v>46</v>
      </c>
      <c r="E8" s="60">
        <v>122.34</v>
      </c>
      <c r="F8" s="61" t="s">
        <v>129</v>
      </c>
      <c r="G8" s="62">
        <v>453982217</v>
      </c>
      <c r="H8" s="55">
        <v>0</v>
      </c>
      <c r="K8" t="s">
        <v>56</v>
      </c>
    </row>
    <row r="9" spans="1:14" x14ac:dyDescent="0.25">
      <c r="A9" s="56" t="s">
        <v>57</v>
      </c>
      <c r="B9" s="57" t="s">
        <v>55</v>
      </c>
      <c r="C9" s="58">
        <v>10</v>
      </c>
      <c r="D9" s="59" t="s">
        <v>46</v>
      </c>
      <c r="E9" s="60">
        <v>122.34</v>
      </c>
      <c r="F9" s="61" t="s">
        <v>130</v>
      </c>
      <c r="G9" s="62">
        <v>6589880869</v>
      </c>
      <c r="H9" s="55">
        <v>0</v>
      </c>
      <c r="K9" t="s">
        <v>58</v>
      </c>
    </row>
    <row r="10" spans="1:14" x14ac:dyDescent="0.25">
      <c r="A10" s="56" t="s">
        <v>59</v>
      </c>
      <c r="B10" s="63" t="s">
        <v>60</v>
      </c>
      <c r="C10" s="58">
        <v>13</v>
      </c>
      <c r="D10" s="64" t="s">
        <v>61</v>
      </c>
      <c r="E10" s="60">
        <v>122.59</v>
      </c>
      <c r="F10" s="61" t="s">
        <v>131</v>
      </c>
      <c r="G10" s="62">
        <v>3028500000</v>
      </c>
      <c r="H10" s="55">
        <v>0</v>
      </c>
      <c r="K10" t="s">
        <v>62</v>
      </c>
    </row>
    <row r="11" spans="1:14" x14ac:dyDescent="0.25">
      <c r="A11" s="56" t="s">
        <v>63</v>
      </c>
      <c r="B11" s="63" t="s">
        <v>60</v>
      </c>
      <c r="C11" s="58">
        <v>13</v>
      </c>
      <c r="D11" s="64" t="s">
        <v>61</v>
      </c>
      <c r="E11" s="60">
        <v>122.59</v>
      </c>
      <c r="F11" s="61" t="s">
        <v>132</v>
      </c>
      <c r="G11" s="62">
        <v>1672018277</v>
      </c>
      <c r="H11" s="55">
        <v>0</v>
      </c>
      <c r="K11" t="s">
        <v>64</v>
      </c>
    </row>
    <row r="12" spans="1:14" x14ac:dyDescent="0.25">
      <c r="A12" s="56" t="s">
        <v>65</v>
      </c>
      <c r="B12" s="63" t="s">
        <v>66</v>
      </c>
      <c r="C12" s="58">
        <v>15</v>
      </c>
      <c r="D12" s="64" t="s">
        <v>67</v>
      </c>
      <c r="E12" s="60">
        <v>122.59</v>
      </c>
      <c r="F12" s="61" t="s">
        <v>133</v>
      </c>
      <c r="G12" s="62">
        <v>39973464528</v>
      </c>
      <c r="H12" s="55">
        <v>0</v>
      </c>
      <c r="K12" t="s">
        <v>68</v>
      </c>
    </row>
    <row r="13" spans="1:14" x14ac:dyDescent="0.25">
      <c r="A13" s="56" t="s">
        <v>69</v>
      </c>
      <c r="B13" s="63" t="s">
        <v>66</v>
      </c>
      <c r="C13" s="58">
        <v>15</v>
      </c>
      <c r="D13" s="64" t="s">
        <v>67</v>
      </c>
      <c r="E13" s="60">
        <v>122.59</v>
      </c>
      <c r="F13" s="61" t="s">
        <v>134</v>
      </c>
      <c r="G13" s="62">
        <v>2677470146</v>
      </c>
      <c r="H13" s="55">
        <v>0</v>
      </c>
      <c r="K13" t="s">
        <v>70</v>
      </c>
    </row>
    <row r="14" spans="1:14" x14ac:dyDescent="0.25">
      <c r="A14" s="56" t="s">
        <v>71</v>
      </c>
      <c r="B14" s="65" t="s">
        <v>72</v>
      </c>
      <c r="C14" s="58">
        <v>17</v>
      </c>
      <c r="D14" s="66" t="s">
        <v>73</v>
      </c>
      <c r="E14" s="60">
        <v>123.54</v>
      </c>
      <c r="F14" s="61" t="s">
        <v>135</v>
      </c>
      <c r="G14" s="62">
        <v>10722816697</v>
      </c>
      <c r="H14" s="55">
        <v>0</v>
      </c>
      <c r="K14" t="s">
        <v>74</v>
      </c>
    </row>
    <row r="15" spans="1:14" x14ac:dyDescent="0.25">
      <c r="A15" s="56" t="s">
        <v>75</v>
      </c>
      <c r="B15" s="63" t="s">
        <v>76</v>
      </c>
      <c r="C15" s="58">
        <v>18</v>
      </c>
      <c r="D15" s="64" t="s">
        <v>72</v>
      </c>
      <c r="E15" s="60">
        <v>123.7</v>
      </c>
      <c r="F15" s="61" t="s">
        <v>136</v>
      </c>
      <c r="G15" s="62">
        <v>424187765</v>
      </c>
      <c r="H15" s="55">
        <v>152200000</v>
      </c>
      <c r="K15" t="s">
        <v>77</v>
      </c>
    </row>
    <row r="16" spans="1:14" x14ac:dyDescent="0.25">
      <c r="A16" s="67" t="s">
        <v>78</v>
      </c>
      <c r="B16" s="65" t="s">
        <v>79</v>
      </c>
      <c r="C16" s="58">
        <v>42</v>
      </c>
      <c r="D16" s="66" t="s">
        <v>80</v>
      </c>
      <c r="E16" s="60">
        <v>171.26</v>
      </c>
      <c r="F16" s="61" t="s">
        <v>137</v>
      </c>
      <c r="G16" s="62">
        <v>1426672308</v>
      </c>
      <c r="H16" s="55">
        <v>0</v>
      </c>
      <c r="K16" t="s">
        <v>81</v>
      </c>
    </row>
    <row r="17" spans="1:11" x14ac:dyDescent="0.25">
      <c r="A17" s="56" t="s">
        <v>82</v>
      </c>
      <c r="B17" s="63" t="s">
        <v>76</v>
      </c>
      <c r="C17" s="58">
        <v>18</v>
      </c>
      <c r="D17" s="66" t="s">
        <v>72</v>
      </c>
      <c r="E17" s="56">
        <v>123.7</v>
      </c>
      <c r="F17" s="61" t="s">
        <v>138</v>
      </c>
      <c r="G17" s="56">
        <v>0</v>
      </c>
      <c r="H17" s="55">
        <v>0</v>
      </c>
      <c r="K17" t="s">
        <v>83</v>
      </c>
    </row>
    <row r="18" spans="1:11" x14ac:dyDescent="0.25">
      <c r="A18" s="56" t="s">
        <v>84</v>
      </c>
      <c r="B18" s="65" t="s">
        <v>85</v>
      </c>
      <c r="C18" s="58">
        <v>20</v>
      </c>
      <c r="D18" s="66" t="s">
        <v>86</v>
      </c>
      <c r="E18" s="56">
        <v>124.31</v>
      </c>
      <c r="F18" s="61" t="s">
        <v>139</v>
      </c>
      <c r="G18" s="56">
        <v>91853750</v>
      </c>
      <c r="H18" s="55">
        <v>0</v>
      </c>
      <c r="K18" t="s">
        <v>87</v>
      </c>
    </row>
    <row r="19" spans="1:11" x14ac:dyDescent="0.25">
      <c r="A19" s="56" t="s">
        <v>88</v>
      </c>
      <c r="B19" s="65" t="s">
        <v>89</v>
      </c>
      <c r="C19" s="58">
        <v>22</v>
      </c>
      <c r="D19" s="66" t="s">
        <v>90</v>
      </c>
      <c r="E19" s="56">
        <v>126.22</v>
      </c>
      <c r="F19" s="61" t="s">
        <v>140</v>
      </c>
      <c r="G19" s="56">
        <v>1350754455</v>
      </c>
      <c r="H19" s="55">
        <v>0</v>
      </c>
      <c r="K19" t="s">
        <v>91</v>
      </c>
    </row>
    <row r="20" spans="1:11" x14ac:dyDescent="0.25">
      <c r="A20" s="56" t="s">
        <v>92</v>
      </c>
      <c r="B20" s="65" t="s">
        <v>93</v>
      </c>
      <c r="C20" s="58">
        <v>26</v>
      </c>
      <c r="D20" s="66" t="s">
        <v>94</v>
      </c>
      <c r="E20" s="56">
        <v>136.1</v>
      </c>
      <c r="F20" s="61" t="s">
        <v>141</v>
      </c>
      <c r="G20" s="56">
        <v>186443487.90000001</v>
      </c>
      <c r="H20" s="55">
        <v>0</v>
      </c>
      <c r="K20" t="s">
        <v>95</v>
      </c>
    </row>
    <row r="21" spans="1:11" x14ac:dyDescent="0.25">
      <c r="A21" s="56" t="s">
        <v>96</v>
      </c>
      <c r="B21" s="57" t="s">
        <v>93</v>
      </c>
      <c r="C21" s="58">
        <v>26</v>
      </c>
      <c r="D21" s="66" t="s">
        <v>94</v>
      </c>
      <c r="E21" s="56">
        <v>136.1</v>
      </c>
      <c r="F21" s="61" t="s">
        <v>142</v>
      </c>
      <c r="G21" s="56">
        <v>63093651</v>
      </c>
      <c r="H21" s="55">
        <v>0</v>
      </c>
      <c r="K21" t="s">
        <v>97</v>
      </c>
    </row>
    <row r="22" spans="1:11" x14ac:dyDescent="0.25">
      <c r="A22" s="56" t="s">
        <v>98</v>
      </c>
      <c r="B22" s="57" t="s">
        <v>99</v>
      </c>
      <c r="C22" s="58">
        <v>27</v>
      </c>
      <c r="D22" s="66" t="s">
        <v>93</v>
      </c>
      <c r="E22" s="56">
        <v>136.81</v>
      </c>
      <c r="F22" s="61" t="s">
        <v>143</v>
      </c>
      <c r="G22" s="56">
        <v>5240552443</v>
      </c>
      <c r="H22" s="55">
        <v>0</v>
      </c>
      <c r="K22" t="s">
        <v>100</v>
      </c>
    </row>
    <row r="23" spans="1:11" x14ac:dyDescent="0.25">
      <c r="A23" s="56" t="s">
        <v>101</v>
      </c>
      <c r="B23" s="57" t="s">
        <v>102</v>
      </c>
      <c r="C23" s="58">
        <v>4</v>
      </c>
      <c r="D23" s="68" t="s">
        <v>99</v>
      </c>
      <c r="E23" s="56">
        <v>138.63</v>
      </c>
      <c r="F23" s="56" t="s">
        <v>144</v>
      </c>
      <c r="G23" s="56">
        <v>90911753943</v>
      </c>
      <c r="H23" s="55">
        <v>58210790981.199997</v>
      </c>
      <c r="K23" t="s">
        <v>103</v>
      </c>
    </row>
    <row r="24" spans="1:11" x14ac:dyDescent="0.25">
      <c r="A24" s="56" t="s">
        <v>104</v>
      </c>
      <c r="B24" s="57" t="s">
        <v>102</v>
      </c>
      <c r="C24" s="58">
        <v>4</v>
      </c>
      <c r="D24" s="68" t="s">
        <v>99</v>
      </c>
      <c r="E24" s="56">
        <v>138.63</v>
      </c>
      <c r="F24" s="56" t="s">
        <v>145</v>
      </c>
      <c r="G24" s="56">
        <v>87410184440</v>
      </c>
      <c r="H24" s="55">
        <v>76732400000</v>
      </c>
      <c r="K24" t="s">
        <v>105</v>
      </c>
    </row>
    <row r="25" spans="1:11" x14ac:dyDescent="0.25">
      <c r="A25" s="56" t="s">
        <v>106</v>
      </c>
      <c r="B25" s="57" t="s">
        <v>107</v>
      </c>
      <c r="C25" s="58">
        <v>31</v>
      </c>
      <c r="D25" s="68" t="s">
        <v>108</v>
      </c>
      <c r="E25" s="56">
        <v>142.56</v>
      </c>
      <c r="F25" s="56" t="s">
        <v>146</v>
      </c>
      <c r="G25" s="56">
        <v>232340767</v>
      </c>
      <c r="H25" s="55">
        <v>2253504182</v>
      </c>
      <c r="K25" t="s">
        <v>109</v>
      </c>
    </row>
    <row r="26" spans="1:11" x14ac:dyDescent="0.25">
      <c r="A26" s="56" t="s">
        <v>110</v>
      </c>
      <c r="B26" s="57" t="s">
        <v>107</v>
      </c>
      <c r="C26" s="58">
        <v>31</v>
      </c>
      <c r="D26" s="68" t="s">
        <v>108</v>
      </c>
      <c r="E26" s="56">
        <v>142.56</v>
      </c>
      <c r="F26" s="56" t="s">
        <v>147</v>
      </c>
      <c r="G26" s="56">
        <v>7297802102</v>
      </c>
      <c r="H26" s="55">
        <v>0</v>
      </c>
      <c r="K26" s="46" t="s">
        <v>111</v>
      </c>
    </row>
    <row r="27" spans="1:11" x14ac:dyDescent="0.25">
      <c r="A27" s="56" t="s">
        <v>112</v>
      </c>
      <c r="B27" s="57" t="s">
        <v>113</v>
      </c>
      <c r="C27" s="58">
        <v>38</v>
      </c>
      <c r="D27" s="68" t="s">
        <v>114</v>
      </c>
      <c r="E27" s="56">
        <v>166.84</v>
      </c>
      <c r="F27" s="56" t="s">
        <v>148</v>
      </c>
      <c r="G27" s="56">
        <v>4944651554</v>
      </c>
      <c r="H27" s="55">
        <v>0</v>
      </c>
      <c r="K27" s="46" t="s">
        <v>115</v>
      </c>
    </row>
    <row r="28" spans="1:11" x14ac:dyDescent="0.25">
      <c r="A28" s="56" t="s">
        <v>116</v>
      </c>
      <c r="B28" s="57" t="s">
        <v>113</v>
      </c>
      <c r="C28" s="58">
        <v>38</v>
      </c>
      <c r="D28" s="68" t="s">
        <v>114</v>
      </c>
      <c r="E28" s="56">
        <v>166.84</v>
      </c>
      <c r="F28" s="56" t="s">
        <v>149</v>
      </c>
      <c r="G28" s="56">
        <v>133842950</v>
      </c>
      <c r="H28" s="55">
        <v>0</v>
      </c>
      <c r="K28" t="s">
        <v>117</v>
      </c>
    </row>
    <row r="29" spans="1:11" x14ac:dyDescent="0.25">
      <c r="A29" s="56" t="s">
        <v>118</v>
      </c>
      <c r="B29" s="57" t="s">
        <v>113</v>
      </c>
      <c r="C29" s="58">
        <v>38</v>
      </c>
      <c r="D29" s="68" t="s">
        <v>114</v>
      </c>
      <c r="E29" s="56">
        <v>166.84</v>
      </c>
      <c r="F29" s="56" t="s">
        <v>150</v>
      </c>
      <c r="G29" s="56">
        <v>22816454</v>
      </c>
      <c r="H29" s="55">
        <v>0</v>
      </c>
      <c r="K29" s="46" t="s">
        <v>119</v>
      </c>
    </row>
    <row r="30" spans="1:11" x14ac:dyDescent="0.25">
      <c r="A30" s="56" t="s">
        <v>120</v>
      </c>
      <c r="B30" s="57" t="s">
        <v>121</v>
      </c>
      <c r="C30" s="58">
        <v>39</v>
      </c>
      <c r="D30" s="68" t="s">
        <v>113</v>
      </c>
      <c r="E30" s="56">
        <v>167.21</v>
      </c>
      <c r="F30" s="56" t="s">
        <v>151</v>
      </c>
      <c r="G30" s="56">
        <v>0</v>
      </c>
      <c r="H30" s="55">
        <v>0</v>
      </c>
      <c r="K30" s="46" t="s">
        <v>122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166.84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184</v>
      </c>
      <c r="C12" s="62">
        <v>133842950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11.876573336752379</v>
      </c>
      <c r="G12" s="95">
        <f>F12-I17</f>
        <v>-2.4762059069871611E-10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184</v>
      </c>
      <c r="C17" s="80" t="s">
        <v>185</v>
      </c>
      <c r="D17" s="82"/>
      <c r="E17" s="82">
        <v>1796282.48</v>
      </c>
      <c r="F17" s="82">
        <v>68037715.760000005</v>
      </c>
      <c r="G17" s="83">
        <v>38</v>
      </c>
      <c r="H17" s="62">
        <v>8.8104731419999993</v>
      </c>
      <c r="I17" s="62">
        <v>11.876573337</v>
      </c>
      <c r="J17" s="89">
        <v>38</v>
      </c>
      <c r="K17" s="30">
        <f>IFERROR((SUM(G23:G244)/12)*($C$9/$C$8),0)</f>
        <v>8.8104731419179014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>
        <v>43586</v>
      </c>
      <c r="C23" s="85">
        <v>117.82</v>
      </c>
      <c r="D23" s="85"/>
      <c r="E23" s="85">
        <v>7480082.8499999996</v>
      </c>
      <c r="F23" s="85">
        <v>53765606</v>
      </c>
      <c r="G23" s="48">
        <f t="shared" ref="G23:G60" si="1">+IFERROR(IF(OR(A23=1,A23=0),ROUND(ROUND((($C$12/SUM(D23:F23))*(C23/$C$7)),10),9),ROUND(ROUND(((($C$12-$E$12)/SUM(D23:F23))*(C23/$C$7)),10),9)),0)</f>
        <v>2.2703229770000002</v>
      </c>
      <c r="H23" s="91">
        <v>0</v>
      </c>
    </row>
    <row r="24" spans="1:47" ht="14.45" customHeight="1" x14ac:dyDescent="0.25">
      <c r="A24" s="47">
        <f t="shared" si="0"/>
        <v>1</v>
      </c>
      <c r="B24" s="84">
        <v>43617</v>
      </c>
      <c r="C24" s="85">
        <v>118.86</v>
      </c>
      <c r="D24" s="85"/>
      <c r="E24" s="85">
        <v>7294370.7699999996</v>
      </c>
      <c r="F24" s="85">
        <v>54181436.670000002</v>
      </c>
      <c r="G24" s="90">
        <f t="shared" si="1"/>
        <v>2.2817897980000001</v>
      </c>
      <c r="H24" s="93">
        <v>0</v>
      </c>
    </row>
    <row r="25" spans="1:47" ht="14.45" customHeight="1" x14ac:dyDescent="0.25">
      <c r="A25" s="47">
        <f t="shared" si="0"/>
        <v>1</v>
      </c>
      <c r="B25" s="84">
        <v>43647</v>
      </c>
      <c r="C25" s="85">
        <v>120.19</v>
      </c>
      <c r="D25" s="85"/>
      <c r="E25" s="85">
        <v>7028018.6399999997</v>
      </c>
      <c r="F25" s="85">
        <v>54695848.670000002</v>
      </c>
      <c r="G25" s="90">
        <f t="shared" si="1"/>
        <v>2.298049378</v>
      </c>
      <c r="H25" s="93">
        <v>1.000000082740371E-9</v>
      </c>
    </row>
    <row r="26" spans="1:47" ht="14.45" customHeight="1" x14ac:dyDescent="0.25">
      <c r="A26" s="47">
        <f t="shared" si="0"/>
        <v>1</v>
      </c>
      <c r="B26" s="84">
        <v>43678</v>
      </c>
      <c r="C26" s="85">
        <v>119.76</v>
      </c>
      <c r="D26" s="85"/>
      <c r="E26" s="85">
        <v>6415038.2300000004</v>
      </c>
      <c r="F26" s="85">
        <v>53929919.670000002</v>
      </c>
      <c r="G26" s="90">
        <f t="shared" si="1"/>
        <v>2.3421513109999998</v>
      </c>
      <c r="H26" s="93">
        <v>0</v>
      </c>
    </row>
    <row r="27" spans="1:47" ht="14.45" customHeight="1" x14ac:dyDescent="0.25">
      <c r="A27" s="47">
        <f t="shared" si="0"/>
        <v>1</v>
      </c>
      <c r="B27" s="84">
        <v>43709</v>
      </c>
      <c r="C27" s="85">
        <v>120.73</v>
      </c>
      <c r="D27" s="85"/>
      <c r="E27" s="85">
        <v>6306011.3099999996</v>
      </c>
      <c r="F27" s="85">
        <v>54375093.670000002</v>
      </c>
      <c r="G27" s="90">
        <f t="shared" si="1"/>
        <v>2.3480420479999999</v>
      </c>
      <c r="H27" s="93">
        <v>0</v>
      </c>
    </row>
    <row r="28" spans="1:47" ht="14.45" customHeight="1" x14ac:dyDescent="0.25">
      <c r="A28" s="47">
        <f t="shared" si="0"/>
        <v>1</v>
      </c>
      <c r="B28" s="84">
        <v>43739</v>
      </c>
      <c r="C28" s="85">
        <v>121.6</v>
      </c>
      <c r="D28" s="85"/>
      <c r="E28" s="85">
        <v>6269368.6200000001</v>
      </c>
      <c r="F28" s="85">
        <v>54765146.670000002</v>
      </c>
      <c r="G28" s="90">
        <f t="shared" si="1"/>
        <v>2.3512684949999998</v>
      </c>
      <c r="H28" s="93">
        <v>-1.000000082740371E-9</v>
      </c>
    </row>
    <row r="29" spans="1:47" ht="14.45" customHeight="1" x14ac:dyDescent="0.25">
      <c r="A29" s="47">
        <f t="shared" si="0"/>
        <v>1</v>
      </c>
      <c r="B29" s="84">
        <v>43770</v>
      </c>
      <c r="C29" s="85">
        <v>122.23</v>
      </c>
      <c r="D29" s="85"/>
      <c r="E29" s="85">
        <v>6193433.8899999997</v>
      </c>
      <c r="F29" s="85">
        <v>54811388.670000002</v>
      </c>
      <c r="G29" s="90">
        <f t="shared" si="1"/>
        <v>2.3646005880000001</v>
      </c>
      <c r="H29" s="93">
        <v>0</v>
      </c>
    </row>
    <row r="30" spans="1:47" ht="14.45" customHeight="1" x14ac:dyDescent="0.25">
      <c r="A30" s="47">
        <f t="shared" si="0"/>
        <v>1</v>
      </c>
      <c r="B30" s="84">
        <v>43800</v>
      </c>
      <c r="C30" s="85">
        <v>122.56</v>
      </c>
      <c r="D30" s="85"/>
      <c r="E30" s="85">
        <v>6044054.7400000002</v>
      </c>
      <c r="F30" s="85">
        <v>55372064.670000002</v>
      </c>
      <c r="G30" s="90">
        <f t="shared" si="1"/>
        <v>2.3551063860000001</v>
      </c>
      <c r="H30" s="93">
        <v>0</v>
      </c>
    </row>
    <row r="31" spans="1:47" ht="14.45" customHeight="1" x14ac:dyDescent="0.25">
      <c r="A31" s="47">
        <f t="shared" si="0"/>
        <v>1</v>
      </c>
      <c r="B31" s="84">
        <v>43831</v>
      </c>
      <c r="C31" s="85">
        <v>122.31</v>
      </c>
      <c r="D31" s="85"/>
      <c r="E31" s="85">
        <v>5949725.4699999997</v>
      </c>
      <c r="F31" s="85">
        <v>55591978.670000002</v>
      </c>
      <c r="G31" s="90">
        <f t="shared" si="1"/>
        <v>2.3455062679999998</v>
      </c>
      <c r="H31" s="93">
        <v>-1.000000082740371E-9</v>
      </c>
    </row>
    <row r="32" spans="1:47" ht="14.45" customHeight="1" x14ac:dyDescent="0.25">
      <c r="A32" s="47">
        <f t="shared" si="0"/>
        <v>1</v>
      </c>
      <c r="B32" s="84">
        <v>43862</v>
      </c>
      <c r="C32" s="85">
        <v>122.36</v>
      </c>
      <c r="D32" s="85"/>
      <c r="E32" s="85">
        <v>5832331.75</v>
      </c>
      <c r="F32" s="85">
        <v>55913512.670000002</v>
      </c>
      <c r="G32" s="90">
        <f t="shared" si="1"/>
        <v>2.3387073680000001</v>
      </c>
      <c r="H32" s="93">
        <v>0</v>
      </c>
    </row>
    <row r="33" spans="1:9" ht="14.45" customHeight="1" x14ac:dyDescent="0.25">
      <c r="A33" s="47">
        <f t="shared" si="0"/>
        <v>1</v>
      </c>
      <c r="B33" s="84">
        <v>43891</v>
      </c>
      <c r="C33" s="85">
        <v>122.34</v>
      </c>
      <c r="D33" s="85"/>
      <c r="E33" s="85">
        <v>5388183.4299999997</v>
      </c>
      <c r="F33" s="85">
        <v>56354448.670000002</v>
      </c>
      <c r="G33" s="90">
        <f t="shared" si="1"/>
        <v>2.3384467579999999</v>
      </c>
      <c r="H33" s="93">
        <v>-1.000000082740371E-9</v>
      </c>
    </row>
    <row r="34" spans="1:9" ht="14.45" customHeight="1" x14ac:dyDescent="0.25">
      <c r="A34" s="47">
        <f t="shared" si="0"/>
        <v>1</v>
      </c>
      <c r="B34" s="84">
        <v>43922</v>
      </c>
      <c r="C34" s="85">
        <v>122.34</v>
      </c>
      <c r="D34" s="85"/>
      <c r="E34" s="85">
        <v>4949216.84</v>
      </c>
      <c r="F34" s="85">
        <v>57017540.670000002</v>
      </c>
      <c r="G34" s="90">
        <f t="shared" si="1"/>
        <v>2.3299889120000001</v>
      </c>
      <c r="H34" s="93">
        <v>1.000000082740371E-9</v>
      </c>
    </row>
    <row r="35" spans="1:9" ht="14.45" customHeight="1" x14ac:dyDescent="0.25">
      <c r="A35" s="47">
        <f t="shared" si="0"/>
        <v>1</v>
      </c>
      <c r="B35" s="84">
        <v>43952</v>
      </c>
      <c r="C35" s="85">
        <v>123.27</v>
      </c>
      <c r="D35" s="85"/>
      <c r="E35" s="85">
        <v>4506716.17</v>
      </c>
      <c r="F35" s="85">
        <v>57483582.670000002</v>
      </c>
      <c r="G35" s="90">
        <f t="shared" si="1"/>
        <v>2.346809382</v>
      </c>
      <c r="H35" s="93">
        <v>0</v>
      </c>
    </row>
    <row r="36" spans="1:9" ht="14.45" customHeight="1" x14ac:dyDescent="0.25">
      <c r="A36" s="47">
        <f t="shared" si="0"/>
        <v>1</v>
      </c>
      <c r="B36" s="84">
        <v>43983</v>
      </c>
      <c r="C36" s="85">
        <v>122.59</v>
      </c>
      <c r="D36" s="85"/>
      <c r="E36" s="85">
        <v>3961294.74</v>
      </c>
      <c r="F36" s="85">
        <v>57768994</v>
      </c>
      <c r="G36" s="90">
        <f t="shared" si="1"/>
        <v>2.3436938829999998</v>
      </c>
      <c r="H36" s="93">
        <v>0</v>
      </c>
    </row>
    <row r="37" spans="1:9" ht="14.45" customHeight="1" x14ac:dyDescent="0.25">
      <c r="A37" s="47">
        <f t="shared" si="0"/>
        <v>1</v>
      </c>
      <c r="B37" s="84">
        <v>44013</v>
      </c>
      <c r="C37" s="85">
        <v>122.5</v>
      </c>
      <c r="D37" s="85"/>
      <c r="E37" s="85">
        <v>3452816.72</v>
      </c>
      <c r="F37" s="85">
        <v>57384637</v>
      </c>
      <c r="G37" s="90">
        <f t="shared" si="1"/>
        <v>2.3763434540000001</v>
      </c>
      <c r="H37" s="93">
        <v>0</v>
      </c>
    </row>
    <row r="38" spans="1:9" ht="14.45" customHeight="1" x14ac:dyDescent="0.25">
      <c r="A38" s="47">
        <f t="shared" si="0"/>
        <v>1</v>
      </c>
      <c r="B38" s="84">
        <v>44044</v>
      </c>
      <c r="C38" s="85">
        <v>122.59</v>
      </c>
      <c r="D38" s="85"/>
      <c r="E38" s="85">
        <v>3339805.24</v>
      </c>
      <c r="F38" s="85">
        <v>57040102</v>
      </c>
      <c r="G38" s="90">
        <f t="shared" si="1"/>
        <v>2.396110009</v>
      </c>
      <c r="H38" s="93">
        <v>0</v>
      </c>
    </row>
    <row r="39" spans="1:9" ht="14.45" customHeight="1" x14ac:dyDescent="0.25">
      <c r="A39" s="47">
        <f t="shared" si="0"/>
        <v>1</v>
      </c>
      <c r="B39" s="84">
        <v>44075</v>
      </c>
      <c r="C39" s="85">
        <v>122.76</v>
      </c>
      <c r="D39" s="85"/>
      <c r="E39" s="85">
        <v>2903274.24</v>
      </c>
      <c r="F39" s="85">
        <v>56799834</v>
      </c>
      <c r="G39" s="90">
        <f t="shared" si="1"/>
        <v>2.4266329359999999</v>
      </c>
      <c r="H39" s="93">
        <v>9.9999963865116115E-10</v>
      </c>
    </row>
    <row r="40" spans="1:9" ht="14.45" customHeight="1" x14ac:dyDescent="0.25">
      <c r="A40" s="47">
        <f t="shared" si="0"/>
        <v>1</v>
      </c>
      <c r="B40" s="84">
        <v>44105</v>
      </c>
      <c r="C40" s="85">
        <v>123.54</v>
      </c>
      <c r="D40" s="85"/>
      <c r="E40" s="85">
        <v>2415792.0699999998</v>
      </c>
      <c r="F40" s="85">
        <v>56737773</v>
      </c>
      <c r="G40" s="90">
        <f t="shared" si="1"/>
        <v>2.464738353</v>
      </c>
      <c r="H40" s="93">
        <v>0</v>
      </c>
    </row>
    <row r="41" spans="1:9" ht="14.45" customHeight="1" x14ac:dyDescent="0.25">
      <c r="A41" s="47">
        <f t="shared" si="0"/>
        <v>1</v>
      </c>
      <c r="B41" s="84">
        <v>44136</v>
      </c>
      <c r="C41" s="85">
        <v>123.7</v>
      </c>
      <c r="D41" s="85"/>
      <c r="E41" s="85">
        <v>1965577.73</v>
      </c>
      <c r="F41" s="85">
        <v>56678512</v>
      </c>
      <c r="G41" s="90">
        <f t="shared" si="1"/>
        <v>2.4893708509999999</v>
      </c>
      <c r="H41" s="93">
        <v>1.000000082740371E-9</v>
      </c>
    </row>
    <row r="42" spans="1:9" s="42" customFormat="1" ht="14.45" customHeight="1" x14ac:dyDescent="0.25">
      <c r="A42" s="47">
        <f t="shared" si="0"/>
        <v>1</v>
      </c>
      <c r="B42" s="84">
        <v>44166</v>
      </c>
      <c r="C42" s="85">
        <v>124.42</v>
      </c>
      <c r="D42" s="85"/>
      <c r="E42" s="85">
        <v>1575349.45</v>
      </c>
      <c r="F42" s="85">
        <v>56439675.329999998</v>
      </c>
      <c r="G42" s="90">
        <f t="shared" si="1"/>
        <v>2.5310100210000002</v>
      </c>
      <c r="H42" s="92">
        <v>0</v>
      </c>
      <c r="I42" s="27"/>
    </row>
    <row r="43" spans="1:9" s="42" customFormat="1" ht="14.45" customHeight="1" x14ac:dyDescent="0.25">
      <c r="A43" s="47">
        <f t="shared" si="0"/>
        <v>1</v>
      </c>
      <c r="B43" s="84">
        <v>44197</v>
      </c>
      <c r="C43" s="85">
        <v>124.31</v>
      </c>
      <c r="D43" s="85"/>
      <c r="E43" s="85">
        <v>1101785.3799999999</v>
      </c>
      <c r="F43" s="85">
        <v>56081888.329999998</v>
      </c>
      <c r="G43" s="90">
        <f t="shared" si="1"/>
        <v>2.565536298</v>
      </c>
      <c r="H43" s="92">
        <v>1.000000082740371E-9</v>
      </c>
      <c r="I43" s="27"/>
    </row>
    <row r="44" spans="1:9" s="42" customFormat="1" ht="14.45" customHeight="1" x14ac:dyDescent="0.25">
      <c r="A44" s="47">
        <f t="shared" si="0"/>
        <v>1</v>
      </c>
      <c r="B44" s="84">
        <v>44228</v>
      </c>
      <c r="C44" s="85">
        <v>124.38</v>
      </c>
      <c r="D44" s="85"/>
      <c r="E44" s="85">
        <v>642709.16</v>
      </c>
      <c r="F44" s="85">
        <v>56241980.329999998</v>
      </c>
      <c r="G44" s="90">
        <f t="shared" si="1"/>
        <v>2.5804729480000002</v>
      </c>
      <c r="H44" s="92">
        <v>1.000000082740371E-9</v>
      </c>
      <c r="I44" s="27"/>
    </row>
    <row r="45" spans="1:9" s="42" customFormat="1" ht="14.45" customHeight="1" x14ac:dyDescent="0.25">
      <c r="A45" s="47">
        <f t="shared" si="0"/>
        <v>1</v>
      </c>
      <c r="B45" s="84">
        <v>44256</v>
      </c>
      <c r="C45" s="85">
        <v>126.22</v>
      </c>
      <c r="D45" s="85"/>
      <c r="E45" s="85">
        <v>490531.42</v>
      </c>
      <c r="F45" s="85">
        <v>56611797.329999998</v>
      </c>
      <c r="G45" s="90">
        <f t="shared" si="1"/>
        <v>2.608666167</v>
      </c>
      <c r="H45" s="92">
        <v>0</v>
      </c>
      <c r="I45" s="27"/>
    </row>
    <row r="46" spans="1:9" s="42" customFormat="1" ht="14.45" customHeight="1" x14ac:dyDescent="0.25">
      <c r="A46" s="47">
        <f t="shared" si="0"/>
        <v>1</v>
      </c>
      <c r="B46" s="84">
        <v>44287</v>
      </c>
      <c r="C46" s="85">
        <v>128.19</v>
      </c>
      <c r="D46" s="85"/>
      <c r="E46" s="85">
        <v>371954.09</v>
      </c>
      <c r="F46" s="85">
        <v>56489475.329999998</v>
      </c>
      <c r="G46" s="90">
        <f t="shared" si="1"/>
        <v>2.6606057440000002</v>
      </c>
      <c r="H46" s="92">
        <v>1.000000082740371E-9</v>
      </c>
      <c r="I46" s="27"/>
    </row>
    <row r="47" spans="1:9" s="42" customFormat="1" ht="14.45" customHeight="1" x14ac:dyDescent="0.25">
      <c r="A47" s="47">
        <f t="shared" si="0"/>
        <v>1</v>
      </c>
      <c r="B47" s="84">
        <v>44317</v>
      </c>
      <c r="C47" s="85">
        <v>131.04</v>
      </c>
      <c r="D47" s="85"/>
      <c r="E47" s="85">
        <v>245317.02</v>
      </c>
      <c r="F47" s="85">
        <v>56491114.329999998</v>
      </c>
      <c r="G47" s="90">
        <f t="shared" si="1"/>
        <v>2.7257499859999998</v>
      </c>
      <c r="H47" s="92">
        <v>0</v>
      </c>
      <c r="I47" s="27"/>
    </row>
    <row r="48" spans="1:9" s="42" customFormat="1" ht="14.45" customHeight="1" x14ac:dyDescent="0.25">
      <c r="A48" s="47">
        <f t="shared" si="0"/>
        <v>1</v>
      </c>
      <c r="B48" s="84">
        <v>44348</v>
      </c>
      <c r="C48" s="85">
        <v>132.94</v>
      </c>
      <c r="D48" s="85"/>
      <c r="E48" s="85">
        <v>228792.66</v>
      </c>
      <c r="F48" s="85">
        <v>56530124.329999998</v>
      </c>
      <c r="G48" s="90">
        <f t="shared" si="1"/>
        <v>2.7641762050000001</v>
      </c>
      <c r="H48" s="92">
        <v>1.000000082740371E-9</v>
      </c>
      <c r="I48" s="27"/>
    </row>
    <row r="49" spans="1:9" s="42" customFormat="1" ht="14.45" customHeight="1" x14ac:dyDescent="0.25">
      <c r="A49" s="47">
        <f t="shared" si="0"/>
        <v>1</v>
      </c>
      <c r="B49" s="84">
        <v>44378</v>
      </c>
      <c r="C49" s="85">
        <v>136.1</v>
      </c>
      <c r="D49" s="85"/>
      <c r="E49" s="85">
        <v>231607.48</v>
      </c>
      <c r="F49" s="85">
        <v>57048758.670000002</v>
      </c>
      <c r="G49" s="90">
        <f t="shared" si="1"/>
        <v>2.8041193199999999</v>
      </c>
      <c r="H49" s="92">
        <v>0</v>
      </c>
      <c r="I49" s="27"/>
    </row>
    <row r="50" spans="1:9" s="42" customFormat="1" ht="14.45" customHeight="1" x14ac:dyDescent="0.25">
      <c r="A50" s="47">
        <f t="shared" si="0"/>
        <v>1</v>
      </c>
      <c r="B50" s="84">
        <v>44409</v>
      </c>
      <c r="C50" s="85">
        <v>136.81</v>
      </c>
      <c r="D50" s="85"/>
      <c r="E50" s="85">
        <v>284790.03999999998</v>
      </c>
      <c r="F50" s="85">
        <v>57875419.670000002</v>
      </c>
      <c r="G50" s="90">
        <f t="shared" si="1"/>
        <v>2.776105899</v>
      </c>
      <c r="H50" s="92">
        <v>0</v>
      </c>
      <c r="I50" s="27"/>
    </row>
    <row r="51" spans="1:9" s="42" customFormat="1" ht="14.45" customHeight="1" x14ac:dyDescent="0.25">
      <c r="A51" s="47">
        <f t="shared" si="0"/>
        <v>1</v>
      </c>
      <c r="B51" s="84">
        <v>44440</v>
      </c>
      <c r="C51" s="85">
        <v>138.63</v>
      </c>
      <c r="D51" s="85"/>
      <c r="E51" s="85">
        <v>286015.27</v>
      </c>
      <c r="F51" s="85">
        <v>58616375.670000002</v>
      </c>
      <c r="G51" s="90">
        <f t="shared" si="1"/>
        <v>2.7775919779999998</v>
      </c>
      <c r="H51" s="92">
        <v>0</v>
      </c>
      <c r="I51" s="27"/>
    </row>
    <row r="52" spans="1:9" s="42" customFormat="1" ht="14.45" customHeight="1" x14ac:dyDescent="0.25">
      <c r="A52" s="47">
        <f t="shared" si="0"/>
        <v>1</v>
      </c>
      <c r="B52" s="84">
        <v>44470</v>
      </c>
      <c r="C52" s="85">
        <v>139.38</v>
      </c>
      <c r="D52" s="85"/>
      <c r="E52" s="85">
        <v>287451.26</v>
      </c>
      <c r="F52" s="85">
        <v>59181853.670000002</v>
      </c>
      <c r="G52" s="90">
        <f t="shared" si="1"/>
        <v>2.7659972719999999</v>
      </c>
      <c r="H52" s="92">
        <v>0</v>
      </c>
      <c r="I52" s="27"/>
    </row>
    <row r="53" spans="1:9" s="42" customFormat="1" ht="14.45" customHeight="1" x14ac:dyDescent="0.25">
      <c r="A53" s="47">
        <f t="shared" si="0"/>
        <v>1</v>
      </c>
      <c r="B53" s="84">
        <v>44501</v>
      </c>
      <c r="C53" s="85">
        <v>140.72999999999999</v>
      </c>
      <c r="D53" s="85"/>
      <c r="E53" s="85">
        <v>267719.45</v>
      </c>
      <c r="F53" s="85">
        <v>59706974.890000001</v>
      </c>
      <c r="G53" s="90">
        <f t="shared" si="1"/>
        <v>2.7692540160000001</v>
      </c>
      <c r="H53" s="92">
        <v>0</v>
      </c>
      <c r="I53" s="27"/>
    </row>
    <row r="54" spans="1:9" s="42" customFormat="1" ht="14.45" customHeight="1" x14ac:dyDescent="0.25">
      <c r="A54" s="27"/>
      <c r="B54" s="84">
        <v>44531</v>
      </c>
      <c r="C54" s="85">
        <v>142.56</v>
      </c>
      <c r="D54" s="85"/>
      <c r="E54" s="85">
        <v>265677.49</v>
      </c>
      <c r="F54" s="85">
        <v>60868793.560000002</v>
      </c>
      <c r="G54" s="90">
        <f t="shared" si="1"/>
        <v>2.7520459289999999</v>
      </c>
      <c r="H54" s="92">
        <v>0</v>
      </c>
      <c r="I54" s="27"/>
    </row>
    <row r="55" spans="1:9" s="42" customFormat="1" ht="14.45" customHeight="1" x14ac:dyDescent="0.25">
      <c r="A55" s="27"/>
      <c r="B55" s="84">
        <v>44562</v>
      </c>
      <c r="C55" s="85">
        <v>145.30000000000001</v>
      </c>
      <c r="D55" s="85"/>
      <c r="E55" s="85">
        <v>233422.21</v>
      </c>
      <c r="F55" s="85">
        <v>61732188.560000002</v>
      </c>
      <c r="G55" s="90">
        <f t="shared" si="1"/>
        <v>2.767317754</v>
      </c>
      <c r="H55" s="92">
        <v>-1.000000082740371E-9</v>
      </c>
      <c r="I55" s="27"/>
    </row>
    <row r="56" spans="1:9" s="42" customFormat="1" ht="14.45" customHeight="1" x14ac:dyDescent="0.25">
      <c r="A56" s="27"/>
      <c r="B56" s="84">
        <v>44593</v>
      </c>
      <c r="C56" s="85">
        <v>147.65</v>
      </c>
      <c r="D56" s="85"/>
      <c r="E56" s="85">
        <v>249724.18</v>
      </c>
      <c r="F56" s="85">
        <v>62228078.560000002</v>
      </c>
      <c r="G56" s="90">
        <f t="shared" si="1"/>
        <v>2.7890214439999998</v>
      </c>
      <c r="H56" s="92">
        <v>-1.000000082740371E-9</v>
      </c>
      <c r="I56" s="27"/>
    </row>
    <row r="57" spans="1:9" s="42" customFormat="1" ht="14.45" customHeight="1" x14ac:dyDescent="0.25">
      <c r="A57" s="27"/>
      <c r="B57" s="84">
        <v>44621</v>
      </c>
      <c r="C57" s="85">
        <v>152.80000000000001</v>
      </c>
      <c r="D57" s="85"/>
      <c r="E57" s="85">
        <v>378964.83</v>
      </c>
      <c r="F57" s="85">
        <v>62482060.590000004</v>
      </c>
      <c r="G57" s="90">
        <f t="shared" si="1"/>
        <v>2.8687060070000001</v>
      </c>
      <c r="H57" s="92">
        <v>0</v>
      </c>
      <c r="I57" s="27"/>
    </row>
    <row r="58" spans="1:9" s="42" customFormat="1" ht="14.45" customHeight="1" x14ac:dyDescent="0.25">
      <c r="A58" s="27"/>
      <c r="B58" s="84">
        <v>44652</v>
      </c>
      <c r="C58" s="85">
        <v>156.94</v>
      </c>
      <c r="D58" s="85"/>
      <c r="E58" s="85">
        <v>525717.16</v>
      </c>
      <c r="F58" s="85">
        <v>62767826.590000004</v>
      </c>
      <c r="G58" s="90">
        <f t="shared" si="1"/>
        <v>2.9262968909999998</v>
      </c>
      <c r="H58" s="27"/>
      <c r="I58" s="27"/>
    </row>
    <row r="59" spans="1:9" s="42" customFormat="1" ht="14.45" customHeight="1" x14ac:dyDescent="0.25">
      <c r="A59" s="27"/>
      <c r="B59" s="84">
        <v>44682</v>
      </c>
      <c r="C59" s="85">
        <v>160.65</v>
      </c>
      <c r="D59" s="85"/>
      <c r="E59" s="85">
        <v>626864.16</v>
      </c>
      <c r="F59" s="85">
        <v>62935246.590000004</v>
      </c>
      <c r="G59" s="90">
        <f t="shared" si="1"/>
        <v>2.9828167209999998</v>
      </c>
      <c r="H59" s="27"/>
      <c r="I59" s="27"/>
    </row>
    <row r="60" spans="1:9" s="42" customFormat="1" ht="14.45" customHeight="1" x14ac:dyDescent="0.25">
      <c r="A60" s="27"/>
      <c r="B60" s="84">
        <v>44713</v>
      </c>
      <c r="C60" s="85">
        <v>162.88999999999999</v>
      </c>
      <c r="D60" s="85"/>
      <c r="E60" s="85">
        <v>729607.33</v>
      </c>
      <c r="F60" s="85">
        <v>63341107.590000004</v>
      </c>
      <c r="G60" s="90">
        <f t="shared" si="1"/>
        <v>3.000398938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7"/>
  <dimension ref="A1:AU79"/>
  <sheetViews>
    <sheetView showGridLines="0" topLeftCell="B1" zoomScale="57" zoomScaleNormal="57" workbookViewId="0">
      <selection activeCell="F12" sqref="F12:G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166.84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186</v>
      </c>
      <c r="C12" s="62">
        <v>22816454</v>
      </c>
      <c r="D12" s="62"/>
      <c r="E12" s="22" t="e">
        <f>INDEX(FechaIniVig!$H$2:$H$37,MATCH(B12,FechaIniVig!$K$2:$K$37,0))</f>
        <v>#N/A</v>
      </c>
      <c r="F12" s="94">
        <f>+IFERROR(IF(OR(A12=1,A12=0),($C$12/SUM($D$17:$F$17))*(C4)+K17,(($C$12-$E$12)/SUM($D$17:$F$17))*(C4)+K17),0)</f>
        <v>13.12145119154091</v>
      </c>
      <c r="G12" s="95">
        <f>F12-I17</f>
        <v>1.5409096221219443E-9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186</v>
      </c>
      <c r="C17" s="80" t="s">
        <v>187</v>
      </c>
      <c r="D17" s="82"/>
      <c r="E17" s="82"/>
      <c r="F17" s="82">
        <v>10064096.32</v>
      </c>
      <c r="G17" s="83">
        <v>38</v>
      </c>
      <c r="H17" s="62">
        <v>9.4945884879999998</v>
      </c>
      <c r="I17" s="62">
        <v>13.12145119</v>
      </c>
      <c r="J17" s="89">
        <v>38</v>
      </c>
      <c r="K17" s="30">
        <f>IFERROR((SUM(G23:G244)/12)*($C$9/$C$8),0)</f>
        <v>9.4945884892250358</v>
      </c>
      <c r="L17" s="92">
        <v>4.546524945286734E-3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>
        <v>43586</v>
      </c>
      <c r="C23" s="85">
        <v>117.82</v>
      </c>
      <c r="D23" s="85"/>
      <c r="E23" s="85"/>
      <c r="F23" s="85">
        <v>9258773</v>
      </c>
      <c r="G23" s="48">
        <f t="shared" ref="G23:G60" si="1">+IFERROR(IF(OR(A23=1,A23=0),ROUND(ROUND((($C$12/SUM(D23:F23))*(C23/$C$7)),10),9),ROUND(ROUND(((($C$12-$E$12)/SUM(D23:F23))*(C23/$C$7)),10),9)),0)</f>
        <v>2.5601321370000001</v>
      </c>
      <c r="H23" s="91">
        <v>0</v>
      </c>
    </row>
    <row r="24" spans="1:47" ht="14.45" customHeight="1" x14ac:dyDescent="0.25">
      <c r="A24" s="47">
        <f t="shared" si="0"/>
        <v>1</v>
      </c>
      <c r="B24" s="84">
        <v>43617</v>
      </c>
      <c r="C24" s="85">
        <v>118.86</v>
      </c>
      <c r="D24" s="85"/>
      <c r="E24" s="85"/>
      <c r="F24" s="85">
        <v>9242612.3300000001</v>
      </c>
      <c r="G24" s="90">
        <f t="shared" si="1"/>
        <v>2.5872463790000002</v>
      </c>
      <c r="H24" s="93">
        <v>0</v>
      </c>
    </row>
    <row r="25" spans="1:47" ht="14.45" customHeight="1" x14ac:dyDescent="0.25">
      <c r="A25" s="47">
        <f t="shared" si="0"/>
        <v>1</v>
      </c>
      <c r="B25" s="84">
        <v>43647</v>
      </c>
      <c r="C25" s="85">
        <v>120.19</v>
      </c>
      <c r="D25" s="85"/>
      <c r="E25" s="85"/>
      <c r="F25" s="85">
        <v>9238837.3300000001</v>
      </c>
      <c r="G25" s="90">
        <f t="shared" si="1"/>
        <v>2.6172657030000002</v>
      </c>
      <c r="H25" s="93">
        <v>1.000000082740371E-9</v>
      </c>
    </row>
    <row r="26" spans="1:47" ht="14.45" customHeight="1" x14ac:dyDescent="0.25">
      <c r="A26" s="47">
        <f t="shared" si="0"/>
        <v>1</v>
      </c>
      <c r="B26" s="84">
        <v>43678</v>
      </c>
      <c r="C26" s="85">
        <v>119.76</v>
      </c>
      <c r="D26" s="85"/>
      <c r="E26" s="85"/>
      <c r="F26" s="85">
        <v>9231974.3300000001</v>
      </c>
      <c r="G26" s="90">
        <f t="shared" si="1"/>
        <v>2.6098406930000002</v>
      </c>
      <c r="H26" s="93">
        <v>-9.9999963865116115E-10</v>
      </c>
    </row>
    <row r="27" spans="1:47" ht="14.45" customHeight="1" x14ac:dyDescent="0.25">
      <c r="A27" s="47">
        <f t="shared" si="0"/>
        <v>1</v>
      </c>
      <c r="B27" s="84">
        <v>43709</v>
      </c>
      <c r="C27" s="85">
        <v>120.73</v>
      </c>
      <c r="D27" s="85"/>
      <c r="E27" s="85"/>
      <c r="F27" s="85">
        <v>9227042.3300000001</v>
      </c>
      <c r="G27" s="90">
        <f t="shared" si="1"/>
        <v>2.6323854830000002</v>
      </c>
      <c r="H27" s="93">
        <v>0</v>
      </c>
    </row>
    <row r="28" spans="1:47" ht="14.45" customHeight="1" x14ac:dyDescent="0.25">
      <c r="A28" s="47">
        <f t="shared" si="0"/>
        <v>1</v>
      </c>
      <c r="B28" s="84">
        <v>43739</v>
      </c>
      <c r="C28" s="85">
        <v>121.6</v>
      </c>
      <c r="D28" s="85"/>
      <c r="E28" s="85"/>
      <c r="F28" s="85">
        <v>9242035.3300000001</v>
      </c>
      <c r="G28" s="90">
        <f t="shared" si="1"/>
        <v>2.6470536889999998</v>
      </c>
      <c r="H28" s="93">
        <v>9.9999963865116115E-10</v>
      </c>
    </row>
    <row r="29" spans="1:47" ht="14.45" customHeight="1" x14ac:dyDescent="0.25">
      <c r="A29" s="47">
        <f t="shared" si="0"/>
        <v>1</v>
      </c>
      <c r="B29" s="84">
        <v>43770</v>
      </c>
      <c r="C29" s="85">
        <v>122.23</v>
      </c>
      <c r="D29" s="85"/>
      <c r="E29" s="85"/>
      <c r="F29" s="85">
        <v>9222990.3300000001</v>
      </c>
      <c r="G29" s="90">
        <f t="shared" si="1"/>
        <v>2.666262213</v>
      </c>
      <c r="H29" s="93">
        <v>-1.000000082740371E-9</v>
      </c>
    </row>
    <row r="30" spans="1:47" ht="14.45" customHeight="1" x14ac:dyDescent="0.25">
      <c r="A30" s="47">
        <f t="shared" si="0"/>
        <v>1</v>
      </c>
      <c r="B30" s="84">
        <v>43800</v>
      </c>
      <c r="C30" s="85">
        <v>122.56</v>
      </c>
      <c r="D30" s="85"/>
      <c r="E30" s="85"/>
      <c r="F30" s="85">
        <v>9229741.7200000007</v>
      </c>
      <c r="G30" s="90">
        <f t="shared" si="1"/>
        <v>2.6715050749999998</v>
      </c>
      <c r="H30" s="93">
        <v>9.9999963865116115E-10</v>
      </c>
    </row>
    <row r="31" spans="1:47" ht="14.45" customHeight="1" x14ac:dyDescent="0.25">
      <c r="A31" s="47">
        <f t="shared" si="0"/>
        <v>1</v>
      </c>
      <c r="B31" s="84">
        <v>43831</v>
      </c>
      <c r="C31" s="85">
        <v>122.31</v>
      </c>
      <c r="D31" s="85"/>
      <c r="E31" s="85"/>
      <c r="F31" s="85">
        <v>9222336.6199999992</v>
      </c>
      <c r="G31" s="90">
        <f t="shared" si="1"/>
        <v>2.6681964090000001</v>
      </c>
      <c r="H31" s="93">
        <v>-1.000000082740371E-9</v>
      </c>
    </row>
    <row r="32" spans="1:47" ht="14.45" customHeight="1" x14ac:dyDescent="0.25">
      <c r="A32" s="47">
        <f t="shared" si="0"/>
        <v>1</v>
      </c>
      <c r="B32" s="84">
        <v>43862</v>
      </c>
      <c r="C32" s="85">
        <v>122.36</v>
      </c>
      <c r="D32" s="85"/>
      <c r="E32" s="85"/>
      <c r="F32" s="85">
        <v>9224573.6199999992</v>
      </c>
      <c r="G32" s="90">
        <f t="shared" si="1"/>
        <v>2.6686398470000001</v>
      </c>
      <c r="H32" s="93">
        <v>0</v>
      </c>
    </row>
    <row r="33" spans="1:9" ht="14.45" customHeight="1" x14ac:dyDescent="0.25">
      <c r="A33" s="47">
        <f t="shared" si="0"/>
        <v>1</v>
      </c>
      <c r="B33" s="84">
        <v>43891</v>
      </c>
      <c r="C33" s="85">
        <v>122.34</v>
      </c>
      <c r="D33" s="85"/>
      <c r="E33" s="85"/>
      <c r="F33" s="85">
        <v>9232984.6199999992</v>
      </c>
      <c r="G33" s="90">
        <f t="shared" si="1"/>
        <v>2.6657729909999999</v>
      </c>
      <c r="H33" s="93">
        <v>0</v>
      </c>
    </row>
    <row r="34" spans="1:9" ht="14.45" customHeight="1" x14ac:dyDescent="0.25">
      <c r="A34" s="47">
        <f t="shared" si="0"/>
        <v>1</v>
      </c>
      <c r="B34" s="84">
        <v>43922</v>
      </c>
      <c r="C34" s="85">
        <v>122.34</v>
      </c>
      <c r="D34" s="85"/>
      <c r="E34" s="85"/>
      <c r="F34" s="85">
        <v>9222279.6699999999</v>
      </c>
      <c r="G34" s="90">
        <f t="shared" si="1"/>
        <v>2.6688673409999999</v>
      </c>
      <c r="H34" s="93">
        <v>0</v>
      </c>
    </row>
    <row r="35" spans="1:9" ht="14.45" customHeight="1" x14ac:dyDescent="0.25">
      <c r="A35" s="47">
        <f t="shared" si="0"/>
        <v>1</v>
      </c>
      <c r="B35" s="84">
        <v>43952</v>
      </c>
      <c r="C35" s="85">
        <v>123.27</v>
      </c>
      <c r="D35" s="85"/>
      <c r="E35" s="85"/>
      <c r="F35" s="85">
        <v>9234157.6699999999</v>
      </c>
      <c r="G35" s="90">
        <f t="shared" si="1"/>
        <v>2.6856963540000001</v>
      </c>
      <c r="H35" s="93">
        <v>0</v>
      </c>
    </row>
    <row r="36" spans="1:9" ht="14.45" customHeight="1" x14ac:dyDescent="0.25">
      <c r="A36" s="47">
        <f t="shared" si="0"/>
        <v>1</v>
      </c>
      <c r="B36" s="84">
        <v>43983</v>
      </c>
      <c r="C36" s="85">
        <v>122.59</v>
      </c>
      <c r="D36" s="85"/>
      <c r="E36" s="85"/>
      <c r="F36" s="85">
        <v>9270715.3300000001</v>
      </c>
      <c r="G36" s="90">
        <f t="shared" si="1"/>
        <v>2.6603489090000001</v>
      </c>
      <c r="H36" s="93">
        <v>0</v>
      </c>
    </row>
    <row r="37" spans="1:9" ht="14.45" customHeight="1" x14ac:dyDescent="0.25">
      <c r="A37" s="47">
        <f t="shared" si="0"/>
        <v>1</v>
      </c>
      <c r="B37" s="84">
        <v>44013</v>
      </c>
      <c r="C37" s="85">
        <v>122.5</v>
      </c>
      <c r="D37" s="85"/>
      <c r="E37" s="85"/>
      <c r="F37" s="85">
        <v>9357489.6600000001</v>
      </c>
      <c r="G37" s="90">
        <f t="shared" si="1"/>
        <v>2.6337438359999998</v>
      </c>
      <c r="H37" s="93">
        <v>0</v>
      </c>
    </row>
    <row r="38" spans="1:9" ht="14.45" customHeight="1" x14ac:dyDescent="0.25">
      <c r="A38" s="47">
        <f t="shared" si="0"/>
        <v>1</v>
      </c>
      <c r="B38" s="84">
        <v>44044</v>
      </c>
      <c r="C38" s="85">
        <v>122.59</v>
      </c>
      <c r="D38" s="85"/>
      <c r="E38" s="85"/>
      <c r="F38" s="85">
        <v>9362922.8900000006</v>
      </c>
      <c r="G38" s="90">
        <f t="shared" si="1"/>
        <v>2.6341493680000001</v>
      </c>
      <c r="H38" s="93">
        <v>0</v>
      </c>
    </row>
    <row r="39" spans="1:9" ht="14.45" customHeight="1" x14ac:dyDescent="0.25">
      <c r="A39" s="47">
        <f t="shared" si="0"/>
        <v>1</v>
      </c>
      <c r="B39" s="84">
        <v>44075</v>
      </c>
      <c r="C39" s="85">
        <v>122.76</v>
      </c>
      <c r="D39" s="85"/>
      <c r="E39" s="85"/>
      <c r="F39" s="85">
        <v>9396916.8900000006</v>
      </c>
      <c r="G39" s="90">
        <f t="shared" si="1"/>
        <v>2.6282598049999999</v>
      </c>
      <c r="H39" s="93">
        <v>0</v>
      </c>
    </row>
    <row r="40" spans="1:9" ht="14.45" customHeight="1" x14ac:dyDescent="0.25">
      <c r="A40" s="47">
        <f t="shared" si="0"/>
        <v>1</v>
      </c>
      <c r="B40" s="84">
        <v>44105</v>
      </c>
      <c r="C40" s="85">
        <v>123.54</v>
      </c>
      <c r="D40" s="85"/>
      <c r="E40" s="85"/>
      <c r="F40" s="85">
        <v>9439291.8900000006</v>
      </c>
      <c r="G40" s="90">
        <f t="shared" si="1"/>
        <v>2.6330856150000002</v>
      </c>
      <c r="H40" s="93">
        <v>0</v>
      </c>
    </row>
    <row r="41" spans="1:9" ht="14.45" customHeight="1" x14ac:dyDescent="0.25">
      <c r="A41" s="47">
        <f t="shared" si="0"/>
        <v>1</v>
      </c>
      <c r="B41" s="84">
        <v>44136</v>
      </c>
      <c r="C41" s="85">
        <v>123.7</v>
      </c>
      <c r="D41" s="85"/>
      <c r="E41" s="85"/>
      <c r="F41" s="85">
        <v>9488688.1500000004</v>
      </c>
      <c r="G41" s="90">
        <f t="shared" si="1"/>
        <v>2.622770713</v>
      </c>
      <c r="H41" s="93">
        <v>1.000000082740371E-9</v>
      </c>
    </row>
    <row r="42" spans="1:9" s="42" customFormat="1" ht="14.45" customHeight="1" x14ac:dyDescent="0.25">
      <c r="A42" s="47">
        <f t="shared" si="0"/>
        <v>1</v>
      </c>
      <c r="B42" s="84">
        <v>44166</v>
      </c>
      <c r="C42" s="85">
        <v>124.42</v>
      </c>
      <c r="D42" s="85"/>
      <c r="E42" s="85"/>
      <c r="F42" s="85">
        <v>9530860.5600000005</v>
      </c>
      <c r="G42" s="90">
        <f t="shared" si="1"/>
        <v>2.6263637809999998</v>
      </c>
      <c r="H42" s="92">
        <v>0</v>
      </c>
      <c r="I42" s="27"/>
    </row>
    <row r="43" spans="1:9" s="42" customFormat="1" ht="14.45" customHeight="1" x14ac:dyDescent="0.25">
      <c r="A43" s="47">
        <f t="shared" si="0"/>
        <v>1</v>
      </c>
      <c r="B43" s="84">
        <v>44197</v>
      </c>
      <c r="C43" s="85">
        <v>124.31</v>
      </c>
      <c r="D43" s="85"/>
      <c r="E43" s="85"/>
      <c r="F43" s="85">
        <v>9573844.0999999996</v>
      </c>
      <c r="G43" s="90">
        <f t="shared" si="1"/>
        <v>2.612260687</v>
      </c>
      <c r="H43" s="92">
        <v>0</v>
      </c>
      <c r="I43" s="27"/>
    </row>
    <row r="44" spans="1:9" s="42" customFormat="1" ht="14.45" customHeight="1" x14ac:dyDescent="0.25">
      <c r="A44" s="47">
        <f t="shared" si="0"/>
        <v>1</v>
      </c>
      <c r="B44" s="84">
        <v>44228</v>
      </c>
      <c r="C44" s="85">
        <v>124.38</v>
      </c>
      <c r="D44" s="85"/>
      <c r="E44" s="85"/>
      <c r="F44" s="85">
        <v>9605581.0999999996</v>
      </c>
      <c r="G44" s="90">
        <f t="shared" si="1"/>
        <v>2.60509586</v>
      </c>
      <c r="H44" s="92">
        <v>0</v>
      </c>
      <c r="I44" s="27"/>
    </row>
    <row r="45" spans="1:9" s="42" customFormat="1" ht="14.45" customHeight="1" x14ac:dyDescent="0.25">
      <c r="A45" s="47">
        <f t="shared" si="0"/>
        <v>1</v>
      </c>
      <c r="B45" s="84">
        <v>44256</v>
      </c>
      <c r="C45" s="85">
        <v>126.22</v>
      </c>
      <c r="D45" s="85"/>
      <c r="E45" s="85"/>
      <c r="F45" s="85">
        <v>9677714.0999999996</v>
      </c>
      <c r="G45" s="90">
        <f t="shared" si="1"/>
        <v>2.6239296510000001</v>
      </c>
      <c r="H45" s="92">
        <v>0</v>
      </c>
      <c r="I45" s="27"/>
    </row>
    <row r="46" spans="1:9" s="42" customFormat="1" ht="14.45" customHeight="1" x14ac:dyDescent="0.25">
      <c r="A46" s="47">
        <f t="shared" si="0"/>
        <v>1</v>
      </c>
      <c r="B46" s="84">
        <v>44287</v>
      </c>
      <c r="C46" s="85">
        <v>128.19</v>
      </c>
      <c r="D46" s="85"/>
      <c r="E46" s="85"/>
      <c r="F46" s="85">
        <v>9724388.9700000007</v>
      </c>
      <c r="G46" s="90">
        <f t="shared" si="1"/>
        <v>2.65209224</v>
      </c>
      <c r="H46" s="92">
        <v>-1.000000082740371E-9</v>
      </c>
      <c r="I46" s="27"/>
    </row>
    <row r="47" spans="1:9" s="42" customFormat="1" ht="14.45" customHeight="1" x14ac:dyDescent="0.25">
      <c r="A47" s="47">
        <f t="shared" si="0"/>
        <v>1</v>
      </c>
      <c r="B47" s="84">
        <v>44317</v>
      </c>
      <c r="C47" s="85">
        <v>131.04</v>
      </c>
      <c r="D47" s="85"/>
      <c r="E47" s="85"/>
      <c r="F47" s="85">
        <v>9752240.9700000007</v>
      </c>
      <c r="G47" s="90">
        <f t="shared" si="1"/>
        <v>2.7033125459999998</v>
      </c>
      <c r="H47" s="92">
        <v>0</v>
      </c>
      <c r="I47" s="27"/>
    </row>
    <row r="48" spans="1:9" s="42" customFormat="1" ht="14.45" customHeight="1" x14ac:dyDescent="0.25">
      <c r="A48" s="47">
        <f t="shared" si="0"/>
        <v>1</v>
      </c>
      <c r="B48" s="84">
        <v>44348</v>
      </c>
      <c r="C48" s="85">
        <v>132.94</v>
      </c>
      <c r="D48" s="85"/>
      <c r="E48" s="85"/>
      <c r="F48" s="85">
        <v>9761220.6600000001</v>
      </c>
      <c r="G48" s="90">
        <f t="shared" si="1"/>
        <v>2.7399859969999998</v>
      </c>
      <c r="H48" s="92">
        <v>0</v>
      </c>
      <c r="I48" s="27"/>
    </row>
    <row r="49" spans="1:9" s="42" customFormat="1" ht="14.45" customHeight="1" x14ac:dyDescent="0.25">
      <c r="A49" s="47">
        <f t="shared" si="0"/>
        <v>1</v>
      </c>
      <c r="B49" s="84">
        <v>44378</v>
      </c>
      <c r="C49" s="85">
        <v>136.1</v>
      </c>
      <c r="D49" s="85"/>
      <c r="E49" s="85"/>
      <c r="F49" s="85">
        <v>9799489.3399999999</v>
      </c>
      <c r="G49" s="90">
        <f t="shared" si="1"/>
        <v>2.7941613420000002</v>
      </c>
      <c r="H49" s="92">
        <v>0</v>
      </c>
      <c r="I49" s="27"/>
    </row>
    <row r="50" spans="1:9" s="42" customFormat="1" ht="14.45" customHeight="1" x14ac:dyDescent="0.25">
      <c r="A50" s="47">
        <f t="shared" si="0"/>
        <v>1</v>
      </c>
      <c r="B50" s="84">
        <v>44409</v>
      </c>
      <c r="C50" s="85">
        <v>136.81</v>
      </c>
      <c r="D50" s="85"/>
      <c r="E50" s="85"/>
      <c r="F50" s="85">
        <v>9836972.2100000009</v>
      </c>
      <c r="G50" s="90">
        <f t="shared" si="1"/>
        <v>2.7980353550000001</v>
      </c>
      <c r="H50" s="92">
        <v>0</v>
      </c>
      <c r="I50" s="27"/>
    </row>
    <row r="51" spans="1:9" s="42" customFormat="1" ht="14.45" customHeight="1" x14ac:dyDescent="0.25">
      <c r="A51" s="47">
        <f t="shared" si="0"/>
        <v>1</v>
      </c>
      <c r="B51" s="84">
        <v>44440</v>
      </c>
      <c r="C51" s="85">
        <v>138.63</v>
      </c>
      <c r="D51" s="85"/>
      <c r="E51" s="85"/>
      <c r="F51" s="85">
        <v>9855085.2100000009</v>
      </c>
      <c r="G51" s="90">
        <f t="shared" si="1"/>
        <v>2.8300469399999999</v>
      </c>
      <c r="H51" s="92">
        <v>0</v>
      </c>
      <c r="I51" s="27"/>
    </row>
    <row r="52" spans="1:9" s="42" customFormat="1" ht="14.45" customHeight="1" x14ac:dyDescent="0.25">
      <c r="A52" s="47">
        <f t="shared" si="0"/>
        <v>1</v>
      </c>
      <c r="B52" s="84">
        <v>44470</v>
      </c>
      <c r="C52" s="85">
        <v>139.38</v>
      </c>
      <c r="D52" s="85"/>
      <c r="E52" s="85"/>
      <c r="F52" s="85">
        <v>9855393.2100000009</v>
      </c>
      <c r="G52" s="90">
        <f t="shared" si="1"/>
        <v>2.8452688099999999</v>
      </c>
      <c r="H52" s="92">
        <v>0</v>
      </c>
      <c r="I52" s="27"/>
    </row>
    <row r="53" spans="1:9" s="42" customFormat="1" ht="14.45" customHeight="1" x14ac:dyDescent="0.25">
      <c r="A53" s="47">
        <f t="shared" si="0"/>
        <v>1</v>
      </c>
      <c r="B53" s="84">
        <v>44501</v>
      </c>
      <c r="C53" s="85">
        <v>140.72999999999999</v>
      </c>
      <c r="D53" s="85"/>
      <c r="E53" s="85"/>
      <c r="F53" s="85">
        <v>9805156.9600000009</v>
      </c>
      <c r="G53" s="90">
        <f t="shared" si="1"/>
        <v>2.8875461690000002</v>
      </c>
      <c r="H53" s="92">
        <v>0</v>
      </c>
      <c r="I53" s="27"/>
    </row>
    <row r="54" spans="1:9" s="42" customFormat="1" ht="14.45" customHeight="1" x14ac:dyDescent="0.25">
      <c r="A54" s="27"/>
      <c r="B54" s="84">
        <v>44531</v>
      </c>
      <c r="C54" s="85">
        <v>142.56</v>
      </c>
      <c r="D54" s="85"/>
      <c r="E54" s="85"/>
      <c r="F54" s="85">
        <v>9823960.1500000004</v>
      </c>
      <c r="G54" s="90">
        <f t="shared" si="1"/>
        <v>2.919496063</v>
      </c>
      <c r="H54" s="92">
        <v>1.000000082740371E-9</v>
      </c>
      <c r="I54" s="27"/>
    </row>
    <row r="55" spans="1:9" s="42" customFormat="1" ht="14.45" customHeight="1" x14ac:dyDescent="0.25">
      <c r="A55" s="27"/>
      <c r="B55" s="84">
        <v>44562</v>
      </c>
      <c r="C55" s="85">
        <v>145.30000000000001</v>
      </c>
      <c r="D55" s="85"/>
      <c r="E55" s="85"/>
      <c r="F55" s="85">
        <v>9834631.7200000007</v>
      </c>
      <c r="G55" s="90">
        <f t="shared" si="1"/>
        <v>2.9723798760000002</v>
      </c>
      <c r="H55" s="92">
        <v>1.000000082740371E-9</v>
      </c>
      <c r="I55" s="27"/>
    </row>
    <row r="56" spans="1:9" s="42" customFormat="1" ht="14.45" customHeight="1" x14ac:dyDescent="0.25">
      <c r="A56" s="27"/>
      <c r="B56" s="84">
        <v>44593</v>
      </c>
      <c r="C56" s="85">
        <v>147.65</v>
      </c>
      <c r="D56" s="85"/>
      <c r="E56" s="85"/>
      <c r="F56" s="85">
        <v>9856931.7200000007</v>
      </c>
      <c r="G56" s="90">
        <f t="shared" si="1"/>
        <v>3.0136200909999999</v>
      </c>
      <c r="H56" s="92">
        <v>0</v>
      </c>
      <c r="I56" s="27"/>
    </row>
    <row r="57" spans="1:9" s="42" customFormat="1" ht="14.45" customHeight="1" x14ac:dyDescent="0.25">
      <c r="A57" s="27"/>
      <c r="B57" s="84">
        <v>44621</v>
      </c>
      <c r="C57" s="85">
        <v>152.80000000000001</v>
      </c>
      <c r="D57" s="85"/>
      <c r="E57" s="85"/>
      <c r="F57" s="85">
        <v>9805124.2200000007</v>
      </c>
      <c r="G57" s="90">
        <f t="shared" si="1"/>
        <v>3.1352130169999999</v>
      </c>
      <c r="H57" s="92">
        <v>0</v>
      </c>
      <c r="I57" s="27"/>
    </row>
    <row r="58" spans="1:9" s="42" customFormat="1" ht="14.45" customHeight="1" x14ac:dyDescent="0.25">
      <c r="A58" s="27"/>
      <c r="B58" s="84">
        <v>44652</v>
      </c>
      <c r="C58" s="85">
        <v>156.94</v>
      </c>
      <c r="D58" s="85"/>
      <c r="E58" s="85"/>
      <c r="F58" s="85">
        <v>9797046.7200000007</v>
      </c>
      <c r="G58" s="90">
        <f t="shared" si="1"/>
        <v>3.2228142000000002</v>
      </c>
      <c r="H58" s="27"/>
      <c r="I58" s="27"/>
    </row>
    <row r="59" spans="1:9" s="42" customFormat="1" ht="14.45" customHeight="1" x14ac:dyDescent="0.25">
      <c r="A59" s="27"/>
      <c r="B59" s="84">
        <v>44682</v>
      </c>
      <c r="C59" s="85">
        <v>160.65</v>
      </c>
      <c r="D59" s="85"/>
      <c r="E59" s="85"/>
      <c r="F59" s="85">
        <v>9807793.7200000007</v>
      </c>
      <c r="G59" s="90">
        <f t="shared" si="1"/>
        <v>3.2953853460000002</v>
      </c>
      <c r="H59" s="27"/>
      <c r="I59" s="27"/>
    </row>
    <row r="60" spans="1:9" s="42" customFormat="1" ht="14.45" customHeight="1" x14ac:dyDescent="0.25">
      <c r="A60" s="27"/>
      <c r="B60" s="84">
        <v>44713</v>
      </c>
      <c r="C60" s="85">
        <v>162.88999999999999</v>
      </c>
      <c r="D60" s="85"/>
      <c r="E60" s="85"/>
      <c r="F60" s="85">
        <v>9827745.0299999993</v>
      </c>
      <c r="G60" s="90">
        <f t="shared" si="1"/>
        <v>3.334550831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7"/>
  <dimension ref="A1:AU79"/>
  <sheetViews>
    <sheetView showGridLines="0" tabSelected="1" topLeftCell="B1" zoomScale="57" zoomScaleNormal="57" workbookViewId="0">
      <selection activeCell="F17" sqref="F17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167.21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122</v>
      </c>
      <c r="C12" s="62">
        <v>0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0</v>
      </c>
      <c r="G12" s="95">
        <f>F12-I17</f>
        <v>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122</v>
      </c>
      <c r="C17" s="80" t="s">
        <v>188</v>
      </c>
      <c r="D17" s="82"/>
      <c r="E17" s="82"/>
      <c r="F17" s="82">
        <v>5644425.04</v>
      </c>
      <c r="G17" s="83">
        <v>39</v>
      </c>
      <c r="H17" s="62">
        <v>0</v>
      </c>
      <c r="I17" s="62">
        <v>0</v>
      </c>
      <c r="J17" s="89">
        <v>39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>
        <v>43586</v>
      </c>
      <c r="C23" s="85">
        <v>117.82</v>
      </c>
      <c r="D23" s="85"/>
      <c r="E23" s="85"/>
      <c r="F23" s="85">
        <v>4855657.51</v>
      </c>
      <c r="G23" s="48">
        <f t="shared" ref="G23:G61" si="1">+IFERROR(IF(OR(A23=1,A23=0),ROUND(ROUND((($C$12/SUM(D23:F23))*(C23/$C$7)),10),9),ROUND(ROUND(((($C$12-$E$12)/SUM(D23:F23))*(C23/$C$7)),10),9)),0)</f>
        <v>0</v>
      </c>
      <c r="H23" s="91">
        <v>0</v>
      </c>
    </row>
    <row r="24" spans="1:47" ht="14.45" customHeight="1" x14ac:dyDescent="0.25">
      <c r="A24" s="47">
        <f t="shared" si="0"/>
        <v>1</v>
      </c>
      <c r="B24" s="84">
        <v>43617</v>
      </c>
      <c r="C24" s="85">
        <v>118.86</v>
      </c>
      <c r="D24" s="85"/>
      <c r="E24" s="85"/>
      <c r="F24" s="85">
        <v>4886651.51</v>
      </c>
      <c r="G24" s="90">
        <f t="shared" si="1"/>
        <v>0</v>
      </c>
      <c r="H24" s="93">
        <v>0</v>
      </c>
    </row>
    <row r="25" spans="1:47" ht="14.45" customHeight="1" x14ac:dyDescent="0.25">
      <c r="A25" s="47">
        <f t="shared" si="0"/>
        <v>1</v>
      </c>
      <c r="B25" s="84">
        <v>43647</v>
      </c>
      <c r="C25" s="85">
        <v>120.19</v>
      </c>
      <c r="D25" s="85"/>
      <c r="E25" s="85"/>
      <c r="F25" s="85">
        <v>4863028.51</v>
      </c>
      <c r="G25" s="90">
        <f t="shared" si="1"/>
        <v>0</v>
      </c>
      <c r="H25" s="93">
        <v>0</v>
      </c>
    </row>
    <row r="26" spans="1:47" ht="14.45" customHeight="1" x14ac:dyDescent="0.25">
      <c r="A26" s="47">
        <f t="shared" si="0"/>
        <v>1</v>
      </c>
      <c r="B26" s="84">
        <v>43678</v>
      </c>
      <c r="C26" s="85">
        <v>119.76</v>
      </c>
      <c r="D26" s="85"/>
      <c r="E26" s="85"/>
      <c r="F26" s="85">
        <v>4886719.51</v>
      </c>
      <c r="G26" s="90">
        <f t="shared" si="1"/>
        <v>0</v>
      </c>
      <c r="H26" s="93">
        <v>0</v>
      </c>
    </row>
    <row r="27" spans="1:47" ht="14.45" customHeight="1" x14ac:dyDescent="0.25">
      <c r="A27" s="47">
        <f t="shared" si="0"/>
        <v>1</v>
      </c>
      <c r="B27" s="84">
        <v>43709</v>
      </c>
      <c r="C27" s="85">
        <v>120.73</v>
      </c>
      <c r="D27" s="85"/>
      <c r="E27" s="85"/>
      <c r="F27" s="85">
        <v>4908397.51</v>
      </c>
      <c r="G27" s="90">
        <f t="shared" si="1"/>
        <v>0</v>
      </c>
      <c r="H27" s="93">
        <v>0</v>
      </c>
    </row>
    <row r="28" spans="1:47" ht="14.45" customHeight="1" x14ac:dyDescent="0.25">
      <c r="A28" s="47">
        <f t="shared" si="0"/>
        <v>1</v>
      </c>
      <c r="B28" s="84">
        <v>43739</v>
      </c>
      <c r="C28" s="85">
        <v>121.6</v>
      </c>
      <c r="D28" s="85"/>
      <c r="E28" s="85"/>
      <c r="F28" s="85">
        <v>4988237.51</v>
      </c>
      <c r="G28" s="90">
        <f t="shared" si="1"/>
        <v>0</v>
      </c>
      <c r="H28" s="93">
        <v>0</v>
      </c>
    </row>
    <row r="29" spans="1:47" ht="14.45" customHeight="1" x14ac:dyDescent="0.25">
      <c r="A29" s="47">
        <f t="shared" si="0"/>
        <v>1</v>
      </c>
      <c r="B29" s="84">
        <v>43770</v>
      </c>
      <c r="C29" s="85">
        <v>122.23</v>
      </c>
      <c r="D29" s="85"/>
      <c r="E29" s="85"/>
      <c r="F29" s="85">
        <v>4983234.51</v>
      </c>
      <c r="G29" s="90">
        <f t="shared" si="1"/>
        <v>0</v>
      </c>
      <c r="H29" s="93">
        <v>0</v>
      </c>
    </row>
    <row r="30" spans="1:47" ht="14.45" customHeight="1" x14ac:dyDescent="0.25">
      <c r="A30" s="47">
        <f t="shared" si="0"/>
        <v>1</v>
      </c>
      <c r="B30" s="84">
        <v>43800</v>
      </c>
      <c r="C30" s="85">
        <v>122.56</v>
      </c>
      <c r="D30" s="85"/>
      <c r="E30" s="85"/>
      <c r="F30" s="85">
        <v>5011395.51</v>
      </c>
      <c r="G30" s="90">
        <f t="shared" si="1"/>
        <v>0</v>
      </c>
      <c r="H30" s="93">
        <v>0</v>
      </c>
    </row>
    <row r="31" spans="1:47" ht="14.45" customHeight="1" x14ac:dyDescent="0.25">
      <c r="A31" s="47">
        <f t="shared" si="0"/>
        <v>1</v>
      </c>
      <c r="B31" s="84">
        <v>43831</v>
      </c>
      <c r="C31" s="85">
        <v>122.31</v>
      </c>
      <c r="D31" s="85"/>
      <c r="E31" s="85"/>
      <c r="F31" s="85">
        <v>5030574</v>
      </c>
      <c r="G31" s="90">
        <f t="shared" si="1"/>
        <v>0</v>
      </c>
      <c r="H31" s="93">
        <v>0</v>
      </c>
    </row>
    <row r="32" spans="1:47" ht="14.45" customHeight="1" x14ac:dyDescent="0.25">
      <c r="A32" s="47">
        <f t="shared" si="0"/>
        <v>1</v>
      </c>
      <c r="B32" s="84">
        <v>43862</v>
      </c>
      <c r="C32" s="85">
        <v>122.36</v>
      </c>
      <c r="D32" s="85"/>
      <c r="E32" s="85"/>
      <c r="F32" s="85">
        <v>5065131.08</v>
      </c>
      <c r="G32" s="90">
        <f t="shared" si="1"/>
        <v>0</v>
      </c>
      <c r="H32" s="93">
        <v>0</v>
      </c>
    </row>
    <row r="33" spans="1:9" ht="14.45" customHeight="1" x14ac:dyDescent="0.25">
      <c r="A33" s="47">
        <f t="shared" si="0"/>
        <v>1</v>
      </c>
      <c r="B33" s="84">
        <v>43891</v>
      </c>
      <c r="C33" s="85">
        <v>122.34</v>
      </c>
      <c r="D33" s="85"/>
      <c r="E33" s="85"/>
      <c r="F33" s="85">
        <v>5095794.45</v>
      </c>
      <c r="G33" s="90">
        <f t="shared" si="1"/>
        <v>0</v>
      </c>
      <c r="H33" s="93">
        <v>0</v>
      </c>
    </row>
    <row r="34" spans="1:9" ht="14.45" customHeight="1" x14ac:dyDescent="0.25">
      <c r="A34" s="47">
        <f t="shared" si="0"/>
        <v>1</v>
      </c>
      <c r="B34" s="84">
        <v>43922</v>
      </c>
      <c r="C34" s="85">
        <v>122.34</v>
      </c>
      <c r="D34" s="85"/>
      <c r="E34" s="85"/>
      <c r="F34" s="85">
        <v>5191408.45</v>
      </c>
      <c r="G34" s="90">
        <f t="shared" si="1"/>
        <v>0</v>
      </c>
      <c r="H34" s="93">
        <v>0</v>
      </c>
    </row>
    <row r="35" spans="1:9" ht="14.45" customHeight="1" x14ac:dyDescent="0.25">
      <c r="A35" s="47">
        <f t="shared" si="0"/>
        <v>1</v>
      </c>
      <c r="B35" s="84">
        <v>43952</v>
      </c>
      <c r="C35" s="85">
        <v>123.27</v>
      </c>
      <c r="D35" s="85"/>
      <c r="E35" s="85"/>
      <c r="F35" s="85">
        <v>5202789.45</v>
      </c>
      <c r="G35" s="90">
        <f t="shared" si="1"/>
        <v>0</v>
      </c>
      <c r="H35" s="93">
        <v>0</v>
      </c>
    </row>
    <row r="36" spans="1:9" ht="14.45" customHeight="1" x14ac:dyDescent="0.25">
      <c r="A36" s="47">
        <f t="shared" si="0"/>
        <v>1</v>
      </c>
      <c r="B36" s="84">
        <v>43983</v>
      </c>
      <c r="C36" s="85">
        <v>122.59</v>
      </c>
      <c r="D36" s="85"/>
      <c r="E36" s="85"/>
      <c r="F36" s="85">
        <v>5159724.45</v>
      </c>
      <c r="G36" s="90">
        <f t="shared" si="1"/>
        <v>0</v>
      </c>
      <c r="H36" s="93">
        <v>0</v>
      </c>
    </row>
    <row r="37" spans="1:9" ht="14.45" customHeight="1" x14ac:dyDescent="0.25">
      <c r="A37" s="47">
        <f t="shared" si="0"/>
        <v>1</v>
      </c>
      <c r="B37" s="84">
        <v>44013</v>
      </c>
      <c r="C37" s="85">
        <v>122.5</v>
      </c>
      <c r="D37" s="85"/>
      <c r="E37" s="85"/>
      <c r="F37" s="85">
        <v>5091522.45</v>
      </c>
      <c r="G37" s="90">
        <f t="shared" si="1"/>
        <v>0</v>
      </c>
      <c r="H37" s="93">
        <v>0</v>
      </c>
    </row>
    <row r="38" spans="1:9" ht="14.45" customHeight="1" x14ac:dyDescent="0.25">
      <c r="A38" s="47">
        <f t="shared" si="0"/>
        <v>1</v>
      </c>
      <c r="B38" s="84">
        <v>44044</v>
      </c>
      <c r="C38" s="85">
        <v>122.59</v>
      </c>
      <c r="D38" s="85"/>
      <c r="E38" s="85"/>
      <c r="F38" s="85">
        <v>5023034.28</v>
      </c>
      <c r="G38" s="90">
        <f t="shared" si="1"/>
        <v>0</v>
      </c>
      <c r="H38" s="93">
        <v>0</v>
      </c>
    </row>
    <row r="39" spans="1:9" ht="14.45" customHeight="1" x14ac:dyDescent="0.25">
      <c r="A39" s="47">
        <f t="shared" si="0"/>
        <v>1</v>
      </c>
      <c r="B39" s="84">
        <v>44075</v>
      </c>
      <c r="C39" s="85">
        <v>122.76</v>
      </c>
      <c r="D39" s="85"/>
      <c r="E39" s="85"/>
      <c r="F39" s="85">
        <v>4957940.28</v>
      </c>
      <c r="G39" s="90">
        <f t="shared" si="1"/>
        <v>0</v>
      </c>
      <c r="H39" s="93">
        <v>0</v>
      </c>
    </row>
    <row r="40" spans="1:9" ht="14.45" customHeight="1" x14ac:dyDescent="0.25">
      <c r="A40" s="47">
        <f t="shared" si="0"/>
        <v>1</v>
      </c>
      <c r="B40" s="84">
        <v>44105</v>
      </c>
      <c r="C40" s="85">
        <v>123.54</v>
      </c>
      <c r="D40" s="85"/>
      <c r="E40" s="85"/>
      <c r="F40" s="85">
        <v>4865512.28</v>
      </c>
      <c r="G40" s="90">
        <f t="shared" si="1"/>
        <v>0</v>
      </c>
      <c r="H40" s="93">
        <v>0</v>
      </c>
    </row>
    <row r="41" spans="1:9" ht="14.45" customHeight="1" x14ac:dyDescent="0.25">
      <c r="A41" s="47">
        <f t="shared" si="0"/>
        <v>1</v>
      </c>
      <c r="B41" s="84">
        <v>44136</v>
      </c>
      <c r="C41" s="85">
        <v>123.7</v>
      </c>
      <c r="D41" s="85"/>
      <c r="E41" s="85"/>
      <c r="F41" s="85">
        <v>4820079.28</v>
      </c>
      <c r="G41" s="90">
        <f t="shared" si="1"/>
        <v>0</v>
      </c>
      <c r="H41" s="93">
        <v>0</v>
      </c>
    </row>
    <row r="42" spans="1:9" s="42" customFormat="1" ht="14.45" customHeight="1" x14ac:dyDescent="0.25">
      <c r="A42" s="47">
        <f t="shared" si="0"/>
        <v>1</v>
      </c>
      <c r="B42" s="84">
        <v>44166</v>
      </c>
      <c r="C42" s="85">
        <v>124.42</v>
      </c>
      <c r="D42" s="85"/>
      <c r="E42" s="85"/>
      <c r="F42" s="85">
        <v>4752305.92</v>
      </c>
      <c r="G42" s="90">
        <f t="shared" si="1"/>
        <v>0</v>
      </c>
      <c r="H42" s="92">
        <v>0</v>
      </c>
      <c r="I42" s="27"/>
    </row>
    <row r="43" spans="1:9" s="42" customFormat="1" ht="14.45" customHeight="1" x14ac:dyDescent="0.25">
      <c r="A43" s="47">
        <f t="shared" si="0"/>
        <v>1</v>
      </c>
      <c r="B43" s="84">
        <v>44197</v>
      </c>
      <c r="C43" s="85">
        <v>124.31</v>
      </c>
      <c r="D43" s="85"/>
      <c r="E43" s="85"/>
      <c r="F43" s="85">
        <v>4691966.33</v>
      </c>
      <c r="G43" s="90">
        <f t="shared" si="1"/>
        <v>0</v>
      </c>
      <c r="H43" s="92">
        <v>0</v>
      </c>
      <c r="I43" s="27"/>
    </row>
    <row r="44" spans="1:9" s="42" customFormat="1" ht="14.45" customHeight="1" x14ac:dyDescent="0.25">
      <c r="A44" s="47">
        <f t="shared" si="0"/>
        <v>1</v>
      </c>
      <c r="B44" s="84">
        <v>44228</v>
      </c>
      <c r="C44" s="85">
        <v>124.38</v>
      </c>
      <c r="D44" s="85"/>
      <c r="E44" s="85"/>
      <c r="F44" s="85">
        <v>4627296.2300000004</v>
      </c>
      <c r="G44" s="90">
        <f t="shared" si="1"/>
        <v>0</v>
      </c>
      <c r="H44" s="92">
        <v>0</v>
      </c>
      <c r="I44" s="27"/>
    </row>
    <row r="45" spans="1:9" s="42" customFormat="1" ht="14.45" customHeight="1" x14ac:dyDescent="0.25">
      <c r="A45" s="47">
        <f t="shared" si="0"/>
        <v>1</v>
      </c>
      <c r="B45" s="84">
        <v>44256</v>
      </c>
      <c r="C45" s="85">
        <v>126.22</v>
      </c>
      <c r="D45" s="85"/>
      <c r="E45" s="85"/>
      <c r="F45" s="85">
        <v>4584873.37</v>
      </c>
      <c r="G45" s="90">
        <f t="shared" si="1"/>
        <v>0</v>
      </c>
      <c r="H45" s="92">
        <v>0</v>
      </c>
      <c r="I45" s="27"/>
    </row>
    <row r="46" spans="1:9" s="42" customFormat="1" ht="14.45" customHeight="1" x14ac:dyDescent="0.25">
      <c r="A46" s="47">
        <f t="shared" si="0"/>
        <v>1</v>
      </c>
      <c r="B46" s="84">
        <v>44287</v>
      </c>
      <c r="C46" s="85">
        <v>128.19</v>
      </c>
      <c r="D46" s="85"/>
      <c r="E46" s="85"/>
      <c r="F46" s="85">
        <v>4520529.29</v>
      </c>
      <c r="G46" s="90">
        <f t="shared" si="1"/>
        <v>0</v>
      </c>
      <c r="H46" s="92">
        <v>0</v>
      </c>
      <c r="I46" s="27"/>
    </row>
    <row r="47" spans="1:9" s="42" customFormat="1" ht="14.45" customHeight="1" x14ac:dyDescent="0.25">
      <c r="A47" s="47">
        <f t="shared" si="0"/>
        <v>1</v>
      </c>
      <c r="B47" s="84">
        <v>44317</v>
      </c>
      <c r="C47" s="85">
        <v>131.04</v>
      </c>
      <c r="D47" s="85"/>
      <c r="E47" s="85"/>
      <c r="F47" s="85">
        <v>4444201.37</v>
      </c>
      <c r="G47" s="90">
        <f t="shared" si="1"/>
        <v>0</v>
      </c>
      <c r="H47" s="92">
        <v>0</v>
      </c>
      <c r="I47" s="27"/>
    </row>
    <row r="48" spans="1:9" s="42" customFormat="1" ht="14.45" customHeight="1" x14ac:dyDescent="0.25">
      <c r="A48" s="47">
        <f t="shared" si="0"/>
        <v>1</v>
      </c>
      <c r="B48" s="84">
        <v>44348</v>
      </c>
      <c r="C48" s="85">
        <v>132.94</v>
      </c>
      <c r="D48" s="85"/>
      <c r="E48" s="85"/>
      <c r="F48" s="85">
        <v>4439247.37</v>
      </c>
      <c r="G48" s="90">
        <f t="shared" si="1"/>
        <v>0</v>
      </c>
      <c r="H48" s="92">
        <v>0</v>
      </c>
      <c r="I48" s="27"/>
    </row>
    <row r="49" spans="1:9" s="42" customFormat="1" ht="14.45" customHeight="1" x14ac:dyDescent="0.25">
      <c r="A49" s="47">
        <f t="shared" si="0"/>
        <v>1</v>
      </c>
      <c r="B49" s="84">
        <v>44378</v>
      </c>
      <c r="C49" s="85">
        <v>136.1</v>
      </c>
      <c r="D49" s="85"/>
      <c r="E49" s="85"/>
      <c r="F49" s="85">
        <v>4468185.8499999996</v>
      </c>
      <c r="G49" s="90">
        <f t="shared" si="1"/>
        <v>0</v>
      </c>
      <c r="H49" s="92">
        <v>0</v>
      </c>
      <c r="I49" s="27"/>
    </row>
    <row r="50" spans="1:9" s="42" customFormat="1" ht="14.45" customHeight="1" x14ac:dyDescent="0.25">
      <c r="A50" s="47">
        <f t="shared" si="0"/>
        <v>1</v>
      </c>
      <c r="B50" s="84">
        <v>44409</v>
      </c>
      <c r="C50" s="85">
        <v>136.81</v>
      </c>
      <c r="D50" s="85"/>
      <c r="E50" s="85"/>
      <c r="F50" s="85">
        <v>4442138.0199999996</v>
      </c>
      <c r="G50" s="90">
        <f t="shared" si="1"/>
        <v>0</v>
      </c>
      <c r="H50" s="92">
        <v>0</v>
      </c>
      <c r="I50" s="27"/>
    </row>
    <row r="51" spans="1:9" s="42" customFormat="1" ht="14.45" customHeight="1" x14ac:dyDescent="0.25">
      <c r="A51" s="47">
        <f t="shared" si="0"/>
        <v>1</v>
      </c>
      <c r="B51" s="84">
        <v>44440</v>
      </c>
      <c r="C51" s="85">
        <v>138.63</v>
      </c>
      <c r="D51" s="85"/>
      <c r="E51" s="85"/>
      <c r="F51" s="85">
        <v>4428250.0199999996</v>
      </c>
      <c r="G51" s="90">
        <f t="shared" si="1"/>
        <v>0</v>
      </c>
      <c r="H51" s="92">
        <v>0</v>
      </c>
      <c r="I51" s="27"/>
    </row>
    <row r="52" spans="1:9" s="42" customFormat="1" ht="14.45" customHeight="1" x14ac:dyDescent="0.25">
      <c r="A52" s="47">
        <f t="shared" si="0"/>
        <v>1</v>
      </c>
      <c r="B52" s="84">
        <v>44470</v>
      </c>
      <c r="C52" s="85">
        <v>139.38</v>
      </c>
      <c r="D52" s="85"/>
      <c r="E52" s="85"/>
      <c r="F52" s="85">
        <v>4452054.0199999996</v>
      </c>
      <c r="G52" s="90">
        <f t="shared" si="1"/>
        <v>0</v>
      </c>
      <c r="H52" s="92">
        <v>0</v>
      </c>
      <c r="I52" s="27"/>
    </row>
    <row r="53" spans="1:9" s="42" customFormat="1" ht="14.45" customHeight="1" x14ac:dyDescent="0.25">
      <c r="A53" s="47">
        <f t="shared" si="0"/>
        <v>1</v>
      </c>
      <c r="B53" s="84">
        <v>44501</v>
      </c>
      <c r="C53" s="85">
        <v>140.72999999999999</v>
      </c>
      <c r="D53" s="85"/>
      <c r="E53" s="85"/>
      <c r="F53" s="85">
        <v>4495316.0199999996</v>
      </c>
      <c r="G53" s="90">
        <f t="shared" si="1"/>
        <v>0</v>
      </c>
      <c r="H53" s="92">
        <v>0</v>
      </c>
      <c r="I53" s="27"/>
    </row>
    <row r="54" spans="1:9" s="42" customFormat="1" ht="14.45" customHeight="1" x14ac:dyDescent="0.25">
      <c r="A54" s="27"/>
      <c r="B54" s="84">
        <v>44531</v>
      </c>
      <c r="C54" s="85">
        <v>142.56</v>
      </c>
      <c r="D54" s="85"/>
      <c r="E54" s="85"/>
      <c r="F54" s="85">
        <v>4558831.38</v>
      </c>
      <c r="G54" s="90">
        <f t="shared" si="1"/>
        <v>0</v>
      </c>
      <c r="H54" s="92">
        <v>0</v>
      </c>
      <c r="I54" s="27"/>
    </row>
    <row r="55" spans="1:9" s="42" customFormat="1" ht="14.45" customHeight="1" x14ac:dyDescent="0.25">
      <c r="A55" s="27"/>
      <c r="B55" s="84">
        <v>44562</v>
      </c>
      <c r="C55" s="85">
        <v>145.30000000000001</v>
      </c>
      <c r="D55" s="85"/>
      <c r="E55" s="85"/>
      <c r="F55" s="85">
        <v>4666378.97</v>
      </c>
      <c r="G55" s="90">
        <f t="shared" si="1"/>
        <v>0</v>
      </c>
      <c r="H55" s="92">
        <v>0</v>
      </c>
      <c r="I55" s="27"/>
    </row>
    <row r="56" spans="1:9" s="42" customFormat="1" ht="14.45" customHeight="1" x14ac:dyDescent="0.25">
      <c r="A56" s="27"/>
      <c r="B56" s="84">
        <v>44593</v>
      </c>
      <c r="C56" s="85">
        <v>147.65</v>
      </c>
      <c r="D56" s="85"/>
      <c r="E56" s="85"/>
      <c r="F56" s="85">
        <v>4771331.99</v>
      </c>
      <c r="G56" s="90">
        <f t="shared" si="1"/>
        <v>0</v>
      </c>
      <c r="H56" s="92">
        <v>0</v>
      </c>
      <c r="I56" s="27"/>
    </row>
    <row r="57" spans="1:9" s="42" customFormat="1" ht="14.45" customHeight="1" x14ac:dyDescent="0.25">
      <c r="A57" s="27"/>
      <c r="B57" s="84">
        <v>44621</v>
      </c>
      <c r="C57" s="85">
        <v>152.80000000000001</v>
      </c>
      <c r="D57" s="85"/>
      <c r="E57" s="85"/>
      <c r="F57" s="85">
        <v>4835290.1500000004</v>
      </c>
      <c r="G57" s="90">
        <f t="shared" si="1"/>
        <v>0</v>
      </c>
      <c r="H57" s="92">
        <v>0</v>
      </c>
      <c r="I57" s="27"/>
    </row>
    <row r="58" spans="1:9" s="42" customFormat="1" ht="14.45" customHeight="1" x14ac:dyDescent="0.25">
      <c r="A58" s="27"/>
      <c r="B58" s="84">
        <v>44652</v>
      </c>
      <c r="C58" s="85">
        <v>156.94</v>
      </c>
      <c r="D58" s="85"/>
      <c r="E58" s="85"/>
      <c r="F58" s="85">
        <v>4936095.2300000004</v>
      </c>
      <c r="G58" s="90">
        <f t="shared" si="1"/>
        <v>0</v>
      </c>
      <c r="H58" s="27"/>
      <c r="I58" s="27"/>
    </row>
    <row r="59" spans="1:9" s="42" customFormat="1" ht="14.45" customHeight="1" x14ac:dyDescent="0.25">
      <c r="A59" s="27"/>
      <c r="B59" s="84">
        <v>44682</v>
      </c>
      <c r="C59" s="85">
        <v>160.65</v>
      </c>
      <c r="D59" s="85"/>
      <c r="E59" s="85"/>
      <c r="F59" s="85">
        <v>5022325.43</v>
      </c>
      <c r="G59" s="90">
        <f t="shared" si="1"/>
        <v>0</v>
      </c>
      <c r="H59" s="27"/>
      <c r="I59" s="27"/>
    </row>
    <row r="60" spans="1:9" s="42" customFormat="1" ht="14.45" customHeight="1" x14ac:dyDescent="0.25">
      <c r="A60" s="27"/>
      <c r="B60" s="84">
        <v>44713</v>
      </c>
      <c r="C60" s="85">
        <v>162.88999999999999</v>
      </c>
      <c r="D60" s="85"/>
      <c r="E60" s="85"/>
      <c r="F60" s="85">
        <v>5107266.58</v>
      </c>
      <c r="G60" s="90">
        <f t="shared" si="1"/>
        <v>0</v>
      </c>
      <c r="H60" s="27"/>
      <c r="I60" s="27"/>
    </row>
    <row r="61" spans="1:9" s="42" customFormat="1" ht="14.45" customHeight="1" x14ac:dyDescent="0.25">
      <c r="A61" s="27"/>
      <c r="B61" s="84">
        <v>44743</v>
      </c>
      <c r="C61" s="85">
        <v>166.84</v>
      </c>
      <c r="D61" s="85"/>
      <c r="E61" s="85"/>
      <c r="F61" s="85">
        <v>5185258.79</v>
      </c>
      <c r="G61" s="90">
        <f t="shared" si="1"/>
        <v>0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1.4736270029173772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42</v>
      </c>
      <c r="C12" s="62">
        <v>7399457553</v>
      </c>
      <c r="D12" s="62"/>
      <c r="E12" s="22">
        <f>INDEX(FechaIniVig!$H$2:$H$37,MATCH(B12,FechaIniVig!$K$2:$K$37,0))</f>
        <v>963868010.39999998</v>
      </c>
      <c r="F12" s="94">
        <f>+IFERROR(IF(OR(A12=1,A12=0),($C$12/SUM($D$17:$F$17))*(C4)+K17,(($C$12-$E$12)/SUM($D$17:$F$17))*(C4)+K17),0)</f>
        <v>4.5287000134336317</v>
      </c>
      <c r="G12" s="95">
        <f>F12-I17</f>
        <v>1.4336318798768843E-9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42</v>
      </c>
      <c r="C17" s="80" t="s">
        <v>153</v>
      </c>
      <c r="D17" s="82"/>
      <c r="E17" s="82">
        <v>820930346.13</v>
      </c>
      <c r="F17" s="82">
        <v>1586833565.0799999</v>
      </c>
      <c r="G17" s="83">
        <v>0</v>
      </c>
      <c r="H17" s="62">
        <v>0</v>
      </c>
      <c r="I17" s="62">
        <v>4.5287000119999998</v>
      </c>
      <c r="J17" s="89">
        <v>8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9.4257812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v>1.5077476833216015</v>
      </c>
      <c r="D4" s="27"/>
      <c r="E4" s="27"/>
      <c r="F4" s="27"/>
      <c r="G4" s="27"/>
      <c r="H4" s="73">
        <v>43556</v>
      </c>
      <c r="I4" s="73">
        <v>43982</v>
      </c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>
        <v>43983</v>
      </c>
      <c r="I5" s="73">
        <v>44347</v>
      </c>
      <c r="J5" s="74">
        <v>2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>
        <v>44348</v>
      </c>
      <c r="I6" s="73"/>
      <c r="J6" s="74">
        <v>1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122.31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44</v>
      </c>
      <c r="C12" s="62">
        <v>4566244737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7.431327414931169</v>
      </c>
      <c r="G12" s="95">
        <f>F12-I17</f>
        <v>1.9311690024892414E-9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44</v>
      </c>
      <c r="C17" s="80" t="s">
        <v>154</v>
      </c>
      <c r="D17" s="82"/>
      <c r="E17" s="83">
        <v>353305359.25</v>
      </c>
      <c r="F17" s="83">
        <v>573143515.79999995</v>
      </c>
      <c r="G17" s="83">
        <v>0</v>
      </c>
      <c r="H17" s="62">
        <v>0</v>
      </c>
      <c r="I17" s="62">
        <v>7.431327413</v>
      </c>
      <c r="J17" s="89">
        <v>8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AU79"/>
  <sheetViews>
    <sheetView showGridLines="0" topLeftCell="B1" zoomScale="57" zoomScaleNormal="57" workbookViewId="0">
      <selection activeCell="F12" sqref="F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47</v>
      </c>
      <c r="C12" s="62">
        <v>4274752895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3.8839252770063184</v>
      </c>
      <c r="G12" s="95">
        <f>F12-I17</f>
        <v>-9.9368158146262431E-10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47</v>
      </c>
      <c r="C17" s="80" t="s">
        <v>155</v>
      </c>
      <c r="D17" s="82">
        <v>2275588.23</v>
      </c>
      <c r="E17" s="82">
        <v>416369667.88999999</v>
      </c>
      <c r="F17" s="82">
        <v>1342105563.8900001</v>
      </c>
      <c r="G17" s="83">
        <v>0</v>
      </c>
      <c r="H17" s="62">
        <v>0</v>
      </c>
      <c r="I17" s="62">
        <v>3.883925278</v>
      </c>
      <c r="J17" s="89">
        <v>9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U79"/>
  <sheetViews>
    <sheetView showGridLines="0" topLeftCell="B1" zoomScale="57" zoomScaleNormal="57" workbookViewId="0">
      <selection activeCell="F12" sqref="F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49</v>
      </c>
      <c r="C12" s="62">
        <v>8015441240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4.0709084469792067</v>
      </c>
      <c r="G12" s="95">
        <f>F12-I17</f>
        <v>-2.0793144983599632E-11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49</v>
      </c>
      <c r="C17" s="80" t="s">
        <v>156</v>
      </c>
      <c r="D17" s="82">
        <v>569324871</v>
      </c>
      <c r="E17" s="82">
        <v>705194967.39999998</v>
      </c>
      <c r="F17" s="82">
        <v>1875359005</v>
      </c>
      <c r="G17" s="83">
        <v>0</v>
      </c>
      <c r="H17" s="62">
        <v>0</v>
      </c>
      <c r="I17" s="62">
        <v>4.0709084469999999</v>
      </c>
      <c r="J17" s="89">
        <v>9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AU79"/>
  <sheetViews>
    <sheetView showGridLines="0" topLeftCell="B1" zoomScale="57" zoomScaleNormal="57" workbookViewId="0">
      <selection activeCell="F12" sqref="F12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51</v>
      </c>
      <c r="C12" s="62">
        <v>7088747504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7.1123785708669809</v>
      </c>
      <c r="G12" s="95">
        <f>F12-I17</f>
        <v>-1.3301892920480896E-10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51</v>
      </c>
      <c r="C17" s="80" t="s">
        <v>157</v>
      </c>
      <c r="D17" s="82"/>
      <c r="E17" s="82">
        <v>725570004.5</v>
      </c>
      <c r="F17" s="82">
        <v>868885458</v>
      </c>
      <c r="G17" s="83">
        <v>0</v>
      </c>
      <c r="H17" s="62">
        <v>0</v>
      </c>
      <c r="I17" s="62">
        <v>7.1123785709999998</v>
      </c>
      <c r="J17" s="89">
        <v>9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AU79"/>
  <sheetViews>
    <sheetView showGridLines="0" topLeftCell="B1" zoomScale="57" zoomScaleNormal="57" workbookViewId="0">
      <selection activeCell="B4" sqref="B4:C4"/>
    </sheetView>
  </sheetViews>
  <sheetFormatPr baseColWidth="10" defaultRowHeight="12.75" x14ac:dyDescent="0.2"/>
  <cols>
    <col min="1" max="1" width="20.28515625" style="27" customWidth="1"/>
    <col min="2" max="2" width="24.7109375" style="42" customWidth="1"/>
    <col min="3" max="3" width="28.7109375" style="42" customWidth="1"/>
    <col min="4" max="4" width="35.42578125" style="42" customWidth="1"/>
    <col min="5" max="5" width="42" style="42" customWidth="1"/>
    <col min="6" max="6" width="35.140625" style="42" customWidth="1"/>
    <col min="7" max="7" width="26.7109375" style="42" customWidth="1"/>
    <col min="8" max="8" width="29.140625" style="27" customWidth="1"/>
    <col min="9" max="9" width="35.28515625" style="27" customWidth="1"/>
    <col min="10" max="10" width="11.42578125" style="27" customWidth="1"/>
    <col min="11" max="11" width="22.85546875" style="27" customWidth="1"/>
    <col min="12" max="255" width="11.42578125" style="27" customWidth="1"/>
    <col min="256" max="256" width="5.5703125" style="27" customWidth="1"/>
    <col min="257" max="257" width="25" style="27" customWidth="1"/>
    <col min="258" max="258" width="19.5703125" style="27" customWidth="1"/>
    <col min="259" max="259" width="25.85546875" style="27" customWidth="1"/>
    <col min="260" max="260" width="28.85546875" style="27" customWidth="1"/>
    <col min="261" max="261" width="18" style="27" customWidth="1"/>
    <col min="262" max="262" width="19" style="27" customWidth="1"/>
    <col min="263" max="263" width="33.140625" style="27" customWidth="1"/>
    <col min="264" max="264" width="40" style="27" customWidth="1"/>
    <col min="265" max="265" width="35.28515625" style="27" customWidth="1"/>
    <col min="266" max="511" width="11.42578125" style="27" customWidth="1"/>
    <col min="512" max="512" width="5.5703125" style="27" customWidth="1"/>
    <col min="513" max="513" width="25" style="27" customWidth="1"/>
    <col min="514" max="514" width="19.5703125" style="27" customWidth="1"/>
    <col min="515" max="515" width="25.85546875" style="27" customWidth="1"/>
    <col min="516" max="516" width="28.85546875" style="27" customWidth="1"/>
    <col min="517" max="517" width="18" style="27" customWidth="1"/>
    <col min="518" max="518" width="19" style="27" customWidth="1"/>
    <col min="519" max="519" width="33.140625" style="27" customWidth="1"/>
    <col min="520" max="520" width="40" style="27" customWidth="1"/>
    <col min="521" max="521" width="35.28515625" style="27" customWidth="1"/>
    <col min="522" max="767" width="11.42578125" style="27" customWidth="1"/>
    <col min="768" max="768" width="5.5703125" style="27" customWidth="1"/>
    <col min="769" max="769" width="25" style="27" customWidth="1"/>
    <col min="770" max="770" width="19.5703125" style="27" customWidth="1"/>
    <col min="771" max="771" width="25.85546875" style="27" customWidth="1"/>
    <col min="772" max="772" width="28.85546875" style="27" customWidth="1"/>
    <col min="773" max="773" width="18" style="27" customWidth="1"/>
    <col min="774" max="774" width="19" style="27" customWidth="1"/>
    <col min="775" max="775" width="33.140625" style="27" customWidth="1"/>
    <col min="776" max="776" width="40" style="27" customWidth="1"/>
    <col min="777" max="777" width="35.28515625" style="27" customWidth="1"/>
    <col min="778" max="1023" width="11.42578125" style="27" customWidth="1"/>
    <col min="1024" max="1024" width="5.5703125" style="27" customWidth="1"/>
    <col min="1025" max="1025" width="25" style="27" customWidth="1"/>
    <col min="1026" max="1026" width="19.5703125" style="27" customWidth="1"/>
    <col min="1027" max="1027" width="25.85546875" style="27" customWidth="1"/>
    <col min="1028" max="1028" width="28.85546875" style="27" customWidth="1"/>
    <col min="1029" max="1029" width="18" style="27" customWidth="1"/>
    <col min="1030" max="1030" width="19" style="27" customWidth="1"/>
    <col min="1031" max="1031" width="33.140625" style="27" customWidth="1"/>
    <col min="1032" max="1032" width="40" style="27" customWidth="1"/>
    <col min="1033" max="1033" width="35.28515625" style="27" customWidth="1"/>
    <col min="1034" max="1279" width="11.42578125" style="27" customWidth="1"/>
    <col min="1280" max="1280" width="5.5703125" style="27" customWidth="1"/>
    <col min="1281" max="1281" width="25" style="27" customWidth="1"/>
    <col min="1282" max="1282" width="19.5703125" style="27" customWidth="1"/>
    <col min="1283" max="1283" width="25.85546875" style="27" customWidth="1"/>
    <col min="1284" max="1284" width="28.85546875" style="27" customWidth="1"/>
    <col min="1285" max="1285" width="18" style="27" customWidth="1"/>
    <col min="1286" max="1286" width="19" style="27" customWidth="1"/>
    <col min="1287" max="1287" width="33.140625" style="27" customWidth="1"/>
    <col min="1288" max="1288" width="40" style="27" customWidth="1"/>
    <col min="1289" max="1289" width="35.28515625" style="27" customWidth="1"/>
    <col min="1290" max="1535" width="11.42578125" style="27" customWidth="1"/>
    <col min="1536" max="1536" width="5.5703125" style="27" customWidth="1"/>
    <col min="1537" max="1537" width="25" style="27" customWidth="1"/>
    <col min="1538" max="1538" width="19.5703125" style="27" customWidth="1"/>
    <col min="1539" max="1539" width="25.85546875" style="27" customWidth="1"/>
    <col min="1540" max="1540" width="28.85546875" style="27" customWidth="1"/>
    <col min="1541" max="1541" width="18" style="27" customWidth="1"/>
    <col min="1542" max="1542" width="19" style="27" customWidth="1"/>
    <col min="1543" max="1543" width="33.140625" style="27" customWidth="1"/>
    <col min="1544" max="1544" width="40" style="27" customWidth="1"/>
    <col min="1545" max="1545" width="35.28515625" style="27" customWidth="1"/>
    <col min="1546" max="1791" width="11.42578125" style="27" customWidth="1"/>
    <col min="1792" max="1792" width="5.5703125" style="27" customWidth="1"/>
    <col min="1793" max="1793" width="25" style="27" customWidth="1"/>
    <col min="1794" max="1794" width="19.5703125" style="27" customWidth="1"/>
    <col min="1795" max="1795" width="25.85546875" style="27" customWidth="1"/>
    <col min="1796" max="1796" width="28.85546875" style="27" customWidth="1"/>
    <col min="1797" max="1797" width="18" style="27" customWidth="1"/>
    <col min="1798" max="1798" width="19" style="27" customWidth="1"/>
    <col min="1799" max="1799" width="33.140625" style="27" customWidth="1"/>
    <col min="1800" max="1800" width="40" style="27" customWidth="1"/>
    <col min="1801" max="1801" width="35.28515625" style="27" customWidth="1"/>
    <col min="1802" max="2047" width="11.42578125" style="27" customWidth="1"/>
    <col min="2048" max="2048" width="5.5703125" style="27" customWidth="1"/>
    <col min="2049" max="2049" width="25" style="27" customWidth="1"/>
    <col min="2050" max="2050" width="19.5703125" style="27" customWidth="1"/>
    <col min="2051" max="2051" width="25.85546875" style="27" customWidth="1"/>
    <col min="2052" max="2052" width="28.85546875" style="27" customWidth="1"/>
    <col min="2053" max="2053" width="18" style="27" customWidth="1"/>
    <col min="2054" max="2054" width="19" style="27" customWidth="1"/>
    <col min="2055" max="2055" width="33.140625" style="27" customWidth="1"/>
    <col min="2056" max="2056" width="40" style="27" customWidth="1"/>
    <col min="2057" max="2057" width="35.28515625" style="27" customWidth="1"/>
    <col min="2058" max="2303" width="11.42578125" style="27" customWidth="1"/>
    <col min="2304" max="2304" width="5.5703125" style="27" customWidth="1"/>
    <col min="2305" max="2305" width="25" style="27" customWidth="1"/>
    <col min="2306" max="2306" width="19.5703125" style="27" customWidth="1"/>
    <col min="2307" max="2307" width="25.85546875" style="27" customWidth="1"/>
    <col min="2308" max="2308" width="28.85546875" style="27" customWidth="1"/>
    <col min="2309" max="2309" width="18" style="27" customWidth="1"/>
    <col min="2310" max="2310" width="19" style="27" customWidth="1"/>
    <col min="2311" max="2311" width="33.140625" style="27" customWidth="1"/>
    <col min="2312" max="2312" width="40" style="27" customWidth="1"/>
    <col min="2313" max="2313" width="35.28515625" style="27" customWidth="1"/>
    <col min="2314" max="2559" width="11.42578125" style="27" customWidth="1"/>
    <col min="2560" max="2560" width="5.5703125" style="27" customWidth="1"/>
    <col min="2561" max="2561" width="25" style="27" customWidth="1"/>
    <col min="2562" max="2562" width="19.5703125" style="27" customWidth="1"/>
    <col min="2563" max="2563" width="25.85546875" style="27" customWidth="1"/>
    <col min="2564" max="2564" width="28.85546875" style="27" customWidth="1"/>
    <col min="2565" max="2565" width="18" style="27" customWidth="1"/>
    <col min="2566" max="2566" width="19" style="27" customWidth="1"/>
    <col min="2567" max="2567" width="33.140625" style="27" customWidth="1"/>
    <col min="2568" max="2568" width="40" style="27" customWidth="1"/>
    <col min="2569" max="2569" width="35.28515625" style="27" customWidth="1"/>
    <col min="2570" max="2815" width="11.42578125" style="27" customWidth="1"/>
    <col min="2816" max="2816" width="5.5703125" style="27" customWidth="1"/>
    <col min="2817" max="2817" width="25" style="27" customWidth="1"/>
    <col min="2818" max="2818" width="19.5703125" style="27" customWidth="1"/>
    <col min="2819" max="2819" width="25.85546875" style="27" customWidth="1"/>
    <col min="2820" max="2820" width="28.85546875" style="27" customWidth="1"/>
    <col min="2821" max="2821" width="18" style="27" customWidth="1"/>
    <col min="2822" max="2822" width="19" style="27" customWidth="1"/>
    <col min="2823" max="2823" width="33.140625" style="27" customWidth="1"/>
    <col min="2824" max="2824" width="40" style="27" customWidth="1"/>
    <col min="2825" max="2825" width="35.28515625" style="27" customWidth="1"/>
    <col min="2826" max="3071" width="11.42578125" style="27" customWidth="1"/>
    <col min="3072" max="3072" width="5.5703125" style="27" customWidth="1"/>
    <col min="3073" max="3073" width="25" style="27" customWidth="1"/>
    <col min="3074" max="3074" width="19.5703125" style="27" customWidth="1"/>
    <col min="3075" max="3075" width="25.85546875" style="27" customWidth="1"/>
    <col min="3076" max="3076" width="28.85546875" style="27" customWidth="1"/>
    <col min="3077" max="3077" width="18" style="27" customWidth="1"/>
    <col min="3078" max="3078" width="19" style="27" customWidth="1"/>
    <col min="3079" max="3079" width="33.140625" style="27" customWidth="1"/>
    <col min="3080" max="3080" width="40" style="27" customWidth="1"/>
    <col min="3081" max="3081" width="35.28515625" style="27" customWidth="1"/>
    <col min="3082" max="3327" width="11.42578125" style="27" customWidth="1"/>
    <col min="3328" max="3328" width="5.5703125" style="27" customWidth="1"/>
    <col min="3329" max="3329" width="25" style="27" customWidth="1"/>
    <col min="3330" max="3330" width="19.5703125" style="27" customWidth="1"/>
    <col min="3331" max="3331" width="25.85546875" style="27" customWidth="1"/>
    <col min="3332" max="3332" width="28.85546875" style="27" customWidth="1"/>
    <col min="3333" max="3333" width="18" style="27" customWidth="1"/>
    <col min="3334" max="3334" width="19" style="27" customWidth="1"/>
    <col min="3335" max="3335" width="33.140625" style="27" customWidth="1"/>
    <col min="3336" max="3336" width="40" style="27" customWidth="1"/>
    <col min="3337" max="3337" width="35.28515625" style="27" customWidth="1"/>
    <col min="3338" max="3583" width="11.42578125" style="27" customWidth="1"/>
    <col min="3584" max="3584" width="5.5703125" style="27" customWidth="1"/>
    <col min="3585" max="3585" width="25" style="27" customWidth="1"/>
    <col min="3586" max="3586" width="19.5703125" style="27" customWidth="1"/>
    <col min="3587" max="3587" width="25.85546875" style="27" customWidth="1"/>
    <col min="3588" max="3588" width="28.85546875" style="27" customWidth="1"/>
    <col min="3589" max="3589" width="18" style="27" customWidth="1"/>
    <col min="3590" max="3590" width="19" style="27" customWidth="1"/>
    <col min="3591" max="3591" width="33.140625" style="27" customWidth="1"/>
    <col min="3592" max="3592" width="40" style="27" customWidth="1"/>
    <col min="3593" max="3593" width="35.28515625" style="27" customWidth="1"/>
    <col min="3594" max="3839" width="11.42578125" style="27" customWidth="1"/>
    <col min="3840" max="3840" width="5.5703125" style="27" customWidth="1"/>
    <col min="3841" max="3841" width="25" style="27" customWidth="1"/>
    <col min="3842" max="3842" width="19.5703125" style="27" customWidth="1"/>
    <col min="3843" max="3843" width="25.85546875" style="27" customWidth="1"/>
    <col min="3844" max="3844" width="28.85546875" style="27" customWidth="1"/>
    <col min="3845" max="3845" width="18" style="27" customWidth="1"/>
    <col min="3846" max="3846" width="19" style="27" customWidth="1"/>
    <col min="3847" max="3847" width="33.140625" style="27" customWidth="1"/>
    <col min="3848" max="3848" width="40" style="27" customWidth="1"/>
    <col min="3849" max="3849" width="35.28515625" style="27" customWidth="1"/>
    <col min="3850" max="4095" width="11.42578125" style="27" customWidth="1"/>
    <col min="4096" max="4096" width="5.5703125" style="27" customWidth="1"/>
    <col min="4097" max="4097" width="25" style="27" customWidth="1"/>
    <col min="4098" max="4098" width="19.5703125" style="27" customWidth="1"/>
    <col min="4099" max="4099" width="25.85546875" style="27" customWidth="1"/>
    <col min="4100" max="4100" width="28.85546875" style="27" customWidth="1"/>
    <col min="4101" max="4101" width="18" style="27" customWidth="1"/>
    <col min="4102" max="4102" width="19" style="27" customWidth="1"/>
    <col min="4103" max="4103" width="33.140625" style="27" customWidth="1"/>
    <col min="4104" max="4104" width="40" style="27" customWidth="1"/>
    <col min="4105" max="4105" width="35.28515625" style="27" customWidth="1"/>
    <col min="4106" max="4351" width="11.42578125" style="27" customWidth="1"/>
    <col min="4352" max="4352" width="5.5703125" style="27" customWidth="1"/>
    <col min="4353" max="4353" width="25" style="27" customWidth="1"/>
    <col min="4354" max="4354" width="19.5703125" style="27" customWidth="1"/>
    <col min="4355" max="4355" width="25.85546875" style="27" customWidth="1"/>
    <col min="4356" max="4356" width="28.85546875" style="27" customWidth="1"/>
    <col min="4357" max="4357" width="18" style="27" customWidth="1"/>
    <col min="4358" max="4358" width="19" style="27" customWidth="1"/>
    <col min="4359" max="4359" width="33.140625" style="27" customWidth="1"/>
    <col min="4360" max="4360" width="40" style="27" customWidth="1"/>
    <col min="4361" max="4361" width="35.28515625" style="27" customWidth="1"/>
    <col min="4362" max="4607" width="11.42578125" style="27" customWidth="1"/>
    <col min="4608" max="4608" width="5.5703125" style="27" customWidth="1"/>
    <col min="4609" max="4609" width="25" style="27" customWidth="1"/>
    <col min="4610" max="4610" width="19.5703125" style="27" customWidth="1"/>
    <col min="4611" max="4611" width="25.85546875" style="27" customWidth="1"/>
    <col min="4612" max="4612" width="28.85546875" style="27" customWidth="1"/>
    <col min="4613" max="4613" width="18" style="27" customWidth="1"/>
    <col min="4614" max="4614" width="19" style="27" customWidth="1"/>
    <col min="4615" max="4615" width="33.140625" style="27" customWidth="1"/>
    <col min="4616" max="4616" width="40" style="27" customWidth="1"/>
    <col min="4617" max="4617" width="35.28515625" style="27" customWidth="1"/>
    <col min="4618" max="4863" width="11.42578125" style="27" customWidth="1"/>
    <col min="4864" max="4864" width="5.5703125" style="27" customWidth="1"/>
    <col min="4865" max="4865" width="25" style="27" customWidth="1"/>
    <col min="4866" max="4866" width="19.5703125" style="27" customWidth="1"/>
    <col min="4867" max="4867" width="25.85546875" style="27" customWidth="1"/>
    <col min="4868" max="4868" width="28.85546875" style="27" customWidth="1"/>
    <col min="4869" max="4869" width="18" style="27" customWidth="1"/>
    <col min="4870" max="4870" width="19" style="27" customWidth="1"/>
    <col min="4871" max="4871" width="33.140625" style="27" customWidth="1"/>
    <col min="4872" max="4872" width="40" style="27" customWidth="1"/>
    <col min="4873" max="4873" width="35.28515625" style="27" customWidth="1"/>
    <col min="4874" max="5119" width="11.42578125" style="27" customWidth="1"/>
    <col min="5120" max="5120" width="5.5703125" style="27" customWidth="1"/>
    <col min="5121" max="5121" width="25" style="27" customWidth="1"/>
    <col min="5122" max="5122" width="19.5703125" style="27" customWidth="1"/>
    <col min="5123" max="5123" width="25.85546875" style="27" customWidth="1"/>
    <col min="5124" max="5124" width="28.85546875" style="27" customWidth="1"/>
    <col min="5125" max="5125" width="18" style="27" customWidth="1"/>
    <col min="5126" max="5126" width="19" style="27" customWidth="1"/>
    <col min="5127" max="5127" width="33.140625" style="27" customWidth="1"/>
    <col min="5128" max="5128" width="40" style="27" customWidth="1"/>
    <col min="5129" max="5129" width="35.28515625" style="27" customWidth="1"/>
    <col min="5130" max="5375" width="11.42578125" style="27" customWidth="1"/>
    <col min="5376" max="5376" width="5.5703125" style="27" customWidth="1"/>
    <col min="5377" max="5377" width="25" style="27" customWidth="1"/>
    <col min="5378" max="5378" width="19.5703125" style="27" customWidth="1"/>
    <col min="5379" max="5379" width="25.85546875" style="27" customWidth="1"/>
    <col min="5380" max="5380" width="28.85546875" style="27" customWidth="1"/>
    <col min="5381" max="5381" width="18" style="27" customWidth="1"/>
    <col min="5382" max="5382" width="19" style="27" customWidth="1"/>
    <col min="5383" max="5383" width="33.140625" style="27" customWidth="1"/>
    <col min="5384" max="5384" width="40" style="27" customWidth="1"/>
    <col min="5385" max="5385" width="35.28515625" style="27" customWidth="1"/>
    <col min="5386" max="5631" width="11.42578125" style="27" customWidth="1"/>
    <col min="5632" max="5632" width="5.5703125" style="27" customWidth="1"/>
    <col min="5633" max="5633" width="25" style="27" customWidth="1"/>
    <col min="5634" max="5634" width="19.5703125" style="27" customWidth="1"/>
    <col min="5635" max="5635" width="25.85546875" style="27" customWidth="1"/>
    <col min="5636" max="5636" width="28.85546875" style="27" customWidth="1"/>
    <col min="5637" max="5637" width="18" style="27" customWidth="1"/>
    <col min="5638" max="5638" width="19" style="27" customWidth="1"/>
    <col min="5639" max="5639" width="33.140625" style="27" customWidth="1"/>
    <col min="5640" max="5640" width="40" style="27" customWidth="1"/>
    <col min="5641" max="5641" width="35.28515625" style="27" customWidth="1"/>
    <col min="5642" max="5887" width="11.42578125" style="27" customWidth="1"/>
    <col min="5888" max="5888" width="5.5703125" style="27" customWidth="1"/>
    <col min="5889" max="5889" width="25" style="27" customWidth="1"/>
    <col min="5890" max="5890" width="19.5703125" style="27" customWidth="1"/>
    <col min="5891" max="5891" width="25.85546875" style="27" customWidth="1"/>
    <col min="5892" max="5892" width="28.85546875" style="27" customWidth="1"/>
    <col min="5893" max="5893" width="18" style="27" customWidth="1"/>
    <col min="5894" max="5894" width="19" style="27" customWidth="1"/>
    <col min="5895" max="5895" width="33.140625" style="27" customWidth="1"/>
    <col min="5896" max="5896" width="40" style="27" customWidth="1"/>
    <col min="5897" max="5897" width="35.28515625" style="27" customWidth="1"/>
    <col min="5898" max="6143" width="11.42578125" style="27" customWidth="1"/>
    <col min="6144" max="6144" width="5.5703125" style="27" customWidth="1"/>
    <col min="6145" max="6145" width="25" style="27" customWidth="1"/>
    <col min="6146" max="6146" width="19.5703125" style="27" customWidth="1"/>
    <col min="6147" max="6147" width="25.85546875" style="27" customWidth="1"/>
    <col min="6148" max="6148" width="28.85546875" style="27" customWidth="1"/>
    <col min="6149" max="6149" width="18" style="27" customWidth="1"/>
    <col min="6150" max="6150" width="19" style="27" customWidth="1"/>
    <col min="6151" max="6151" width="33.140625" style="27" customWidth="1"/>
    <col min="6152" max="6152" width="40" style="27" customWidth="1"/>
    <col min="6153" max="6153" width="35.28515625" style="27" customWidth="1"/>
    <col min="6154" max="6399" width="11.42578125" style="27" customWidth="1"/>
    <col min="6400" max="6400" width="5.5703125" style="27" customWidth="1"/>
    <col min="6401" max="6401" width="25" style="27" customWidth="1"/>
    <col min="6402" max="6402" width="19.5703125" style="27" customWidth="1"/>
    <col min="6403" max="6403" width="25.85546875" style="27" customWidth="1"/>
    <col min="6404" max="6404" width="28.85546875" style="27" customWidth="1"/>
    <col min="6405" max="6405" width="18" style="27" customWidth="1"/>
    <col min="6406" max="6406" width="19" style="27" customWidth="1"/>
    <col min="6407" max="6407" width="33.140625" style="27" customWidth="1"/>
    <col min="6408" max="6408" width="40" style="27" customWidth="1"/>
    <col min="6409" max="6409" width="35.28515625" style="27" customWidth="1"/>
    <col min="6410" max="6655" width="11.42578125" style="27" customWidth="1"/>
    <col min="6656" max="6656" width="5.5703125" style="27" customWidth="1"/>
    <col min="6657" max="6657" width="25" style="27" customWidth="1"/>
    <col min="6658" max="6658" width="19.5703125" style="27" customWidth="1"/>
    <col min="6659" max="6659" width="25.85546875" style="27" customWidth="1"/>
    <col min="6660" max="6660" width="28.85546875" style="27" customWidth="1"/>
    <col min="6661" max="6661" width="18" style="27" customWidth="1"/>
    <col min="6662" max="6662" width="19" style="27" customWidth="1"/>
    <col min="6663" max="6663" width="33.140625" style="27" customWidth="1"/>
    <col min="6664" max="6664" width="40" style="27" customWidth="1"/>
    <col min="6665" max="6665" width="35.28515625" style="27" customWidth="1"/>
    <col min="6666" max="6911" width="11.42578125" style="27" customWidth="1"/>
    <col min="6912" max="6912" width="5.5703125" style="27" customWidth="1"/>
    <col min="6913" max="6913" width="25" style="27" customWidth="1"/>
    <col min="6914" max="6914" width="19.5703125" style="27" customWidth="1"/>
    <col min="6915" max="6915" width="25.85546875" style="27" customWidth="1"/>
    <col min="6916" max="6916" width="28.85546875" style="27" customWidth="1"/>
    <col min="6917" max="6917" width="18" style="27" customWidth="1"/>
    <col min="6918" max="6918" width="19" style="27" customWidth="1"/>
    <col min="6919" max="6919" width="33.140625" style="27" customWidth="1"/>
    <col min="6920" max="6920" width="40" style="27" customWidth="1"/>
    <col min="6921" max="6921" width="35.28515625" style="27" customWidth="1"/>
    <col min="6922" max="7167" width="11.42578125" style="27" customWidth="1"/>
    <col min="7168" max="7168" width="5.5703125" style="27" customWidth="1"/>
    <col min="7169" max="7169" width="25" style="27" customWidth="1"/>
    <col min="7170" max="7170" width="19.5703125" style="27" customWidth="1"/>
    <col min="7171" max="7171" width="25.85546875" style="27" customWidth="1"/>
    <col min="7172" max="7172" width="28.85546875" style="27" customWidth="1"/>
    <col min="7173" max="7173" width="18" style="27" customWidth="1"/>
    <col min="7174" max="7174" width="19" style="27" customWidth="1"/>
    <col min="7175" max="7175" width="33.140625" style="27" customWidth="1"/>
    <col min="7176" max="7176" width="40" style="27" customWidth="1"/>
    <col min="7177" max="7177" width="35.28515625" style="27" customWidth="1"/>
    <col min="7178" max="7423" width="11.42578125" style="27" customWidth="1"/>
    <col min="7424" max="7424" width="5.5703125" style="27" customWidth="1"/>
    <col min="7425" max="7425" width="25" style="27" customWidth="1"/>
    <col min="7426" max="7426" width="19.5703125" style="27" customWidth="1"/>
    <col min="7427" max="7427" width="25.85546875" style="27" customWidth="1"/>
    <col min="7428" max="7428" width="28.85546875" style="27" customWidth="1"/>
    <col min="7429" max="7429" width="18" style="27" customWidth="1"/>
    <col min="7430" max="7430" width="19" style="27" customWidth="1"/>
    <col min="7431" max="7431" width="33.140625" style="27" customWidth="1"/>
    <col min="7432" max="7432" width="40" style="27" customWidth="1"/>
    <col min="7433" max="7433" width="35.28515625" style="27" customWidth="1"/>
    <col min="7434" max="7679" width="11.42578125" style="27" customWidth="1"/>
    <col min="7680" max="7680" width="5.5703125" style="27" customWidth="1"/>
    <col min="7681" max="7681" width="25" style="27" customWidth="1"/>
    <col min="7682" max="7682" width="19.5703125" style="27" customWidth="1"/>
    <col min="7683" max="7683" width="25.85546875" style="27" customWidth="1"/>
    <col min="7684" max="7684" width="28.85546875" style="27" customWidth="1"/>
    <col min="7685" max="7685" width="18" style="27" customWidth="1"/>
    <col min="7686" max="7686" width="19" style="27" customWidth="1"/>
    <col min="7687" max="7687" width="33.140625" style="27" customWidth="1"/>
    <col min="7688" max="7688" width="40" style="27" customWidth="1"/>
    <col min="7689" max="7689" width="35.28515625" style="27" customWidth="1"/>
    <col min="7690" max="7935" width="11.42578125" style="27" customWidth="1"/>
    <col min="7936" max="7936" width="5.5703125" style="27" customWidth="1"/>
    <col min="7937" max="7937" width="25" style="27" customWidth="1"/>
    <col min="7938" max="7938" width="19.5703125" style="27" customWidth="1"/>
    <col min="7939" max="7939" width="25.85546875" style="27" customWidth="1"/>
    <col min="7940" max="7940" width="28.85546875" style="27" customWidth="1"/>
    <col min="7941" max="7941" width="18" style="27" customWidth="1"/>
    <col min="7942" max="7942" width="19" style="27" customWidth="1"/>
    <col min="7943" max="7943" width="33.140625" style="27" customWidth="1"/>
    <col min="7944" max="7944" width="40" style="27" customWidth="1"/>
    <col min="7945" max="7945" width="35.28515625" style="27" customWidth="1"/>
    <col min="7946" max="8191" width="11.42578125" style="27" customWidth="1"/>
    <col min="8192" max="8192" width="5.5703125" style="27" customWidth="1"/>
    <col min="8193" max="8193" width="25" style="27" customWidth="1"/>
    <col min="8194" max="8194" width="19.5703125" style="27" customWidth="1"/>
    <col min="8195" max="8195" width="25.85546875" style="27" customWidth="1"/>
    <col min="8196" max="8196" width="28.85546875" style="27" customWidth="1"/>
    <col min="8197" max="8197" width="18" style="27" customWidth="1"/>
    <col min="8198" max="8198" width="19" style="27" customWidth="1"/>
    <col min="8199" max="8199" width="33.140625" style="27" customWidth="1"/>
    <col min="8200" max="8200" width="40" style="27" customWidth="1"/>
    <col min="8201" max="8201" width="35.28515625" style="27" customWidth="1"/>
    <col min="8202" max="8447" width="11.42578125" style="27" customWidth="1"/>
    <col min="8448" max="8448" width="5.5703125" style="27" customWidth="1"/>
    <col min="8449" max="8449" width="25" style="27" customWidth="1"/>
    <col min="8450" max="8450" width="19.5703125" style="27" customWidth="1"/>
    <col min="8451" max="8451" width="25.85546875" style="27" customWidth="1"/>
    <col min="8452" max="8452" width="28.85546875" style="27" customWidth="1"/>
    <col min="8453" max="8453" width="18" style="27" customWidth="1"/>
    <col min="8454" max="8454" width="19" style="27" customWidth="1"/>
    <col min="8455" max="8455" width="33.140625" style="27" customWidth="1"/>
    <col min="8456" max="8456" width="40" style="27" customWidth="1"/>
    <col min="8457" max="8457" width="35.28515625" style="27" customWidth="1"/>
    <col min="8458" max="8703" width="11.42578125" style="27" customWidth="1"/>
    <col min="8704" max="8704" width="5.5703125" style="27" customWidth="1"/>
    <col min="8705" max="8705" width="25" style="27" customWidth="1"/>
    <col min="8706" max="8706" width="19.5703125" style="27" customWidth="1"/>
    <col min="8707" max="8707" width="25.85546875" style="27" customWidth="1"/>
    <col min="8708" max="8708" width="28.85546875" style="27" customWidth="1"/>
    <col min="8709" max="8709" width="18" style="27" customWidth="1"/>
    <col min="8710" max="8710" width="19" style="27" customWidth="1"/>
    <col min="8711" max="8711" width="33.140625" style="27" customWidth="1"/>
    <col min="8712" max="8712" width="40" style="27" customWidth="1"/>
    <col min="8713" max="8713" width="35.28515625" style="27" customWidth="1"/>
    <col min="8714" max="8959" width="11.42578125" style="27" customWidth="1"/>
    <col min="8960" max="8960" width="5.5703125" style="27" customWidth="1"/>
    <col min="8961" max="8961" width="25" style="27" customWidth="1"/>
    <col min="8962" max="8962" width="19.5703125" style="27" customWidth="1"/>
    <col min="8963" max="8963" width="25.85546875" style="27" customWidth="1"/>
    <col min="8964" max="8964" width="28.85546875" style="27" customWidth="1"/>
    <col min="8965" max="8965" width="18" style="27" customWidth="1"/>
    <col min="8966" max="8966" width="19" style="27" customWidth="1"/>
    <col min="8967" max="8967" width="33.140625" style="27" customWidth="1"/>
    <col min="8968" max="8968" width="40" style="27" customWidth="1"/>
    <col min="8969" max="8969" width="35.28515625" style="27" customWidth="1"/>
    <col min="8970" max="9215" width="11.42578125" style="27" customWidth="1"/>
    <col min="9216" max="9216" width="5.5703125" style="27" customWidth="1"/>
    <col min="9217" max="9217" width="25" style="27" customWidth="1"/>
    <col min="9218" max="9218" width="19.5703125" style="27" customWidth="1"/>
    <col min="9219" max="9219" width="25.85546875" style="27" customWidth="1"/>
    <col min="9220" max="9220" width="28.85546875" style="27" customWidth="1"/>
    <col min="9221" max="9221" width="18" style="27" customWidth="1"/>
    <col min="9222" max="9222" width="19" style="27" customWidth="1"/>
    <col min="9223" max="9223" width="33.140625" style="27" customWidth="1"/>
    <col min="9224" max="9224" width="40" style="27" customWidth="1"/>
    <col min="9225" max="9225" width="35.28515625" style="27" customWidth="1"/>
    <col min="9226" max="9471" width="11.42578125" style="27" customWidth="1"/>
    <col min="9472" max="9472" width="5.5703125" style="27" customWidth="1"/>
    <col min="9473" max="9473" width="25" style="27" customWidth="1"/>
    <col min="9474" max="9474" width="19.5703125" style="27" customWidth="1"/>
    <col min="9475" max="9475" width="25.85546875" style="27" customWidth="1"/>
    <col min="9476" max="9476" width="28.85546875" style="27" customWidth="1"/>
    <col min="9477" max="9477" width="18" style="27" customWidth="1"/>
    <col min="9478" max="9478" width="19" style="27" customWidth="1"/>
    <col min="9479" max="9479" width="33.140625" style="27" customWidth="1"/>
    <col min="9480" max="9480" width="40" style="27" customWidth="1"/>
    <col min="9481" max="9481" width="35.28515625" style="27" customWidth="1"/>
    <col min="9482" max="9727" width="11.42578125" style="27" customWidth="1"/>
    <col min="9728" max="9728" width="5.5703125" style="27" customWidth="1"/>
    <col min="9729" max="9729" width="25" style="27" customWidth="1"/>
    <col min="9730" max="9730" width="19.5703125" style="27" customWidth="1"/>
    <col min="9731" max="9731" width="25.85546875" style="27" customWidth="1"/>
    <col min="9732" max="9732" width="28.85546875" style="27" customWidth="1"/>
    <col min="9733" max="9733" width="18" style="27" customWidth="1"/>
    <col min="9734" max="9734" width="19" style="27" customWidth="1"/>
    <col min="9735" max="9735" width="33.140625" style="27" customWidth="1"/>
    <col min="9736" max="9736" width="40" style="27" customWidth="1"/>
    <col min="9737" max="9737" width="35.28515625" style="27" customWidth="1"/>
    <col min="9738" max="9983" width="11.42578125" style="27" customWidth="1"/>
    <col min="9984" max="9984" width="5.5703125" style="27" customWidth="1"/>
    <col min="9985" max="9985" width="25" style="27" customWidth="1"/>
    <col min="9986" max="9986" width="19.5703125" style="27" customWidth="1"/>
    <col min="9987" max="9987" width="25.85546875" style="27" customWidth="1"/>
    <col min="9988" max="9988" width="28.85546875" style="27" customWidth="1"/>
    <col min="9989" max="9989" width="18" style="27" customWidth="1"/>
    <col min="9990" max="9990" width="19" style="27" customWidth="1"/>
    <col min="9991" max="9991" width="33.140625" style="27" customWidth="1"/>
    <col min="9992" max="9992" width="40" style="27" customWidth="1"/>
    <col min="9993" max="9993" width="35.28515625" style="27" customWidth="1"/>
    <col min="9994" max="10239" width="11.42578125" style="27" customWidth="1"/>
    <col min="10240" max="10240" width="5.5703125" style="27" customWidth="1"/>
    <col min="10241" max="10241" width="25" style="27" customWidth="1"/>
    <col min="10242" max="10242" width="19.5703125" style="27" customWidth="1"/>
    <col min="10243" max="10243" width="25.85546875" style="27" customWidth="1"/>
    <col min="10244" max="10244" width="28.85546875" style="27" customWidth="1"/>
    <col min="10245" max="10245" width="18" style="27" customWidth="1"/>
    <col min="10246" max="10246" width="19" style="27" customWidth="1"/>
    <col min="10247" max="10247" width="33.140625" style="27" customWidth="1"/>
    <col min="10248" max="10248" width="40" style="27" customWidth="1"/>
    <col min="10249" max="10249" width="35.28515625" style="27" customWidth="1"/>
    <col min="10250" max="10495" width="11.42578125" style="27" customWidth="1"/>
    <col min="10496" max="10496" width="5.5703125" style="27" customWidth="1"/>
    <col min="10497" max="10497" width="25" style="27" customWidth="1"/>
    <col min="10498" max="10498" width="19.5703125" style="27" customWidth="1"/>
    <col min="10499" max="10499" width="25.85546875" style="27" customWidth="1"/>
    <col min="10500" max="10500" width="28.85546875" style="27" customWidth="1"/>
    <col min="10501" max="10501" width="18" style="27" customWidth="1"/>
    <col min="10502" max="10502" width="19" style="27" customWidth="1"/>
    <col min="10503" max="10503" width="33.140625" style="27" customWidth="1"/>
    <col min="10504" max="10504" width="40" style="27" customWidth="1"/>
    <col min="10505" max="10505" width="35.28515625" style="27" customWidth="1"/>
    <col min="10506" max="10751" width="11.42578125" style="27" customWidth="1"/>
    <col min="10752" max="10752" width="5.5703125" style="27" customWidth="1"/>
    <col min="10753" max="10753" width="25" style="27" customWidth="1"/>
    <col min="10754" max="10754" width="19.5703125" style="27" customWidth="1"/>
    <col min="10755" max="10755" width="25.85546875" style="27" customWidth="1"/>
    <col min="10756" max="10756" width="28.85546875" style="27" customWidth="1"/>
    <col min="10757" max="10757" width="18" style="27" customWidth="1"/>
    <col min="10758" max="10758" width="19" style="27" customWidth="1"/>
    <col min="10759" max="10759" width="33.140625" style="27" customWidth="1"/>
    <col min="10760" max="10760" width="40" style="27" customWidth="1"/>
    <col min="10761" max="10761" width="35.28515625" style="27" customWidth="1"/>
    <col min="10762" max="11007" width="11.42578125" style="27" customWidth="1"/>
    <col min="11008" max="11008" width="5.5703125" style="27" customWidth="1"/>
    <col min="11009" max="11009" width="25" style="27" customWidth="1"/>
    <col min="11010" max="11010" width="19.5703125" style="27" customWidth="1"/>
    <col min="11011" max="11011" width="25.85546875" style="27" customWidth="1"/>
    <col min="11012" max="11012" width="28.85546875" style="27" customWidth="1"/>
    <col min="11013" max="11013" width="18" style="27" customWidth="1"/>
    <col min="11014" max="11014" width="19" style="27" customWidth="1"/>
    <col min="11015" max="11015" width="33.140625" style="27" customWidth="1"/>
    <col min="11016" max="11016" width="40" style="27" customWidth="1"/>
    <col min="11017" max="11017" width="35.28515625" style="27" customWidth="1"/>
    <col min="11018" max="11263" width="11.42578125" style="27" customWidth="1"/>
    <col min="11264" max="11264" width="5.5703125" style="27" customWidth="1"/>
    <col min="11265" max="11265" width="25" style="27" customWidth="1"/>
    <col min="11266" max="11266" width="19.5703125" style="27" customWidth="1"/>
    <col min="11267" max="11267" width="25.85546875" style="27" customWidth="1"/>
    <col min="11268" max="11268" width="28.85546875" style="27" customWidth="1"/>
    <col min="11269" max="11269" width="18" style="27" customWidth="1"/>
    <col min="11270" max="11270" width="19" style="27" customWidth="1"/>
    <col min="11271" max="11271" width="33.140625" style="27" customWidth="1"/>
    <col min="11272" max="11272" width="40" style="27" customWidth="1"/>
    <col min="11273" max="11273" width="35.28515625" style="27" customWidth="1"/>
    <col min="11274" max="11519" width="11.42578125" style="27" customWidth="1"/>
    <col min="11520" max="11520" width="5.5703125" style="27" customWidth="1"/>
    <col min="11521" max="11521" width="25" style="27" customWidth="1"/>
    <col min="11522" max="11522" width="19.5703125" style="27" customWidth="1"/>
    <col min="11523" max="11523" width="25.85546875" style="27" customWidth="1"/>
    <col min="11524" max="11524" width="28.85546875" style="27" customWidth="1"/>
    <col min="11525" max="11525" width="18" style="27" customWidth="1"/>
    <col min="11526" max="11526" width="19" style="27" customWidth="1"/>
    <col min="11527" max="11527" width="33.140625" style="27" customWidth="1"/>
    <col min="11528" max="11528" width="40" style="27" customWidth="1"/>
    <col min="11529" max="11529" width="35.28515625" style="27" customWidth="1"/>
    <col min="11530" max="11775" width="11.42578125" style="27" customWidth="1"/>
    <col min="11776" max="11776" width="5.5703125" style="27" customWidth="1"/>
    <col min="11777" max="11777" width="25" style="27" customWidth="1"/>
    <col min="11778" max="11778" width="19.5703125" style="27" customWidth="1"/>
    <col min="11779" max="11779" width="25.85546875" style="27" customWidth="1"/>
    <col min="11780" max="11780" width="28.85546875" style="27" customWidth="1"/>
    <col min="11781" max="11781" width="18" style="27" customWidth="1"/>
    <col min="11782" max="11782" width="19" style="27" customWidth="1"/>
    <col min="11783" max="11783" width="33.140625" style="27" customWidth="1"/>
    <col min="11784" max="11784" width="40" style="27" customWidth="1"/>
    <col min="11785" max="11785" width="35.28515625" style="27" customWidth="1"/>
    <col min="11786" max="12031" width="11.42578125" style="27" customWidth="1"/>
    <col min="12032" max="12032" width="5.5703125" style="27" customWidth="1"/>
    <col min="12033" max="12033" width="25" style="27" customWidth="1"/>
    <col min="12034" max="12034" width="19.5703125" style="27" customWidth="1"/>
    <col min="12035" max="12035" width="25.85546875" style="27" customWidth="1"/>
    <col min="12036" max="12036" width="28.85546875" style="27" customWidth="1"/>
    <col min="12037" max="12037" width="18" style="27" customWidth="1"/>
    <col min="12038" max="12038" width="19" style="27" customWidth="1"/>
    <col min="12039" max="12039" width="33.140625" style="27" customWidth="1"/>
    <col min="12040" max="12040" width="40" style="27" customWidth="1"/>
    <col min="12041" max="12041" width="35.28515625" style="27" customWidth="1"/>
    <col min="12042" max="12287" width="11.42578125" style="27" customWidth="1"/>
    <col min="12288" max="12288" width="5.5703125" style="27" customWidth="1"/>
    <col min="12289" max="12289" width="25" style="27" customWidth="1"/>
    <col min="12290" max="12290" width="19.5703125" style="27" customWidth="1"/>
    <col min="12291" max="12291" width="25.85546875" style="27" customWidth="1"/>
    <col min="12292" max="12292" width="28.85546875" style="27" customWidth="1"/>
    <col min="12293" max="12293" width="18" style="27" customWidth="1"/>
    <col min="12294" max="12294" width="19" style="27" customWidth="1"/>
    <col min="12295" max="12295" width="33.140625" style="27" customWidth="1"/>
    <col min="12296" max="12296" width="40" style="27" customWidth="1"/>
    <col min="12297" max="12297" width="35.28515625" style="27" customWidth="1"/>
    <col min="12298" max="12543" width="11.42578125" style="27" customWidth="1"/>
    <col min="12544" max="12544" width="5.5703125" style="27" customWidth="1"/>
    <col min="12545" max="12545" width="25" style="27" customWidth="1"/>
    <col min="12546" max="12546" width="19.5703125" style="27" customWidth="1"/>
    <col min="12547" max="12547" width="25.85546875" style="27" customWidth="1"/>
    <col min="12548" max="12548" width="28.85546875" style="27" customWidth="1"/>
    <col min="12549" max="12549" width="18" style="27" customWidth="1"/>
    <col min="12550" max="12550" width="19" style="27" customWidth="1"/>
    <col min="12551" max="12551" width="33.140625" style="27" customWidth="1"/>
    <col min="12552" max="12552" width="40" style="27" customWidth="1"/>
    <col min="12553" max="12553" width="35.28515625" style="27" customWidth="1"/>
    <col min="12554" max="12799" width="11.42578125" style="27" customWidth="1"/>
    <col min="12800" max="12800" width="5.5703125" style="27" customWidth="1"/>
    <col min="12801" max="12801" width="25" style="27" customWidth="1"/>
    <col min="12802" max="12802" width="19.5703125" style="27" customWidth="1"/>
    <col min="12803" max="12803" width="25.85546875" style="27" customWidth="1"/>
    <col min="12804" max="12804" width="28.85546875" style="27" customWidth="1"/>
    <col min="12805" max="12805" width="18" style="27" customWidth="1"/>
    <col min="12806" max="12806" width="19" style="27" customWidth="1"/>
    <col min="12807" max="12807" width="33.140625" style="27" customWidth="1"/>
    <col min="12808" max="12808" width="40" style="27" customWidth="1"/>
    <col min="12809" max="12809" width="35.28515625" style="27" customWidth="1"/>
    <col min="12810" max="13055" width="11.42578125" style="27" customWidth="1"/>
    <col min="13056" max="13056" width="5.5703125" style="27" customWidth="1"/>
    <col min="13057" max="13057" width="25" style="27" customWidth="1"/>
    <col min="13058" max="13058" width="19.5703125" style="27" customWidth="1"/>
    <col min="13059" max="13059" width="25.85546875" style="27" customWidth="1"/>
    <col min="13060" max="13060" width="28.85546875" style="27" customWidth="1"/>
    <col min="13061" max="13061" width="18" style="27" customWidth="1"/>
    <col min="13062" max="13062" width="19" style="27" customWidth="1"/>
    <col min="13063" max="13063" width="33.140625" style="27" customWidth="1"/>
    <col min="13064" max="13064" width="40" style="27" customWidth="1"/>
    <col min="13065" max="13065" width="35.28515625" style="27" customWidth="1"/>
    <col min="13066" max="13311" width="11.42578125" style="27" customWidth="1"/>
    <col min="13312" max="13312" width="5.5703125" style="27" customWidth="1"/>
    <col min="13313" max="13313" width="25" style="27" customWidth="1"/>
    <col min="13314" max="13314" width="19.5703125" style="27" customWidth="1"/>
    <col min="13315" max="13315" width="25.85546875" style="27" customWidth="1"/>
    <col min="13316" max="13316" width="28.85546875" style="27" customWidth="1"/>
    <col min="13317" max="13317" width="18" style="27" customWidth="1"/>
    <col min="13318" max="13318" width="19" style="27" customWidth="1"/>
    <col min="13319" max="13319" width="33.140625" style="27" customWidth="1"/>
    <col min="13320" max="13320" width="40" style="27" customWidth="1"/>
    <col min="13321" max="13321" width="35.28515625" style="27" customWidth="1"/>
    <col min="13322" max="13567" width="11.42578125" style="27" customWidth="1"/>
    <col min="13568" max="13568" width="5.5703125" style="27" customWidth="1"/>
    <col min="13569" max="13569" width="25" style="27" customWidth="1"/>
    <col min="13570" max="13570" width="19.5703125" style="27" customWidth="1"/>
    <col min="13571" max="13571" width="25.85546875" style="27" customWidth="1"/>
    <col min="13572" max="13572" width="28.85546875" style="27" customWidth="1"/>
    <col min="13573" max="13573" width="18" style="27" customWidth="1"/>
    <col min="13574" max="13574" width="19" style="27" customWidth="1"/>
    <col min="13575" max="13575" width="33.140625" style="27" customWidth="1"/>
    <col min="13576" max="13576" width="40" style="27" customWidth="1"/>
    <col min="13577" max="13577" width="35.28515625" style="27" customWidth="1"/>
    <col min="13578" max="13823" width="11.42578125" style="27" customWidth="1"/>
    <col min="13824" max="13824" width="5.5703125" style="27" customWidth="1"/>
    <col min="13825" max="13825" width="25" style="27" customWidth="1"/>
    <col min="13826" max="13826" width="19.5703125" style="27" customWidth="1"/>
    <col min="13827" max="13827" width="25.85546875" style="27" customWidth="1"/>
    <col min="13828" max="13828" width="28.85546875" style="27" customWidth="1"/>
    <col min="13829" max="13829" width="18" style="27" customWidth="1"/>
    <col min="13830" max="13830" width="19" style="27" customWidth="1"/>
    <col min="13831" max="13831" width="33.140625" style="27" customWidth="1"/>
    <col min="13832" max="13832" width="40" style="27" customWidth="1"/>
    <col min="13833" max="13833" width="35.28515625" style="27" customWidth="1"/>
    <col min="13834" max="14079" width="11.42578125" style="27" customWidth="1"/>
    <col min="14080" max="14080" width="5.5703125" style="27" customWidth="1"/>
    <col min="14081" max="14081" width="25" style="27" customWidth="1"/>
    <col min="14082" max="14082" width="19.5703125" style="27" customWidth="1"/>
    <col min="14083" max="14083" width="25.85546875" style="27" customWidth="1"/>
    <col min="14084" max="14084" width="28.85546875" style="27" customWidth="1"/>
    <col min="14085" max="14085" width="18" style="27" customWidth="1"/>
    <col min="14086" max="14086" width="19" style="27" customWidth="1"/>
    <col min="14087" max="14087" width="33.140625" style="27" customWidth="1"/>
    <col min="14088" max="14088" width="40" style="27" customWidth="1"/>
    <col min="14089" max="14089" width="35.28515625" style="27" customWidth="1"/>
    <col min="14090" max="14335" width="11.42578125" style="27" customWidth="1"/>
    <col min="14336" max="14336" width="5.5703125" style="27" customWidth="1"/>
    <col min="14337" max="14337" width="25" style="27" customWidth="1"/>
    <col min="14338" max="14338" width="19.5703125" style="27" customWidth="1"/>
    <col min="14339" max="14339" width="25.85546875" style="27" customWidth="1"/>
    <col min="14340" max="14340" width="28.85546875" style="27" customWidth="1"/>
    <col min="14341" max="14341" width="18" style="27" customWidth="1"/>
    <col min="14342" max="14342" width="19" style="27" customWidth="1"/>
    <col min="14343" max="14343" width="33.140625" style="27" customWidth="1"/>
    <col min="14344" max="14344" width="40" style="27" customWidth="1"/>
    <col min="14345" max="14345" width="35.28515625" style="27" customWidth="1"/>
    <col min="14346" max="14591" width="11.42578125" style="27" customWidth="1"/>
    <col min="14592" max="14592" width="5.5703125" style="27" customWidth="1"/>
    <col min="14593" max="14593" width="25" style="27" customWidth="1"/>
    <col min="14594" max="14594" width="19.5703125" style="27" customWidth="1"/>
    <col min="14595" max="14595" width="25.85546875" style="27" customWidth="1"/>
    <col min="14596" max="14596" width="28.85546875" style="27" customWidth="1"/>
    <col min="14597" max="14597" width="18" style="27" customWidth="1"/>
    <col min="14598" max="14598" width="19" style="27" customWidth="1"/>
    <col min="14599" max="14599" width="33.140625" style="27" customWidth="1"/>
    <col min="14600" max="14600" width="40" style="27" customWidth="1"/>
    <col min="14601" max="14601" width="35.28515625" style="27" customWidth="1"/>
    <col min="14602" max="14847" width="11.42578125" style="27" customWidth="1"/>
    <col min="14848" max="14848" width="5.5703125" style="27" customWidth="1"/>
    <col min="14849" max="14849" width="25" style="27" customWidth="1"/>
    <col min="14850" max="14850" width="19.5703125" style="27" customWidth="1"/>
    <col min="14851" max="14851" width="25.85546875" style="27" customWidth="1"/>
    <col min="14852" max="14852" width="28.85546875" style="27" customWidth="1"/>
    <col min="14853" max="14853" width="18" style="27" customWidth="1"/>
    <col min="14854" max="14854" width="19" style="27" customWidth="1"/>
    <col min="14855" max="14855" width="33.140625" style="27" customWidth="1"/>
    <col min="14856" max="14856" width="40" style="27" customWidth="1"/>
    <col min="14857" max="14857" width="35.28515625" style="27" customWidth="1"/>
    <col min="14858" max="15103" width="11.42578125" style="27" customWidth="1"/>
    <col min="15104" max="15104" width="5.5703125" style="27" customWidth="1"/>
    <col min="15105" max="15105" width="25" style="27" customWidth="1"/>
    <col min="15106" max="15106" width="19.5703125" style="27" customWidth="1"/>
    <col min="15107" max="15107" width="25.85546875" style="27" customWidth="1"/>
    <col min="15108" max="15108" width="28.85546875" style="27" customWidth="1"/>
    <col min="15109" max="15109" width="18" style="27" customWidth="1"/>
    <col min="15110" max="15110" width="19" style="27" customWidth="1"/>
    <col min="15111" max="15111" width="33.140625" style="27" customWidth="1"/>
    <col min="15112" max="15112" width="40" style="27" customWidth="1"/>
    <col min="15113" max="15113" width="35.28515625" style="27" customWidth="1"/>
    <col min="15114" max="15359" width="11.42578125" style="27" customWidth="1"/>
    <col min="15360" max="15360" width="5.5703125" style="27" customWidth="1"/>
    <col min="15361" max="15361" width="25" style="27" customWidth="1"/>
    <col min="15362" max="15362" width="19.5703125" style="27" customWidth="1"/>
    <col min="15363" max="15363" width="25.85546875" style="27" customWidth="1"/>
    <col min="15364" max="15364" width="28.85546875" style="27" customWidth="1"/>
    <col min="15365" max="15365" width="18" style="27" customWidth="1"/>
    <col min="15366" max="15366" width="19" style="27" customWidth="1"/>
    <col min="15367" max="15367" width="33.140625" style="27" customWidth="1"/>
    <col min="15368" max="15368" width="40" style="27" customWidth="1"/>
    <col min="15369" max="15369" width="35.28515625" style="27" customWidth="1"/>
    <col min="15370" max="15615" width="11.42578125" style="27" customWidth="1"/>
    <col min="15616" max="15616" width="5.5703125" style="27" customWidth="1"/>
    <col min="15617" max="15617" width="25" style="27" customWidth="1"/>
    <col min="15618" max="15618" width="19.5703125" style="27" customWidth="1"/>
    <col min="15619" max="15619" width="25.85546875" style="27" customWidth="1"/>
    <col min="15620" max="15620" width="28.85546875" style="27" customWidth="1"/>
    <col min="15621" max="15621" width="18" style="27" customWidth="1"/>
    <col min="15622" max="15622" width="19" style="27" customWidth="1"/>
    <col min="15623" max="15623" width="33.140625" style="27" customWidth="1"/>
    <col min="15624" max="15624" width="40" style="27" customWidth="1"/>
    <col min="15625" max="15625" width="35.28515625" style="27" customWidth="1"/>
    <col min="15626" max="15871" width="11.42578125" style="27" customWidth="1"/>
    <col min="15872" max="15872" width="5.5703125" style="27" customWidth="1"/>
    <col min="15873" max="15873" width="25" style="27" customWidth="1"/>
    <col min="15874" max="15874" width="19.5703125" style="27" customWidth="1"/>
    <col min="15875" max="15875" width="25.85546875" style="27" customWidth="1"/>
    <col min="15876" max="15876" width="28.85546875" style="27" customWidth="1"/>
    <col min="15877" max="15877" width="18" style="27" customWidth="1"/>
    <col min="15878" max="15878" width="19" style="27" customWidth="1"/>
    <col min="15879" max="15879" width="33.140625" style="27" customWidth="1"/>
    <col min="15880" max="15880" width="40" style="27" customWidth="1"/>
    <col min="15881" max="15881" width="35.28515625" style="27" customWidth="1"/>
    <col min="15882" max="16127" width="11.42578125" style="27" customWidth="1"/>
    <col min="16128" max="16128" width="5.5703125" style="27" customWidth="1"/>
    <col min="16129" max="16129" width="25" style="27" customWidth="1"/>
    <col min="16130" max="16130" width="19.5703125" style="27" customWidth="1"/>
    <col min="16131" max="16131" width="25.85546875" style="27" customWidth="1"/>
    <col min="16132" max="16132" width="28.85546875" style="27" customWidth="1"/>
    <col min="16133" max="16133" width="18" style="27" customWidth="1"/>
    <col min="16134" max="16134" width="19" style="27" customWidth="1"/>
    <col min="16135" max="16135" width="33.140625" style="27" customWidth="1"/>
    <col min="16136" max="16136" width="40" style="27" customWidth="1"/>
    <col min="16137" max="16137" width="35.28515625" style="27" customWidth="1"/>
    <col min="16138" max="16384" width="11.42578125" style="27" customWidth="1"/>
  </cols>
  <sheetData>
    <row r="1" spans="1:12" ht="13.15" customHeight="1" x14ac:dyDescent="0.2">
      <c r="A1" s="1"/>
      <c r="B1" s="1" t="s">
        <v>0</v>
      </c>
      <c r="C1" s="27"/>
      <c r="D1" s="27"/>
      <c r="E1" s="27"/>
      <c r="F1" s="27"/>
      <c r="G1" s="27"/>
    </row>
    <row r="2" spans="1:12" ht="21" customHeight="1" x14ac:dyDescent="0.35">
      <c r="A2" s="1"/>
      <c r="B2" s="2" t="s">
        <v>1</v>
      </c>
      <c r="C2" s="3"/>
      <c r="D2" s="27"/>
      <c r="E2" s="27"/>
      <c r="F2" s="27"/>
      <c r="G2" s="27"/>
    </row>
    <row r="3" spans="1:12" ht="15.6" customHeight="1" x14ac:dyDescent="0.25">
      <c r="A3" s="1"/>
      <c r="B3" s="4" t="s">
        <v>2</v>
      </c>
      <c r="C3" s="16" t="s">
        <v>152</v>
      </c>
      <c r="D3" s="27"/>
      <c r="E3" s="27"/>
      <c r="F3" s="27"/>
      <c r="G3" s="27"/>
      <c r="H3" s="7" t="s">
        <v>4</v>
      </c>
      <c r="I3" s="7"/>
      <c r="J3" s="7"/>
    </row>
    <row r="4" spans="1:12" ht="13.15" customHeight="1" x14ac:dyDescent="0.2">
      <c r="A4" s="1"/>
      <c r="B4" s="1" t="s">
        <v>189</v>
      </c>
      <c r="C4" s="27">
        <f>C9/C7</f>
        <v>1.5997707433206949</v>
      </c>
      <c r="D4" s="27"/>
      <c r="E4" s="27"/>
      <c r="F4" s="27"/>
      <c r="G4" s="27"/>
      <c r="H4" s="73">
        <v>43556</v>
      </c>
      <c r="I4" s="73"/>
      <c r="J4" s="74">
        <v>1</v>
      </c>
    </row>
    <row r="5" spans="1:12" ht="13.15" customHeight="1" x14ac:dyDescent="0.2">
      <c r="A5" s="1"/>
      <c r="B5" s="1"/>
      <c r="C5" s="3"/>
      <c r="D5" s="27"/>
      <c r="E5" s="27"/>
      <c r="F5" s="27"/>
      <c r="G5" s="27"/>
      <c r="H5" s="73" t="s">
        <v>3</v>
      </c>
      <c r="I5" s="73" t="s">
        <v>3</v>
      </c>
      <c r="J5" s="74" t="s">
        <v>3</v>
      </c>
    </row>
    <row r="6" spans="1:12" ht="28.5" customHeight="1" x14ac:dyDescent="0.2">
      <c r="A6" s="1"/>
      <c r="B6" s="15" t="s">
        <v>5</v>
      </c>
      <c r="C6" s="15" t="s">
        <v>6</v>
      </c>
      <c r="D6" s="20" t="s">
        <v>7</v>
      </c>
      <c r="E6" s="27"/>
      <c r="F6" s="27"/>
      <c r="G6" s="27"/>
      <c r="H6" s="73" t="s">
        <v>3</v>
      </c>
      <c r="I6" s="73" t="s">
        <v>3</v>
      </c>
      <c r="J6" s="74" t="s">
        <v>3</v>
      </c>
    </row>
    <row r="7" spans="1:12" ht="13.15" customHeight="1" x14ac:dyDescent="0.2">
      <c r="A7" s="1"/>
      <c r="B7" s="18" t="s">
        <v>8</v>
      </c>
      <c r="C7" s="75">
        <v>113.41</v>
      </c>
      <c r="D7" s="91">
        <v>0</v>
      </c>
      <c r="E7" s="27"/>
      <c r="F7" s="27"/>
      <c r="G7" s="27"/>
      <c r="H7" s="76" t="s">
        <v>3</v>
      </c>
      <c r="I7" s="76" t="s">
        <v>3</v>
      </c>
      <c r="J7" s="77" t="s">
        <v>3</v>
      </c>
    </row>
    <row r="8" spans="1:12" ht="19.5" customHeight="1" x14ac:dyDescent="0.2">
      <c r="A8" s="1"/>
      <c r="B8" s="18" t="s">
        <v>9</v>
      </c>
      <c r="C8" s="78">
        <v>122.36</v>
      </c>
      <c r="D8" s="91">
        <v>0</v>
      </c>
      <c r="E8" s="27"/>
      <c r="F8" s="27"/>
      <c r="G8" s="27"/>
      <c r="H8" s="41"/>
      <c r="I8" s="41"/>
      <c r="J8" s="40"/>
    </row>
    <row r="9" spans="1:12" ht="13.15" customHeight="1" x14ac:dyDescent="0.2">
      <c r="A9" s="1"/>
      <c r="B9" s="18" t="s">
        <v>10</v>
      </c>
      <c r="C9" s="79">
        <v>181.43</v>
      </c>
      <c r="D9" s="91">
        <v>0</v>
      </c>
      <c r="E9" s="27"/>
      <c r="F9" s="27"/>
      <c r="G9" s="27"/>
    </row>
    <row r="10" spans="1:12" ht="13.15" customHeight="1" x14ac:dyDescent="0.2">
      <c r="A10" s="1"/>
      <c r="B10" s="1"/>
      <c r="C10" s="3"/>
      <c r="D10" s="27"/>
      <c r="E10" s="27"/>
      <c r="F10" s="27"/>
      <c r="G10" s="27"/>
    </row>
    <row r="11" spans="1:12" ht="51.75" customHeight="1" x14ac:dyDescent="0.2">
      <c r="A11" s="1"/>
      <c r="B11" s="15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20" t="s">
        <v>16</v>
      </c>
    </row>
    <row r="12" spans="1:12" ht="33" customHeight="1" x14ac:dyDescent="0.25">
      <c r="A12" s="47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>1</v>
      </c>
      <c r="B12" s="80" t="s">
        <v>53</v>
      </c>
      <c r="C12" s="62">
        <v>31852970795</v>
      </c>
      <c r="D12" s="62"/>
      <c r="E12" s="22">
        <f>INDEX(FechaIniVig!$H$2:$H$37,MATCH(B12,FechaIniVig!$K$2:$K$37,0))</f>
        <v>0</v>
      </c>
      <c r="F12" s="94">
        <f>+IFERROR(IF(OR(A12=1,A12=0),($C$12/SUM($D$17:$F$17))*(C4)+K17,(($C$12-$E$12)/SUM($D$17:$F$17))*(C4)+K17),0)</f>
        <v>5.5836129805351815</v>
      </c>
      <c r="G12" s="95">
        <f>F12-I17</f>
        <v>-4.6481840598744384E-10</v>
      </c>
    </row>
    <row r="13" spans="1:12" ht="13.15" customHeight="1" x14ac:dyDescent="0.2">
      <c r="A13" s="1"/>
      <c r="B13" s="6"/>
      <c r="E13" s="1"/>
      <c r="F13" s="27"/>
      <c r="G13" s="27"/>
    </row>
    <row r="14" spans="1:12" ht="13.15" customHeight="1" x14ac:dyDescent="0.2">
      <c r="A14" s="5"/>
      <c r="B14" s="5"/>
      <c r="C14" s="27"/>
      <c r="D14" s="27"/>
      <c r="E14" s="27"/>
      <c r="F14" s="27"/>
      <c r="G14" s="27"/>
    </row>
    <row r="15" spans="1:12" ht="13.15" customHeight="1" x14ac:dyDescent="0.2">
      <c r="B15" s="6"/>
    </row>
    <row r="16" spans="1:12" ht="83.25" customHeight="1" x14ac:dyDescent="0.2">
      <c r="B16" s="37" t="s">
        <v>17</v>
      </c>
      <c r="C16" s="37" t="s">
        <v>18</v>
      </c>
      <c r="D16" s="37" t="s">
        <v>19</v>
      </c>
      <c r="E16" s="37" t="s">
        <v>20</v>
      </c>
      <c r="F16" s="37" t="s">
        <v>21</v>
      </c>
      <c r="G16" s="37" t="s">
        <v>22</v>
      </c>
      <c r="H16" s="37" t="s">
        <v>23</v>
      </c>
      <c r="I16" s="37" t="s">
        <v>15</v>
      </c>
      <c r="J16" s="37" t="s">
        <v>22</v>
      </c>
      <c r="K16" s="37" t="s">
        <v>23</v>
      </c>
      <c r="L16" s="38" t="s">
        <v>24</v>
      </c>
    </row>
    <row r="17" spans="1:47" ht="48" customHeight="1" x14ac:dyDescent="0.25">
      <c r="B17" s="81" t="s">
        <v>53</v>
      </c>
      <c r="C17" s="80" t="s">
        <v>158</v>
      </c>
      <c r="D17" s="82">
        <v>62280763.799999997</v>
      </c>
      <c r="E17" s="82">
        <v>1009979583.29</v>
      </c>
      <c r="F17" s="82">
        <v>8053990154.75</v>
      </c>
      <c r="G17" s="83">
        <v>0</v>
      </c>
      <c r="H17" s="62">
        <v>0</v>
      </c>
      <c r="I17" s="62">
        <v>5.5836129809999999</v>
      </c>
      <c r="J17" s="89">
        <v>9</v>
      </c>
      <c r="K17" s="30">
        <f>IFERROR((SUM(G23:G244)/12)*($C$9/$C$8),0)</f>
        <v>0</v>
      </c>
      <c r="L17" s="92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9"/>
      <c r="AF17" s="28"/>
      <c r="AG17" s="29"/>
      <c r="AH17" s="29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</row>
    <row r="18" spans="1:47" ht="14.45" customHeight="1" x14ac:dyDescent="0.25">
      <c r="A18" s="8"/>
      <c r="B18" s="32"/>
      <c r="C18" s="33"/>
      <c r="D18" s="34"/>
      <c r="E18" s="35"/>
      <c r="F18" s="34"/>
      <c r="G18" s="34"/>
      <c r="H18" s="34"/>
      <c r="I18" s="36"/>
      <c r="J18" s="36"/>
    </row>
    <row r="19" spans="1:47" ht="13.15" customHeight="1" x14ac:dyDescent="0.2">
      <c r="A19" s="8"/>
      <c r="B19" s="23"/>
      <c r="C19" s="9"/>
      <c r="D19" s="24"/>
      <c r="E19" s="25"/>
      <c r="F19" s="24"/>
      <c r="G19" s="24"/>
      <c r="H19" s="24"/>
    </row>
    <row r="20" spans="1:47" ht="13.15" customHeight="1" x14ac:dyDescent="0.2">
      <c r="A20" s="8"/>
      <c r="B20" s="26"/>
      <c r="C20" s="9"/>
      <c r="D20" s="24"/>
      <c r="E20" s="25"/>
      <c r="F20" s="24"/>
      <c r="G20" s="24"/>
      <c r="H20" s="24"/>
    </row>
    <row r="21" spans="1:47" ht="13.15" customHeight="1" x14ac:dyDescent="0.2">
      <c r="A21" s="8"/>
      <c r="B21" s="23"/>
      <c r="C21" s="9"/>
      <c r="D21" s="24"/>
      <c r="E21" s="25"/>
      <c r="F21" s="24"/>
      <c r="G21" s="24"/>
      <c r="H21" s="24"/>
    </row>
    <row r="22" spans="1:47" ht="78.75" customHeight="1" x14ac:dyDescent="0.2">
      <c r="A22" s="27" t="s">
        <v>4</v>
      </c>
      <c r="B22" s="7" t="s">
        <v>25</v>
      </c>
      <c r="C22" s="7" t="s">
        <v>26</v>
      </c>
      <c r="D22" s="7" t="s">
        <v>19</v>
      </c>
      <c r="E22" s="7" t="s">
        <v>20</v>
      </c>
      <c r="F22" s="7" t="s">
        <v>21</v>
      </c>
      <c r="G22" s="19" t="s">
        <v>27</v>
      </c>
      <c r="H22" s="20" t="s">
        <v>28</v>
      </c>
    </row>
    <row r="23" spans="1:47" ht="14.45" customHeight="1" x14ac:dyDescent="0.25">
      <c r="A23" s="47">
        <f t="shared" ref="A23:A53" si="0"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>1</v>
      </c>
      <c r="B23" s="84" t="s">
        <v>3</v>
      </c>
      <c r="C23" s="85" t="s">
        <v>3</v>
      </c>
      <c r="D23" s="85" t="s">
        <v>3</v>
      </c>
      <c r="E23" s="85" t="s">
        <v>3</v>
      </c>
      <c r="F23" s="85" t="s">
        <v>3</v>
      </c>
      <c r="G23" s="48">
        <f>+IFERROR(IF(OR(A23=1,A23=0),ROUND(ROUND((($C$12/SUM(D23:F23))*(C23/$C$7)),10),9),ROUND(ROUND(((($C$12-$E$12)/SUM(D23:F23))*(C23/$C$7)),10),9)),0)</f>
        <v>0</v>
      </c>
      <c r="H23" s="21"/>
    </row>
    <row r="24" spans="1:47" ht="14.45" customHeight="1" x14ac:dyDescent="0.25">
      <c r="A24" s="47">
        <f t="shared" si="0"/>
        <v>1</v>
      </c>
      <c r="B24" s="86" t="s">
        <v>3</v>
      </c>
      <c r="C24" s="87" t="s">
        <v>3</v>
      </c>
      <c r="D24" s="87" t="s">
        <v>3</v>
      </c>
      <c r="E24" s="87" t="s">
        <v>3</v>
      </c>
      <c r="F24" s="87" t="s">
        <v>3</v>
      </c>
      <c r="G24" s="88" t="s">
        <v>3</v>
      </c>
    </row>
    <row r="25" spans="1:47" ht="14.45" customHeight="1" x14ac:dyDescent="0.25">
      <c r="A25" s="47">
        <f t="shared" si="0"/>
        <v>1</v>
      </c>
      <c r="B25" s="86" t="s">
        <v>3</v>
      </c>
      <c r="C25" s="87" t="s">
        <v>3</v>
      </c>
      <c r="D25" s="87" t="s">
        <v>3</v>
      </c>
      <c r="E25" s="87" t="s">
        <v>3</v>
      </c>
      <c r="F25" s="87" t="s">
        <v>3</v>
      </c>
      <c r="G25" s="88" t="s">
        <v>3</v>
      </c>
    </row>
    <row r="26" spans="1:47" ht="14.45" customHeight="1" x14ac:dyDescent="0.25">
      <c r="A26" s="47">
        <f t="shared" si="0"/>
        <v>1</v>
      </c>
      <c r="B26" s="86" t="s">
        <v>3</v>
      </c>
      <c r="C26" s="87" t="s">
        <v>3</v>
      </c>
      <c r="D26" s="87" t="s">
        <v>3</v>
      </c>
      <c r="E26" s="87" t="s">
        <v>3</v>
      </c>
      <c r="F26" s="87" t="s">
        <v>3</v>
      </c>
      <c r="G26" s="88" t="s">
        <v>3</v>
      </c>
    </row>
    <row r="27" spans="1:47" ht="14.45" customHeight="1" x14ac:dyDescent="0.25">
      <c r="A27" s="47">
        <f t="shared" si="0"/>
        <v>1</v>
      </c>
      <c r="B27" s="86" t="s">
        <v>3</v>
      </c>
      <c r="C27" s="87" t="s">
        <v>3</v>
      </c>
      <c r="D27" s="87" t="s">
        <v>3</v>
      </c>
      <c r="E27" s="87" t="s">
        <v>3</v>
      </c>
      <c r="F27" s="87" t="s">
        <v>3</v>
      </c>
      <c r="G27" s="88" t="s">
        <v>3</v>
      </c>
    </row>
    <row r="28" spans="1:47" ht="14.45" customHeight="1" x14ac:dyDescent="0.25">
      <c r="A28" s="47">
        <f t="shared" si="0"/>
        <v>1</v>
      </c>
      <c r="B28" s="86" t="s">
        <v>3</v>
      </c>
      <c r="C28" s="87" t="s">
        <v>3</v>
      </c>
      <c r="D28" s="87" t="s">
        <v>3</v>
      </c>
      <c r="E28" s="87" t="s">
        <v>3</v>
      </c>
      <c r="F28" s="87" t="s">
        <v>3</v>
      </c>
      <c r="G28" s="88" t="s">
        <v>3</v>
      </c>
    </row>
    <row r="29" spans="1:47" ht="14.45" customHeight="1" x14ac:dyDescent="0.25">
      <c r="A29" s="47">
        <f t="shared" si="0"/>
        <v>1</v>
      </c>
      <c r="B29" s="86" t="s">
        <v>3</v>
      </c>
      <c r="C29" s="87" t="s">
        <v>3</v>
      </c>
      <c r="D29" s="87" t="s">
        <v>3</v>
      </c>
      <c r="E29" s="87" t="s">
        <v>3</v>
      </c>
      <c r="F29" s="87" t="s">
        <v>3</v>
      </c>
      <c r="G29" s="88" t="s">
        <v>3</v>
      </c>
    </row>
    <row r="30" spans="1:47" ht="14.45" customHeight="1" x14ac:dyDescent="0.25">
      <c r="A30" s="47">
        <f t="shared" si="0"/>
        <v>1</v>
      </c>
      <c r="B30" s="86" t="s">
        <v>3</v>
      </c>
      <c r="C30" s="87" t="s">
        <v>3</v>
      </c>
      <c r="D30" s="87" t="s">
        <v>3</v>
      </c>
      <c r="E30" s="87" t="s">
        <v>3</v>
      </c>
      <c r="F30" s="87" t="s">
        <v>3</v>
      </c>
      <c r="G30" s="88" t="s">
        <v>3</v>
      </c>
    </row>
    <row r="31" spans="1:47" ht="14.45" customHeight="1" x14ac:dyDescent="0.25">
      <c r="A31" s="47">
        <f t="shared" si="0"/>
        <v>1</v>
      </c>
      <c r="B31" s="86" t="s">
        <v>3</v>
      </c>
      <c r="C31" s="87" t="s">
        <v>3</v>
      </c>
      <c r="D31" s="87" t="s">
        <v>3</v>
      </c>
      <c r="E31" s="87" t="s">
        <v>3</v>
      </c>
      <c r="F31" s="87" t="s">
        <v>3</v>
      </c>
      <c r="G31" s="88" t="s">
        <v>3</v>
      </c>
    </row>
    <row r="32" spans="1:47" ht="14.45" customHeight="1" x14ac:dyDescent="0.25">
      <c r="A32" s="47">
        <f t="shared" si="0"/>
        <v>1</v>
      </c>
      <c r="B32" s="86" t="s">
        <v>3</v>
      </c>
      <c r="C32" s="87" t="s">
        <v>3</v>
      </c>
      <c r="D32" s="87" t="s">
        <v>3</v>
      </c>
      <c r="E32" s="87" t="s">
        <v>3</v>
      </c>
      <c r="F32" s="87" t="s">
        <v>3</v>
      </c>
      <c r="G32" s="88" t="s">
        <v>3</v>
      </c>
    </row>
    <row r="33" spans="1:9" ht="14.45" customHeight="1" x14ac:dyDescent="0.25">
      <c r="A33" s="47">
        <f t="shared" si="0"/>
        <v>1</v>
      </c>
      <c r="B33" s="86" t="s">
        <v>3</v>
      </c>
      <c r="C33" s="87" t="s">
        <v>3</v>
      </c>
      <c r="D33" s="87" t="s">
        <v>3</v>
      </c>
      <c r="E33" s="87" t="s">
        <v>3</v>
      </c>
      <c r="F33" s="87" t="s">
        <v>3</v>
      </c>
      <c r="G33" s="88" t="s">
        <v>3</v>
      </c>
    </row>
    <row r="34" spans="1:9" ht="14.45" customHeight="1" x14ac:dyDescent="0.25">
      <c r="A34" s="47">
        <f t="shared" si="0"/>
        <v>1</v>
      </c>
      <c r="B34" s="86" t="s">
        <v>3</v>
      </c>
      <c r="C34" s="87" t="s">
        <v>3</v>
      </c>
      <c r="D34" s="87" t="s">
        <v>3</v>
      </c>
      <c r="E34" s="87" t="s">
        <v>3</v>
      </c>
      <c r="F34" s="87" t="s">
        <v>3</v>
      </c>
      <c r="G34" s="88" t="s">
        <v>3</v>
      </c>
    </row>
    <row r="35" spans="1:9" ht="14.45" customHeight="1" x14ac:dyDescent="0.25">
      <c r="A35" s="47">
        <f t="shared" si="0"/>
        <v>1</v>
      </c>
      <c r="B35" s="86" t="s">
        <v>3</v>
      </c>
      <c r="C35" s="87" t="s">
        <v>3</v>
      </c>
      <c r="D35" s="87" t="s">
        <v>3</v>
      </c>
      <c r="E35" s="87" t="s">
        <v>3</v>
      </c>
      <c r="F35" s="87" t="s">
        <v>3</v>
      </c>
      <c r="G35" s="88" t="s">
        <v>3</v>
      </c>
    </row>
    <row r="36" spans="1:9" ht="14.45" customHeight="1" x14ac:dyDescent="0.25">
      <c r="A36" s="47">
        <f t="shared" si="0"/>
        <v>1</v>
      </c>
      <c r="B36" s="86" t="s">
        <v>3</v>
      </c>
      <c r="C36" s="87" t="s">
        <v>3</v>
      </c>
      <c r="D36" s="87" t="s">
        <v>3</v>
      </c>
      <c r="E36" s="87" t="s">
        <v>3</v>
      </c>
      <c r="F36" s="87" t="s">
        <v>3</v>
      </c>
      <c r="G36" s="88" t="s">
        <v>3</v>
      </c>
    </row>
    <row r="37" spans="1:9" ht="14.45" customHeight="1" x14ac:dyDescent="0.25">
      <c r="A37" s="47">
        <f t="shared" si="0"/>
        <v>1</v>
      </c>
      <c r="B37" s="86" t="s">
        <v>3</v>
      </c>
      <c r="C37" s="87" t="s">
        <v>3</v>
      </c>
      <c r="D37" s="87" t="s">
        <v>3</v>
      </c>
      <c r="E37" s="87" t="s">
        <v>3</v>
      </c>
      <c r="F37" s="87" t="s">
        <v>3</v>
      </c>
      <c r="G37" s="88" t="s">
        <v>3</v>
      </c>
    </row>
    <row r="38" spans="1:9" ht="14.45" customHeight="1" x14ac:dyDescent="0.25">
      <c r="A38" s="47">
        <f t="shared" si="0"/>
        <v>1</v>
      </c>
      <c r="B38" s="86" t="s">
        <v>3</v>
      </c>
      <c r="C38" s="87" t="s">
        <v>3</v>
      </c>
      <c r="D38" s="87" t="s">
        <v>3</v>
      </c>
      <c r="E38" s="87" t="s">
        <v>3</v>
      </c>
      <c r="F38" s="87" t="s">
        <v>3</v>
      </c>
      <c r="G38" s="88" t="s">
        <v>3</v>
      </c>
    </row>
    <row r="39" spans="1:9" ht="14.45" customHeight="1" x14ac:dyDescent="0.25">
      <c r="A39" s="47">
        <f t="shared" si="0"/>
        <v>1</v>
      </c>
      <c r="B39" s="86" t="s">
        <v>3</v>
      </c>
      <c r="C39" s="87" t="s">
        <v>3</v>
      </c>
      <c r="D39" s="87" t="s">
        <v>3</v>
      </c>
      <c r="E39" s="87" t="s">
        <v>3</v>
      </c>
      <c r="F39" s="87" t="s">
        <v>3</v>
      </c>
      <c r="G39" s="88" t="s">
        <v>3</v>
      </c>
    </row>
    <row r="40" spans="1:9" ht="14.45" customHeight="1" x14ac:dyDescent="0.25">
      <c r="A40" s="47">
        <f t="shared" si="0"/>
        <v>1</v>
      </c>
      <c r="B40" s="86" t="s">
        <v>3</v>
      </c>
      <c r="C40" s="87" t="s">
        <v>3</v>
      </c>
      <c r="D40" s="87" t="s">
        <v>3</v>
      </c>
      <c r="E40" s="87" t="s">
        <v>3</v>
      </c>
      <c r="F40" s="87" t="s">
        <v>3</v>
      </c>
      <c r="G40" s="88" t="s">
        <v>3</v>
      </c>
    </row>
    <row r="41" spans="1:9" ht="14.45" customHeight="1" x14ac:dyDescent="0.25">
      <c r="A41" s="47">
        <f t="shared" si="0"/>
        <v>1</v>
      </c>
      <c r="B41" s="86" t="s">
        <v>3</v>
      </c>
      <c r="C41" s="87" t="s">
        <v>3</v>
      </c>
      <c r="D41" s="87" t="s">
        <v>3</v>
      </c>
      <c r="E41" s="87" t="s">
        <v>3</v>
      </c>
      <c r="F41" s="87" t="s">
        <v>3</v>
      </c>
      <c r="G41" s="88" t="s">
        <v>3</v>
      </c>
    </row>
    <row r="42" spans="1:9" s="42" customFormat="1" ht="14.45" customHeight="1" x14ac:dyDescent="0.25">
      <c r="A42" s="47">
        <f t="shared" si="0"/>
        <v>1</v>
      </c>
      <c r="B42" s="86" t="s">
        <v>3</v>
      </c>
      <c r="C42" s="87" t="s">
        <v>3</v>
      </c>
      <c r="D42" s="87" t="s">
        <v>3</v>
      </c>
      <c r="E42" s="87" t="s">
        <v>3</v>
      </c>
      <c r="F42" s="87" t="s">
        <v>3</v>
      </c>
      <c r="G42" s="88" t="s">
        <v>3</v>
      </c>
      <c r="H42" s="27"/>
      <c r="I42" s="27"/>
    </row>
    <row r="43" spans="1:9" s="42" customFormat="1" ht="14.45" customHeight="1" x14ac:dyDescent="0.25">
      <c r="A43" s="47">
        <f t="shared" si="0"/>
        <v>1</v>
      </c>
      <c r="B43" s="86" t="s">
        <v>3</v>
      </c>
      <c r="C43" s="87" t="s">
        <v>3</v>
      </c>
      <c r="D43" s="87" t="s">
        <v>3</v>
      </c>
      <c r="E43" s="87" t="s">
        <v>3</v>
      </c>
      <c r="F43" s="87" t="s">
        <v>3</v>
      </c>
      <c r="G43" s="88" t="s">
        <v>3</v>
      </c>
      <c r="H43" s="27"/>
      <c r="I43" s="27"/>
    </row>
    <row r="44" spans="1:9" s="42" customFormat="1" ht="14.45" customHeight="1" x14ac:dyDescent="0.25">
      <c r="A44" s="47">
        <f t="shared" si="0"/>
        <v>1</v>
      </c>
      <c r="B44" s="86" t="s">
        <v>3</v>
      </c>
      <c r="C44" s="87" t="s">
        <v>3</v>
      </c>
      <c r="D44" s="87" t="s">
        <v>3</v>
      </c>
      <c r="E44" s="87" t="s">
        <v>3</v>
      </c>
      <c r="F44" s="87" t="s">
        <v>3</v>
      </c>
      <c r="G44" s="88" t="s">
        <v>3</v>
      </c>
      <c r="H44" s="27"/>
      <c r="I44" s="27"/>
    </row>
    <row r="45" spans="1:9" s="42" customFormat="1" ht="14.45" customHeight="1" x14ac:dyDescent="0.25">
      <c r="A45" s="47">
        <f t="shared" si="0"/>
        <v>1</v>
      </c>
      <c r="B45" s="86" t="s">
        <v>3</v>
      </c>
      <c r="C45" s="87" t="s">
        <v>3</v>
      </c>
      <c r="D45" s="87" t="s">
        <v>3</v>
      </c>
      <c r="E45" s="87" t="s">
        <v>3</v>
      </c>
      <c r="F45" s="87" t="s">
        <v>3</v>
      </c>
      <c r="G45" s="88" t="s">
        <v>3</v>
      </c>
      <c r="H45" s="27"/>
      <c r="I45" s="27"/>
    </row>
    <row r="46" spans="1:9" s="42" customFormat="1" ht="14.45" customHeight="1" x14ac:dyDescent="0.25">
      <c r="A46" s="47">
        <f t="shared" si="0"/>
        <v>1</v>
      </c>
      <c r="B46" s="86" t="s">
        <v>3</v>
      </c>
      <c r="C46" s="87" t="s">
        <v>3</v>
      </c>
      <c r="D46" s="87" t="s">
        <v>3</v>
      </c>
      <c r="E46" s="87" t="s">
        <v>3</v>
      </c>
      <c r="F46" s="87" t="s">
        <v>3</v>
      </c>
      <c r="G46" s="88" t="s">
        <v>3</v>
      </c>
      <c r="H46" s="27"/>
      <c r="I46" s="27"/>
    </row>
    <row r="47" spans="1:9" s="42" customFormat="1" ht="14.45" customHeight="1" x14ac:dyDescent="0.25">
      <c r="A47" s="47">
        <f t="shared" si="0"/>
        <v>1</v>
      </c>
      <c r="B47" s="86" t="s">
        <v>3</v>
      </c>
      <c r="C47" s="87" t="s">
        <v>3</v>
      </c>
      <c r="D47" s="87" t="s">
        <v>3</v>
      </c>
      <c r="E47" s="87" t="s">
        <v>3</v>
      </c>
      <c r="F47" s="87" t="s">
        <v>3</v>
      </c>
      <c r="G47" s="88" t="s">
        <v>3</v>
      </c>
      <c r="H47" s="27"/>
      <c r="I47" s="27"/>
    </row>
    <row r="48" spans="1:9" s="42" customFormat="1" ht="14.45" customHeight="1" x14ac:dyDescent="0.25">
      <c r="A48" s="47">
        <f t="shared" si="0"/>
        <v>1</v>
      </c>
      <c r="B48" s="86" t="s">
        <v>3</v>
      </c>
      <c r="C48" s="87" t="s">
        <v>3</v>
      </c>
      <c r="D48" s="87" t="s">
        <v>3</v>
      </c>
      <c r="E48" s="87" t="s">
        <v>3</v>
      </c>
      <c r="F48" s="87" t="s">
        <v>3</v>
      </c>
      <c r="G48" s="88" t="s">
        <v>3</v>
      </c>
      <c r="H48" s="27"/>
      <c r="I48" s="27"/>
    </row>
    <row r="49" spans="1:9" s="42" customFormat="1" ht="14.45" customHeight="1" x14ac:dyDescent="0.25">
      <c r="A49" s="47">
        <f t="shared" si="0"/>
        <v>1</v>
      </c>
      <c r="B49" s="86" t="s">
        <v>3</v>
      </c>
      <c r="C49" s="87" t="s">
        <v>3</v>
      </c>
      <c r="D49" s="87" t="s">
        <v>3</v>
      </c>
      <c r="E49" s="87" t="s">
        <v>3</v>
      </c>
      <c r="F49" s="87" t="s">
        <v>3</v>
      </c>
      <c r="G49" s="88" t="s">
        <v>3</v>
      </c>
      <c r="H49" s="27"/>
      <c r="I49" s="27"/>
    </row>
    <row r="50" spans="1:9" s="42" customFormat="1" ht="14.45" customHeight="1" x14ac:dyDescent="0.25">
      <c r="A50" s="47">
        <f t="shared" si="0"/>
        <v>1</v>
      </c>
      <c r="B50" s="86" t="s">
        <v>3</v>
      </c>
      <c r="C50" s="87" t="s">
        <v>3</v>
      </c>
      <c r="D50" s="87" t="s">
        <v>3</v>
      </c>
      <c r="E50" s="87" t="s">
        <v>3</v>
      </c>
      <c r="F50" s="87" t="s">
        <v>3</v>
      </c>
      <c r="G50" s="88" t="s">
        <v>3</v>
      </c>
      <c r="H50" s="27"/>
      <c r="I50" s="27"/>
    </row>
    <row r="51" spans="1:9" s="42" customFormat="1" ht="14.45" customHeight="1" x14ac:dyDescent="0.25">
      <c r="A51" s="47">
        <f t="shared" si="0"/>
        <v>1</v>
      </c>
      <c r="B51" s="86" t="s">
        <v>3</v>
      </c>
      <c r="C51" s="87" t="s">
        <v>3</v>
      </c>
      <c r="D51" s="87" t="s">
        <v>3</v>
      </c>
      <c r="E51" s="87" t="s">
        <v>3</v>
      </c>
      <c r="F51" s="87" t="s">
        <v>3</v>
      </c>
      <c r="G51" s="88" t="s">
        <v>3</v>
      </c>
      <c r="H51" s="27"/>
      <c r="I51" s="27"/>
    </row>
    <row r="52" spans="1:9" s="42" customFormat="1" ht="14.45" customHeight="1" x14ac:dyDescent="0.25">
      <c r="A52" s="47">
        <f t="shared" si="0"/>
        <v>1</v>
      </c>
      <c r="B52" s="86" t="s">
        <v>3</v>
      </c>
      <c r="C52" s="87" t="s">
        <v>3</v>
      </c>
      <c r="D52" s="87" t="s">
        <v>3</v>
      </c>
      <c r="E52" s="87" t="s">
        <v>3</v>
      </c>
      <c r="F52" s="87" t="s">
        <v>3</v>
      </c>
      <c r="G52" s="88" t="s">
        <v>3</v>
      </c>
      <c r="H52" s="27"/>
      <c r="I52" s="27"/>
    </row>
    <row r="53" spans="1:9" s="42" customFormat="1" ht="14.45" customHeight="1" x14ac:dyDescent="0.25">
      <c r="A53" s="47">
        <f t="shared" si="0"/>
        <v>1</v>
      </c>
      <c r="B53" s="86" t="s">
        <v>3</v>
      </c>
      <c r="C53" s="87" t="s">
        <v>3</v>
      </c>
      <c r="D53" s="87" t="s">
        <v>3</v>
      </c>
      <c r="E53" s="87" t="s">
        <v>3</v>
      </c>
      <c r="F53" s="87" t="s">
        <v>3</v>
      </c>
      <c r="G53" s="88" t="s">
        <v>3</v>
      </c>
      <c r="H53" s="27"/>
      <c r="I53" s="27"/>
    </row>
    <row r="54" spans="1:9" s="42" customFormat="1" ht="14.45" customHeight="1" x14ac:dyDescent="0.25">
      <c r="A54" s="27"/>
      <c r="B54" s="86" t="s">
        <v>3</v>
      </c>
      <c r="C54" s="87" t="s">
        <v>3</v>
      </c>
      <c r="D54" s="87" t="s">
        <v>3</v>
      </c>
      <c r="E54" s="87" t="s">
        <v>3</v>
      </c>
      <c r="F54" s="87" t="s">
        <v>3</v>
      </c>
      <c r="G54" s="88" t="s">
        <v>3</v>
      </c>
      <c r="H54" s="27"/>
      <c r="I54" s="27"/>
    </row>
    <row r="55" spans="1:9" s="42" customFormat="1" ht="14.45" customHeight="1" x14ac:dyDescent="0.25">
      <c r="A55" s="27"/>
      <c r="B55" s="86" t="s">
        <v>3</v>
      </c>
      <c r="C55" s="87" t="s">
        <v>3</v>
      </c>
      <c r="D55" s="87" t="s">
        <v>3</v>
      </c>
      <c r="E55" s="87" t="s">
        <v>3</v>
      </c>
      <c r="F55" s="87" t="s">
        <v>3</v>
      </c>
      <c r="G55" s="88" t="s">
        <v>3</v>
      </c>
      <c r="H55" s="27"/>
      <c r="I55" s="27"/>
    </row>
    <row r="56" spans="1:9" s="42" customFormat="1" ht="14.45" customHeight="1" x14ac:dyDescent="0.25">
      <c r="A56" s="27"/>
      <c r="B56" s="86" t="s">
        <v>3</v>
      </c>
      <c r="C56" s="87" t="s">
        <v>3</v>
      </c>
      <c r="D56" s="87" t="s">
        <v>3</v>
      </c>
      <c r="E56" s="87" t="s">
        <v>3</v>
      </c>
      <c r="F56" s="87" t="s">
        <v>3</v>
      </c>
      <c r="G56" s="88" t="s">
        <v>3</v>
      </c>
      <c r="H56" s="27"/>
      <c r="I56" s="27"/>
    </row>
    <row r="57" spans="1:9" s="42" customFormat="1" ht="14.45" customHeight="1" x14ac:dyDescent="0.25">
      <c r="A57" s="27"/>
      <c r="B57" s="86" t="s">
        <v>3</v>
      </c>
      <c r="C57" s="87" t="s">
        <v>3</v>
      </c>
      <c r="D57" s="87" t="s">
        <v>3</v>
      </c>
      <c r="E57" s="87" t="s">
        <v>3</v>
      </c>
      <c r="F57" s="87" t="s">
        <v>3</v>
      </c>
      <c r="G57" s="88" t="s">
        <v>3</v>
      </c>
      <c r="H57" s="27"/>
      <c r="I57" s="27"/>
    </row>
    <row r="58" spans="1:9" s="42" customFormat="1" ht="14.45" customHeight="1" x14ac:dyDescent="0.25">
      <c r="A58" s="27"/>
      <c r="B58" s="86" t="s">
        <v>3</v>
      </c>
      <c r="C58" s="87" t="s">
        <v>3</v>
      </c>
      <c r="D58" s="87" t="s">
        <v>3</v>
      </c>
      <c r="E58" s="87" t="s">
        <v>3</v>
      </c>
      <c r="F58" s="87" t="s">
        <v>3</v>
      </c>
      <c r="G58" s="88" t="s">
        <v>3</v>
      </c>
      <c r="H58" s="27"/>
      <c r="I58" s="27"/>
    </row>
    <row r="59" spans="1:9" s="42" customFormat="1" ht="14.45" customHeight="1" x14ac:dyDescent="0.25">
      <c r="A59" s="27"/>
      <c r="B59" s="86" t="s">
        <v>3</v>
      </c>
      <c r="C59" s="87" t="s">
        <v>3</v>
      </c>
      <c r="D59" s="87" t="s">
        <v>3</v>
      </c>
      <c r="E59" s="87" t="s">
        <v>3</v>
      </c>
      <c r="F59" s="87" t="s">
        <v>3</v>
      </c>
      <c r="G59" s="88" t="s">
        <v>3</v>
      </c>
      <c r="H59" s="27"/>
      <c r="I59" s="27"/>
    </row>
    <row r="60" spans="1:9" s="42" customFormat="1" ht="14.45" customHeight="1" x14ac:dyDescent="0.25">
      <c r="A60" s="27"/>
      <c r="B60" s="86" t="s">
        <v>3</v>
      </c>
      <c r="C60" s="87" t="s">
        <v>3</v>
      </c>
      <c r="D60" s="87" t="s">
        <v>3</v>
      </c>
      <c r="E60" s="87" t="s">
        <v>3</v>
      </c>
      <c r="F60" s="87" t="s">
        <v>3</v>
      </c>
      <c r="G60" s="88" t="s">
        <v>3</v>
      </c>
      <c r="H60" s="27"/>
      <c r="I60" s="27"/>
    </row>
    <row r="61" spans="1:9" s="42" customFormat="1" ht="14.45" customHeight="1" x14ac:dyDescent="0.25">
      <c r="A61" s="27"/>
      <c r="B61" s="86" t="s">
        <v>3</v>
      </c>
      <c r="C61" s="87" t="s">
        <v>3</v>
      </c>
      <c r="D61" s="87" t="s">
        <v>3</v>
      </c>
      <c r="E61" s="87" t="s">
        <v>3</v>
      </c>
      <c r="F61" s="87" t="s">
        <v>3</v>
      </c>
      <c r="G61" s="88" t="s">
        <v>3</v>
      </c>
      <c r="H61" s="27"/>
      <c r="I61" s="27"/>
    </row>
    <row r="62" spans="1:9" s="42" customFormat="1" ht="14.45" customHeight="1" x14ac:dyDescent="0.25">
      <c r="A62" s="27"/>
      <c r="B62" s="86" t="s">
        <v>3</v>
      </c>
      <c r="C62" s="87" t="s">
        <v>3</v>
      </c>
      <c r="D62" s="87" t="s">
        <v>3</v>
      </c>
      <c r="E62" s="87" t="s">
        <v>3</v>
      </c>
      <c r="F62" s="87" t="s">
        <v>3</v>
      </c>
      <c r="G62" s="88" t="s">
        <v>3</v>
      </c>
      <c r="H62" s="27"/>
      <c r="I62" s="27"/>
    </row>
    <row r="63" spans="1:9" s="42" customFormat="1" ht="14.45" customHeight="1" x14ac:dyDescent="0.25">
      <c r="A63" s="27"/>
      <c r="B63" s="86" t="s">
        <v>3</v>
      </c>
      <c r="C63" s="87" t="s">
        <v>3</v>
      </c>
      <c r="D63" s="87" t="s">
        <v>3</v>
      </c>
      <c r="E63" s="87" t="s">
        <v>3</v>
      </c>
      <c r="F63" s="87" t="s">
        <v>3</v>
      </c>
      <c r="G63" s="88" t="s">
        <v>3</v>
      </c>
      <c r="H63" s="27"/>
      <c r="I63" s="27"/>
    </row>
    <row r="64" spans="1:9" s="42" customFormat="1" x14ac:dyDescent="0.2">
      <c r="A64" s="27"/>
      <c r="C64" s="9"/>
      <c r="D64" s="25"/>
      <c r="E64" s="24"/>
      <c r="F64" s="25"/>
      <c r="G64" s="24"/>
      <c r="H64" s="27"/>
      <c r="I64" s="27"/>
    </row>
    <row r="65" spans="1:9" s="42" customFormat="1" x14ac:dyDescent="0.2">
      <c r="A65" s="27"/>
      <c r="C65" s="9"/>
      <c r="D65" s="25"/>
      <c r="E65" s="24"/>
      <c r="F65" s="25"/>
      <c r="G65" s="24"/>
      <c r="H65" s="27"/>
      <c r="I65" s="27"/>
    </row>
    <row r="66" spans="1:9" s="42" customFormat="1" x14ac:dyDescent="0.2">
      <c r="A66" s="27"/>
      <c r="C66" s="9"/>
      <c r="D66" s="25"/>
      <c r="E66" s="24"/>
      <c r="F66" s="25"/>
      <c r="G66" s="24"/>
      <c r="H66" s="27"/>
      <c r="I66" s="27"/>
    </row>
    <row r="67" spans="1:9" s="42" customFormat="1" x14ac:dyDescent="0.2">
      <c r="A67" s="27"/>
      <c r="C67" s="9"/>
      <c r="D67" s="25"/>
      <c r="E67" s="24"/>
      <c r="F67" s="25"/>
      <c r="G67" s="24"/>
      <c r="H67" s="27"/>
      <c r="I67" s="27"/>
    </row>
    <row r="68" spans="1:9" s="42" customFormat="1" x14ac:dyDescent="0.2">
      <c r="A68" s="27"/>
      <c r="C68" s="9"/>
      <c r="D68" s="25"/>
      <c r="E68" s="24"/>
      <c r="F68" s="25"/>
      <c r="G68" s="24"/>
      <c r="H68" s="27"/>
      <c r="I68" s="27"/>
    </row>
    <row r="69" spans="1:9" s="42" customFormat="1" x14ac:dyDescent="0.2">
      <c r="A69" s="27"/>
      <c r="C69" s="9"/>
      <c r="D69" s="25"/>
      <c r="E69" s="24"/>
      <c r="F69" s="25"/>
      <c r="G69" s="24"/>
      <c r="H69" s="27"/>
      <c r="I69" s="27"/>
    </row>
    <row r="70" spans="1:9" s="42" customFormat="1" x14ac:dyDescent="0.2">
      <c r="A70" s="27"/>
      <c r="C70" s="9"/>
      <c r="D70" s="25"/>
      <c r="E70" s="24"/>
      <c r="F70" s="25"/>
      <c r="G70" s="24"/>
      <c r="H70" s="27"/>
      <c r="I70" s="27"/>
    </row>
    <row r="71" spans="1:9" s="42" customFormat="1" x14ac:dyDescent="0.2">
      <c r="A71" s="27"/>
      <c r="C71" s="9"/>
      <c r="D71" s="25"/>
      <c r="E71" s="24"/>
      <c r="F71" s="25"/>
      <c r="G71" s="24"/>
      <c r="H71" s="27"/>
      <c r="I71" s="27"/>
    </row>
    <row r="72" spans="1:9" s="42" customFormat="1" x14ac:dyDescent="0.2">
      <c r="A72" s="27"/>
      <c r="C72" s="9"/>
      <c r="D72" s="25"/>
      <c r="E72" s="24"/>
      <c r="F72" s="25"/>
      <c r="G72" s="24"/>
      <c r="H72" s="27"/>
      <c r="I72" s="27"/>
    </row>
    <row r="75" spans="1:9" s="42" customFormat="1" ht="13.15" customHeight="1" x14ac:dyDescent="0.2">
      <c r="A75" s="27"/>
      <c r="B75" s="6"/>
      <c r="C75" s="10"/>
      <c r="D75" s="11"/>
      <c r="H75" s="27"/>
      <c r="I75" s="27"/>
    </row>
    <row r="76" spans="1:9" s="42" customFormat="1" x14ac:dyDescent="0.2">
      <c r="A76" s="27"/>
      <c r="B76" s="31"/>
      <c r="C76" s="10"/>
      <c r="D76" s="11"/>
      <c r="H76" s="27"/>
      <c r="I76" s="27"/>
    </row>
    <row r="77" spans="1:9" s="42" customFormat="1" ht="13.15" customHeight="1" x14ac:dyDescent="0.2">
      <c r="A77" s="27"/>
      <c r="B77" s="12"/>
      <c r="C77" s="12"/>
      <c r="D77" s="12"/>
      <c r="E77" s="12"/>
      <c r="H77" s="27"/>
      <c r="I77" s="27"/>
    </row>
    <row r="78" spans="1:9" s="42" customFormat="1" x14ac:dyDescent="0.2">
      <c r="A78" s="27"/>
      <c r="B78" s="31"/>
      <c r="C78" s="9"/>
      <c r="D78" s="24"/>
      <c r="E78" s="25"/>
      <c r="H78" s="27"/>
      <c r="I78" s="27"/>
    </row>
    <row r="79" spans="1:9" s="42" customFormat="1" x14ac:dyDescent="0.2">
      <c r="A79" s="27"/>
      <c r="B79" s="10"/>
      <c r="C79" s="9"/>
      <c r="D79" s="24"/>
      <c r="E79" s="25"/>
      <c r="H79" s="27"/>
      <c r="I79" s="27"/>
    </row>
  </sheetData>
  <pageMargins left="0.75" right="0.75" top="1" bottom="1" header="0" footer="0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6</vt:i4>
      </vt:variant>
    </vt:vector>
  </HeadingPairs>
  <TitlesOfParts>
    <vt:vector size="38" baseType="lpstr">
      <vt:lpstr>CargoCPROG_1</vt:lpstr>
      <vt:lpstr>FechaIniVig</vt:lpstr>
      <vt:lpstr>FechaIniVig2</vt:lpstr>
      <vt:lpstr>CargoCPROG-VACM</vt:lpstr>
      <vt:lpstr>CargoCPROG-CAUM</vt:lpstr>
      <vt:lpstr>CargoCPROG-NSAM</vt:lpstr>
      <vt:lpstr>CargoCPROG-SANM</vt:lpstr>
      <vt:lpstr>CargoCPROG-CALM</vt:lpstr>
      <vt:lpstr>CargoCPROG-ANTM</vt:lpstr>
      <vt:lpstr>CargoCPROG-ULQM</vt:lpstr>
      <vt:lpstr>CargoCPROG-TOLM</vt:lpstr>
      <vt:lpstr>CargoCPROG-PEIM</vt:lpstr>
      <vt:lpstr>CargoCPROG-QUIM</vt:lpstr>
      <vt:lpstr>CargoCPROG-CUNM</vt:lpstr>
      <vt:lpstr>CargoCPROG-BOYM</vt:lpstr>
      <vt:lpstr>CargoCPROG-CLOM</vt:lpstr>
      <vt:lpstr>CargoCPROG-CRCM</vt:lpstr>
      <vt:lpstr>CargoCPROG-NARM</vt:lpstr>
      <vt:lpstr>CargoCPROG-RUIM</vt:lpstr>
      <vt:lpstr>CargoCPROG-ARAM</vt:lpstr>
      <vt:lpstr>CargoCPROG-CHOM</vt:lpstr>
      <vt:lpstr>CargoCPROG-CAQM</vt:lpstr>
      <vt:lpstr>CargoCPROG-PUTM</vt:lpstr>
      <vt:lpstr>CargoCPROG-HUIM</vt:lpstr>
      <vt:lpstr>CargoCPROG-MARM</vt:lpstr>
      <vt:lpstr>CargoCPROG-SOLM</vt:lpstr>
      <vt:lpstr>CargoCPROG-GUVM</vt:lpstr>
      <vt:lpstr>CargoCPROG-METM</vt:lpstr>
      <vt:lpstr>CargoCPROG-CASM</vt:lpstr>
      <vt:lpstr>CargoCPROG-BPUM</vt:lpstr>
      <vt:lpstr>CargoCPROG-VSBM</vt:lpstr>
      <vt:lpstr>CargoCPROG-PPNM</vt:lpstr>
      <vt:lpstr>ipp_a</vt:lpstr>
      <vt:lpstr>ipp_abr_19</vt:lpstr>
      <vt:lpstr>ipp_m_2</vt:lpstr>
      <vt:lpstr>ipp_o</vt:lpstr>
      <vt:lpstr>mes_cargo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MARÍA GÓMEZ PÉREZ</dc:creator>
  <cp:lastModifiedBy>SILVIA MARIA TORRES LOPEZ</cp:lastModifiedBy>
  <dcterms:created xsi:type="dcterms:W3CDTF">2020-03-01T15:42:48Z</dcterms:created>
  <dcterms:modified xsi:type="dcterms:W3CDTF">2023-03-07T15:21:54Z</dcterms:modified>
</cp:coreProperties>
</file>