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E6724793-34E9-2A49-A8CD-999306C67C6A}" xr6:coauthVersionLast="47" xr6:coauthVersionMax="47" xr10:uidLastSave="{00000000-0000-0000-0000-000000000000}"/>
  <bookViews>
    <workbookView xWindow="0" yWindow="0" windowWidth="28800" windowHeight="18000" activeTab="4" xr2:uid="{26BE6A92-8F4C-F74C-A2D9-BBF367B42B22}"/>
  </bookViews>
  <sheets>
    <sheet name="All" sheetId="1" r:id="rId1"/>
    <sheet name="Revenue" sheetId="2" r:id="rId2"/>
    <sheet name="Rooms Revenue" sheetId="3" r:id="rId3"/>
    <sheet name="F&amp;B Revenue" sheetId="4" r:id="rId4"/>
    <sheet name="Expen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6" i="5" l="1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13" i="5"/>
  <c r="AJ14" i="5"/>
  <c r="AJ15" i="5"/>
  <c r="AJ16" i="5"/>
  <c r="AJ17" i="5"/>
  <c r="AJ18" i="5"/>
  <c r="AJ19" i="5"/>
  <c r="AJ20" i="5"/>
  <c r="AJ12" i="5"/>
  <c r="AJ11" i="5"/>
  <c r="AJ10" i="5"/>
  <c r="AJ9" i="5"/>
  <c r="AJ6" i="5"/>
  <c r="AJ7" i="5"/>
  <c r="AJ8" i="5"/>
  <c r="AJ5" i="5"/>
  <c r="AJ4" i="5"/>
  <c r="AJ3" i="5"/>
  <c r="AJ2" i="5"/>
  <c r="AI25" i="5"/>
  <c r="AJ25" i="5" s="1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18" i="5"/>
  <c r="AI19" i="5"/>
  <c r="AI20" i="5"/>
  <c r="AI21" i="5"/>
  <c r="AJ21" i="5" s="1"/>
  <c r="AI15" i="5"/>
  <c r="AI16" i="5"/>
  <c r="AI17" i="5"/>
  <c r="AI13" i="5"/>
  <c r="AI14" i="5"/>
  <c r="AI10" i="5"/>
  <c r="AI11" i="5"/>
  <c r="AI12" i="5"/>
  <c r="AI3" i="5"/>
  <c r="AI4" i="5"/>
  <c r="AI5" i="5"/>
  <c r="AI6" i="5"/>
  <c r="AI7" i="5"/>
  <c r="AI8" i="5"/>
  <c r="AI9" i="5"/>
  <c r="AI2" i="5"/>
  <c r="AH46" i="5"/>
  <c r="AH47" i="5"/>
  <c r="AH48" i="5"/>
  <c r="AH49" i="5"/>
  <c r="AH21" i="5"/>
  <c r="AH22" i="5"/>
  <c r="AI22" i="5" s="1"/>
  <c r="AJ22" i="5" s="1"/>
  <c r="AH23" i="5"/>
  <c r="AI23" i="5" s="1"/>
  <c r="AJ23" i="5" s="1"/>
  <c r="AH24" i="5"/>
  <c r="AI24" i="5" s="1"/>
  <c r="AJ24" i="5" s="1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22" i="5"/>
  <c r="AB23" i="5"/>
  <c r="AB24" i="5"/>
  <c r="AB25" i="5"/>
  <c r="AB26" i="5"/>
  <c r="AB27" i="5"/>
  <c r="AB28" i="5"/>
  <c r="AB21" i="5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M22" i="5"/>
  <c r="P22" i="5" s="1"/>
  <c r="M23" i="5"/>
  <c r="P23" i="5" s="1"/>
  <c r="M24" i="5"/>
  <c r="P24" i="5" s="1"/>
  <c r="M25" i="5"/>
  <c r="P25" i="5" s="1"/>
  <c r="M26" i="5"/>
  <c r="P26" i="5" s="1"/>
  <c r="M27" i="5"/>
  <c r="P27" i="5" s="1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AG21" i="5" s="1"/>
  <c r="H49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1" i="5"/>
  <c r="G42" i="5"/>
  <c r="G43" i="5"/>
  <c r="G44" i="5"/>
  <c r="G45" i="5"/>
  <c r="G46" i="5"/>
  <c r="G47" i="5"/>
  <c r="G48" i="5"/>
  <c r="G4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I37" i="5" s="1"/>
  <c r="F38" i="5"/>
  <c r="I38" i="5" s="1"/>
  <c r="F39" i="5"/>
  <c r="F40" i="5"/>
  <c r="F41" i="5"/>
  <c r="I41" i="5" s="1"/>
  <c r="F42" i="5"/>
  <c r="I42" i="5" s="1"/>
  <c r="F43" i="5"/>
  <c r="F44" i="5"/>
  <c r="F45" i="5"/>
  <c r="I45" i="5" s="1"/>
  <c r="F46" i="5"/>
  <c r="I46" i="5" s="1"/>
  <c r="F47" i="5"/>
  <c r="F48" i="5"/>
  <c r="F49" i="5"/>
  <c r="I49" i="5" s="1"/>
  <c r="F22" i="5"/>
  <c r="F23" i="5"/>
  <c r="F24" i="5"/>
  <c r="F25" i="5"/>
  <c r="I25" i="5" s="1"/>
  <c r="F26" i="5"/>
  <c r="I26" i="5" s="1"/>
  <c r="F27" i="5"/>
  <c r="F28" i="5"/>
  <c r="F29" i="5"/>
  <c r="I29" i="5" s="1"/>
  <c r="F30" i="5"/>
  <c r="I30" i="5" s="1"/>
  <c r="F31" i="5"/>
  <c r="F32" i="5"/>
  <c r="F33" i="5"/>
  <c r="I33" i="5" s="1"/>
  <c r="F34" i="5"/>
  <c r="I34" i="5" s="1"/>
  <c r="F35" i="5"/>
  <c r="F36" i="5"/>
  <c r="F21" i="5"/>
  <c r="I21" i="5" s="1"/>
  <c r="E22" i="5"/>
  <c r="AG22" i="5" s="1"/>
  <c r="E23" i="5"/>
  <c r="AG23" i="5" s="1"/>
  <c r="E24" i="5"/>
  <c r="AG24" i="5" s="1"/>
  <c r="E25" i="5"/>
  <c r="AG25" i="5" s="1"/>
  <c r="E26" i="5"/>
  <c r="AG26" i="5" s="1"/>
  <c r="E27" i="5"/>
  <c r="AG27" i="5" s="1"/>
  <c r="E28" i="5"/>
  <c r="AG28" i="5" s="1"/>
  <c r="E29" i="5"/>
  <c r="AG29" i="5" s="1"/>
  <c r="E30" i="5"/>
  <c r="AG30" i="5" s="1"/>
  <c r="E31" i="5"/>
  <c r="AG31" i="5" s="1"/>
  <c r="E32" i="5"/>
  <c r="AG32" i="5" s="1"/>
  <c r="E33" i="5"/>
  <c r="AG33" i="5" s="1"/>
  <c r="E34" i="5"/>
  <c r="AG34" i="5" s="1"/>
  <c r="E35" i="5"/>
  <c r="AG35" i="5" s="1"/>
  <c r="E36" i="5"/>
  <c r="AG36" i="5" s="1"/>
  <c r="E37" i="5"/>
  <c r="AG37" i="5" s="1"/>
  <c r="E38" i="5"/>
  <c r="AG38" i="5" s="1"/>
  <c r="E39" i="5"/>
  <c r="AG39" i="5" s="1"/>
  <c r="E40" i="5"/>
  <c r="AG40" i="5" s="1"/>
  <c r="E41" i="5"/>
  <c r="AG41" i="5" s="1"/>
  <c r="E42" i="5"/>
  <c r="AG42" i="5" s="1"/>
  <c r="E43" i="5"/>
  <c r="AG43" i="5" s="1"/>
  <c r="E44" i="5"/>
  <c r="AG44" i="5" s="1"/>
  <c r="E45" i="5"/>
  <c r="AG45" i="5" s="1"/>
  <c r="E46" i="5"/>
  <c r="AG46" i="5" s="1"/>
  <c r="E47" i="5"/>
  <c r="AG47" i="5" s="1"/>
  <c r="E48" i="5"/>
  <c r="AG48" i="5" s="1"/>
  <c r="E49" i="5"/>
  <c r="AG49" i="5" s="1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4" i="4"/>
  <c r="I32" i="5" l="1"/>
  <c r="I24" i="5"/>
  <c r="I44" i="5"/>
  <c r="I36" i="5"/>
  <c r="I28" i="5"/>
  <c r="I48" i="5"/>
  <c r="I40" i="5"/>
  <c r="I22" i="5"/>
  <c r="I35" i="5"/>
  <c r="I31" i="5"/>
  <c r="I27" i="5"/>
  <c r="I23" i="5"/>
  <c r="I47" i="5"/>
  <c r="I43" i="5"/>
  <c r="I39" i="5"/>
  <c r="L31" i="4" l="1"/>
  <c r="L32" i="4"/>
  <c r="L44" i="4" s="1"/>
  <c r="L33" i="4"/>
  <c r="L34" i="4"/>
  <c r="L35" i="4"/>
  <c r="L36" i="4"/>
  <c r="L37" i="4"/>
  <c r="L38" i="4"/>
  <c r="L50" i="4" s="1"/>
  <c r="L39" i="4"/>
  <c r="L51" i="4" s="1"/>
  <c r="L40" i="4"/>
  <c r="L52" i="4" s="1"/>
  <c r="L43" i="4"/>
  <c r="L45" i="4"/>
  <c r="L46" i="4"/>
  <c r="L47" i="4"/>
  <c r="L48" i="4"/>
  <c r="L49" i="4"/>
  <c r="L30" i="4"/>
  <c r="L42" i="4" s="1"/>
  <c r="L29" i="4"/>
  <c r="L41" i="4" s="1"/>
  <c r="L3" i="4"/>
  <c r="L4" i="4"/>
  <c r="L2" i="4"/>
  <c r="K41" i="3"/>
  <c r="K44" i="3"/>
  <c r="K47" i="3"/>
  <c r="K48" i="3"/>
  <c r="K31" i="3"/>
  <c r="K43" i="3" s="1"/>
  <c r="K30" i="3"/>
  <c r="K42" i="3" s="1"/>
  <c r="K29" i="3"/>
  <c r="K28" i="3"/>
  <c r="K40" i="3" s="1"/>
  <c r="K52" i="3" s="1"/>
  <c r="K27" i="3"/>
  <c r="K39" i="3" s="1"/>
  <c r="K26" i="3"/>
  <c r="K38" i="3" s="1"/>
  <c r="K50" i="3" s="1"/>
  <c r="K51" i="3" s="1"/>
  <c r="K25" i="3"/>
  <c r="K37" i="3" s="1"/>
  <c r="K49" i="3" s="1"/>
  <c r="K45" i="3" s="1"/>
  <c r="K46" i="3" s="1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<sst xmlns="http://schemas.openxmlformats.org/spreadsheetml/2006/main" count="487" uniqueCount="103">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</sst>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2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sz val="16"/>
      <color rgb="FF333333"/>
      <name val="Calibri Light"/>
      <family val="2"/>
    </font>
    <font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b/>
      <sz val="18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0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9" fontId="3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9" fontId="1" fillId="0" borderId="1" xfId="0" applyNumberFormat="1" applyFont="1" applyBorder="1"/>
    <xf numFmtId="9" fontId="2" fillId="0" borderId="1" xfId="1" applyFont="1" applyBorder="1"/>
    <xf numFmtId="9" fontId="12" fillId="0" borderId="1" xfId="0" applyNumberFormat="1" applyFont="1" applyBorder="1"/>
    <xf numFmtId="9" fontId="6" fillId="0" borderId="1" xfId="1" applyFont="1" applyBorder="1"/>
    <xf numFmtId="9" fontId="13" fillId="0" borderId="1" xfId="0" applyNumberFormat="1" applyFont="1" applyBorder="1"/>
    <xf numFmtId="9" fontId="10" fillId="0" borderId="1" xfId="0" applyNumberFormat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4" fillId="0" borderId="1" xfId="0" applyNumberFormat="1" applyFont="1" applyBorder="1"/>
    <xf numFmtId="49" fontId="14" fillId="0" borderId="1" xfId="0" applyNumberFormat="1" applyFont="1" applyBorder="1"/>
    <xf numFmtId="0" fontId="0" fillId="0" borderId="1" xfId="0" applyBorder="1"/>
    <xf numFmtId="1" fontId="15" fillId="0" borderId="1" xfId="0" applyNumberFormat="1" applyFont="1" applyBorder="1"/>
    <xf numFmtId="1" fontId="0" fillId="0" borderId="1" xfId="0" applyNumberFormat="1" applyBorder="1"/>
    <xf numFmtId="2" fontId="0" fillId="0" borderId="0" xfId="0" applyNumberFormat="1"/>
    <xf numFmtId="9" fontId="0" fillId="0" borderId="0" xfId="1" applyFont="1"/>
    <xf numFmtId="9" fontId="15" fillId="0" borderId="1" xfId="1" applyFont="1" applyBorder="1"/>
    <xf numFmtId="1" fontId="15" fillId="0" borderId="0" xfId="0" applyNumberFormat="1" applyFont="1"/>
    <xf numFmtId="0" fontId="15" fillId="0" borderId="1" xfId="0" applyFont="1" applyBorder="1"/>
    <xf numFmtId="0" fontId="15" fillId="0" borderId="1" xfId="0" applyFont="1" applyFill="1" applyBorder="1"/>
    <xf numFmtId="10" fontId="9" fillId="0" borderId="1" xfId="0" applyNumberFormat="1" applyFont="1" applyBorder="1"/>
    <xf numFmtId="10" fontId="15" fillId="0" borderId="1" xfId="0" applyNumberFormat="1" applyFont="1" applyBorder="1"/>
    <xf numFmtId="10" fontId="3" fillId="0" borderId="1" xfId="0" applyNumberFormat="1" applyFont="1" applyBorder="1"/>
    <xf numFmtId="10" fontId="16" fillId="0" borderId="1" xfId="0" applyNumberFormat="1" applyFont="1" applyBorder="1"/>
    <xf numFmtId="10" fontId="2" fillId="0" borderId="1" xfId="1" applyNumberFormat="1" applyFont="1" applyBorder="1"/>
    <xf numFmtId="1" fontId="17" fillId="2" borderId="1" xfId="2" applyNumberFormat="1" applyFont="1" applyFill="1" applyBorder="1" applyAlignment="1"/>
    <xf numFmtId="1" fontId="18" fillId="2" borderId="1" xfId="2" applyNumberFormat="1" applyFont="1" applyFill="1" applyBorder="1" applyAlignment="1"/>
    <xf numFmtId="1" fontId="19" fillId="0" borderId="1" xfId="2" applyNumberFormat="1" applyFont="1" applyFill="1" applyBorder="1" applyAlignment="1" applyProtection="1">
      <alignment vertical="center" wrapText="1"/>
    </xf>
    <xf numFmtId="1" fontId="20" fillId="0" borderId="1" xfId="2" applyNumberFormat="1" applyFont="1" applyFill="1" applyBorder="1" applyAlignment="1"/>
    <xf numFmtId="1" fontId="7" fillId="0" borderId="1" xfId="2" applyNumberFormat="1" applyFont="1" applyFill="1" applyBorder="1" applyAlignment="1"/>
    <xf numFmtId="1" fontId="21" fillId="0" borderId="1" xfId="2" applyNumberFormat="1" applyFont="1" applyFill="1" applyBorder="1" applyAlignment="1"/>
    <xf numFmtId="1" fontId="18" fillId="0" borderId="1" xfId="2" applyNumberFormat="1" applyFont="1" applyFill="1" applyBorder="1" applyAlignment="1"/>
    <xf numFmtId="1" fontId="17" fillId="0" borderId="1" xfId="2" applyNumberFormat="1" applyFont="1" applyFill="1" applyBorder="1" applyAlignment="1"/>
    <xf numFmtId="1" fontId="0" fillId="0" borderId="1" xfId="2" applyNumberFormat="1" applyFont="1" applyFill="1" applyBorder="1" applyAlignment="1"/>
    <xf numFmtId="164" fontId="0" fillId="0" borderId="1" xfId="0" applyNumberFormat="1" applyBorder="1"/>
    <xf numFmtId="1" fontId="20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21" fillId="2" borderId="1" xfId="2" applyNumberFormat="1" applyFont="1" applyFill="1" applyBorder="1" applyAlignment="1"/>
    <xf numFmtId="1" fontId="0" fillId="0" borderId="1" xfId="0" applyNumberFormat="1" applyBorder="1" applyAlignment="1">
      <alignment horizontal="right"/>
    </xf>
    <xf numFmtId="1" fontId="0" fillId="0" borderId="1" xfId="1" applyNumberFormat="1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topLeftCell="B1"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topLeftCell="B1" zoomScale="75" workbookViewId="0">
      <selection activeCell="N2" sqref="N2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52"/>
  <sheetViews>
    <sheetView zoomScale="75" zoomScaleNormal="125" workbookViewId="0">
      <pane ySplit="1" topLeftCell="A18" activePane="bottomLeft" state="frozen"/>
      <selection pane="bottomLeft" activeCell="K24" sqref="K24:K52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7" max="19" width="10.83203125" customWidth="1"/>
  </cols>
  <sheetData>
    <row r="1" spans="1:11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</row>
    <row r="2" spans="1:11" ht="24" x14ac:dyDescent="0.3">
      <c r="A2" s="30" t="s">
        <v>61</v>
      </c>
      <c r="B2" s="31">
        <v>0</v>
      </c>
      <c r="C2" s="31">
        <v>0</v>
      </c>
      <c r="D2" s="31" t="s">
        <v>75</v>
      </c>
      <c r="E2" s="31">
        <v>0</v>
      </c>
      <c r="F2" s="31" t="s">
        <v>46</v>
      </c>
      <c r="G2" s="31">
        <v>1</v>
      </c>
      <c r="H2" s="31">
        <v>10</v>
      </c>
      <c r="I2" s="31">
        <v>70</v>
      </c>
      <c r="J2" s="31">
        <v>9</v>
      </c>
      <c r="K2" s="31">
        <v>0</v>
      </c>
    </row>
    <row r="3" spans="1:11" ht="24" x14ac:dyDescent="0.3">
      <c r="A3" s="30" t="s">
        <v>62</v>
      </c>
      <c r="B3" s="31">
        <v>0</v>
      </c>
      <c r="C3" s="31">
        <v>0</v>
      </c>
      <c r="D3" s="31" t="s">
        <v>75</v>
      </c>
      <c r="E3" s="31">
        <v>0</v>
      </c>
      <c r="F3" s="31" t="s">
        <v>46</v>
      </c>
      <c r="G3" s="31">
        <v>1</v>
      </c>
      <c r="H3" s="31">
        <v>10</v>
      </c>
      <c r="I3" s="31">
        <v>70</v>
      </c>
      <c r="J3" s="31">
        <v>9</v>
      </c>
      <c r="K3" s="31">
        <v>0</v>
      </c>
    </row>
    <row r="4" spans="1:11" ht="24" x14ac:dyDescent="0.3">
      <c r="A4" s="30" t="s">
        <v>63</v>
      </c>
      <c r="B4" s="31">
        <v>0</v>
      </c>
      <c r="C4" s="31">
        <v>0</v>
      </c>
      <c r="D4" s="31" t="s">
        <v>75</v>
      </c>
      <c r="E4" s="31">
        <v>0</v>
      </c>
      <c r="F4" s="31" t="s">
        <v>46</v>
      </c>
      <c r="G4" s="31">
        <v>1</v>
      </c>
      <c r="H4" s="31">
        <v>10</v>
      </c>
      <c r="I4" s="31">
        <v>70</v>
      </c>
      <c r="J4" s="31">
        <v>9</v>
      </c>
      <c r="K4" s="31">
        <v>0</v>
      </c>
    </row>
    <row r="5" spans="1:11" ht="21" x14ac:dyDescent="0.25">
      <c r="A5" s="16" t="s">
        <v>34</v>
      </c>
      <c r="B5" s="18">
        <v>0.61</v>
      </c>
      <c r="C5" s="19">
        <v>3</v>
      </c>
      <c r="D5" s="19" t="s">
        <v>74</v>
      </c>
      <c r="E5" s="19">
        <v>7</v>
      </c>
      <c r="F5" s="19" t="s">
        <v>47</v>
      </c>
      <c r="G5" s="19">
        <v>1</v>
      </c>
      <c r="H5" s="20">
        <v>62.111111111111114</v>
      </c>
      <c r="I5" s="20">
        <v>75</v>
      </c>
      <c r="J5" s="20">
        <v>9</v>
      </c>
      <c r="K5" s="20">
        <v>13136.888888888889</v>
      </c>
    </row>
    <row r="6" spans="1:11" ht="21" x14ac:dyDescent="0.25">
      <c r="A6" s="16" t="s">
        <v>35</v>
      </c>
      <c r="B6" s="18">
        <v>0.62</v>
      </c>
      <c r="C6" s="19">
        <v>1</v>
      </c>
      <c r="D6" s="19" t="s">
        <v>74</v>
      </c>
      <c r="E6" s="19">
        <v>0</v>
      </c>
      <c r="F6" s="19" t="s">
        <v>47</v>
      </c>
      <c r="G6" s="19">
        <v>1</v>
      </c>
      <c r="H6" s="20">
        <v>62.111111111111114</v>
      </c>
      <c r="I6" s="20">
        <v>75</v>
      </c>
      <c r="J6" s="20">
        <v>9</v>
      </c>
      <c r="K6" s="20">
        <v>11430.527777777777</v>
      </c>
    </row>
    <row r="7" spans="1:11" ht="21" x14ac:dyDescent="0.25">
      <c r="A7" s="16" t="s">
        <v>36</v>
      </c>
      <c r="B7" s="18">
        <v>0.39</v>
      </c>
      <c r="C7" s="19">
        <v>0</v>
      </c>
      <c r="D7" s="19" t="s">
        <v>74</v>
      </c>
      <c r="E7" s="19">
        <v>0</v>
      </c>
      <c r="F7" s="19" t="s">
        <v>47</v>
      </c>
      <c r="G7" s="19">
        <v>1</v>
      </c>
      <c r="H7" s="20">
        <v>99.305555555555557</v>
      </c>
      <c r="I7" s="20">
        <v>75</v>
      </c>
      <c r="J7" s="20">
        <v>9</v>
      </c>
      <c r="K7" s="20">
        <v>9742.6111111111113</v>
      </c>
    </row>
    <row r="8" spans="1:11" ht="21" x14ac:dyDescent="0.25">
      <c r="A8" s="16" t="s">
        <v>37</v>
      </c>
      <c r="B8" s="18">
        <v>0.7</v>
      </c>
      <c r="C8" s="19">
        <v>5</v>
      </c>
      <c r="D8" s="19" t="s">
        <v>74</v>
      </c>
      <c r="E8" s="19">
        <v>0</v>
      </c>
      <c r="F8" s="19" t="s">
        <v>47</v>
      </c>
      <c r="G8" s="19">
        <v>1</v>
      </c>
      <c r="H8" s="20">
        <v>246.05555555555554</v>
      </c>
      <c r="I8" s="20">
        <v>75</v>
      </c>
      <c r="J8" s="20">
        <v>9</v>
      </c>
      <c r="K8" s="20">
        <v>15043.805555555555</v>
      </c>
    </row>
    <row r="9" spans="1:11" ht="24" x14ac:dyDescent="0.3">
      <c r="A9" s="29" t="s">
        <v>38</v>
      </c>
      <c r="B9" s="18">
        <v>0.47</v>
      </c>
      <c r="C9" s="19">
        <v>1</v>
      </c>
      <c r="D9" s="19" t="s">
        <v>75</v>
      </c>
      <c r="E9" s="19">
        <v>0</v>
      </c>
      <c r="F9" s="19" t="s">
        <v>50</v>
      </c>
      <c r="G9" s="19">
        <v>1</v>
      </c>
      <c r="H9" s="20">
        <v>144.92038888888888</v>
      </c>
      <c r="I9" s="20">
        <v>75</v>
      </c>
      <c r="J9" s="20">
        <v>9</v>
      </c>
      <c r="K9" s="20">
        <v>8546.1691666666666</v>
      </c>
    </row>
    <row r="10" spans="1:11" ht="24" x14ac:dyDescent="0.3">
      <c r="A10" s="29" t="s">
        <v>39</v>
      </c>
      <c r="B10" s="18">
        <v>0.33</v>
      </c>
      <c r="C10" s="19">
        <v>0</v>
      </c>
      <c r="D10" s="19" t="s">
        <v>75</v>
      </c>
      <c r="E10" s="19">
        <v>0</v>
      </c>
      <c r="F10" s="19" t="s">
        <v>50</v>
      </c>
      <c r="G10" s="19">
        <v>1</v>
      </c>
      <c r="H10" s="20">
        <v>118.45822222222222</v>
      </c>
      <c r="I10" s="20">
        <v>75</v>
      </c>
      <c r="J10" s="20">
        <v>9</v>
      </c>
      <c r="K10" s="20">
        <v>7171.4191666666666</v>
      </c>
    </row>
    <row r="11" spans="1:11" ht="24" x14ac:dyDescent="0.3">
      <c r="A11" s="29" t="s">
        <v>40</v>
      </c>
      <c r="B11" s="18">
        <v>0.67</v>
      </c>
      <c r="C11" s="19">
        <v>3</v>
      </c>
      <c r="D11" s="19" t="s">
        <v>50</v>
      </c>
      <c r="E11" s="19">
        <v>20</v>
      </c>
      <c r="F11" s="19" t="s">
        <v>50</v>
      </c>
      <c r="G11" s="19">
        <v>1</v>
      </c>
      <c r="H11" s="20">
        <v>46.761375416666667</v>
      </c>
      <c r="I11" s="20">
        <v>75</v>
      </c>
      <c r="J11" s="20">
        <v>9</v>
      </c>
      <c r="K11" s="20">
        <v>15864.97388888889</v>
      </c>
    </row>
    <row r="12" spans="1:11" ht="24" x14ac:dyDescent="0.3">
      <c r="A12" s="29" t="s">
        <v>41</v>
      </c>
      <c r="B12" s="18">
        <v>0.49</v>
      </c>
      <c r="C12" s="19">
        <v>2</v>
      </c>
      <c r="D12" s="19" t="s">
        <v>50</v>
      </c>
      <c r="E12" s="19">
        <v>10</v>
      </c>
      <c r="F12" s="19" t="s">
        <v>50</v>
      </c>
      <c r="G12" s="19">
        <v>1</v>
      </c>
      <c r="H12" s="20">
        <v>149.96791666666667</v>
      </c>
      <c r="I12" s="20">
        <v>77</v>
      </c>
      <c r="J12" s="20">
        <v>9</v>
      </c>
      <c r="K12" s="20">
        <v>11925.820833333333</v>
      </c>
    </row>
    <row r="13" spans="1:11" ht="24" x14ac:dyDescent="0.3">
      <c r="A13" s="29" t="s">
        <v>42</v>
      </c>
      <c r="B13" s="18">
        <v>0.51</v>
      </c>
      <c r="C13" s="19">
        <v>3</v>
      </c>
      <c r="D13" s="19" t="s">
        <v>50</v>
      </c>
      <c r="E13" s="19">
        <v>0</v>
      </c>
      <c r="F13" s="19" t="s">
        <v>46</v>
      </c>
      <c r="G13" s="19">
        <v>1</v>
      </c>
      <c r="H13" s="20">
        <v>170.24083333333334</v>
      </c>
      <c r="I13" s="20">
        <v>77</v>
      </c>
      <c r="J13" s="20">
        <v>9</v>
      </c>
      <c r="K13" s="20">
        <v>13738.026666666667</v>
      </c>
    </row>
    <row r="14" spans="1:11" ht="24" x14ac:dyDescent="0.3">
      <c r="A14" s="29" t="s">
        <v>43</v>
      </c>
      <c r="B14" s="18">
        <v>0.4</v>
      </c>
      <c r="C14" s="19">
        <v>0</v>
      </c>
      <c r="D14" s="19" t="s">
        <v>75</v>
      </c>
      <c r="E14" s="19">
        <v>0</v>
      </c>
      <c r="F14" s="19" t="s">
        <v>46</v>
      </c>
      <c r="G14" s="19">
        <v>1</v>
      </c>
      <c r="H14" s="20">
        <v>176.07463058333332</v>
      </c>
      <c r="I14" s="20">
        <v>77</v>
      </c>
      <c r="J14" s="20">
        <v>9</v>
      </c>
      <c r="K14" s="20">
        <v>7765.7254499999999</v>
      </c>
    </row>
    <row r="15" spans="1:11" ht="24" x14ac:dyDescent="0.3">
      <c r="A15" s="29" t="s">
        <v>44</v>
      </c>
      <c r="B15" s="18">
        <v>0.56000000000000005</v>
      </c>
      <c r="C15" s="19">
        <v>0</v>
      </c>
      <c r="D15" s="19" t="s">
        <v>50</v>
      </c>
      <c r="E15" s="19">
        <v>0</v>
      </c>
      <c r="F15" s="19" t="s">
        <v>47</v>
      </c>
      <c r="G15" s="19">
        <v>3</v>
      </c>
      <c r="H15" s="20">
        <v>176.07463058333332</v>
      </c>
      <c r="I15" s="20">
        <v>77</v>
      </c>
      <c r="J15" s="20">
        <v>9</v>
      </c>
      <c r="K15" s="20">
        <v>14796.252777777778</v>
      </c>
    </row>
    <row r="16" spans="1:11" ht="24" x14ac:dyDescent="0.3">
      <c r="A16" s="29" t="s">
        <v>45</v>
      </c>
      <c r="B16" s="18">
        <v>0.79</v>
      </c>
      <c r="C16" s="19">
        <v>5</v>
      </c>
      <c r="D16" s="19" t="s">
        <v>74</v>
      </c>
      <c r="E16" s="19">
        <v>10</v>
      </c>
      <c r="F16" s="19" t="s">
        <v>47</v>
      </c>
      <c r="G16" s="19">
        <v>3</v>
      </c>
      <c r="H16" s="20">
        <v>196.63585922222222</v>
      </c>
      <c r="I16" s="20">
        <v>77</v>
      </c>
      <c r="J16" s="20">
        <v>9</v>
      </c>
      <c r="K16" s="20">
        <v>16039.116388888888</v>
      </c>
    </row>
    <row r="17" spans="1:11" ht="24" x14ac:dyDescent="0.3">
      <c r="A17" s="30" t="s">
        <v>52</v>
      </c>
      <c r="B17" s="18">
        <v>0.81</v>
      </c>
      <c r="C17" s="19">
        <v>3</v>
      </c>
      <c r="D17" s="19" t="s">
        <v>74</v>
      </c>
      <c r="E17" s="19">
        <v>7</v>
      </c>
      <c r="F17" s="19" t="s">
        <v>47</v>
      </c>
      <c r="G17" s="19">
        <v>4</v>
      </c>
      <c r="H17" s="20">
        <v>277.43523555555555</v>
      </c>
      <c r="I17" s="20">
        <v>80</v>
      </c>
      <c r="J17" s="20">
        <v>9</v>
      </c>
      <c r="K17" s="20">
        <v>18609.989444444444</v>
      </c>
    </row>
    <row r="18" spans="1:11" ht="24" x14ac:dyDescent="0.3">
      <c r="A18" s="30" t="s">
        <v>53</v>
      </c>
      <c r="B18" s="18">
        <v>0.82</v>
      </c>
      <c r="C18" s="19">
        <v>1</v>
      </c>
      <c r="D18" s="19" t="s">
        <v>74</v>
      </c>
      <c r="E18" s="19">
        <v>0</v>
      </c>
      <c r="F18" s="19" t="s">
        <v>47</v>
      </c>
      <c r="G18" s="19">
        <v>4</v>
      </c>
      <c r="H18" s="20">
        <v>583.33333333333337</v>
      </c>
      <c r="I18" s="20">
        <v>80</v>
      </c>
      <c r="J18" s="20">
        <v>9</v>
      </c>
      <c r="K18" s="20">
        <v>16622.081111111111</v>
      </c>
    </row>
    <row r="19" spans="1:11" ht="24" x14ac:dyDescent="0.3">
      <c r="A19" s="30" t="s">
        <v>54</v>
      </c>
      <c r="B19" s="18">
        <v>0.78</v>
      </c>
      <c r="C19" s="19">
        <v>0</v>
      </c>
      <c r="D19" s="19" t="s">
        <v>74</v>
      </c>
      <c r="E19" s="19">
        <v>0</v>
      </c>
      <c r="F19" s="19" t="s">
        <v>47</v>
      </c>
      <c r="G19" s="19">
        <v>4</v>
      </c>
      <c r="H19" s="20">
        <v>189.90263766666666</v>
      </c>
      <c r="I19" s="20">
        <v>83</v>
      </c>
      <c r="J19" s="20">
        <v>9</v>
      </c>
      <c r="K19" s="20">
        <v>21306.423360019777</v>
      </c>
    </row>
    <row r="20" spans="1:11" ht="24" x14ac:dyDescent="0.3">
      <c r="A20" s="30" t="s">
        <v>55</v>
      </c>
      <c r="B20" s="18">
        <v>0.73</v>
      </c>
      <c r="C20" s="19">
        <v>5</v>
      </c>
      <c r="D20" s="19" t="s">
        <v>74</v>
      </c>
      <c r="E20" s="19">
        <v>0</v>
      </c>
      <c r="F20" s="19" t="s">
        <v>47</v>
      </c>
      <c r="G20" s="19">
        <v>4</v>
      </c>
      <c r="H20" s="20">
        <v>339.38964222222216</v>
      </c>
      <c r="I20" s="20">
        <v>80</v>
      </c>
      <c r="J20" s="20">
        <v>9</v>
      </c>
      <c r="K20" s="20">
        <v>17039.369466666667</v>
      </c>
    </row>
    <row r="21" spans="1:11" ht="24" x14ac:dyDescent="0.3">
      <c r="A21" s="30" t="s">
        <v>56</v>
      </c>
      <c r="B21" s="18">
        <v>0.6</v>
      </c>
      <c r="C21" s="19">
        <v>1</v>
      </c>
      <c r="D21" s="19" t="s">
        <v>75</v>
      </c>
      <c r="E21" s="19">
        <v>0</v>
      </c>
      <c r="F21" s="19" t="s">
        <v>50</v>
      </c>
      <c r="G21" s="19">
        <v>4</v>
      </c>
      <c r="H21" s="20">
        <v>366.89441874999994</v>
      </c>
      <c r="I21" s="20">
        <v>80</v>
      </c>
      <c r="J21" s="20">
        <v>9</v>
      </c>
      <c r="K21" s="20">
        <v>16731.527777777777</v>
      </c>
    </row>
    <row r="22" spans="1:11" ht="24" x14ac:dyDescent="0.3">
      <c r="A22" s="30" t="s">
        <v>57</v>
      </c>
      <c r="B22" s="18">
        <v>0.52</v>
      </c>
      <c r="C22" s="19">
        <v>0</v>
      </c>
      <c r="D22" s="19" t="s">
        <v>75</v>
      </c>
      <c r="E22" s="19">
        <v>0</v>
      </c>
      <c r="F22" s="19" t="s">
        <v>50</v>
      </c>
      <c r="G22" s="19">
        <v>4</v>
      </c>
      <c r="H22" s="20">
        <v>289.95980819444441</v>
      </c>
      <c r="I22" s="20">
        <v>80</v>
      </c>
      <c r="J22" s="20">
        <v>9</v>
      </c>
      <c r="K22" s="20">
        <v>15332.020833333334</v>
      </c>
    </row>
    <row r="23" spans="1:11" ht="24" x14ac:dyDescent="0.3">
      <c r="A23" s="30" t="s">
        <v>58</v>
      </c>
      <c r="B23" s="18">
        <v>0.83</v>
      </c>
      <c r="C23" s="19">
        <v>3</v>
      </c>
      <c r="D23" s="19" t="s">
        <v>50</v>
      </c>
      <c r="E23" s="19">
        <v>20</v>
      </c>
      <c r="F23" s="19" t="s">
        <v>50</v>
      </c>
      <c r="G23" s="19">
        <v>4</v>
      </c>
      <c r="H23" s="20">
        <v>319.48371291666666</v>
      </c>
      <c r="I23" s="20">
        <v>80</v>
      </c>
      <c r="J23" s="20">
        <v>9</v>
      </c>
      <c r="K23" s="20">
        <v>20746.446944444444</v>
      </c>
    </row>
    <row r="24" spans="1:11" ht="24" x14ac:dyDescent="0.3">
      <c r="A24" s="30" t="s">
        <v>59</v>
      </c>
      <c r="B24" s="21">
        <v>0.62</v>
      </c>
      <c r="C24" s="19">
        <v>2</v>
      </c>
      <c r="D24" s="19" t="s">
        <v>50</v>
      </c>
      <c r="E24" s="19">
        <v>10</v>
      </c>
      <c r="F24" s="19" t="s">
        <v>46</v>
      </c>
      <c r="G24" s="19">
        <v>4</v>
      </c>
      <c r="H24" s="20">
        <v>319.48371291666666</v>
      </c>
      <c r="I24" s="20">
        <v>84</v>
      </c>
      <c r="J24" s="20">
        <v>9</v>
      </c>
      <c r="K24" s="19">
        <v>17000</v>
      </c>
    </row>
    <row r="25" spans="1:11" ht="24" x14ac:dyDescent="0.3">
      <c r="A25" s="30" t="s">
        <v>60</v>
      </c>
      <c r="B25" s="22">
        <v>0.7</v>
      </c>
      <c r="C25" s="19">
        <v>3</v>
      </c>
      <c r="D25" s="19" t="s">
        <v>50</v>
      </c>
      <c r="E25" s="19">
        <v>0</v>
      </c>
      <c r="F25" s="19" t="s">
        <v>46</v>
      </c>
      <c r="G25" s="19">
        <v>4</v>
      </c>
      <c r="H25" s="20">
        <v>319.48371291666666</v>
      </c>
      <c r="I25" s="20">
        <v>84</v>
      </c>
      <c r="J25" s="20">
        <v>9</v>
      </c>
      <c r="K25" s="20">
        <f>K13*1.07</f>
        <v>14699.688533333334</v>
      </c>
    </row>
    <row r="26" spans="1:11" ht="24" x14ac:dyDescent="0.3">
      <c r="A26" s="30" t="s">
        <v>61</v>
      </c>
      <c r="B26" s="22">
        <v>0.4</v>
      </c>
      <c r="C26" s="19">
        <v>0</v>
      </c>
      <c r="D26" s="19" t="s">
        <v>75</v>
      </c>
      <c r="E26" s="19">
        <v>0</v>
      </c>
      <c r="F26" s="19" t="s">
        <v>46</v>
      </c>
      <c r="G26" s="19">
        <v>4</v>
      </c>
      <c r="H26" s="20">
        <v>319.48371291666666</v>
      </c>
      <c r="I26" s="20">
        <v>84</v>
      </c>
      <c r="J26" s="20">
        <v>9</v>
      </c>
      <c r="K26" s="20">
        <f>K14*1.07</f>
        <v>8309.3262315000011</v>
      </c>
    </row>
    <row r="27" spans="1:11" ht="24" x14ac:dyDescent="0.3">
      <c r="A27" s="30" t="s">
        <v>62</v>
      </c>
      <c r="B27" s="22">
        <v>0.63</v>
      </c>
      <c r="C27" s="19">
        <v>0</v>
      </c>
      <c r="D27" s="19" t="s">
        <v>50</v>
      </c>
      <c r="E27" s="19">
        <v>0</v>
      </c>
      <c r="F27" s="19" t="s">
        <v>47</v>
      </c>
      <c r="G27" s="19">
        <v>5</v>
      </c>
      <c r="H27" s="20">
        <v>319.48371291666666</v>
      </c>
      <c r="I27" s="20">
        <v>84</v>
      </c>
      <c r="J27" s="20">
        <v>9</v>
      </c>
      <c r="K27" s="20">
        <f>K15*1.1</f>
        <v>16275.878055555557</v>
      </c>
    </row>
    <row r="28" spans="1:11" ht="24" x14ac:dyDescent="0.3">
      <c r="A28" s="30" t="s">
        <v>63</v>
      </c>
      <c r="B28" s="22">
        <v>0.84</v>
      </c>
      <c r="C28" s="19">
        <v>5</v>
      </c>
      <c r="D28" s="19" t="s">
        <v>74</v>
      </c>
      <c r="E28" s="19">
        <v>10</v>
      </c>
      <c r="F28" s="19" t="s">
        <v>47</v>
      </c>
      <c r="G28" s="19">
        <v>5</v>
      </c>
      <c r="H28" s="20">
        <v>319.48371291666666</v>
      </c>
      <c r="I28" s="20">
        <v>84</v>
      </c>
      <c r="J28" s="20">
        <v>9</v>
      </c>
      <c r="K28" s="20">
        <f>K16*1.1</f>
        <v>17643.028027777778</v>
      </c>
    </row>
    <row r="29" spans="1:11" ht="24" x14ac:dyDescent="0.3">
      <c r="A29" s="30" t="s">
        <v>76</v>
      </c>
      <c r="B29" s="23">
        <v>0.83</v>
      </c>
      <c r="C29" s="19">
        <v>3</v>
      </c>
      <c r="D29" s="19" t="s">
        <v>74</v>
      </c>
      <c r="E29" s="19">
        <v>7</v>
      </c>
      <c r="F29" s="19" t="s">
        <v>47</v>
      </c>
      <c r="G29" s="19">
        <v>4</v>
      </c>
      <c r="H29" s="20">
        <v>277.43523555555555</v>
      </c>
      <c r="I29" s="20">
        <v>85</v>
      </c>
      <c r="J29" s="20">
        <v>9</v>
      </c>
      <c r="K29" s="20">
        <f>(B29*K17)/B17</f>
        <v>19069.495356652948</v>
      </c>
    </row>
    <row r="30" spans="1:11" ht="24" x14ac:dyDescent="0.3">
      <c r="A30" s="30" t="s">
        <v>77</v>
      </c>
      <c r="B30" s="23">
        <v>0.84</v>
      </c>
      <c r="C30" s="19">
        <v>1</v>
      </c>
      <c r="D30" s="19" t="s">
        <v>74</v>
      </c>
      <c r="E30" s="19">
        <v>0</v>
      </c>
      <c r="F30" s="19" t="s">
        <v>47</v>
      </c>
      <c r="G30" s="19">
        <v>4</v>
      </c>
      <c r="H30" s="20">
        <v>583.33333333333337</v>
      </c>
      <c r="I30" s="20">
        <v>85</v>
      </c>
      <c r="J30" s="20">
        <v>9</v>
      </c>
      <c r="K30" s="20">
        <f>(B30*K18)/B18</f>
        <v>17027.497723577235</v>
      </c>
    </row>
    <row r="31" spans="1:11" ht="24" x14ac:dyDescent="0.3">
      <c r="A31" s="30" t="s">
        <v>78</v>
      </c>
      <c r="B31" s="23">
        <v>0.75</v>
      </c>
      <c r="C31" s="19">
        <v>0</v>
      </c>
      <c r="D31" s="19" t="s">
        <v>74</v>
      </c>
      <c r="E31" s="19">
        <v>0</v>
      </c>
      <c r="F31" s="19" t="s">
        <v>47</v>
      </c>
      <c r="G31" s="19">
        <v>4</v>
      </c>
      <c r="H31" s="20">
        <v>189.90263766666666</v>
      </c>
      <c r="I31" s="20">
        <v>85</v>
      </c>
      <c r="J31" s="20">
        <v>9</v>
      </c>
      <c r="K31" s="20">
        <f>(B31*K19)/B19</f>
        <v>20486.945538480555</v>
      </c>
    </row>
    <row r="32" spans="1:11" ht="24" x14ac:dyDescent="0.3">
      <c r="A32" s="30" t="s">
        <v>79</v>
      </c>
      <c r="B32" s="18">
        <v>0.78</v>
      </c>
      <c r="C32" s="19">
        <v>5</v>
      </c>
      <c r="D32" s="19" t="s">
        <v>74</v>
      </c>
      <c r="E32" s="19">
        <v>0</v>
      </c>
      <c r="F32" s="19" t="s">
        <v>47</v>
      </c>
      <c r="G32" s="19">
        <v>4</v>
      </c>
      <c r="H32" s="20">
        <v>339.38964222222216</v>
      </c>
      <c r="I32" s="20">
        <v>85</v>
      </c>
      <c r="J32" s="20">
        <v>9</v>
      </c>
      <c r="K32" s="20">
        <v>17039.369466666667</v>
      </c>
    </row>
    <row r="33" spans="1:11" ht="24" x14ac:dyDescent="0.3">
      <c r="A33" s="30" t="s">
        <v>80</v>
      </c>
      <c r="B33" s="18">
        <v>0.6</v>
      </c>
      <c r="C33" s="19">
        <v>1</v>
      </c>
      <c r="D33" s="19" t="s">
        <v>75</v>
      </c>
      <c r="E33" s="19">
        <v>0</v>
      </c>
      <c r="F33" s="19" t="s">
        <v>50</v>
      </c>
      <c r="G33" s="19">
        <v>4</v>
      </c>
      <c r="H33" s="20">
        <v>366.89441874999994</v>
      </c>
      <c r="I33" s="20">
        <v>85</v>
      </c>
      <c r="J33" s="20">
        <v>9</v>
      </c>
      <c r="K33" s="20">
        <v>16731.527777777777</v>
      </c>
    </row>
    <row r="34" spans="1:11" ht="24" x14ac:dyDescent="0.3">
      <c r="A34" s="30" t="s">
        <v>81</v>
      </c>
      <c r="B34" s="23">
        <v>0.54</v>
      </c>
      <c r="C34" s="19">
        <v>0</v>
      </c>
      <c r="D34" s="19" t="s">
        <v>75</v>
      </c>
      <c r="E34" s="19">
        <v>0</v>
      </c>
      <c r="F34" s="19" t="s">
        <v>50</v>
      </c>
      <c r="G34" s="19">
        <v>4</v>
      </c>
      <c r="H34" s="20">
        <v>289.95980819444441</v>
      </c>
      <c r="I34" s="20">
        <v>85</v>
      </c>
      <c r="J34" s="20">
        <v>9</v>
      </c>
      <c r="K34" s="20">
        <v>15332.020833333334</v>
      </c>
    </row>
    <row r="35" spans="1:11" ht="24" x14ac:dyDescent="0.3">
      <c r="A35" s="30" t="s">
        <v>82</v>
      </c>
      <c r="B35" s="18">
        <v>0.83</v>
      </c>
      <c r="C35" s="19">
        <v>3</v>
      </c>
      <c r="D35" s="19" t="s">
        <v>50</v>
      </c>
      <c r="E35" s="19">
        <v>20</v>
      </c>
      <c r="F35" s="19" t="s">
        <v>50</v>
      </c>
      <c r="G35" s="19">
        <v>4</v>
      </c>
      <c r="H35" s="20">
        <v>319.48371291666666</v>
      </c>
      <c r="I35" s="20">
        <v>85</v>
      </c>
      <c r="J35" s="20">
        <v>9</v>
      </c>
      <c r="K35" s="20">
        <v>20746.446944444444</v>
      </c>
    </row>
    <row r="36" spans="1:11" ht="24" x14ac:dyDescent="0.3">
      <c r="A36" s="30" t="s">
        <v>83</v>
      </c>
      <c r="B36" s="21">
        <v>0.62</v>
      </c>
      <c r="C36" s="19">
        <v>2</v>
      </c>
      <c r="D36" s="19" t="s">
        <v>50</v>
      </c>
      <c r="E36" s="19">
        <v>10</v>
      </c>
      <c r="F36" s="19" t="s">
        <v>46</v>
      </c>
      <c r="G36" s="19">
        <v>4</v>
      </c>
      <c r="H36" s="20">
        <v>319.48371291666666</v>
      </c>
      <c r="I36" s="20">
        <v>85</v>
      </c>
      <c r="J36" s="20">
        <v>9</v>
      </c>
      <c r="K36" s="19">
        <v>17000</v>
      </c>
    </row>
    <row r="37" spans="1:11" ht="24" x14ac:dyDescent="0.3">
      <c r="A37" s="30" t="s">
        <v>84</v>
      </c>
      <c r="B37" s="22">
        <v>0.7</v>
      </c>
      <c r="C37" s="19">
        <v>3</v>
      </c>
      <c r="D37" s="19" t="s">
        <v>50</v>
      </c>
      <c r="E37" s="19">
        <v>0</v>
      </c>
      <c r="F37" s="19" t="s">
        <v>46</v>
      </c>
      <c r="G37" s="19">
        <v>4</v>
      </c>
      <c r="H37" s="20">
        <v>319.48371291666666</v>
      </c>
      <c r="I37" s="20">
        <v>85</v>
      </c>
      <c r="J37" s="20">
        <v>9</v>
      </c>
      <c r="K37" s="20">
        <f>K25*1.07</f>
        <v>15728.666730666668</v>
      </c>
    </row>
    <row r="38" spans="1:11" ht="24" x14ac:dyDescent="0.3">
      <c r="A38" s="30" t="s">
        <v>85</v>
      </c>
      <c r="B38" s="22">
        <v>0.4</v>
      </c>
      <c r="C38" s="19">
        <v>0</v>
      </c>
      <c r="D38" s="19" t="s">
        <v>75</v>
      </c>
      <c r="E38" s="19">
        <v>0</v>
      </c>
      <c r="F38" s="19" t="s">
        <v>46</v>
      </c>
      <c r="G38" s="19">
        <v>4</v>
      </c>
      <c r="H38" s="20">
        <v>319.48371291666666</v>
      </c>
      <c r="I38" s="20">
        <v>85</v>
      </c>
      <c r="J38" s="20">
        <v>9</v>
      </c>
      <c r="K38" s="20">
        <f>K26*1.07</f>
        <v>8890.9790677050023</v>
      </c>
    </row>
    <row r="39" spans="1:11" ht="24" x14ac:dyDescent="0.3">
      <c r="A39" s="30" t="s">
        <v>86</v>
      </c>
      <c r="B39" s="24">
        <v>0.65</v>
      </c>
      <c r="C39" s="19">
        <v>0</v>
      </c>
      <c r="D39" s="19" t="s">
        <v>50</v>
      </c>
      <c r="E39" s="19">
        <v>0</v>
      </c>
      <c r="F39" s="19" t="s">
        <v>47</v>
      </c>
      <c r="G39" s="19">
        <v>5</v>
      </c>
      <c r="H39" s="20">
        <v>319.48371291666666</v>
      </c>
      <c r="I39" s="20">
        <v>86</v>
      </c>
      <c r="J39" s="20">
        <v>9</v>
      </c>
      <c r="K39" s="20">
        <f>(B39*K27)/B27</f>
        <v>16792.572597001767</v>
      </c>
    </row>
    <row r="40" spans="1:11" ht="24" x14ac:dyDescent="0.3">
      <c r="A40" s="30" t="s">
        <v>87</v>
      </c>
      <c r="B40" s="24">
        <v>0.86</v>
      </c>
      <c r="C40" s="19">
        <v>5</v>
      </c>
      <c r="D40" s="19" t="s">
        <v>74</v>
      </c>
      <c r="E40" s="19">
        <v>10</v>
      </c>
      <c r="F40" s="19" t="s">
        <v>47</v>
      </c>
      <c r="G40" s="19">
        <v>5</v>
      </c>
      <c r="H40" s="20">
        <v>319.48371291666666</v>
      </c>
      <c r="I40" s="20">
        <v>86</v>
      </c>
      <c r="J40" s="20">
        <v>9</v>
      </c>
      <c r="K40" s="20">
        <f>(B40*K28)/B28</f>
        <v>18063.10012367725</v>
      </c>
    </row>
    <row r="41" spans="1:11" ht="24" x14ac:dyDescent="0.3">
      <c r="A41" s="30" t="s">
        <v>88</v>
      </c>
      <c r="B41" s="25">
        <v>0.86</v>
      </c>
      <c r="C41" s="19">
        <v>3</v>
      </c>
      <c r="D41" s="19" t="s">
        <v>74</v>
      </c>
      <c r="E41" s="19">
        <v>7</v>
      </c>
      <c r="F41" s="19" t="s">
        <v>47</v>
      </c>
      <c r="G41" s="19">
        <v>4</v>
      </c>
      <c r="H41" s="20">
        <v>277.43523555555555</v>
      </c>
      <c r="I41" s="20">
        <v>86</v>
      </c>
      <c r="J41" s="20">
        <v>9</v>
      </c>
      <c r="K41" s="20">
        <f>(B41*K29)/B29</f>
        <v>19758.754224965702</v>
      </c>
    </row>
    <row r="42" spans="1:11" ht="24" x14ac:dyDescent="0.3">
      <c r="A42" s="30" t="s">
        <v>89</v>
      </c>
      <c r="B42" s="25">
        <v>0.87</v>
      </c>
      <c r="C42" s="19">
        <v>1</v>
      </c>
      <c r="D42" s="19" t="s">
        <v>74</v>
      </c>
      <c r="E42" s="19">
        <v>0</v>
      </c>
      <c r="F42" s="19" t="s">
        <v>47</v>
      </c>
      <c r="G42" s="19">
        <v>4</v>
      </c>
      <c r="H42" s="20">
        <v>583.33333333333337</v>
      </c>
      <c r="I42" s="20">
        <v>86</v>
      </c>
      <c r="J42" s="20">
        <v>9</v>
      </c>
      <c r="K42" s="20">
        <f>(B42*K30)/B30</f>
        <v>17635.622642276423</v>
      </c>
    </row>
    <row r="43" spans="1:11" ht="24" x14ac:dyDescent="0.3">
      <c r="A43" s="30" t="s">
        <v>90</v>
      </c>
      <c r="B43" s="25">
        <v>0.78</v>
      </c>
      <c r="C43" s="19">
        <v>0</v>
      </c>
      <c r="D43" s="19" t="s">
        <v>74</v>
      </c>
      <c r="E43" s="19">
        <v>0</v>
      </c>
      <c r="F43" s="19" t="s">
        <v>47</v>
      </c>
      <c r="G43" s="19">
        <v>4</v>
      </c>
      <c r="H43" s="20">
        <v>189.90263766666666</v>
      </c>
      <c r="I43" s="20">
        <v>86</v>
      </c>
      <c r="J43" s="20">
        <v>9</v>
      </c>
      <c r="K43" s="20">
        <f>(B43*K31)/B31</f>
        <v>21306.42336001978</v>
      </c>
    </row>
    <row r="44" spans="1:11" ht="24" x14ac:dyDescent="0.3">
      <c r="A44" s="30" t="s">
        <v>91</v>
      </c>
      <c r="B44" s="26">
        <v>0.78</v>
      </c>
      <c r="C44" s="19">
        <v>5</v>
      </c>
      <c r="D44" s="19" t="s">
        <v>74</v>
      </c>
      <c r="E44" s="19">
        <v>0</v>
      </c>
      <c r="F44" s="19" t="s">
        <v>47</v>
      </c>
      <c r="G44" s="19">
        <v>4</v>
      </c>
      <c r="H44" s="20">
        <v>339.38964222222216</v>
      </c>
      <c r="I44" s="20">
        <v>86</v>
      </c>
      <c r="J44" s="20">
        <v>9</v>
      </c>
      <c r="K44" s="20">
        <f>(B44*K32)/B32</f>
        <v>17039.369466666667</v>
      </c>
    </row>
    <row r="45" spans="1:11" ht="24" x14ac:dyDescent="0.3">
      <c r="A45" s="30" t="s">
        <v>92</v>
      </c>
      <c r="B45" s="26">
        <v>0.6</v>
      </c>
      <c r="C45" s="19">
        <v>1</v>
      </c>
      <c r="D45" s="19" t="s">
        <v>75</v>
      </c>
      <c r="E45" s="19">
        <v>0</v>
      </c>
      <c r="F45" s="19" t="s">
        <v>50</v>
      </c>
      <c r="G45" s="19">
        <v>4</v>
      </c>
      <c r="H45" s="20">
        <v>366.89441874999994</v>
      </c>
      <c r="I45" s="20">
        <v>86</v>
      </c>
      <c r="J45" s="20">
        <v>9</v>
      </c>
      <c r="K45" s="20">
        <f>(B45*K49)/B48</f>
        <v>15221.290384516129</v>
      </c>
    </row>
    <row r="46" spans="1:11" ht="24" x14ac:dyDescent="0.3">
      <c r="A46" s="30" t="s">
        <v>93</v>
      </c>
      <c r="B46" s="25">
        <v>0.56999999999999995</v>
      </c>
      <c r="C46" s="19">
        <v>0</v>
      </c>
      <c r="D46" s="19" t="s">
        <v>75</v>
      </c>
      <c r="E46" s="19">
        <v>0</v>
      </c>
      <c r="F46" s="19" t="s">
        <v>50</v>
      </c>
      <c r="G46" s="19">
        <v>4</v>
      </c>
      <c r="H46" s="20">
        <v>289.95980819444441</v>
      </c>
      <c r="I46" s="20">
        <v>86</v>
      </c>
      <c r="J46" s="20">
        <v>9</v>
      </c>
      <c r="K46" s="20">
        <f>(B46*K45)/B45</f>
        <v>14460.225865290322</v>
      </c>
    </row>
    <row r="47" spans="1:11" ht="24" x14ac:dyDescent="0.3">
      <c r="A47" s="30" t="s">
        <v>94</v>
      </c>
      <c r="B47" s="26">
        <v>0.83</v>
      </c>
      <c r="C47" s="19">
        <v>3</v>
      </c>
      <c r="D47" s="19" t="s">
        <v>50</v>
      </c>
      <c r="E47" s="19">
        <v>20</v>
      </c>
      <c r="F47" s="19" t="s">
        <v>50</v>
      </c>
      <c r="G47" s="19">
        <v>4</v>
      </c>
      <c r="H47" s="20">
        <v>319.48371291666666</v>
      </c>
      <c r="I47" s="20">
        <v>86</v>
      </c>
      <c r="J47" s="20">
        <v>9</v>
      </c>
      <c r="K47" s="20">
        <f>(B47*K35)/B35</f>
        <v>20746.446944444444</v>
      </c>
    </row>
    <row r="48" spans="1:11" ht="24" x14ac:dyDescent="0.3">
      <c r="A48" s="30" t="s">
        <v>95</v>
      </c>
      <c r="B48" s="21">
        <v>0.62</v>
      </c>
      <c r="C48" s="19">
        <v>2</v>
      </c>
      <c r="D48" s="19" t="s">
        <v>50</v>
      </c>
      <c r="E48" s="19">
        <v>10</v>
      </c>
      <c r="F48" s="19" t="s">
        <v>46</v>
      </c>
      <c r="G48" s="19">
        <v>4</v>
      </c>
      <c r="H48" s="20">
        <v>319.48371291666666</v>
      </c>
      <c r="I48" s="20">
        <v>86</v>
      </c>
      <c r="J48" s="20">
        <v>9</v>
      </c>
      <c r="K48" s="20">
        <f>(B48*K36)/B36</f>
        <v>17000</v>
      </c>
    </row>
    <row r="49" spans="1:11" ht="24" x14ac:dyDescent="0.3">
      <c r="A49" s="30" t="s">
        <v>96</v>
      </c>
      <c r="B49" s="27">
        <v>0.7</v>
      </c>
      <c r="C49" s="19">
        <v>3</v>
      </c>
      <c r="D49" s="19" t="s">
        <v>50</v>
      </c>
      <c r="E49" s="19">
        <v>0</v>
      </c>
      <c r="F49" s="19" t="s">
        <v>46</v>
      </c>
      <c r="G49" s="19">
        <v>4</v>
      </c>
      <c r="H49" s="20">
        <v>319.48371291666666</v>
      </c>
      <c r="I49" s="20">
        <v>86</v>
      </c>
      <c r="J49" s="20">
        <v>9</v>
      </c>
      <c r="K49" s="20">
        <f>(B49*K37)/B37</f>
        <v>15728.666730666668</v>
      </c>
    </row>
    <row r="50" spans="1:11" ht="24" x14ac:dyDescent="0.3">
      <c r="A50" s="30" t="s">
        <v>97</v>
      </c>
      <c r="B50" s="27">
        <v>0.4</v>
      </c>
      <c r="C50" s="19">
        <v>0</v>
      </c>
      <c r="D50" s="19" t="s">
        <v>75</v>
      </c>
      <c r="E50" s="19">
        <v>0</v>
      </c>
      <c r="F50" s="19" t="s">
        <v>46</v>
      </c>
      <c r="G50" s="19">
        <v>4</v>
      </c>
      <c r="H50" s="20">
        <v>319.48371291666666</v>
      </c>
      <c r="I50" s="20">
        <v>86</v>
      </c>
      <c r="J50" s="20">
        <v>9</v>
      </c>
      <c r="K50" s="20">
        <f>(B50*K38)/B38</f>
        <v>8890.9790677050023</v>
      </c>
    </row>
    <row r="51" spans="1:11" ht="24" x14ac:dyDescent="0.3">
      <c r="A51" s="30" t="s">
        <v>98</v>
      </c>
      <c r="B51" s="28">
        <v>0.68</v>
      </c>
      <c r="C51" s="19">
        <v>0</v>
      </c>
      <c r="D51" s="19" t="s">
        <v>50</v>
      </c>
      <c r="E51" s="19">
        <v>0</v>
      </c>
      <c r="F51" s="19" t="s">
        <v>47</v>
      </c>
      <c r="G51" s="19">
        <v>5</v>
      </c>
      <c r="H51" s="20">
        <v>319.48371291666666</v>
      </c>
      <c r="I51" s="20">
        <v>87</v>
      </c>
      <c r="J51" s="20">
        <v>9</v>
      </c>
      <c r="K51" s="20">
        <f>(B51*K50)/B50</f>
        <v>15114.664415098505</v>
      </c>
    </row>
    <row r="52" spans="1:11" ht="24" x14ac:dyDescent="0.3">
      <c r="A52" s="30" t="s">
        <v>99</v>
      </c>
      <c r="B52" s="28">
        <v>0.89</v>
      </c>
      <c r="C52" s="19">
        <v>5</v>
      </c>
      <c r="D52" s="19" t="s">
        <v>74</v>
      </c>
      <c r="E52" s="19">
        <v>10</v>
      </c>
      <c r="F52" s="19" t="s">
        <v>47</v>
      </c>
      <c r="G52" s="19">
        <v>5</v>
      </c>
      <c r="H52" s="20">
        <v>319.48371291666666</v>
      </c>
      <c r="I52" s="20">
        <v>87</v>
      </c>
      <c r="J52" s="20">
        <v>9</v>
      </c>
      <c r="K52" s="20">
        <f>(B52*K40)/B40</f>
        <v>18693.208267526457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N52"/>
  <sheetViews>
    <sheetView topLeftCell="A15" zoomScale="75" workbookViewId="0">
      <selection activeCell="N24" sqref="N24:N52"/>
    </sheetView>
  </sheetViews>
  <sheetFormatPr baseColWidth="10" defaultRowHeight="16" x14ac:dyDescent="0.2"/>
  <cols>
    <col min="2" max="2" width="32" style="35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16" t="s">
        <v>0</v>
      </c>
      <c r="B1" s="24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64</v>
      </c>
      <c r="H1" s="17" t="s">
        <v>67</v>
      </c>
      <c r="I1" s="16" t="s">
        <v>3</v>
      </c>
      <c r="J1" s="40" t="s">
        <v>71</v>
      </c>
      <c r="K1" s="17" t="s">
        <v>72</v>
      </c>
      <c r="L1" s="16" t="s">
        <v>69</v>
      </c>
    </row>
    <row r="2" spans="1:12" ht="21" x14ac:dyDescent="0.25">
      <c r="A2" s="38" t="s">
        <v>61</v>
      </c>
      <c r="B2" s="36">
        <v>0</v>
      </c>
      <c r="C2" s="32">
        <v>0</v>
      </c>
      <c r="D2" s="32" t="s">
        <v>75</v>
      </c>
      <c r="E2" s="32">
        <v>0</v>
      </c>
      <c r="F2" s="32" t="s">
        <v>46</v>
      </c>
      <c r="G2" s="32">
        <v>10</v>
      </c>
      <c r="H2" s="32">
        <v>9</v>
      </c>
      <c r="I2" s="32">
        <v>0</v>
      </c>
      <c r="J2" s="41">
        <v>0.1</v>
      </c>
      <c r="K2" s="39">
        <v>16</v>
      </c>
      <c r="L2" s="37">
        <f>SUM(J2*$L$5)/$J$5</f>
        <v>1468.0243055555554</v>
      </c>
    </row>
    <row r="3" spans="1:12" ht="21" x14ac:dyDescent="0.25">
      <c r="A3" s="38" t="s">
        <v>62</v>
      </c>
      <c r="B3" s="36">
        <v>0</v>
      </c>
      <c r="C3" s="32">
        <v>0</v>
      </c>
      <c r="D3" s="32" t="s">
        <v>75</v>
      </c>
      <c r="E3" s="32">
        <v>0</v>
      </c>
      <c r="F3" s="32" t="s">
        <v>46</v>
      </c>
      <c r="G3" s="32">
        <v>10</v>
      </c>
      <c r="H3" s="32">
        <v>9</v>
      </c>
      <c r="I3" s="32">
        <v>0</v>
      </c>
      <c r="J3" s="41">
        <v>0.1</v>
      </c>
      <c r="K3" s="39">
        <v>16</v>
      </c>
      <c r="L3" s="37">
        <f t="shared" ref="L3:L4" si="0">SUM(J3*$L$5)/$J$5</f>
        <v>1468.0243055555554</v>
      </c>
    </row>
    <row r="4" spans="1:12" ht="21" x14ac:dyDescent="0.25">
      <c r="A4" s="38" t="s">
        <v>63</v>
      </c>
      <c r="B4" s="36">
        <v>0</v>
      </c>
      <c r="C4" s="32">
        <v>0</v>
      </c>
      <c r="D4" s="32" t="s">
        <v>75</v>
      </c>
      <c r="E4" s="32">
        <v>0</v>
      </c>
      <c r="F4" s="32" t="s">
        <v>46</v>
      </c>
      <c r="G4" s="32">
        <v>10</v>
      </c>
      <c r="H4" s="32">
        <v>9</v>
      </c>
      <c r="I4" s="32">
        <v>0</v>
      </c>
      <c r="J4" s="41">
        <v>0.1</v>
      </c>
      <c r="K4" s="39">
        <v>16</v>
      </c>
      <c r="L4" s="32">
        <f t="shared" si="0"/>
        <v>1468.0243055555554</v>
      </c>
    </row>
    <row r="5" spans="1:12" ht="21" x14ac:dyDescent="0.25">
      <c r="A5" s="38" t="s">
        <v>34</v>
      </c>
      <c r="B5" s="36">
        <v>0.61</v>
      </c>
      <c r="C5" s="32">
        <v>3</v>
      </c>
      <c r="D5" s="32" t="s">
        <v>74</v>
      </c>
      <c r="E5" s="32">
        <v>7</v>
      </c>
      <c r="F5" s="32" t="s">
        <v>47</v>
      </c>
      <c r="G5" s="32">
        <v>62.111111111111114</v>
      </c>
      <c r="H5" s="32">
        <v>9</v>
      </c>
      <c r="I5" s="32">
        <v>13136.888888888889</v>
      </c>
      <c r="J5" s="42">
        <v>0.8</v>
      </c>
      <c r="K5" s="20">
        <v>16</v>
      </c>
      <c r="L5" s="20">
        <v>11744.194444444445</v>
      </c>
    </row>
    <row r="6" spans="1:12" ht="21" x14ac:dyDescent="0.25">
      <c r="A6" s="38" t="s">
        <v>35</v>
      </c>
      <c r="B6" s="36">
        <v>0.62</v>
      </c>
      <c r="C6" s="32">
        <v>1</v>
      </c>
      <c r="D6" s="32" t="s">
        <v>74</v>
      </c>
      <c r="E6" s="32">
        <v>0</v>
      </c>
      <c r="F6" s="32" t="s">
        <v>47</v>
      </c>
      <c r="G6" s="32">
        <v>62.111111111111114</v>
      </c>
      <c r="H6" s="32">
        <v>9</v>
      </c>
      <c r="I6" s="32">
        <v>11430.527777777777</v>
      </c>
      <c r="J6" s="42">
        <v>0.6</v>
      </c>
      <c r="K6" s="20">
        <v>16</v>
      </c>
      <c r="L6" s="20">
        <v>9433.3333333333339</v>
      </c>
    </row>
    <row r="7" spans="1:12" ht="21" x14ac:dyDescent="0.25">
      <c r="A7" s="38" t="s">
        <v>36</v>
      </c>
      <c r="B7" s="36">
        <v>0.39</v>
      </c>
      <c r="C7" s="32">
        <v>0</v>
      </c>
      <c r="D7" s="32" t="s">
        <v>74</v>
      </c>
      <c r="E7" s="32">
        <v>0</v>
      </c>
      <c r="F7" s="32" t="s">
        <v>47</v>
      </c>
      <c r="G7" s="32">
        <v>99.305555555555557</v>
      </c>
      <c r="H7" s="32">
        <v>9</v>
      </c>
      <c r="I7" s="32">
        <v>9742.6111111111113</v>
      </c>
      <c r="J7" s="42">
        <v>0.7</v>
      </c>
      <c r="K7" s="20">
        <v>16</v>
      </c>
      <c r="L7" s="20">
        <v>8833.0833333333339</v>
      </c>
    </row>
    <row r="8" spans="1:12" ht="21" x14ac:dyDescent="0.25">
      <c r="A8" s="38" t="s">
        <v>37</v>
      </c>
      <c r="B8" s="36">
        <v>0.7</v>
      </c>
      <c r="C8" s="32">
        <v>5</v>
      </c>
      <c r="D8" s="32" t="s">
        <v>74</v>
      </c>
      <c r="E8" s="32">
        <v>0</v>
      </c>
      <c r="F8" s="32" t="s">
        <v>47</v>
      </c>
      <c r="G8" s="32">
        <v>246.05555555555554</v>
      </c>
      <c r="H8" s="32">
        <v>9</v>
      </c>
      <c r="I8" s="32">
        <v>15043.805555555555</v>
      </c>
      <c r="J8" s="42">
        <v>0.8</v>
      </c>
      <c r="K8" s="20">
        <v>16</v>
      </c>
      <c r="L8" s="20">
        <v>18834.583333333332</v>
      </c>
    </row>
    <row r="9" spans="1:12" ht="21" x14ac:dyDescent="0.25">
      <c r="A9" s="38" t="s">
        <v>38</v>
      </c>
      <c r="B9" s="36">
        <v>0.47</v>
      </c>
      <c r="C9" s="32">
        <v>1</v>
      </c>
      <c r="D9" s="32" t="s">
        <v>75</v>
      </c>
      <c r="E9" s="32">
        <v>0</v>
      </c>
      <c r="F9" s="32" t="s">
        <v>50</v>
      </c>
      <c r="G9" s="32">
        <v>144.92038888888888</v>
      </c>
      <c r="H9" s="32">
        <v>9</v>
      </c>
      <c r="I9" s="32">
        <v>8546.1691666666666</v>
      </c>
      <c r="J9" s="42">
        <v>0.5</v>
      </c>
      <c r="K9" s="20">
        <v>16</v>
      </c>
      <c r="L9" s="20">
        <v>9258.3499999999985</v>
      </c>
    </row>
    <row r="10" spans="1:12" ht="21" x14ac:dyDescent="0.25">
      <c r="A10" s="38" t="s">
        <v>39</v>
      </c>
      <c r="B10" s="36">
        <v>0.33</v>
      </c>
      <c r="C10" s="32">
        <v>0</v>
      </c>
      <c r="D10" s="32" t="s">
        <v>75</v>
      </c>
      <c r="E10" s="32">
        <v>0</v>
      </c>
      <c r="F10" s="32" t="s">
        <v>50</v>
      </c>
      <c r="G10" s="32">
        <v>118.45822222222222</v>
      </c>
      <c r="H10" s="32">
        <v>9</v>
      </c>
      <c r="I10" s="32">
        <v>7171.4191666666666</v>
      </c>
      <c r="J10" s="42">
        <v>0.2</v>
      </c>
      <c r="K10" s="20">
        <v>16</v>
      </c>
      <c r="L10" s="20">
        <v>4703.32</v>
      </c>
    </row>
    <row r="11" spans="1:12" ht="21" x14ac:dyDescent="0.25">
      <c r="A11" s="38" t="s">
        <v>40</v>
      </c>
      <c r="B11" s="36">
        <v>0.67</v>
      </c>
      <c r="C11" s="32">
        <v>3</v>
      </c>
      <c r="D11" s="32" t="s">
        <v>50</v>
      </c>
      <c r="E11" s="32">
        <v>20</v>
      </c>
      <c r="F11" s="32" t="s">
        <v>50</v>
      </c>
      <c r="G11" s="32">
        <v>46.761375416666667</v>
      </c>
      <c r="H11" s="32">
        <v>9</v>
      </c>
      <c r="I11" s="32">
        <v>15864.97388888889</v>
      </c>
      <c r="J11" s="42">
        <v>0.6</v>
      </c>
      <c r="K11" s="20">
        <v>17</v>
      </c>
      <c r="L11" s="20">
        <v>10576.649166666666</v>
      </c>
    </row>
    <row r="12" spans="1:12" ht="21" x14ac:dyDescent="0.25">
      <c r="A12" s="38" t="s">
        <v>41</v>
      </c>
      <c r="B12" s="36">
        <v>0.49</v>
      </c>
      <c r="C12" s="32">
        <v>2</v>
      </c>
      <c r="D12" s="32" t="s">
        <v>50</v>
      </c>
      <c r="E12" s="32">
        <v>10</v>
      </c>
      <c r="F12" s="32" t="s">
        <v>50</v>
      </c>
      <c r="G12" s="32">
        <v>149.96791666666667</v>
      </c>
      <c r="H12" s="32">
        <v>9</v>
      </c>
      <c r="I12" s="32">
        <v>11925.820833333333</v>
      </c>
      <c r="J12" s="42">
        <v>0.6</v>
      </c>
      <c r="K12" s="20">
        <v>17</v>
      </c>
      <c r="L12" s="20">
        <v>8996.6717500000013</v>
      </c>
    </row>
    <row r="13" spans="1:12" ht="21" x14ac:dyDescent="0.25">
      <c r="A13" s="38" t="s">
        <v>42</v>
      </c>
      <c r="B13" s="36">
        <v>0.51</v>
      </c>
      <c r="C13" s="32">
        <v>3</v>
      </c>
      <c r="D13" s="32" t="s">
        <v>50</v>
      </c>
      <c r="E13" s="32">
        <v>0</v>
      </c>
      <c r="F13" s="32" t="s">
        <v>46</v>
      </c>
      <c r="G13" s="32">
        <v>170.24083333333334</v>
      </c>
      <c r="H13" s="32">
        <v>9</v>
      </c>
      <c r="I13" s="32">
        <v>13738.026666666667</v>
      </c>
      <c r="J13" s="42">
        <v>0.75</v>
      </c>
      <c r="K13" s="20">
        <v>17</v>
      </c>
      <c r="L13" s="20">
        <v>9158.684444444445</v>
      </c>
    </row>
    <row r="14" spans="1:12" ht="21" x14ac:dyDescent="0.25">
      <c r="A14" s="38" t="s">
        <v>43</v>
      </c>
      <c r="B14" s="36">
        <v>0.4</v>
      </c>
      <c r="C14" s="32">
        <v>0</v>
      </c>
      <c r="D14" s="32" t="s">
        <v>75</v>
      </c>
      <c r="E14" s="32">
        <v>0</v>
      </c>
      <c r="F14" s="32" t="s">
        <v>46</v>
      </c>
      <c r="G14" s="32">
        <v>176.07463058333332</v>
      </c>
      <c r="H14" s="32">
        <v>9</v>
      </c>
      <c r="I14" s="32">
        <v>7765.7254499999999</v>
      </c>
      <c r="J14" s="42">
        <v>0.25</v>
      </c>
      <c r="K14" s="20">
        <v>17</v>
      </c>
      <c r="L14" s="20">
        <v>6615.247606111112</v>
      </c>
    </row>
    <row r="15" spans="1:12" ht="21" x14ac:dyDescent="0.25">
      <c r="A15" s="38" t="s">
        <v>44</v>
      </c>
      <c r="B15" s="36">
        <v>0.56000000000000005</v>
      </c>
      <c r="C15" s="32">
        <v>0</v>
      </c>
      <c r="D15" s="32" t="s">
        <v>50</v>
      </c>
      <c r="E15" s="32">
        <v>0</v>
      </c>
      <c r="F15" s="32" t="s">
        <v>47</v>
      </c>
      <c r="G15" s="32">
        <v>176.07463058333332</v>
      </c>
      <c r="H15" s="32">
        <v>9</v>
      </c>
      <c r="I15" s="32">
        <v>14796.252777777778</v>
      </c>
      <c r="J15" s="42">
        <v>0.4</v>
      </c>
      <c r="K15" s="20">
        <v>17</v>
      </c>
      <c r="L15" s="20">
        <v>9459.8994444444434</v>
      </c>
    </row>
    <row r="16" spans="1:12" ht="21" x14ac:dyDescent="0.25">
      <c r="A16" s="38" t="s">
        <v>45</v>
      </c>
      <c r="B16" s="36">
        <v>0.79</v>
      </c>
      <c r="C16" s="32">
        <v>5</v>
      </c>
      <c r="D16" s="32" t="s">
        <v>74</v>
      </c>
      <c r="E16" s="32">
        <v>10</v>
      </c>
      <c r="F16" s="32" t="s">
        <v>47</v>
      </c>
      <c r="G16" s="32">
        <v>196.63585922222222</v>
      </c>
      <c r="H16" s="32">
        <v>9</v>
      </c>
      <c r="I16" s="32">
        <v>16039.116388888888</v>
      </c>
      <c r="J16" s="42">
        <v>0.8</v>
      </c>
      <c r="K16" s="20">
        <v>17</v>
      </c>
      <c r="L16" s="20">
        <v>13662.95111111111</v>
      </c>
    </row>
    <row r="17" spans="1:14" ht="21" x14ac:dyDescent="0.25">
      <c r="A17" s="38" t="s">
        <v>52</v>
      </c>
      <c r="B17" s="36">
        <v>0.81</v>
      </c>
      <c r="C17" s="32">
        <v>3</v>
      </c>
      <c r="D17" s="32" t="s">
        <v>74</v>
      </c>
      <c r="E17" s="32">
        <v>7</v>
      </c>
      <c r="F17" s="32" t="s">
        <v>47</v>
      </c>
      <c r="G17" s="32">
        <v>277.43523555555555</v>
      </c>
      <c r="H17" s="32">
        <v>9</v>
      </c>
      <c r="I17" s="32">
        <v>18609.989444444444</v>
      </c>
      <c r="J17" s="42">
        <v>0.8</v>
      </c>
      <c r="K17" s="20">
        <v>19</v>
      </c>
      <c r="L17" s="20">
        <v>16288.453888888889</v>
      </c>
    </row>
    <row r="18" spans="1:14" ht="21" x14ac:dyDescent="0.25">
      <c r="A18" s="38" t="s">
        <v>53</v>
      </c>
      <c r="B18" s="36">
        <v>0.82</v>
      </c>
      <c r="C18" s="32">
        <v>1</v>
      </c>
      <c r="D18" s="32" t="s">
        <v>74</v>
      </c>
      <c r="E18" s="32">
        <v>0</v>
      </c>
      <c r="F18" s="32" t="s">
        <v>47</v>
      </c>
      <c r="G18" s="32">
        <v>583.33333333333337</v>
      </c>
      <c r="H18" s="32">
        <v>9</v>
      </c>
      <c r="I18" s="32">
        <v>16622.081111111111</v>
      </c>
      <c r="J18" s="42">
        <v>0.65</v>
      </c>
      <c r="K18" s="20">
        <v>19</v>
      </c>
      <c r="L18" s="20">
        <v>10187.727061111113</v>
      </c>
    </row>
    <row r="19" spans="1:14" ht="21" x14ac:dyDescent="0.25">
      <c r="A19" s="38" t="s">
        <v>54</v>
      </c>
      <c r="B19" s="36">
        <v>0.78</v>
      </c>
      <c r="C19" s="32">
        <v>0</v>
      </c>
      <c r="D19" s="32" t="s">
        <v>74</v>
      </c>
      <c r="E19" s="32">
        <v>0</v>
      </c>
      <c r="F19" s="32" t="s">
        <v>47</v>
      </c>
      <c r="G19" s="32">
        <v>189.90263766666666</v>
      </c>
      <c r="H19" s="32">
        <v>9</v>
      </c>
      <c r="I19" s="32">
        <v>21306.423360019777</v>
      </c>
      <c r="J19" s="42">
        <v>0.75</v>
      </c>
      <c r="K19" s="20">
        <v>19</v>
      </c>
      <c r="L19" s="20">
        <v>13240.710251091332</v>
      </c>
    </row>
    <row r="20" spans="1:14" ht="21" x14ac:dyDescent="0.25">
      <c r="A20" s="38" t="s">
        <v>55</v>
      </c>
      <c r="B20" s="36">
        <v>0.73</v>
      </c>
      <c r="C20" s="32">
        <v>5</v>
      </c>
      <c r="D20" s="32" t="s">
        <v>74</v>
      </c>
      <c r="E20" s="32">
        <v>0</v>
      </c>
      <c r="F20" s="32" t="s">
        <v>47</v>
      </c>
      <c r="G20" s="32">
        <v>339.38964222222216</v>
      </c>
      <c r="H20" s="32">
        <v>9</v>
      </c>
      <c r="I20" s="32">
        <v>17039.369466666667</v>
      </c>
      <c r="J20" s="42">
        <v>0.85</v>
      </c>
      <c r="K20" s="20">
        <v>19</v>
      </c>
      <c r="L20" s="20">
        <v>16971.347986111112</v>
      </c>
    </row>
    <row r="21" spans="1:14" ht="21" x14ac:dyDescent="0.25">
      <c r="A21" s="38" t="s">
        <v>56</v>
      </c>
      <c r="B21" s="36">
        <v>0.6</v>
      </c>
      <c r="C21" s="32">
        <v>1</v>
      </c>
      <c r="D21" s="32" t="s">
        <v>75</v>
      </c>
      <c r="E21" s="32">
        <v>0</v>
      </c>
      <c r="F21" s="32" t="s">
        <v>50</v>
      </c>
      <c r="G21" s="32">
        <v>366.89441874999994</v>
      </c>
      <c r="H21" s="32">
        <v>9</v>
      </c>
      <c r="I21" s="32">
        <v>16731.527777777777</v>
      </c>
      <c r="J21" s="42">
        <v>0.65</v>
      </c>
      <c r="K21" s="20">
        <v>19</v>
      </c>
      <c r="L21" s="20">
        <v>12621.973611111111</v>
      </c>
    </row>
    <row r="22" spans="1:14" ht="21" x14ac:dyDescent="0.25">
      <c r="A22" s="38" t="s">
        <v>57</v>
      </c>
      <c r="B22" s="36">
        <v>0.52</v>
      </c>
      <c r="C22" s="32">
        <v>0</v>
      </c>
      <c r="D22" s="32" t="s">
        <v>75</v>
      </c>
      <c r="E22" s="32">
        <v>0</v>
      </c>
      <c r="F22" s="32" t="s">
        <v>50</v>
      </c>
      <c r="G22" s="32">
        <v>289.95980819444441</v>
      </c>
      <c r="H22" s="32">
        <v>9</v>
      </c>
      <c r="I22" s="32">
        <v>15332.020833333334</v>
      </c>
      <c r="J22" s="42">
        <v>0.65</v>
      </c>
      <c r="K22" s="20">
        <v>19</v>
      </c>
      <c r="L22" s="20">
        <v>10544.807499999999</v>
      </c>
    </row>
    <row r="23" spans="1:14" ht="21" x14ac:dyDescent="0.25">
      <c r="A23" s="38" t="s">
        <v>58</v>
      </c>
      <c r="B23" s="36">
        <v>0.83</v>
      </c>
      <c r="C23" s="32">
        <v>3</v>
      </c>
      <c r="D23" s="32" t="s">
        <v>50</v>
      </c>
      <c r="E23" s="32">
        <v>20</v>
      </c>
      <c r="F23" s="32" t="s">
        <v>50</v>
      </c>
      <c r="G23" s="32">
        <v>319.48371291666666</v>
      </c>
      <c r="H23" s="32">
        <v>9</v>
      </c>
      <c r="I23" s="32">
        <v>20746.446944444444</v>
      </c>
      <c r="J23" s="42">
        <v>0.7</v>
      </c>
      <c r="K23" s="20">
        <v>19</v>
      </c>
      <c r="L23" s="20">
        <v>13725.585277777776</v>
      </c>
    </row>
    <row r="24" spans="1:14" ht="21" x14ac:dyDescent="0.25">
      <c r="A24" s="38" t="s">
        <v>59</v>
      </c>
      <c r="B24" s="36">
        <v>0.62</v>
      </c>
      <c r="C24" s="32">
        <v>2</v>
      </c>
      <c r="D24" s="32" t="s">
        <v>50</v>
      </c>
      <c r="E24" s="32">
        <v>10</v>
      </c>
      <c r="F24" s="32" t="s">
        <v>46</v>
      </c>
      <c r="G24" s="32">
        <v>319.48371291666666</v>
      </c>
      <c r="H24" s="32">
        <v>9</v>
      </c>
      <c r="I24" s="32">
        <v>17000</v>
      </c>
      <c r="J24" s="42">
        <v>0.4</v>
      </c>
      <c r="K24" s="20">
        <v>20</v>
      </c>
      <c r="L24" s="19">
        <v>11000</v>
      </c>
      <c r="M24">
        <f>L24*60%</f>
        <v>6600</v>
      </c>
      <c r="N24">
        <f>L24*40%</f>
        <v>4400</v>
      </c>
    </row>
    <row r="25" spans="1:14" ht="21" x14ac:dyDescent="0.25">
      <c r="A25" s="38" t="s">
        <v>60</v>
      </c>
      <c r="B25" s="36">
        <v>0.7</v>
      </c>
      <c r="C25" s="32">
        <v>3</v>
      </c>
      <c r="D25" s="32" t="s">
        <v>50</v>
      </c>
      <c r="E25" s="32">
        <v>0</v>
      </c>
      <c r="F25" s="32" t="s">
        <v>46</v>
      </c>
      <c r="G25" s="32">
        <v>319.48371291666666</v>
      </c>
      <c r="H25" s="32">
        <v>9</v>
      </c>
      <c r="I25" s="32">
        <v>14699.688533333334</v>
      </c>
      <c r="J25" s="44">
        <v>0.75</v>
      </c>
      <c r="K25" s="20">
        <v>20</v>
      </c>
      <c r="L25" s="20">
        <v>9799.7923555555572</v>
      </c>
      <c r="M25">
        <f t="shared" ref="M25:M52" si="1">L25*60%</f>
        <v>5879.8754133333341</v>
      </c>
      <c r="N25">
        <f t="shared" ref="N25:N52" si="2">L25*40%</f>
        <v>3919.916942222223</v>
      </c>
    </row>
    <row r="26" spans="1:14" ht="21" x14ac:dyDescent="0.25">
      <c r="A26" s="38" t="s">
        <v>61</v>
      </c>
      <c r="B26" s="36">
        <v>0.4</v>
      </c>
      <c r="C26" s="32">
        <v>0</v>
      </c>
      <c r="D26" s="32" t="s">
        <v>75</v>
      </c>
      <c r="E26" s="32">
        <v>0</v>
      </c>
      <c r="F26" s="32" t="s">
        <v>46</v>
      </c>
      <c r="G26" s="32">
        <v>319.48371291666666</v>
      </c>
      <c r="H26" s="32">
        <v>9</v>
      </c>
      <c r="I26" s="32">
        <v>8309.3262315000011</v>
      </c>
      <c r="J26" s="44">
        <v>0.25</v>
      </c>
      <c r="K26" s="20">
        <v>20</v>
      </c>
      <c r="L26" s="20">
        <v>7078.3149385388897</v>
      </c>
      <c r="M26">
        <f t="shared" si="1"/>
        <v>4246.9889631233336</v>
      </c>
      <c r="N26">
        <f t="shared" si="2"/>
        <v>2831.3259754155561</v>
      </c>
    </row>
    <row r="27" spans="1:14" ht="21" x14ac:dyDescent="0.25">
      <c r="A27" s="38" t="s">
        <v>62</v>
      </c>
      <c r="B27" s="36">
        <v>0.63</v>
      </c>
      <c r="C27" s="32">
        <v>0</v>
      </c>
      <c r="D27" s="32" t="s">
        <v>50</v>
      </c>
      <c r="E27" s="32">
        <v>0</v>
      </c>
      <c r="F27" s="32" t="s">
        <v>47</v>
      </c>
      <c r="G27" s="32">
        <v>319.48371291666666</v>
      </c>
      <c r="H27" s="32">
        <v>9</v>
      </c>
      <c r="I27" s="32">
        <v>16275.878055555557</v>
      </c>
      <c r="J27" s="44">
        <v>0.5</v>
      </c>
      <c r="K27" s="20">
        <v>20</v>
      </c>
      <c r="L27" s="20">
        <v>10405.889388888889</v>
      </c>
      <c r="M27">
        <f t="shared" si="1"/>
        <v>6243.5336333333335</v>
      </c>
      <c r="N27">
        <f t="shared" si="2"/>
        <v>4162.3557555555553</v>
      </c>
    </row>
    <row r="28" spans="1:14" ht="21" x14ac:dyDescent="0.25">
      <c r="A28" s="38" t="s">
        <v>63</v>
      </c>
      <c r="B28" s="36">
        <v>0.84</v>
      </c>
      <c r="C28" s="32">
        <v>5</v>
      </c>
      <c r="D28" s="32" t="s">
        <v>74</v>
      </c>
      <c r="E28" s="32">
        <v>10</v>
      </c>
      <c r="F28" s="32" t="s">
        <v>47</v>
      </c>
      <c r="G28" s="32">
        <v>319.48371291666666</v>
      </c>
      <c r="H28" s="32">
        <v>9</v>
      </c>
      <c r="I28" s="32">
        <v>17643.028027777778</v>
      </c>
      <c r="J28" s="44">
        <v>0.85</v>
      </c>
      <c r="K28" s="20">
        <v>20</v>
      </c>
      <c r="L28" s="20">
        <v>15029.246222222224</v>
      </c>
      <c r="M28">
        <f t="shared" si="1"/>
        <v>9017.5477333333347</v>
      </c>
      <c r="N28">
        <f t="shared" si="2"/>
        <v>6011.6984888888901</v>
      </c>
    </row>
    <row r="29" spans="1:14" ht="21" x14ac:dyDescent="0.25">
      <c r="A29" s="38" t="s">
        <v>76</v>
      </c>
      <c r="B29" s="36">
        <v>0.83</v>
      </c>
      <c r="C29" s="32">
        <v>3</v>
      </c>
      <c r="D29" s="32" t="s">
        <v>74</v>
      </c>
      <c r="E29" s="32">
        <v>7</v>
      </c>
      <c r="F29" s="32" t="s">
        <v>47</v>
      </c>
      <c r="G29" s="32">
        <v>277.43523555555555</v>
      </c>
      <c r="H29" s="32">
        <v>9</v>
      </c>
      <c r="I29" s="32">
        <v>19069.495356652948</v>
      </c>
      <c r="J29" s="42">
        <v>0.82</v>
      </c>
      <c r="K29" s="20">
        <v>20</v>
      </c>
      <c r="L29" s="20">
        <f>(J29*L17)/J17</f>
        <v>16695.665236111108</v>
      </c>
      <c r="M29">
        <f t="shared" si="1"/>
        <v>10017.399141666665</v>
      </c>
      <c r="N29">
        <f t="shared" si="2"/>
        <v>6678.2660944444433</v>
      </c>
    </row>
    <row r="30" spans="1:14" ht="21" x14ac:dyDescent="0.25">
      <c r="A30" s="38" t="s">
        <v>77</v>
      </c>
      <c r="B30" s="36">
        <v>0.84</v>
      </c>
      <c r="C30" s="32">
        <v>1</v>
      </c>
      <c r="D30" s="32" t="s">
        <v>74</v>
      </c>
      <c r="E30" s="32">
        <v>0</v>
      </c>
      <c r="F30" s="32" t="s">
        <v>47</v>
      </c>
      <c r="G30" s="32">
        <v>583.33333333333337</v>
      </c>
      <c r="H30" s="32">
        <v>9</v>
      </c>
      <c r="I30" s="32">
        <v>17027.497723577235</v>
      </c>
      <c r="J30" s="42">
        <v>0.67</v>
      </c>
      <c r="K30" s="20">
        <v>20</v>
      </c>
      <c r="L30" s="20">
        <f>(J30*L18)/J18</f>
        <v>10501.195586068377</v>
      </c>
      <c r="M30">
        <f t="shared" si="1"/>
        <v>6300.7173516410267</v>
      </c>
      <c r="N30">
        <f t="shared" si="2"/>
        <v>4200.4782344273508</v>
      </c>
    </row>
    <row r="31" spans="1:14" ht="21" x14ac:dyDescent="0.25">
      <c r="A31" s="38" t="s">
        <v>78</v>
      </c>
      <c r="B31" s="36">
        <v>0.75</v>
      </c>
      <c r="C31" s="32">
        <v>0</v>
      </c>
      <c r="D31" s="32" t="s">
        <v>74</v>
      </c>
      <c r="E31" s="32">
        <v>0</v>
      </c>
      <c r="F31" s="32" t="s">
        <v>47</v>
      </c>
      <c r="G31" s="32">
        <v>189.90263766666666</v>
      </c>
      <c r="H31" s="32">
        <v>9</v>
      </c>
      <c r="I31" s="32">
        <v>20486.945538480555</v>
      </c>
      <c r="J31" s="42">
        <v>0.72</v>
      </c>
      <c r="K31" s="20">
        <v>20</v>
      </c>
      <c r="L31" s="20">
        <f t="shared" ref="L31:L52" si="3">(J31*L19)/J19</f>
        <v>12711.081841047679</v>
      </c>
      <c r="M31">
        <f t="shared" si="1"/>
        <v>7626.6491046286064</v>
      </c>
      <c r="N31">
        <f t="shared" si="2"/>
        <v>5084.4327364190722</v>
      </c>
    </row>
    <row r="32" spans="1:14" ht="21" x14ac:dyDescent="0.25">
      <c r="A32" s="38" t="s">
        <v>79</v>
      </c>
      <c r="B32" s="36">
        <v>0.78</v>
      </c>
      <c r="C32" s="32">
        <v>5</v>
      </c>
      <c r="D32" s="32" t="s">
        <v>74</v>
      </c>
      <c r="E32" s="32">
        <v>0</v>
      </c>
      <c r="F32" s="32" t="s">
        <v>47</v>
      </c>
      <c r="G32" s="32">
        <v>339.38964222222216</v>
      </c>
      <c r="H32" s="32">
        <v>9</v>
      </c>
      <c r="I32" s="32">
        <v>17039.369466666667</v>
      </c>
      <c r="J32" s="42">
        <v>0.82</v>
      </c>
      <c r="K32" s="20">
        <v>20</v>
      </c>
      <c r="L32" s="20">
        <f t="shared" si="3"/>
        <v>16372.35923366013</v>
      </c>
      <c r="M32">
        <f t="shared" si="1"/>
        <v>9823.4155401960779</v>
      </c>
      <c r="N32">
        <f t="shared" si="2"/>
        <v>6548.9436934640526</v>
      </c>
    </row>
    <row r="33" spans="1:14" ht="21" x14ac:dyDescent="0.25">
      <c r="A33" s="38" t="s">
        <v>80</v>
      </c>
      <c r="B33" s="36">
        <v>0.6</v>
      </c>
      <c r="C33" s="32">
        <v>1</v>
      </c>
      <c r="D33" s="32" t="s">
        <v>75</v>
      </c>
      <c r="E33" s="32">
        <v>0</v>
      </c>
      <c r="F33" s="32" t="s">
        <v>50</v>
      </c>
      <c r="G33" s="32">
        <v>366.89441874999994</v>
      </c>
      <c r="H33" s="32">
        <v>9</v>
      </c>
      <c r="I33" s="32">
        <v>16731.527777777777</v>
      </c>
      <c r="J33" s="42">
        <v>0.52</v>
      </c>
      <c r="K33" s="20">
        <v>20</v>
      </c>
      <c r="L33" s="20">
        <f t="shared" si="3"/>
        <v>10097.578888888889</v>
      </c>
      <c r="M33">
        <f t="shared" si="1"/>
        <v>6058.547333333333</v>
      </c>
      <c r="N33">
        <f t="shared" si="2"/>
        <v>4039.0315555555558</v>
      </c>
    </row>
    <row r="34" spans="1:14" ht="21" x14ac:dyDescent="0.25">
      <c r="A34" s="38" t="s">
        <v>81</v>
      </c>
      <c r="B34" s="36">
        <v>0.54</v>
      </c>
      <c r="C34" s="32">
        <v>0</v>
      </c>
      <c r="D34" s="32" t="s">
        <v>75</v>
      </c>
      <c r="E34" s="32">
        <v>0</v>
      </c>
      <c r="F34" s="32" t="s">
        <v>50</v>
      </c>
      <c r="G34" s="32">
        <v>289.95980819444441</v>
      </c>
      <c r="H34" s="32">
        <v>9</v>
      </c>
      <c r="I34" s="32">
        <v>15332.020833333334</v>
      </c>
      <c r="J34" s="42">
        <v>0.4</v>
      </c>
      <c r="K34" s="20">
        <v>20</v>
      </c>
      <c r="L34" s="20">
        <f t="shared" si="3"/>
        <v>6489.1123076923068</v>
      </c>
      <c r="M34">
        <f t="shared" si="1"/>
        <v>3893.4673846153837</v>
      </c>
      <c r="N34">
        <f t="shared" si="2"/>
        <v>2595.6449230769231</v>
      </c>
    </row>
    <row r="35" spans="1:14" ht="21" x14ac:dyDescent="0.25">
      <c r="A35" s="38" t="s">
        <v>82</v>
      </c>
      <c r="B35" s="36">
        <v>0.83</v>
      </c>
      <c r="C35" s="32">
        <v>3</v>
      </c>
      <c r="D35" s="32" t="s">
        <v>50</v>
      </c>
      <c r="E35" s="32">
        <v>20</v>
      </c>
      <c r="F35" s="32" t="s">
        <v>50</v>
      </c>
      <c r="G35" s="32">
        <v>319.48371291666666</v>
      </c>
      <c r="H35" s="32">
        <v>9</v>
      </c>
      <c r="I35" s="32">
        <v>20746.446944444444</v>
      </c>
      <c r="J35" s="42">
        <v>0.6</v>
      </c>
      <c r="K35" s="20">
        <v>20</v>
      </c>
      <c r="L35" s="20">
        <f t="shared" si="3"/>
        <v>11764.787380952381</v>
      </c>
      <c r="M35">
        <f t="shared" si="1"/>
        <v>7058.8724285714279</v>
      </c>
      <c r="N35">
        <f t="shared" si="2"/>
        <v>4705.9149523809529</v>
      </c>
    </row>
    <row r="36" spans="1:14" ht="21" x14ac:dyDescent="0.25">
      <c r="A36" s="38" t="s">
        <v>83</v>
      </c>
      <c r="B36" s="36">
        <v>0.62</v>
      </c>
      <c r="C36" s="32">
        <v>2</v>
      </c>
      <c r="D36" s="32" t="s">
        <v>50</v>
      </c>
      <c r="E36" s="32">
        <v>10</v>
      </c>
      <c r="F36" s="32" t="s">
        <v>46</v>
      </c>
      <c r="G36" s="32">
        <v>319.48371291666666</v>
      </c>
      <c r="H36" s="32">
        <v>9</v>
      </c>
      <c r="I36" s="32">
        <v>17000</v>
      </c>
      <c r="J36" s="42">
        <v>0.6</v>
      </c>
      <c r="K36" s="20">
        <v>20</v>
      </c>
      <c r="L36" s="20">
        <f t="shared" si="3"/>
        <v>16500</v>
      </c>
      <c r="M36">
        <f t="shared" si="1"/>
        <v>9900</v>
      </c>
      <c r="N36">
        <f t="shared" si="2"/>
        <v>6600</v>
      </c>
    </row>
    <row r="37" spans="1:14" ht="21" x14ac:dyDescent="0.25">
      <c r="A37" s="38" t="s">
        <v>84</v>
      </c>
      <c r="B37" s="36">
        <v>0.7</v>
      </c>
      <c r="C37" s="32">
        <v>3</v>
      </c>
      <c r="D37" s="32" t="s">
        <v>50</v>
      </c>
      <c r="E37" s="32">
        <v>0</v>
      </c>
      <c r="F37" s="32" t="s">
        <v>46</v>
      </c>
      <c r="G37" s="32">
        <v>319.48371291666666</v>
      </c>
      <c r="H37" s="32">
        <v>9</v>
      </c>
      <c r="I37" s="32">
        <v>15728.666730666668</v>
      </c>
      <c r="J37" s="42">
        <v>0.75</v>
      </c>
      <c r="K37" s="20">
        <v>20</v>
      </c>
      <c r="L37" s="20">
        <f t="shared" si="3"/>
        <v>9799.7923555555572</v>
      </c>
      <c r="M37">
        <f t="shared" si="1"/>
        <v>5879.8754133333341</v>
      </c>
      <c r="N37">
        <f t="shared" si="2"/>
        <v>3919.916942222223</v>
      </c>
    </row>
    <row r="38" spans="1:14" ht="21" x14ac:dyDescent="0.25">
      <c r="A38" s="38" t="s">
        <v>85</v>
      </c>
      <c r="B38" s="36">
        <v>0.4</v>
      </c>
      <c r="C38" s="32">
        <v>0</v>
      </c>
      <c r="D38" s="32" t="s">
        <v>75</v>
      </c>
      <c r="E38" s="32">
        <v>0</v>
      </c>
      <c r="F38" s="32" t="s">
        <v>46</v>
      </c>
      <c r="G38" s="32">
        <v>319.48371291666666</v>
      </c>
      <c r="H38" s="32">
        <v>9</v>
      </c>
      <c r="I38" s="32">
        <v>8890.9790677050023</v>
      </c>
      <c r="J38" s="42">
        <v>0.3</v>
      </c>
      <c r="K38" s="20">
        <v>20</v>
      </c>
      <c r="L38" s="20">
        <f t="shared" si="3"/>
        <v>8493.9779262466673</v>
      </c>
      <c r="M38">
        <f t="shared" si="1"/>
        <v>5096.3867557479998</v>
      </c>
      <c r="N38">
        <f t="shared" si="2"/>
        <v>3397.591170498667</v>
      </c>
    </row>
    <row r="39" spans="1:14" ht="21" x14ac:dyDescent="0.25">
      <c r="A39" s="38" t="s">
        <v>86</v>
      </c>
      <c r="B39" s="36">
        <v>0.65</v>
      </c>
      <c r="C39" s="32">
        <v>0</v>
      </c>
      <c r="D39" s="32" t="s">
        <v>50</v>
      </c>
      <c r="E39" s="32">
        <v>0</v>
      </c>
      <c r="F39" s="32" t="s">
        <v>47</v>
      </c>
      <c r="G39" s="32">
        <v>319.48371291666666</v>
      </c>
      <c r="H39" s="32">
        <v>9</v>
      </c>
      <c r="I39" s="32">
        <v>16792.572597001767</v>
      </c>
      <c r="J39" s="42">
        <v>0.5</v>
      </c>
      <c r="K39" s="20">
        <v>20</v>
      </c>
      <c r="L39" s="20">
        <f t="shared" si="3"/>
        <v>10405.889388888889</v>
      </c>
      <c r="M39">
        <f t="shared" si="1"/>
        <v>6243.5336333333335</v>
      </c>
      <c r="N39">
        <f t="shared" si="2"/>
        <v>4162.3557555555553</v>
      </c>
    </row>
    <row r="40" spans="1:14" ht="21" x14ac:dyDescent="0.25">
      <c r="A40" s="38" t="s">
        <v>87</v>
      </c>
      <c r="B40" s="36">
        <v>0.86</v>
      </c>
      <c r="C40" s="32">
        <v>5</v>
      </c>
      <c r="D40" s="32" t="s">
        <v>74</v>
      </c>
      <c r="E40" s="32">
        <v>10</v>
      </c>
      <c r="F40" s="32" t="s">
        <v>47</v>
      </c>
      <c r="G40" s="32">
        <v>319.48371291666666</v>
      </c>
      <c r="H40" s="32">
        <v>9</v>
      </c>
      <c r="I40" s="32">
        <v>18063.10012367725</v>
      </c>
      <c r="J40" s="42">
        <v>0.8</v>
      </c>
      <c r="K40" s="20">
        <v>20</v>
      </c>
      <c r="L40" s="20">
        <f t="shared" si="3"/>
        <v>14145.172915032683</v>
      </c>
      <c r="M40">
        <f t="shared" si="1"/>
        <v>8487.1037490196086</v>
      </c>
      <c r="N40">
        <f t="shared" si="2"/>
        <v>5658.0691660130733</v>
      </c>
    </row>
    <row r="41" spans="1:14" ht="21" x14ac:dyDescent="0.25">
      <c r="A41" s="38" t="s">
        <v>88</v>
      </c>
      <c r="B41" s="36">
        <v>0.86</v>
      </c>
      <c r="C41" s="32">
        <v>3</v>
      </c>
      <c r="D41" s="32" t="s">
        <v>74</v>
      </c>
      <c r="E41" s="32">
        <v>7</v>
      </c>
      <c r="F41" s="32" t="s">
        <v>47</v>
      </c>
      <c r="G41" s="32">
        <v>277.43523555555555</v>
      </c>
      <c r="H41" s="32">
        <v>9</v>
      </c>
      <c r="I41" s="32">
        <v>19758.754224965702</v>
      </c>
      <c r="J41" s="42">
        <v>0.85</v>
      </c>
      <c r="K41" s="20">
        <v>20</v>
      </c>
      <c r="L41" s="20">
        <f t="shared" si="3"/>
        <v>17306.48225694444</v>
      </c>
      <c r="M41">
        <f t="shared" si="1"/>
        <v>10383.889354166664</v>
      </c>
      <c r="N41">
        <f t="shared" si="2"/>
        <v>6922.5929027777765</v>
      </c>
    </row>
    <row r="42" spans="1:14" ht="21" x14ac:dyDescent="0.25">
      <c r="A42" s="38" t="s">
        <v>89</v>
      </c>
      <c r="B42" s="36">
        <v>0.87</v>
      </c>
      <c r="C42" s="32">
        <v>1</v>
      </c>
      <c r="D42" s="32" t="s">
        <v>74</v>
      </c>
      <c r="E42" s="32">
        <v>0</v>
      </c>
      <c r="F42" s="32" t="s">
        <v>47</v>
      </c>
      <c r="G42" s="32">
        <v>583.33333333333337</v>
      </c>
      <c r="H42" s="32">
        <v>9</v>
      </c>
      <c r="I42" s="32">
        <v>17635.622642276423</v>
      </c>
      <c r="J42" s="42">
        <v>0.7</v>
      </c>
      <c r="K42" s="20">
        <v>20</v>
      </c>
      <c r="L42" s="20">
        <f t="shared" si="3"/>
        <v>10971.398373504273</v>
      </c>
      <c r="M42">
        <f t="shared" si="1"/>
        <v>6582.8390241025636</v>
      </c>
      <c r="N42">
        <f t="shared" si="2"/>
        <v>4388.5593494017094</v>
      </c>
    </row>
    <row r="43" spans="1:14" ht="21" x14ac:dyDescent="0.25">
      <c r="A43" s="38" t="s">
        <v>90</v>
      </c>
      <c r="B43" s="36">
        <v>0.78</v>
      </c>
      <c r="C43" s="32">
        <v>0</v>
      </c>
      <c r="D43" s="32" t="s">
        <v>74</v>
      </c>
      <c r="E43" s="32">
        <v>0</v>
      </c>
      <c r="F43" s="32" t="s">
        <v>47</v>
      </c>
      <c r="G43" s="32">
        <v>189.90263766666666</v>
      </c>
      <c r="H43" s="32">
        <v>9</v>
      </c>
      <c r="I43" s="32">
        <v>21306.42336001978</v>
      </c>
      <c r="J43" s="42">
        <v>0.75</v>
      </c>
      <c r="K43" s="20">
        <v>20</v>
      </c>
      <c r="L43" s="20">
        <f t="shared" si="3"/>
        <v>13240.710251091332</v>
      </c>
      <c r="M43">
        <f t="shared" si="1"/>
        <v>7944.4261506547991</v>
      </c>
      <c r="N43">
        <f t="shared" si="2"/>
        <v>5296.2841004365328</v>
      </c>
    </row>
    <row r="44" spans="1:14" ht="21" x14ac:dyDescent="0.25">
      <c r="A44" s="38" t="s">
        <v>91</v>
      </c>
      <c r="B44" s="36">
        <v>0.78</v>
      </c>
      <c r="C44" s="32">
        <v>5</v>
      </c>
      <c r="D44" s="32" t="s">
        <v>74</v>
      </c>
      <c r="E44" s="32">
        <v>0</v>
      </c>
      <c r="F44" s="32" t="s">
        <v>47</v>
      </c>
      <c r="G44" s="32">
        <v>339.38964222222216</v>
      </c>
      <c r="H44" s="32">
        <v>9</v>
      </c>
      <c r="I44" s="32">
        <v>17039.369466666667</v>
      </c>
      <c r="J44" s="42">
        <v>0.85</v>
      </c>
      <c r="K44" s="20">
        <v>20</v>
      </c>
      <c r="L44" s="20">
        <f t="shared" si="3"/>
        <v>16971.347986111112</v>
      </c>
      <c r="M44">
        <f t="shared" si="1"/>
        <v>10182.808791666666</v>
      </c>
      <c r="N44">
        <f t="shared" si="2"/>
        <v>6788.5391944444455</v>
      </c>
    </row>
    <row r="45" spans="1:14" ht="21" x14ac:dyDescent="0.25">
      <c r="A45" s="38" t="s">
        <v>92</v>
      </c>
      <c r="B45" s="36">
        <v>0.6</v>
      </c>
      <c r="C45" s="32">
        <v>1</v>
      </c>
      <c r="D45" s="32" t="s">
        <v>75</v>
      </c>
      <c r="E45" s="32">
        <v>0</v>
      </c>
      <c r="F45" s="32" t="s">
        <v>50</v>
      </c>
      <c r="G45" s="32">
        <v>366.89441874999994</v>
      </c>
      <c r="H45" s="32">
        <v>9</v>
      </c>
      <c r="I45" s="32">
        <v>15221.290384516129</v>
      </c>
      <c r="J45" s="42">
        <v>0.65</v>
      </c>
      <c r="K45" s="20">
        <v>20</v>
      </c>
      <c r="L45" s="20">
        <f t="shared" si="3"/>
        <v>12621.973611111112</v>
      </c>
      <c r="M45">
        <f t="shared" si="1"/>
        <v>7573.1841666666669</v>
      </c>
      <c r="N45">
        <f t="shared" si="2"/>
        <v>5048.7894444444455</v>
      </c>
    </row>
    <row r="46" spans="1:14" ht="21" x14ac:dyDescent="0.25">
      <c r="A46" s="38" t="s">
        <v>93</v>
      </c>
      <c r="B46" s="36">
        <v>0.56999999999999995</v>
      </c>
      <c r="C46" s="32">
        <v>0</v>
      </c>
      <c r="D46" s="32" t="s">
        <v>75</v>
      </c>
      <c r="E46" s="32">
        <v>0</v>
      </c>
      <c r="F46" s="32" t="s">
        <v>50</v>
      </c>
      <c r="G46" s="32">
        <v>289.95980819444441</v>
      </c>
      <c r="H46" s="32">
        <v>9</v>
      </c>
      <c r="I46" s="32">
        <v>14460.225865290322</v>
      </c>
      <c r="J46" s="42">
        <v>0.65</v>
      </c>
      <c r="K46" s="20">
        <v>20</v>
      </c>
      <c r="L46" s="20">
        <f t="shared" si="3"/>
        <v>10544.807499999999</v>
      </c>
      <c r="M46">
        <f t="shared" si="1"/>
        <v>6326.8844999999992</v>
      </c>
      <c r="N46">
        <f t="shared" si="2"/>
        <v>4217.9229999999998</v>
      </c>
    </row>
    <row r="47" spans="1:14" ht="21" x14ac:dyDescent="0.25">
      <c r="A47" s="38" t="s">
        <v>94</v>
      </c>
      <c r="B47" s="36">
        <v>0.83</v>
      </c>
      <c r="C47" s="32">
        <v>3</v>
      </c>
      <c r="D47" s="32" t="s">
        <v>50</v>
      </c>
      <c r="E47" s="32">
        <v>20</v>
      </c>
      <c r="F47" s="32" t="s">
        <v>50</v>
      </c>
      <c r="G47" s="32">
        <v>319.48371291666666</v>
      </c>
      <c r="H47" s="32">
        <v>9</v>
      </c>
      <c r="I47" s="32">
        <v>20746.446944444444</v>
      </c>
      <c r="J47" s="42">
        <v>0.7</v>
      </c>
      <c r="K47" s="20">
        <v>20</v>
      </c>
      <c r="L47" s="20">
        <f t="shared" si="3"/>
        <v>13725.585277777776</v>
      </c>
      <c r="M47">
        <f t="shared" si="1"/>
        <v>8235.3511666666654</v>
      </c>
      <c r="N47">
        <f t="shared" si="2"/>
        <v>5490.2341111111109</v>
      </c>
    </row>
    <row r="48" spans="1:14" ht="21" x14ac:dyDescent="0.25">
      <c r="A48" s="38" t="s">
        <v>95</v>
      </c>
      <c r="B48" s="36">
        <v>0.62</v>
      </c>
      <c r="C48" s="32">
        <v>2</v>
      </c>
      <c r="D48" s="32" t="s">
        <v>50</v>
      </c>
      <c r="E48" s="32">
        <v>10</v>
      </c>
      <c r="F48" s="32" t="s">
        <v>46</v>
      </c>
      <c r="G48" s="32">
        <v>319.48371291666666</v>
      </c>
      <c r="H48" s="32">
        <v>9</v>
      </c>
      <c r="I48" s="32">
        <v>17000</v>
      </c>
      <c r="J48" s="43">
        <v>0.4</v>
      </c>
      <c r="K48" s="20">
        <v>20</v>
      </c>
      <c r="L48" s="20">
        <f t="shared" si="3"/>
        <v>11000</v>
      </c>
      <c r="M48">
        <f t="shared" si="1"/>
        <v>6600</v>
      </c>
      <c r="N48">
        <f t="shared" si="2"/>
        <v>4400</v>
      </c>
    </row>
    <row r="49" spans="1:14" ht="21" x14ac:dyDescent="0.25">
      <c r="A49" s="38" t="s">
        <v>96</v>
      </c>
      <c r="B49" s="36">
        <v>0.7</v>
      </c>
      <c r="C49" s="32">
        <v>3</v>
      </c>
      <c r="D49" s="32" t="s">
        <v>50</v>
      </c>
      <c r="E49" s="32">
        <v>0</v>
      </c>
      <c r="F49" s="32" t="s">
        <v>46</v>
      </c>
      <c r="G49" s="32">
        <v>319.48371291666666</v>
      </c>
      <c r="H49" s="32">
        <v>9</v>
      </c>
      <c r="I49" s="32">
        <v>15728.666730666668</v>
      </c>
      <c r="J49" s="44">
        <v>0.75</v>
      </c>
      <c r="K49" s="20">
        <v>20</v>
      </c>
      <c r="L49" s="20">
        <f t="shared" si="3"/>
        <v>9799.7923555555572</v>
      </c>
      <c r="M49">
        <f t="shared" si="1"/>
        <v>5879.8754133333341</v>
      </c>
      <c r="N49">
        <f t="shared" si="2"/>
        <v>3919.916942222223</v>
      </c>
    </row>
    <row r="50" spans="1:14" ht="21" x14ac:dyDescent="0.25">
      <c r="A50" s="38" t="s">
        <v>97</v>
      </c>
      <c r="B50" s="36">
        <v>0.4</v>
      </c>
      <c r="C50" s="32">
        <v>0</v>
      </c>
      <c r="D50" s="32" t="s">
        <v>75</v>
      </c>
      <c r="E50" s="32">
        <v>0</v>
      </c>
      <c r="F50" s="32" t="s">
        <v>46</v>
      </c>
      <c r="G50" s="32">
        <v>319.48371291666666</v>
      </c>
      <c r="H50" s="32">
        <v>9</v>
      </c>
      <c r="I50" s="32">
        <v>8890.9790677050023</v>
      </c>
      <c r="J50" s="44">
        <v>0.3</v>
      </c>
      <c r="K50" s="20">
        <v>20</v>
      </c>
      <c r="L50" s="20">
        <f t="shared" si="3"/>
        <v>8493.9779262466673</v>
      </c>
      <c r="M50">
        <f t="shared" si="1"/>
        <v>5096.3867557479998</v>
      </c>
      <c r="N50">
        <f t="shared" si="2"/>
        <v>3397.591170498667</v>
      </c>
    </row>
    <row r="51" spans="1:14" ht="21" x14ac:dyDescent="0.25">
      <c r="A51" s="38" t="s">
        <v>98</v>
      </c>
      <c r="B51" s="36">
        <v>0.68</v>
      </c>
      <c r="C51" s="32">
        <v>0</v>
      </c>
      <c r="D51" s="32" t="s">
        <v>50</v>
      </c>
      <c r="E51" s="32">
        <v>0</v>
      </c>
      <c r="F51" s="32" t="s">
        <v>47</v>
      </c>
      <c r="G51" s="32">
        <v>319.48371291666666</v>
      </c>
      <c r="H51" s="32">
        <v>9</v>
      </c>
      <c r="I51" s="32">
        <v>15114.664415098505</v>
      </c>
      <c r="J51" s="44">
        <v>0.5</v>
      </c>
      <c r="K51" s="20">
        <v>20</v>
      </c>
      <c r="L51" s="20">
        <f t="shared" si="3"/>
        <v>10405.889388888889</v>
      </c>
      <c r="M51">
        <f t="shared" si="1"/>
        <v>6243.5336333333335</v>
      </c>
      <c r="N51">
        <f t="shared" si="2"/>
        <v>4162.3557555555553</v>
      </c>
    </row>
    <row r="52" spans="1:14" ht="21" x14ac:dyDescent="0.25">
      <c r="A52" s="38" t="s">
        <v>99</v>
      </c>
      <c r="B52" s="36">
        <v>0.89</v>
      </c>
      <c r="C52" s="32">
        <v>5</v>
      </c>
      <c r="D52" s="32" t="s">
        <v>74</v>
      </c>
      <c r="E52" s="32">
        <v>10</v>
      </c>
      <c r="F52" s="32" t="s">
        <v>47</v>
      </c>
      <c r="G52" s="32">
        <v>319.48371291666666</v>
      </c>
      <c r="H52" s="32">
        <v>9</v>
      </c>
      <c r="I52" s="32">
        <v>18693.208267526457</v>
      </c>
      <c r="J52" s="44">
        <v>0.85</v>
      </c>
      <c r="K52" s="20">
        <v>20</v>
      </c>
      <c r="L52" s="20">
        <f t="shared" si="3"/>
        <v>15029.246222222224</v>
      </c>
      <c r="M52">
        <f t="shared" si="1"/>
        <v>9017.5477333333347</v>
      </c>
      <c r="N52">
        <f t="shared" si="2"/>
        <v>6011.6984888888901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J49"/>
  <sheetViews>
    <sheetView tabSelected="1" topLeftCell="A13" zoomScale="125" workbookViewId="0">
      <pane xSplit="1" topLeftCell="M1" activePane="topRight" state="frozen"/>
      <selection activeCell="A15" sqref="A15"/>
      <selection pane="topRight" activeCell="R21" sqref="R21:R25"/>
    </sheetView>
  </sheetViews>
  <sheetFormatPr baseColWidth="10" defaultRowHeight="16" x14ac:dyDescent="0.2"/>
  <cols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0.83203125" style="1"/>
    <col min="8" max="8" width="12.5" style="1" customWidth="1"/>
    <col min="9" max="9" width="13" style="1" customWidth="1"/>
    <col min="10" max="10" width="15" style="1" customWidth="1"/>
    <col min="11" max="12" width="10.83203125" style="1"/>
    <col min="13" max="13" width="16.5" style="1" customWidth="1"/>
    <col min="14" max="14" width="10.83203125" style="34"/>
    <col min="15" max="16" width="10.83203125" style="1"/>
    <col min="17" max="17" width="13.5" style="1" customWidth="1"/>
    <col min="18" max="18" width="10.83203125" style="1"/>
    <col min="19" max="19" width="17.5" style="1" customWidth="1"/>
    <col min="20" max="21" width="10.83203125" style="1"/>
    <col min="22" max="22" width="16.1640625" style="1" customWidth="1"/>
    <col min="23" max="23" width="15.6640625" style="1" customWidth="1"/>
    <col min="24" max="27" width="10.83203125" style="1"/>
    <col min="28" max="28" width="13.83203125" style="1" customWidth="1"/>
    <col min="29" max="29" width="12.5" style="1" customWidth="1"/>
    <col min="30" max="30" width="13.33203125" style="1" customWidth="1"/>
    <col min="31" max="31" width="12.33203125" style="1" customWidth="1"/>
    <col min="32" max="32" width="12.83203125" style="1" customWidth="1"/>
    <col min="33" max="33" width="19.1640625" style="1" customWidth="1"/>
    <col min="34" max="34" width="19.5" style="1" customWidth="1"/>
    <col min="35" max="35" width="21.33203125" style="1" customWidth="1"/>
    <col min="36" max="36" width="10.83203125" style="1"/>
  </cols>
  <sheetData>
    <row r="1" spans="1:36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100</v>
      </c>
      <c r="N1" s="33" t="s">
        <v>12</v>
      </c>
      <c r="O1" s="33" t="s">
        <v>18</v>
      </c>
      <c r="P1" s="33" t="s">
        <v>101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102</v>
      </c>
      <c r="W1" s="33" t="s">
        <v>20</v>
      </c>
      <c r="X1" s="33" t="s">
        <v>21</v>
      </c>
      <c r="Y1" s="33" t="s">
        <v>22</v>
      </c>
      <c r="Z1" s="33" t="s">
        <v>23</v>
      </c>
      <c r="AA1" s="33" t="s">
        <v>24</v>
      </c>
      <c r="AB1" s="33" t="s">
        <v>25</v>
      </c>
      <c r="AC1" s="33" t="s">
        <v>26</v>
      </c>
      <c r="AD1" s="33" t="s">
        <v>27</v>
      </c>
      <c r="AE1" s="33" t="s">
        <v>64</v>
      </c>
      <c r="AF1" s="33" t="s">
        <v>29</v>
      </c>
      <c r="AG1" s="33" t="s">
        <v>30</v>
      </c>
      <c r="AH1" s="33" t="s">
        <v>31</v>
      </c>
      <c r="AI1" s="33" t="s">
        <v>32</v>
      </c>
      <c r="AJ1" s="33" t="s">
        <v>33</v>
      </c>
    </row>
    <row r="2" spans="1:36" x14ac:dyDescent="0.2">
      <c r="A2" s="54">
        <v>44562</v>
      </c>
      <c r="B2" s="33">
        <v>7771.6388888888887</v>
      </c>
      <c r="C2" s="33">
        <v>3972.5555555555557</v>
      </c>
      <c r="D2" s="33">
        <v>13136.888888888889</v>
      </c>
      <c r="E2" s="33">
        <v>24881.083333333332</v>
      </c>
      <c r="F2" s="33">
        <v>3696.5833333333335</v>
      </c>
      <c r="G2" s="33">
        <v>1551.3611111111111</v>
      </c>
      <c r="H2" s="33">
        <v>1471</v>
      </c>
      <c r="I2" s="33">
        <f>SUM(F2:H2)</f>
        <v>6718.9444444444443</v>
      </c>
      <c r="J2" s="33">
        <v>820.83333333333337</v>
      </c>
      <c r="K2" s="33">
        <v>0</v>
      </c>
      <c r="L2" s="33">
        <v>513.88888888888891</v>
      </c>
      <c r="M2" s="33">
        <f>N2*24%</f>
        <v>679.43333333333328</v>
      </c>
      <c r="N2" s="33">
        <v>2830.9722222222222</v>
      </c>
      <c r="O2" s="33">
        <v>137.77777777777777</v>
      </c>
      <c r="P2" s="33">
        <f>SUM(J2:O2)</f>
        <v>4982.9055555555551</v>
      </c>
      <c r="Q2" s="33">
        <v>552.77777777777783</v>
      </c>
      <c r="R2" s="33">
        <v>510.22222222222223</v>
      </c>
      <c r="S2" s="33">
        <v>153.66666666666666</v>
      </c>
      <c r="T2" s="33">
        <v>118.11111111111111</v>
      </c>
      <c r="U2" s="33">
        <v>150</v>
      </c>
      <c r="V2" s="33">
        <v>375.91666666666669</v>
      </c>
      <c r="W2" s="33">
        <v>150.58333333333334</v>
      </c>
      <c r="X2" s="33">
        <v>6.3055555555555554</v>
      </c>
      <c r="Y2" s="33">
        <v>379.13888888888891</v>
      </c>
      <c r="Z2" s="33">
        <v>145.75</v>
      </c>
      <c r="AA2" s="33">
        <v>98.722222222222229</v>
      </c>
      <c r="AB2" s="33">
        <v>597.30555555555554</v>
      </c>
      <c r="AC2" s="33">
        <v>55.722222222222221</v>
      </c>
      <c r="AD2" s="33">
        <v>23.333333333333332</v>
      </c>
      <c r="AE2" s="33">
        <v>62.111111111111114</v>
      </c>
      <c r="AF2" s="33">
        <v>123.22222222222223</v>
      </c>
      <c r="AG2" s="33">
        <v>819</v>
      </c>
      <c r="AH2" s="33">
        <f>SUM(P2:AG2)</f>
        <v>9304.7944444444456</v>
      </c>
      <c r="AI2" s="33">
        <f>AH2+I2</f>
        <v>16023.738888888889</v>
      </c>
      <c r="AJ2" s="33">
        <f>E2-AI2</f>
        <v>8857.3444444444431</v>
      </c>
    </row>
    <row r="3" spans="1:36" x14ac:dyDescent="0.2">
      <c r="A3" s="54">
        <v>44593</v>
      </c>
      <c r="B3" s="33">
        <v>5660</v>
      </c>
      <c r="C3" s="33">
        <v>3773.3333333333335</v>
      </c>
      <c r="D3" s="33">
        <v>11430.527777777777</v>
      </c>
      <c r="E3" s="33">
        <v>20863.861111111109</v>
      </c>
      <c r="F3" s="33">
        <v>3476.7777777777778</v>
      </c>
      <c r="G3" s="33">
        <v>2317.8611111111113</v>
      </c>
      <c r="H3" s="33">
        <v>935.38888888888891</v>
      </c>
      <c r="I3" s="33">
        <f t="shared" ref="I3:I49" si="0">SUM(F3:H3)</f>
        <v>6730.0277777777774</v>
      </c>
      <c r="J3" s="33">
        <v>864.02777777777783</v>
      </c>
      <c r="K3" s="33">
        <v>0</v>
      </c>
      <c r="L3" s="33">
        <v>0</v>
      </c>
      <c r="M3" s="33">
        <f t="shared" ref="M3:M12" si="1">N3*24%</f>
        <v>749.66</v>
      </c>
      <c r="N3" s="33">
        <v>3123.5833333333335</v>
      </c>
      <c r="O3" s="33">
        <v>137.77777777777777</v>
      </c>
      <c r="P3" s="33">
        <f>SUM(J3:O3)</f>
        <v>4875.0488888888885</v>
      </c>
      <c r="Q3" s="33">
        <v>552.77777777777783</v>
      </c>
      <c r="R3" s="33">
        <v>510.22222222222223</v>
      </c>
      <c r="S3" s="33">
        <v>153.66666666666666</v>
      </c>
      <c r="T3" s="33">
        <v>118.11111111111111</v>
      </c>
      <c r="U3" s="33">
        <v>150</v>
      </c>
      <c r="V3" s="33">
        <v>375.91666666666669</v>
      </c>
      <c r="W3" s="33">
        <v>150.58333333333334</v>
      </c>
      <c r="X3" s="33">
        <v>6.3055555555555554</v>
      </c>
      <c r="Y3" s="33">
        <v>379.13888888888891</v>
      </c>
      <c r="Z3" s="33">
        <v>145.75</v>
      </c>
      <c r="AA3" s="33">
        <v>98.722222222222229</v>
      </c>
      <c r="AB3" s="33">
        <v>117.66666666666667</v>
      </c>
      <c r="AC3" s="33">
        <v>55.722222222222221</v>
      </c>
      <c r="AD3" s="33">
        <v>23.333333333333332</v>
      </c>
      <c r="AE3" s="33">
        <v>62.111111111111114</v>
      </c>
      <c r="AF3" s="33">
        <v>123.22222222222223</v>
      </c>
      <c r="AG3" s="33">
        <v>519.44444444444446</v>
      </c>
      <c r="AH3" s="33">
        <f t="shared" ref="AH3:AH49" si="2">SUM(P3:AG3)</f>
        <v>8417.7433333333356</v>
      </c>
      <c r="AI3" s="33">
        <f t="shared" ref="AI3:AI49" si="3">AH3+I3</f>
        <v>15147.771111111113</v>
      </c>
      <c r="AJ3" s="33">
        <f>E3-AI3</f>
        <v>5716.0899999999965</v>
      </c>
    </row>
    <row r="4" spans="1:36" x14ac:dyDescent="0.2">
      <c r="A4" s="54">
        <v>44621</v>
      </c>
      <c r="B4" s="33">
        <v>5299.8611111111113</v>
      </c>
      <c r="C4" s="33">
        <v>3533.2222222222222</v>
      </c>
      <c r="D4" s="33">
        <v>9742.6111111111113</v>
      </c>
      <c r="E4" s="33">
        <v>18575.694444444445</v>
      </c>
      <c r="F4" s="33">
        <v>2250</v>
      </c>
      <c r="G4" s="33">
        <v>1944.4444444444443</v>
      </c>
      <c r="H4" s="33">
        <v>1150.5555555555557</v>
      </c>
      <c r="I4" s="33">
        <f t="shared" si="0"/>
        <v>5345</v>
      </c>
      <c r="J4" s="33">
        <v>555.13888888888891</v>
      </c>
      <c r="K4" s="33">
        <v>89.722222222222229</v>
      </c>
      <c r="L4" s="33">
        <v>0</v>
      </c>
      <c r="M4" s="33">
        <f t="shared" si="1"/>
        <v>696.97333333333336</v>
      </c>
      <c r="N4" s="33">
        <v>2904.0555555555557</v>
      </c>
      <c r="O4" s="33">
        <v>209.13888888888889</v>
      </c>
      <c r="P4" s="33">
        <f t="shared" ref="P4:P49" si="4">SUM(J4:O4)</f>
        <v>4455.028888888889</v>
      </c>
      <c r="Q4" s="33">
        <v>1761</v>
      </c>
      <c r="R4" s="33">
        <v>640.02777777777783</v>
      </c>
      <c r="S4" s="33">
        <v>153.66666666666666</v>
      </c>
      <c r="T4" s="33">
        <v>118.11111111111111</v>
      </c>
      <c r="U4" s="33">
        <v>88.611111111111114</v>
      </c>
      <c r="V4" s="33">
        <v>261.44444444444446</v>
      </c>
      <c r="W4" s="33">
        <v>150.58333333333334</v>
      </c>
      <c r="X4" s="33">
        <v>5.9444444444444446</v>
      </c>
      <c r="Y4" s="33">
        <v>379.58333333333331</v>
      </c>
      <c r="Z4" s="33">
        <v>202.94444444444446</v>
      </c>
      <c r="AA4" s="33">
        <v>209.13888888888889</v>
      </c>
      <c r="AB4" s="33">
        <v>627.38888888888891</v>
      </c>
      <c r="AC4" s="33">
        <v>56.027777777777779</v>
      </c>
      <c r="AD4" s="33">
        <v>30.194444444444443</v>
      </c>
      <c r="AE4" s="33">
        <v>99.305555555555557</v>
      </c>
      <c r="AF4" s="33">
        <v>118</v>
      </c>
      <c r="AG4" s="33">
        <v>370.30555555555554</v>
      </c>
      <c r="AH4" s="33">
        <f t="shared" si="2"/>
        <v>9727.3066666666655</v>
      </c>
      <c r="AI4" s="33">
        <f t="shared" si="3"/>
        <v>15072.306666666665</v>
      </c>
      <c r="AJ4" s="33">
        <f>E4-AI4</f>
        <v>3503.3877777777798</v>
      </c>
    </row>
    <row r="5" spans="1:36" x14ac:dyDescent="0.2">
      <c r="A5" s="54">
        <v>44652</v>
      </c>
      <c r="B5" s="33">
        <v>11300.75</v>
      </c>
      <c r="C5" s="33">
        <v>7533.833333333333</v>
      </c>
      <c r="D5" s="33">
        <v>15043.805555555555</v>
      </c>
      <c r="E5" s="33">
        <v>33878.388888888891</v>
      </c>
      <c r="F5" s="33">
        <v>4243.1944444444443</v>
      </c>
      <c r="G5" s="33">
        <v>3128.9444444444443</v>
      </c>
      <c r="H5" s="33">
        <v>2108</v>
      </c>
      <c r="I5" s="33">
        <f t="shared" si="0"/>
        <v>9480.1388888888887</v>
      </c>
      <c r="J5" s="33">
        <v>1269.3333333333333</v>
      </c>
      <c r="K5" s="33">
        <v>89.722222222222229</v>
      </c>
      <c r="L5" s="33">
        <v>894.44444444444446</v>
      </c>
      <c r="M5" s="33">
        <f t="shared" si="1"/>
        <v>686.49999999999989</v>
      </c>
      <c r="N5" s="33">
        <v>2860.4166666666665</v>
      </c>
      <c r="O5" s="33">
        <v>181.80555555555554</v>
      </c>
      <c r="P5" s="33">
        <f t="shared" si="4"/>
        <v>5982.2222222222217</v>
      </c>
      <c r="Q5" s="33">
        <v>782.02777777777783</v>
      </c>
      <c r="R5" s="33">
        <v>890.5</v>
      </c>
      <c r="S5" s="33">
        <v>269.02777777777777</v>
      </c>
      <c r="T5" s="33">
        <v>118.11111111111111</v>
      </c>
      <c r="U5" s="33">
        <v>167.77777777777777</v>
      </c>
      <c r="V5" s="33">
        <v>193.11111111111111</v>
      </c>
      <c r="W5" s="33">
        <v>150.58333333333334</v>
      </c>
      <c r="X5" s="33">
        <v>5.9444444444444446</v>
      </c>
      <c r="Y5" s="33">
        <v>183.08333333333334</v>
      </c>
      <c r="Z5" s="33">
        <v>146.16666666666666</v>
      </c>
      <c r="AA5" s="33">
        <v>397.27777777777777</v>
      </c>
      <c r="AB5" s="33">
        <v>362.97222222222223</v>
      </c>
      <c r="AC5" s="33">
        <v>162.47222222222223</v>
      </c>
      <c r="AD5" s="33">
        <v>35.694444444444443</v>
      </c>
      <c r="AE5" s="33">
        <v>246.05555555555554</v>
      </c>
      <c r="AF5" s="33">
        <v>118</v>
      </c>
      <c r="AG5" s="33">
        <v>700</v>
      </c>
      <c r="AH5" s="33">
        <f t="shared" si="2"/>
        <v>10911.027777777779</v>
      </c>
      <c r="AI5" s="33">
        <f t="shared" si="3"/>
        <v>20391.166666666668</v>
      </c>
      <c r="AJ5" s="33">
        <f>E5-AI5</f>
        <v>13487.222222222223</v>
      </c>
    </row>
    <row r="6" spans="1:36" x14ac:dyDescent="0.2">
      <c r="A6" s="54">
        <v>44682</v>
      </c>
      <c r="B6" s="45">
        <v>5555.0099999999993</v>
      </c>
      <c r="C6" s="45">
        <v>3703.3399999999997</v>
      </c>
      <c r="D6" s="46">
        <v>8546.1691666666666</v>
      </c>
      <c r="E6" s="33">
        <v>17804.519166666665</v>
      </c>
      <c r="F6" s="47">
        <v>1666.6666666666667</v>
      </c>
      <c r="G6" s="48">
        <v>1336.3348218111112</v>
      </c>
      <c r="H6" s="48">
        <v>861.11111111111109</v>
      </c>
      <c r="I6" s="33">
        <f t="shared" si="0"/>
        <v>3864.1125995888888</v>
      </c>
      <c r="J6" s="49">
        <v>661.15277777777783</v>
      </c>
      <c r="K6" s="49">
        <v>0</v>
      </c>
      <c r="L6" s="49">
        <v>0</v>
      </c>
      <c r="M6" s="33">
        <f t="shared" si="1"/>
        <v>749.00866666666661</v>
      </c>
      <c r="N6" s="49">
        <v>3120.8694444444445</v>
      </c>
      <c r="O6" s="50">
        <v>203.9425</v>
      </c>
      <c r="P6" s="33">
        <f t="shared" si="4"/>
        <v>4734.9733888888886</v>
      </c>
      <c r="Q6" s="51">
        <v>878.68775533333326</v>
      </c>
      <c r="R6" s="49">
        <v>972.22222222222217</v>
      </c>
      <c r="S6" s="33">
        <v>269.02777777777777</v>
      </c>
      <c r="T6" s="33">
        <v>118.11111111111111</v>
      </c>
      <c r="U6" s="49">
        <v>102.22222222222223</v>
      </c>
      <c r="V6" s="51">
        <v>401.14444444444445</v>
      </c>
      <c r="W6" s="33">
        <v>172.22222222222223</v>
      </c>
      <c r="X6" s="33">
        <v>5.9444444444444446</v>
      </c>
      <c r="Y6" s="33">
        <v>183.08333333333334</v>
      </c>
      <c r="Z6" s="33">
        <v>146.16666666666666</v>
      </c>
      <c r="AA6" s="49">
        <v>157.16666666666666</v>
      </c>
      <c r="AB6" s="50">
        <v>363.98655555555547</v>
      </c>
      <c r="AC6" s="49">
        <v>56.186111111111103</v>
      </c>
      <c r="AD6" s="49">
        <v>35.799999999999997</v>
      </c>
      <c r="AE6" s="49">
        <v>144.92038888888888</v>
      </c>
      <c r="AF6" s="33">
        <v>118</v>
      </c>
      <c r="AG6" s="49">
        <v>500</v>
      </c>
      <c r="AH6" s="33">
        <f t="shared" si="2"/>
        <v>9359.8653108888884</v>
      </c>
      <c r="AI6" s="33">
        <f t="shared" si="3"/>
        <v>13223.977910477777</v>
      </c>
      <c r="AJ6" s="33">
        <f>E6-AI6</f>
        <v>4580.5412561888879</v>
      </c>
    </row>
    <row r="7" spans="1:36" x14ac:dyDescent="0.2">
      <c r="A7" s="54">
        <v>44713</v>
      </c>
      <c r="B7" s="52">
        <v>2821.9919444444445</v>
      </c>
      <c r="C7" s="52">
        <v>1881.3280555555555</v>
      </c>
      <c r="D7" s="51">
        <v>7171.4191666666666</v>
      </c>
      <c r="E7" s="33">
        <v>11874.739166666666</v>
      </c>
      <c r="F7" s="47">
        <v>1166.6666666666667</v>
      </c>
      <c r="G7" s="48">
        <v>555.55555555555554</v>
      </c>
      <c r="H7" s="48">
        <v>972.22222222222217</v>
      </c>
      <c r="I7" s="33">
        <f t="shared" si="0"/>
        <v>2694.4444444444443</v>
      </c>
      <c r="J7" s="53">
        <v>227.08333333333334</v>
      </c>
      <c r="K7" s="53">
        <v>0</v>
      </c>
      <c r="L7" s="53">
        <v>99.444444444444443</v>
      </c>
      <c r="M7" s="33">
        <f t="shared" si="1"/>
        <v>701.74633333333327</v>
      </c>
      <c r="N7" s="53">
        <v>2923.9430555555555</v>
      </c>
      <c r="O7" s="50">
        <v>248.88888888888889</v>
      </c>
      <c r="P7" s="33">
        <f t="shared" si="4"/>
        <v>4201.106055555555</v>
      </c>
      <c r="Q7" s="51">
        <v>1472.2222222222222</v>
      </c>
      <c r="R7" s="53">
        <v>736.11111111111109</v>
      </c>
      <c r="S7" s="33">
        <v>269.02777777777777</v>
      </c>
      <c r="T7" s="53">
        <v>32.5</v>
      </c>
      <c r="U7" s="53">
        <v>127.77777777777777</v>
      </c>
      <c r="V7" s="51">
        <v>126.44999999999999</v>
      </c>
      <c r="W7" s="33">
        <v>172.22222222222223</v>
      </c>
      <c r="X7" s="33">
        <v>5.9444444444444446</v>
      </c>
      <c r="Y7" s="33">
        <v>183.08333333333334</v>
      </c>
      <c r="Z7" s="33">
        <v>146.16666666666666</v>
      </c>
      <c r="AA7" s="53">
        <v>161.5</v>
      </c>
      <c r="AB7" s="50">
        <v>543.11583333333328</v>
      </c>
      <c r="AC7" s="53">
        <v>56.18611111111111</v>
      </c>
      <c r="AD7" s="53">
        <v>35.799999999999997</v>
      </c>
      <c r="AE7" s="53">
        <v>118.45822222222222</v>
      </c>
      <c r="AF7" s="33">
        <v>118</v>
      </c>
      <c r="AG7" s="33">
        <v>305.55555555555554</v>
      </c>
      <c r="AH7" s="33">
        <f t="shared" si="2"/>
        <v>8811.2273333333287</v>
      </c>
      <c r="AI7" s="33">
        <f t="shared" si="3"/>
        <v>11505.671777777774</v>
      </c>
      <c r="AJ7" s="33">
        <f>E7-AI7</f>
        <v>369.06738888889231</v>
      </c>
    </row>
    <row r="8" spans="1:36" x14ac:dyDescent="0.2">
      <c r="A8" s="54">
        <v>44743</v>
      </c>
      <c r="B8" s="33">
        <v>6345.9894444444444</v>
      </c>
      <c r="C8" s="33">
        <v>4230.6597222222226</v>
      </c>
      <c r="D8" s="33">
        <v>15864.97388888889</v>
      </c>
      <c r="E8" s="33">
        <v>26441.623055555556</v>
      </c>
      <c r="F8" s="33">
        <v>2611.1111111111113</v>
      </c>
      <c r="G8" s="33">
        <v>1384.6763888888891</v>
      </c>
      <c r="H8" s="33">
        <v>2219.1705555555554</v>
      </c>
      <c r="I8" s="33">
        <f t="shared" si="0"/>
        <v>6214.9580555555558</v>
      </c>
      <c r="J8" s="33">
        <v>629.72222222222217</v>
      </c>
      <c r="K8" s="33">
        <v>0</v>
      </c>
      <c r="L8" s="33">
        <v>0</v>
      </c>
      <c r="M8" s="33">
        <f t="shared" si="1"/>
        <v>749.31766666666658</v>
      </c>
      <c r="N8" s="33">
        <v>3122.1569444444444</v>
      </c>
      <c r="O8" s="33">
        <v>251.11111111111111</v>
      </c>
      <c r="P8" s="33">
        <f t="shared" si="4"/>
        <v>4752.3079444444447</v>
      </c>
      <c r="Q8" s="33">
        <v>965.23636111111125</v>
      </c>
      <c r="R8" s="33">
        <v>555.55555555555554</v>
      </c>
      <c r="S8" s="33">
        <v>269.02777777777777</v>
      </c>
      <c r="T8" s="33">
        <v>29.722222222222221</v>
      </c>
      <c r="U8" s="33">
        <v>130</v>
      </c>
      <c r="V8" s="33">
        <v>78.932500000000005</v>
      </c>
      <c r="W8" s="33">
        <v>172.22222222222223</v>
      </c>
      <c r="X8" s="33">
        <v>5.9444444444444446</v>
      </c>
      <c r="Y8" s="33">
        <v>183.49611111111111</v>
      </c>
      <c r="Z8" s="33">
        <v>209.78703708333333</v>
      </c>
      <c r="AA8" s="33">
        <v>249.66222222222223</v>
      </c>
      <c r="AB8" s="33">
        <v>476.29729666666663</v>
      </c>
      <c r="AC8" s="33">
        <v>56.393120833333327</v>
      </c>
      <c r="AD8" s="53">
        <v>35.799999999999997</v>
      </c>
      <c r="AE8" s="33">
        <v>46.761375416666667</v>
      </c>
      <c r="AF8" s="33">
        <v>118</v>
      </c>
      <c r="AG8" s="33">
        <v>617.97222222222217</v>
      </c>
      <c r="AH8" s="33">
        <f t="shared" si="2"/>
        <v>8953.1184133333354</v>
      </c>
      <c r="AI8" s="33">
        <f t="shared" si="3"/>
        <v>15168.076468888892</v>
      </c>
      <c r="AJ8" s="33">
        <f>E8-AI8</f>
        <v>11273.546586666664</v>
      </c>
    </row>
    <row r="9" spans="1:36" x14ac:dyDescent="0.2">
      <c r="A9" s="54">
        <v>44774</v>
      </c>
      <c r="B9" s="33">
        <v>5398.0031388888892</v>
      </c>
      <c r="C9" s="33">
        <v>3598.6686111111112</v>
      </c>
      <c r="D9" s="33">
        <v>11925.820833333333</v>
      </c>
      <c r="E9" s="33">
        <v>20922.492583333333</v>
      </c>
      <c r="F9" s="33">
        <v>1861.1111111111111</v>
      </c>
      <c r="G9" s="33">
        <v>1206.3266111098887</v>
      </c>
      <c r="H9" s="33">
        <v>1249.3127776333333</v>
      </c>
      <c r="I9" s="33">
        <f t="shared" si="0"/>
        <v>4316.7504998543327</v>
      </c>
      <c r="J9" s="33">
        <v>625.27777777777783</v>
      </c>
      <c r="K9" s="33">
        <v>0</v>
      </c>
      <c r="L9" s="33">
        <v>0</v>
      </c>
      <c r="M9" s="33">
        <f t="shared" si="1"/>
        <v>708.48719333333327</v>
      </c>
      <c r="N9" s="33">
        <v>2952.0299722222221</v>
      </c>
      <c r="O9" s="33">
        <v>285.55555555555554</v>
      </c>
      <c r="P9" s="33">
        <f t="shared" si="4"/>
        <v>4571.350498888889</v>
      </c>
      <c r="Q9" s="33">
        <v>952.54250000000013</v>
      </c>
      <c r="R9" s="33">
        <v>833.33333333333337</v>
      </c>
      <c r="S9" s="33">
        <v>269.02777777777777</v>
      </c>
      <c r="T9" s="33">
        <v>58.388888888888886</v>
      </c>
      <c r="U9" s="33">
        <v>90.555555555555557</v>
      </c>
      <c r="V9" s="33">
        <v>70.694444444444443</v>
      </c>
      <c r="W9" s="33">
        <v>172.22222222222223</v>
      </c>
      <c r="X9" s="33">
        <v>5.9444444444444446</v>
      </c>
      <c r="Y9" s="33">
        <v>164.55805555555557</v>
      </c>
      <c r="Z9" s="33">
        <v>147.39846636111113</v>
      </c>
      <c r="AA9" s="33">
        <v>151.66666666666666</v>
      </c>
      <c r="AB9" s="33">
        <v>239.13883991666665</v>
      </c>
      <c r="AC9" s="33">
        <v>56.487915277777773</v>
      </c>
      <c r="AD9" s="53">
        <v>35.799999999999997</v>
      </c>
      <c r="AE9" s="33">
        <v>149.96791666666667</v>
      </c>
      <c r="AF9" s="33">
        <v>118</v>
      </c>
      <c r="AG9" s="33">
        <v>527.77777777777783</v>
      </c>
      <c r="AH9" s="33">
        <f t="shared" si="2"/>
        <v>8614.8553037777765</v>
      </c>
      <c r="AI9" s="33">
        <f t="shared" si="3"/>
        <v>12931.605803632108</v>
      </c>
      <c r="AJ9" s="33">
        <f>E9-AI9</f>
        <v>7990.8867797012244</v>
      </c>
    </row>
    <row r="10" spans="1:36" x14ac:dyDescent="0.2">
      <c r="A10" s="54">
        <v>44805</v>
      </c>
      <c r="B10" s="33">
        <v>5495.2106666666668</v>
      </c>
      <c r="C10" s="33">
        <v>3663.4737777777782</v>
      </c>
      <c r="D10" s="33">
        <v>13738.026666666667</v>
      </c>
      <c r="E10" s="33">
        <v>22896.711111111115</v>
      </c>
      <c r="F10" s="33">
        <v>2138.8888888888887</v>
      </c>
      <c r="G10" s="33">
        <v>1808.1363392896662</v>
      </c>
      <c r="H10" s="33">
        <v>431.60242055555557</v>
      </c>
      <c r="I10" s="33">
        <f t="shared" si="0"/>
        <v>4378.6276487341111</v>
      </c>
      <c r="J10" s="33">
        <v>487.63888888888891</v>
      </c>
      <c r="K10" s="33">
        <v>0</v>
      </c>
      <c r="L10" s="33">
        <v>877.77777777777783</v>
      </c>
      <c r="M10" s="33">
        <f t="shared" si="1"/>
        <v>750.76533000000018</v>
      </c>
      <c r="N10" s="33">
        <v>3128.1888750000007</v>
      </c>
      <c r="O10" s="33">
        <v>277.77777777777777</v>
      </c>
      <c r="P10" s="33">
        <f t="shared" si="4"/>
        <v>5522.1486494444453</v>
      </c>
      <c r="Q10" s="33">
        <v>1758.9916666666668</v>
      </c>
      <c r="R10" s="33">
        <v>747.45916666666665</v>
      </c>
      <c r="S10" s="33">
        <v>269.02777777777777</v>
      </c>
      <c r="T10" s="33">
        <v>40.722222222222221</v>
      </c>
      <c r="U10" s="33">
        <v>104.44444444444444</v>
      </c>
      <c r="V10" s="33">
        <v>144.0925</v>
      </c>
      <c r="W10" s="33">
        <v>172.22222222222223</v>
      </c>
      <c r="X10" s="33">
        <v>5.9444444444444446</v>
      </c>
      <c r="Y10" s="33">
        <v>130.005</v>
      </c>
      <c r="Z10" s="33">
        <v>62.873881944444442</v>
      </c>
      <c r="AA10" s="33">
        <v>248.05555555555554</v>
      </c>
      <c r="AB10" s="33">
        <v>263.16228583333333</v>
      </c>
      <c r="AC10" s="33">
        <v>56.487915277777773</v>
      </c>
      <c r="AD10" s="53">
        <v>35.799999999999997</v>
      </c>
      <c r="AE10" s="33">
        <v>170.24083333333334</v>
      </c>
      <c r="AF10" s="33">
        <v>118</v>
      </c>
      <c r="AG10" s="33">
        <v>515.02777777777783</v>
      </c>
      <c r="AH10" s="33">
        <f t="shared" si="2"/>
        <v>10364.706343611113</v>
      </c>
      <c r="AI10" s="33">
        <f>AH10+I10</f>
        <v>14743.333992345224</v>
      </c>
      <c r="AJ10" s="33">
        <f>E10-AI10</f>
        <v>8153.3771187658913</v>
      </c>
    </row>
    <row r="11" spans="1:36" x14ac:dyDescent="0.2">
      <c r="A11" s="54">
        <v>44835</v>
      </c>
      <c r="B11" s="33">
        <v>3969.1485638888894</v>
      </c>
      <c r="C11" s="33">
        <v>2646.0990422222221</v>
      </c>
      <c r="D11" s="33">
        <v>7765.7254499999999</v>
      </c>
      <c r="E11" s="33">
        <v>14380.973056111112</v>
      </c>
      <c r="F11" s="33">
        <v>1388.8888888888889</v>
      </c>
      <c r="G11" s="33">
        <v>671.27221779777517</v>
      </c>
      <c r="H11" s="33">
        <v>619.92006944444449</v>
      </c>
      <c r="I11" s="33">
        <f t="shared" si="0"/>
        <v>2680.0811761311084</v>
      </c>
      <c r="J11" s="33">
        <v>420.83333333333331</v>
      </c>
      <c r="K11" s="33">
        <v>0</v>
      </c>
      <c r="L11" s="33">
        <v>0</v>
      </c>
      <c r="M11" s="33">
        <f t="shared" si="1"/>
        <v>737.37346666666667</v>
      </c>
      <c r="N11" s="33">
        <v>3072.3894444444445</v>
      </c>
      <c r="O11" s="33">
        <v>296.66666666666669</v>
      </c>
      <c r="P11" s="33">
        <f t="shared" si="4"/>
        <v>4527.2629111111119</v>
      </c>
      <c r="Q11" s="33">
        <v>2557.0605555555549</v>
      </c>
      <c r="R11" s="33">
        <v>722.22222222222217</v>
      </c>
      <c r="S11" s="33">
        <v>269.02777777777777</v>
      </c>
      <c r="T11" s="33">
        <v>40</v>
      </c>
      <c r="U11" s="33">
        <v>80</v>
      </c>
      <c r="V11" s="33">
        <v>173.31416666666667</v>
      </c>
      <c r="W11" s="33">
        <v>172.22222222222223</v>
      </c>
      <c r="X11" s="33">
        <v>5.9444444444444446</v>
      </c>
      <c r="Y11" s="33">
        <v>145.92555555555555</v>
      </c>
      <c r="Z11" s="33">
        <v>62.979300694444447</v>
      </c>
      <c r="AA11" s="33">
        <v>216.25</v>
      </c>
      <c r="AB11" s="33">
        <v>241.34652833333334</v>
      </c>
      <c r="AC11" s="33">
        <v>56.675306944444444</v>
      </c>
      <c r="AD11" s="53">
        <v>35.799999999999997</v>
      </c>
      <c r="AE11" s="33">
        <v>176.07463058333332</v>
      </c>
      <c r="AF11" s="33">
        <v>128.3269383611111</v>
      </c>
      <c r="AG11" s="33">
        <v>361.11111111111109</v>
      </c>
      <c r="AH11" s="33">
        <f t="shared" si="2"/>
        <v>9971.543671583333</v>
      </c>
      <c r="AI11" s="33">
        <f t="shared" si="3"/>
        <v>12651.624847714442</v>
      </c>
      <c r="AJ11" s="33">
        <f>E11-AI11</f>
        <v>1729.3482083966701</v>
      </c>
    </row>
    <row r="12" spans="1:36" x14ac:dyDescent="0.2">
      <c r="A12" s="54">
        <v>44866</v>
      </c>
      <c r="B12" s="33">
        <v>5675.9397222222215</v>
      </c>
      <c r="C12" s="33">
        <v>3783.9597222222219</v>
      </c>
      <c r="D12" s="33">
        <v>14796.252777777778</v>
      </c>
      <c r="E12" s="33">
        <v>24256.152222222223</v>
      </c>
      <c r="F12" s="33">
        <v>2172.2222222222222</v>
      </c>
      <c r="G12" s="33">
        <v>1723.8328678111111</v>
      </c>
      <c r="H12" s="33">
        <v>787.54525466666666</v>
      </c>
      <c r="I12" s="33">
        <f t="shared" si="0"/>
        <v>4683.6003447000003</v>
      </c>
      <c r="J12" s="33">
        <v>992.08333333333337</v>
      </c>
      <c r="K12" s="33">
        <v>0</v>
      </c>
      <c r="L12" s="33">
        <v>0</v>
      </c>
      <c r="M12" s="33">
        <f t="shared" si="1"/>
        <v>717.64178222221994</v>
      </c>
      <c r="N12" s="33">
        <v>2990.1740925925833</v>
      </c>
      <c r="O12" s="33">
        <v>466.66666666666669</v>
      </c>
      <c r="P12" s="33">
        <f t="shared" si="4"/>
        <v>5166.5658748148035</v>
      </c>
      <c r="Q12" s="33">
        <v>4642.1928888888888</v>
      </c>
      <c r="R12" s="33">
        <v>833.33333333333337</v>
      </c>
      <c r="S12" s="33">
        <v>269.02777777777777</v>
      </c>
      <c r="T12" s="33">
        <v>55.166666666666664</v>
      </c>
      <c r="U12" s="33">
        <v>51.111111111111114</v>
      </c>
      <c r="V12" s="33">
        <v>55.888888888888886</v>
      </c>
      <c r="W12" s="33">
        <v>174.11111111111111</v>
      </c>
      <c r="X12" s="33">
        <v>6.0277777777777777</v>
      </c>
      <c r="Y12" s="33">
        <v>146.14416666666665</v>
      </c>
      <c r="Z12" s="33">
        <v>433.32751041666666</v>
      </c>
      <c r="AA12" s="33">
        <v>329.72222222222223</v>
      </c>
      <c r="AB12" s="33">
        <v>183.96718194444441</v>
      </c>
      <c r="AC12" s="33">
        <v>56.767590277777771</v>
      </c>
      <c r="AD12" s="33">
        <v>36.170499999999997</v>
      </c>
      <c r="AE12" s="33">
        <v>176.07463058333332</v>
      </c>
      <c r="AF12" s="33">
        <v>128.53589069444445</v>
      </c>
      <c r="AG12" s="33">
        <v>541.66666666666663</v>
      </c>
      <c r="AH12" s="33">
        <f t="shared" si="2"/>
        <v>13285.801789842579</v>
      </c>
      <c r="AI12" s="33">
        <f t="shared" si="3"/>
        <v>17969.402134542579</v>
      </c>
      <c r="AJ12" s="33">
        <f>E12-AI12</f>
        <v>6286.7500876796439</v>
      </c>
    </row>
    <row r="13" spans="1:36" x14ac:dyDescent="0.2">
      <c r="A13" s="54">
        <v>44896</v>
      </c>
      <c r="B13" s="33">
        <v>8197.7705555555549</v>
      </c>
      <c r="C13" s="33">
        <v>5465.1805555555557</v>
      </c>
      <c r="D13" s="33">
        <v>16039.116388888888</v>
      </c>
      <c r="E13" s="33">
        <v>29702.067499999997</v>
      </c>
      <c r="F13" s="33">
        <v>3319.4444444444443</v>
      </c>
      <c r="G13" s="33">
        <v>2883.8784299999993</v>
      </c>
      <c r="H13" s="33">
        <v>525.37747777777497</v>
      </c>
      <c r="I13" s="33">
        <f t="shared" si="0"/>
        <v>6728.7003522222194</v>
      </c>
      <c r="J13" s="33">
        <v>1119.0277777777778</v>
      </c>
      <c r="K13" s="33">
        <v>266.77777777777777</v>
      </c>
      <c r="L13" s="33">
        <v>0</v>
      </c>
      <c r="M13" s="33">
        <v>888.88888888888891</v>
      </c>
      <c r="N13" s="33">
        <v>4006.0438888888884</v>
      </c>
      <c r="O13" s="33">
        <v>472.22222222222223</v>
      </c>
      <c r="P13" s="33">
        <f t="shared" si="4"/>
        <v>6752.9605555555554</v>
      </c>
      <c r="Q13" s="33">
        <v>940.01277777777773</v>
      </c>
      <c r="R13" s="33">
        <v>627.94444444444446</v>
      </c>
      <c r="S13" s="33">
        <v>269.02777777777777</v>
      </c>
      <c r="T13" s="33">
        <v>68.888888888888886</v>
      </c>
      <c r="U13" s="33">
        <v>116.11111111111111</v>
      </c>
      <c r="V13" s="33">
        <v>406.01888888888891</v>
      </c>
      <c r="W13" s="33">
        <v>174.11111111111111</v>
      </c>
      <c r="X13" s="33">
        <v>6.0277777777777777</v>
      </c>
      <c r="Y13" s="33">
        <v>146.35694444444445</v>
      </c>
      <c r="Z13" s="33">
        <v>57.617990277777785</v>
      </c>
      <c r="AA13" s="33">
        <v>354.02777777777777</v>
      </c>
      <c r="AB13" s="33">
        <v>319.55088372222218</v>
      </c>
      <c r="AC13" s="33">
        <v>56.767590277777771</v>
      </c>
      <c r="AD13" s="33">
        <v>36.170499999999997</v>
      </c>
      <c r="AE13" s="33">
        <v>196.63585922222222</v>
      </c>
      <c r="AF13" s="33">
        <v>128.53589069444445</v>
      </c>
      <c r="AG13" s="33">
        <v>813.88888888888891</v>
      </c>
      <c r="AH13" s="33">
        <f t="shared" si="2"/>
        <v>11470.655658638889</v>
      </c>
      <c r="AI13" s="33">
        <f t="shared" si="3"/>
        <v>18199.356010861109</v>
      </c>
      <c r="AJ13" s="33">
        <f>E13-AI13</f>
        <v>11502.711489138888</v>
      </c>
    </row>
    <row r="14" spans="1:36" x14ac:dyDescent="0.2">
      <c r="A14" s="54">
        <v>44927</v>
      </c>
      <c r="B14" s="45">
        <v>11362.223050000001</v>
      </c>
      <c r="C14" s="45">
        <v>4926.2308388888887</v>
      </c>
      <c r="D14" s="46">
        <v>18609.989444444444</v>
      </c>
      <c r="E14" s="33">
        <v>34898.443333333329</v>
      </c>
      <c r="F14" s="33">
        <v>4152.7777777777774</v>
      </c>
      <c r="G14" s="55">
        <v>2244.0219444444442</v>
      </c>
      <c r="H14" s="55">
        <v>2203.6549999999997</v>
      </c>
      <c r="I14" s="33">
        <f t="shared" si="0"/>
        <v>8600.4547222222209</v>
      </c>
      <c r="J14" s="56">
        <v>1020.1388888888889</v>
      </c>
      <c r="K14" s="33">
        <v>0</v>
      </c>
      <c r="L14" s="56">
        <v>1183.3333333333333</v>
      </c>
      <c r="M14" s="33">
        <v>833.33333333333337</v>
      </c>
      <c r="N14" s="56">
        <v>4358.3862222222215</v>
      </c>
      <c r="O14" s="57">
        <v>565.13888888888891</v>
      </c>
      <c r="P14" s="33">
        <f t="shared" si="4"/>
        <v>7960.3306666666658</v>
      </c>
      <c r="Q14" s="46">
        <v>1306.2641666666668</v>
      </c>
      <c r="R14" s="33">
        <v>805.55555555555554</v>
      </c>
      <c r="S14" s="33">
        <v>269.02777777777777</v>
      </c>
      <c r="T14" s="56">
        <v>154.11111111111111</v>
      </c>
      <c r="U14" s="56">
        <v>118.88888888888889</v>
      </c>
      <c r="V14" s="46">
        <v>202.78861111111112</v>
      </c>
      <c r="W14" s="33">
        <v>174.11111111111111</v>
      </c>
      <c r="X14" s="33">
        <v>6.0277777777777777</v>
      </c>
      <c r="Y14" s="33">
        <v>146.35694444444445</v>
      </c>
      <c r="Z14" s="57">
        <v>63.27055277777778</v>
      </c>
      <c r="AA14" s="56">
        <v>289.5</v>
      </c>
      <c r="AB14" s="57">
        <v>445.77148422222223</v>
      </c>
      <c r="AC14" s="33">
        <v>56.767590277777771</v>
      </c>
      <c r="AD14" s="33">
        <v>36.170499999999997</v>
      </c>
      <c r="AE14" s="56">
        <v>277.43523555555555</v>
      </c>
      <c r="AF14" s="33">
        <v>128.53589069444445</v>
      </c>
      <c r="AG14" s="33">
        <v>805.55555555555554</v>
      </c>
      <c r="AH14" s="33">
        <f t="shared" si="2"/>
        <v>13246.46942019444</v>
      </c>
      <c r="AI14" s="33">
        <f t="shared" si="3"/>
        <v>21846.924142416661</v>
      </c>
      <c r="AJ14" s="33">
        <f>E14-AI14</f>
        <v>13051.519190916668</v>
      </c>
    </row>
    <row r="15" spans="1:36" x14ac:dyDescent="0.2">
      <c r="A15" s="54">
        <v>44958</v>
      </c>
      <c r="B15" s="33">
        <v>6112.6362361111114</v>
      </c>
      <c r="C15" s="33">
        <v>4075.0908250000002</v>
      </c>
      <c r="D15" s="33">
        <v>16622.081111111111</v>
      </c>
      <c r="E15" s="33">
        <v>26809.808172222223</v>
      </c>
      <c r="F15" s="33">
        <v>2500</v>
      </c>
      <c r="G15" s="33">
        <v>1636.1069444444447</v>
      </c>
      <c r="H15" s="33">
        <v>1691.2816666666668</v>
      </c>
      <c r="I15" s="33">
        <f t="shared" si="0"/>
        <v>5827.3886111111115</v>
      </c>
      <c r="J15" s="33">
        <v>834.30416666666667</v>
      </c>
      <c r="K15" s="33">
        <v>0</v>
      </c>
      <c r="L15" s="33">
        <v>0</v>
      </c>
      <c r="M15" s="33">
        <v>1111.1111111111111</v>
      </c>
      <c r="N15" s="33">
        <v>4018.081930555556</v>
      </c>
      <c r="O15" s="33">
        <v>515.13888888888891</v>
      </c>
      <c r="P15" s="33">
        <f t="shared" si="4"/>
        <v>6478.6360972222228</v>
      </c>
      <c r="Q15" s="33">
        <v>916.66666666666663</v>
      </c>
      <c r="R15" s="33">
        <v>861.11111111111109</v>
      </c>
      <c r="S15" s="33">
        <v>269.02777777777777</v>
      </c>
      <c r="T15" s="33">
        <v>154.11111111111111</v>
      </c>
      <c r="U15" s="33">
        <v>91.111111111111114</v>
      </c>
      <c r="V15" s="33">
        <v>325.30555555555554</v>
      </c>
      <c r="W15" s="33">
        <v>174.11111111111111</v>
      </c>
      <c r="X15" s="33">
        <v>6.0277777777777777</v>
      </c>
      <c r="Y15" s="33">
        <v>173.10527777777779</v>
      </c>
      <c r="Z15" s="57">
        <v>63.27055277777778</v>
      </c>
      <c r="AA15" s="33">
        <v>182.5</v>
      </c>
      <c r="AB15" s="33">
        <v>894.44444444444446</v>
      </c>
      <c r="AC15" s="33">
        <v>56.767590277777771</v>
      </c>
      <c r="AD15" s="33">
        <v>80.247243166666664</v>
      </c>
      <c r="AE15" s="33">
        <v>583.33333333333337</v>
      </c>
      <c r="AF15" s="33">
        <v>128.53589069444445</v>
      </c>
      <c r="AG15" s="33">
        <v>777.77777777777783</v>
      </c>
      <c r="AH15" s="33">
        <f t="shared" si="2"/>
        <v>12216.090429694445</v>
      </c>
      <c r="AI15" s="33">
        <f t="shared" si="3"/>
        <v>18043.479040805556</v>
      </c>
      <c r="AJ15" s="33">
        <f>E15-AI15</f>
        <v>8766.3291314166672</v>
      </c>
    </row>
    <row r="16" spans="1:36" x14ac:dyDescent="0.2">
      <c r="A16" s="54">
        <v>44986</v>
      </c>
      <c r="B16" s="33">
        <v>7636.8269341522582</v>
      </c>
      <c r="C16" s="33">
        <v>5603.8833169390737</v>
      </c>
      <c r="D16" s="33">
        <v>21306.423360019777</v>
      </c>
      <c r="E16" s="33">
        <v>34547.133611111116</v>
      </c>
      <c r="F16" s="33">
        <v>3333.3333333333335</v>
      </c>
      <c r="G16" s="33">
        <v>1684.3272222222224</v>
      </c>
      <c r="H16" s="33">
        <v>1902.1211111111106</v>
      </c>
      <c r="I16" s="33">
        <f t="shared" si="0"/>
        <v>6919.7816666666668</v>
      </c>
      <c r="J16" s="33">
        <v>844.61111111111109</v>
      </c>
      <c r="K16" s="33">
        <v>44.916666666666664</v>
      </c>
      <c r="L16" s="33">
        <v>1029.5833333333333</v>
      </c>
      <c r="M16" s="33">
        <v>1055.5555555555557</v>
      </c>
      <c r="N16" s="33">
        <v>4245.8366444842586</v>
      </c>
      <c r="O16" s="33">
        <v>498.88888888888891</v>
      </c>
      <c r="P16" s="33">
        <f t="shared" si="4"/>
        <v>7719.3922000398143</v>
      </c>
      <c r="Q16" s="33">
        <v>1444.4444444444443</v>
      </c>
      <c r="R16" s="33">
        <v>833.33333333333337</v>
      </c>
      <c r="S16" s="33">
        <v>269.02777777777777</v>
      </c>
      <c r="T16" s="33">
        <v>128.83333333333334</v>
      </c>
      <c r="U16" s="33">
        <v>128.47222222222223</v>
      </c>
      <c r="V16" s="33">
        <v>712.96624999999995</v>
      </c>
      <c r="W16" s="33">
        <v>174.11111111111111</v>
      </c>
      <c r="X16" s="33">
        <v>6.0277777777777777</v>
      </c>
      <c r="Y16" s="33">
        <v>173.10527777777779</v>
      </c>
      <c r="Z16" s="33">
        <v>212.23531166666669</v>
      </c>
      <c r="AA16" s="33">
        <v>318.13888888888891</v>
      </c>
      <c r="AB16" s="33">
        <v>926.89491277777779</v>
      </c>
      <c r="AC16" s="33">
        <v>56.767590277777771</v>
      </c>
      <c r="AD16" s="33">
        <v>80.247243166666664</v>
      </c>
      <c r="AE16" s="33">
        <v>189.90263766666666</v>
      </c>
      <c r="AF16" s="33">
        <v>128.53589069444445</v>
      </c>
      <c r="AG16" s="33">
        <v>833.33333333333337</v>
      </c>
      <c r="AH16" s="33">
        <f t="shared" si="2"/>
        <v>14335.769536289814</v>
      </c>
      <c r="AI16" s="33">
        <f t="shared" si="3"/>
        <v>21255.551202956482</v>
      </c>
      <c r="AJ16" s="33">
        <f>E16-AI16</f>
        <v>13291.582408154634</v>
      </c>
    </row>
    <row r="17" spans="1:36" x14ac:dyDescent="0.2">
      <c r="A17" s="54">
        <v>45017</v>
      </c>
      <c r="B17" s="33">
        <v>10182.808819444444</v>
      </c>
      <c r="C17" s="33">
        <v>6788.5391666666665</v>
      </c>
      <c r="D17" s="33">
        <v>17039.369466666667</v>
      </c>
      <c r="E17" s="33">
        <v>34010.717452777775</v>
      </c>
      <c r="F17" s="33">
        <v>4055.5555555555557</v>
      </c>
      <c r="G17" s="33">
        <v>3226.6750277777778</v>
      </c>
      <c r="H17" s="33">
        <v>2049.2951111111111</v>
      </c>
      <c r="I17" s="33">
        <f t="shared" si="0"/>
        <v>9331.5256944444445</v>
      </c>
      <c r="J17" s="33">
        <v>889.99833333333333</v>
      </c>
      <c r="K17" s="33">
        <v>0</v>
      </c>
      <c r="L17" s="33">
        <v>0</v>
      </c>
      <c r="M17" s="33">
        <v>1250</v>
      </c>
      <c r="N17" s="33">
        <v>4731.0797836620368</v>
      </c>
      <c r="O17" s="33">
        <v>486.66666666666669</v>
      </c>
      <c r="P17" s="33">
        <f t="shared" si="4"/>
        <v>7357.7447836620368</v>
      </c>
      <c r="Q17" s="33">
        <v>1418.7798666666665</v>
      </c>
      <c r="R17" s="33">
        <v>958.33333333333337</v>
      </c>
      <c r="S17" s="33">
        <v>269.02777777777777</v>
      </c>
      <c r="T17" s="33">
        <v>116.55555555555556</v>
      </c>
      <c r="U17" s="33">
        <v>127.94444444444444</v>
      </c>
      <c r="V17" s="33">
        <v>210.5</v>
      </c>
      <c r="W17" s="33">
        <v>216.66666666666666</v>
      </c>
      <c r="X17" s="33">
        <v>6.0277777777777777</v>
      </c>
      <c r="Y17" s="33">
        <v>173.31777777777776</v>
      </c>
      <c r="Z17" s="33">
        <v>212.40887013888889</v>
      </c>
      <c r="AA17" s="33">
        <v>323.63888888888891</v>
      </c>
      <c r="AB17" s="33">
        <v>840.4097613888888</v>
      </c>
      <c r="AC17" s="33">
        <v>56.767590277777771</v>
      </c>
      <c r="AD17" s="33">
        <v>90.951250000000002</v>
      </c>
      <c r="AE17" s="33">
        <v>339.38964222222216</v>
      </c>
      <c r="AF17" s="33">
        <v>128.53589069444445</v>
      </c>
      <c r="AG17" s="33">
        <v>861.11111111111109</v>
      </c>
      <c r="AH17" s="33">
        <f t="shared" si="2"/>
        <v>13708.110988384256</v>
      </c>
      <c r="AI17" s="33">
        <f t="shared" si="3"/>
        <v>23039.636682828699</v>
      </c>
      <c r="AJ17" s="33">
        <f>E17-AI17</f>
        <v>10971.080769949076</v>
      </c>
    </row>
    <row r="18" spans="1:36" x14ac:dyDescent="0.2">
      <c r="A18" s="54">
        <v>45047</v>
      </c>
      <c r="B18" s="58">
        <v>7338.333333333333</v>
      </c>
      <c r="C18" s="58">
        <v>5283.6402777777776</v>
      </c>
      <c r="D18" s="58">
        <v>16731.527777777777</v>
      </c>
      <c r="E18" s="58">
        <v>29353.50138888889</v>
      </c>
      <c r="F18" s="58">
        <v>3000</v>
      </c>
      <c r="G18" s="58">
        <v>1708.2878916666668</v>
      </c>
      <c r="H18" s="58">
        <v>1519.95955</v>
      </c>
      <c r="I18" s="33">
        <f t="shared" si="0"/>
        <v>6228.2474416666664</v>
      </c>
      <c r="J18" s="58">
        <v>758.76333333333343</v>
      </c>
      <c r="K18" s="58">
        <v>224.58333333333334</v>
      </c>
      <c r="L18" s="58">
        <v>202.22222222222223</v>
      </c>
      <c r="M18" s="58">
        <v>1180.5555555555557</v>
      </c>
      <c r="N18" s="58">
        <v>5018.4994444444446</v>
      </c>
      <c r="O18" s="58">
        <v>471.11111111111109</v>
      </c>
      <c r="P18" s="33">
        <f t="shared" si="4"/>
        <v>7855.7350000000006</v>
      </c>
      <c r="Q18" s="58">
        <v>930.55555555555554</v>
      </c>
      <c r="R18" s="58">
        <v>1166.6666666666667</v>
      </c>
      <c r="S18" s="58">
        <v>269.02777777777777</v>
      </c>
      <c r="T18" s="58">
        <v>116.55555555555556</v>
      </c>
      <c r="U18" s="58">
        <v>116.66666666666667</v>
      </c>
      <c r="V18" s="58">
        <v>399.33749999999998</v>
      </c>
      <c r="W18" s="58">
        <v>187.5</v>
      </c>
      <c r="X18" s="58">
        <v>6.0277777777777777</v>
      </c>
      <c r="Y18" s="58">
        <v>173.31777777777776</v>
      </c>
      <c r="Z18" s="58">
        <v>212.58868180555552</v>
      </c>
      <c r="AA18" s="58">
        <v>220.83333333333334</v>
      </c>
      <c r="AB18" s="58">
        <v>648.72799499999985</v>
      </c>
      <c r="AC18" s="58">
        <v>57.145512499999995</v>
      </c>
      <c r="AD18" s="58">
        <v>90.951250000000002</v>
      </c>
      <c r="AE18" s="58">
        <v>366.89441874999994</v>
      </c>
      <c r="AF18" s="58">
        <v>128.53589069444445</v>
      </c>
      <c r="AG18" s="58">
        <v>702.77777777777783</v>
      </c>
      <c r="AH18" s="33">
        <f t="shared" si="2"/>
        <v>13649.845137638884</v>
      </c>
      <c r="AI18" s="33">
        <f t="shared" si="3"/>
        <v>19878.09257930555</v>
      </c>
      <c r="AJ18" s="33">
        <f>E18-AI18</f>
        <v>9475.4088095833395</v>
      </c>
    </row>
    <row r="19" spans="1:36" x14ac:dyDescent="0.2">
      <c r="A19" s="54">
        <v>45078</v>
      </c>
      <c r="B19" s="33">
        <v>6458.8563888888884</v>
      </c>
      <c r="C19" s="33">
        <v>4085.951111111111</v>
      </c>
      <c r="D19" s="33">
        <v>15332.020833333334</v>
      </c>
      <c r="E19" s="58">
        <v>25876.828333333331</v>
      </c>
      <c r="F19" s="33">
        <v>2500</v>
      </c>
      <c r="G19" s="33">
        <v>2011.0556569444441</v>
      </c>
      <c r="H19" s="33">
        <v>1344.8148138888889</v>
      </c>
      <c r="I19" s="33">
        <f t="shared" si="0"/>
        <v>5855.8704708333335</v>
      </c>
      <c r="J19" s="33">
        <v>110</v>
      </c>
      <c r="K19" s="33">
        <v>0</v>
      </c>
      <c r="L19" s="33">
        <v>944.44444444444446</v>
      </c>
      <c r="M19" s="33">
        <v>1319.4444444444443</v>
      </c>
      <c r="N19" s="33">
        <v>5082.6446755231482</v>
      </c>
      <c r="O19" s="33">
        <v>457.77777777777777</v>
      </c>
      <c r="P19" s="33">
        <f t="shared" si="4"/>
        <v>7914.3113421898142</v>
      </c>
      <c r="Q19" s="33">
        <v>698.5430555555555</v>
      </c>
      <c r="R19" s="33">
        <v>876.66777777777781</v>
      </c>
      <c r="S19" s="58">
        <v>269.02777777777777</v>
      </c>
      <c r="T19" s="33">
        <v>116.55555555555556</v>
      </c>
      <c r="U19" s="33">
        <v>115</v>
      </c>
      <c r="V19" s="33">
        <v>128.65333333333331</v>
      </c>
      <c r="W19" s="58">
        <v>187.5</v>
      </c>
      <c r="X19" s="58">
        <v>6.0277777777777777</v>
      </c>
      <c r="Y19" s="58">
        <v>173.31777777777776</v>
      </c>
      <c r="Z19" s="58">
        <v>212.58868180555552</v>
      </c>
      <c r="AA19" s="33">
        <v>264.80555555555554</v>
      </c>
      <c r="AB19" s="33">
        <v>954.57461449999994</v>
      </c>
      <c r="AC19" s="58">
        <v>57.145512499999995</v>
      </c>
      <c r="AD19" s="58">
        <v>90.951250000000002</v>
      </c>
      <c r="AE19" s="33">
        <v>289.95980819444441</v>
      </c>
      <c r="AF19" s="58">
        <v>128.53589069444445</v>
      </c>
      <c r="AG19" s="33">
        <v>675</v>
      </c>
      <c r="AH19" s="33">
        <f t="shared" si="2"/>
        <v>13159.165710995367</v>
      </c>
      <c r="AI19" s="33">
        <f t="shared" si="3"/>
        <v>19015.036181828698</v>
      </c>
      <c r="AJ19" s="33">
        <f>E19-AI19</f>
        <v>6861.7921515046328</v>
      </c>
    </row>
    <row r="20" spans="1:36" x14ac:dyDescent="0.2">
      <c r="A20" s="54">
        <v>45108</v>
      </c>
      <c r="B20" s="33">
        <v>7797.3772222222224</v>
      </c>
      <c r="C20" s="33">
        <v>5928.2080555555549</v>
      </c>
      <c r="D20" s="33">
        <v>20746.446944444444</v>
      </c>
      <c r="E20" s="58">
        <v>34472.032222222217</v>
      </c>
      <c r="F20" s="33">
        <v>3250</v>
      </c>
      <c r="G20" s="33">
        <v>2152.806863888889</v>
      </c>
      <c r="H20" s="33">
        <v>1833.3412722222222</v>
      </c>
      <c r="I20" s="33">
        <f t="shared" si="0"/>
        <v>7236.1481361111109</v>
      </c>
      <c r="J20" s="33">
        <v>207.22083333333333</v>
      </c>
      <c r="K20" s="33">
        <v>0</v>
      </c>
      <c r="L20" s="33">
        <v>138.88888888888889</v>
      </c>
      <c r="M20" s="33">
        <v>1319.4444444444443</v>
      </c>
      <c r="N20" s="33">
        <v>5495.1260895157411</v>
      </c>
      <c r="O20" s="33">
        <v>500</v>
      </c>
      <c r="P20" s="33">
        <f t="shared" si="4"/>
        <v>7660.6802561824079</v>
      </c>
      <c r="Q20" s="33">
        <v>1500</v>
      </c>
      <c r="R20" s="33">
        <v>1049.9158333333335</v>
      </c>
      <c r="S20" s="58">
        <v>269.02777777777777</v>
      </c>
      <c r="T20" s="33">
        <v>159.44444444444446</v>
      </c>
      <c r="U20" s="33">
        <v>170</v>
      </c>
      <c r="V20" s="33">
        <v>702.27555555555557</v>
      </c>
      <c r="W20" s="58">
        <v>187.5</v>
      </c>
      <c r="X20" s="58">
        <v>6.0277777777777777</v>
      </c>
      <c r="Y20" s="58">
        <v>173.31777777777776</v>
      </c>
      <c r="Z20" s="58">
        <v>212.58868180555552</v>
      </c>
      <c r="AA20" s="33">
        <v>452.11111111111109</v>
      </c>
      <c r="AB20" s="33">
        <v>649.80768499999999</v>
      </c>
      <c r="AC20" s="58">
        <v>57.145512499999995</v>
      </c>
      <c r="AD20" s="58">
        <v>90.951250000000002</v>
      </c>
      <c r="AE20" s="33">
        <v>319.48371291666666</v>
      </c>
      <c r="AF20" s="58">
        <v>128.53589069444445</v>
      </c>
      <c r="AG20" s="33">
        <v>933.33333333333337</v>
      </c>
      <c r="AH20" s="33">
        <f t="shared" si="2"/>
        <v>14722.146600210184</v>
      </c>
      <c r="AI20" s="33">
        <f t="shared" si="3"/>
        <v>21958.294736321295</v>
      </c>
      <c r="AJ20" s="33">
        <f>E20-AI20</f>
        <v>12513.737485900921</v>
      </c>
    </row>
    <row r="21" spans="1:36" x14ac:dyDescent="0.2">
      <c r="A21" s="54">
        <v>45139</v>
      </c>
      <c r="B21" s="33">
        <v>6600</v>
      </c>
      <c r="C21" s="33">
        <v>4400</v>
      </c>
      <c r="D21" s="33">
        <v>17000</v>
      </c>
      <c r="E21" s="33">
        <f>SUM(B21:D21)</f>
        <v>28000</v>
      </c>
      <c r="F21" s="33">
        <f>B21*39%</f>
        <v>2574</v>
      </c>
      <c r="G21" s="33">
        <f>C21*39%</f>
        <v>1716</v>
      </c>
      <c r="H21" s="33">
        <f>D21*10%</f>
        <v>1700</v>
      </c>
      <c r="I21" s="33">
        <f t="shared" si="0"/>
        <v>5990</v>
      </c>
      <c r="J21" s="33">
        <v>300</v>
      </c>
      <c r="K21" s="33">
        <v>0</v>
      </c>
      <c r="L21" s="33">
        <v>0</v>
      </c>
      <c r="M21" s="33">
        <f>N21*24%</f>
        <v>1318.8302614837778</v>
      </c>
      <c r="N21" s="33">
        <v>5495.1260895157411</v>
      </c>
      <c r="O21" s="33">
        <v>500</v>
      </c>
      <c r="P21" s="33">
        <f t="shared" si="4"/>
        <v>7613.9563509995187</v>
      </c>
      <c r="Q21" s="33">
        <v>1200</v>
      </c>
      <c r="R21" s="33">
        <v>1200</v>
      </c>
      <c r="S21" s="58">
        <v>269.02777777777777</v>
      </c>
      <c r="T21" s="33">
        <v>159</v>
      </c>
      <c r="U21" s="33">
        <v>90.555555555555557</v>
      </c>
      <c r="V21" s="33">
        <v>70.694444444444443</v>
      </c>
      <c r="W21" s="33">
        <v>190</v>
      </c>
      <c r="X21" s="33">
        <v>7</v>
      </c>
      <c r="Y21" s="33">
        <v>180</v>
      </c>
      <c r="Z21" s="58">
        <v>212.58868180555552</v>
      </c>
      <c r="AA21" s="33">
        <v>250</v>
      </c>
      <c r="AB21" s="33">
        <f>D21*4%</f>
        <v>680</v>
      </c>
      <c r="AC21" s="58">
        <v>57.145512499999995</v>
      </c>
      <c r="AD21" s="58">
        <v>90.951250000000002</v>
      </c>
      <c r="AE21" s="33">
        <v>200</v>
      </c>
      <c r="AF21" s="58">
        <v>128.53589069444445</v>
      </c>
      <c r="AG21" s="33">
        <f>E21*3%</f>
        <v>840</v>
      </c>
      <c r="AH21" s="33">
        <f t="shared" si="2"/>
        <v>13439.455463777294</v>
      </c>
      <c r="AI21" s="33">
        <f t="shared" si="3"/>
        <v>19429.455463777296</v>
      </c>
      <c r="AJ21" s="33">
        <f t="shared" ref="AJ21:AJ49" si="5">E21-AI21</f>
        <v>8570.5445362227038</v>
      </c>
    </row>
    <row r="22" spans="1:36" x14ac:dyDescent="0.2">
      <c r="A22" s="54">
        <v>45170</v>
      </c>
      <c r="B22" s="33">
        <v>5879.8754133333341</v>
      </c>
      <c r="C22" s="33">
        <v>3919.916942222223</v>
      </c>
      <c r="D22" s="33">
        <v>14699.688533333334</v>
      </c>
      <c r="E22" s="33">
        <f t="shared" ref="E22:E49" si="6">SUM(B22:D22)</f>
        <v>24499.480888888891</v>
      </c>
      <c r="F22" s="33">
        <f t="shared" ref="F22:F49" si="7">B22*39%</f>
        <v>2293.1514112000004</v>
      </c>
      <c r="G22" s="33">
        <f t="shared" ref="G22:G49" si="8">C22*39%</f>
        <v>1528.767607466667</v>
      </c>
      <c r="H22" s="33">
        <f t="shared" ref="H22:H48" si="9">D22*10%</f>
        <v>1469.9688533333335</v>
      </c>
      <c r="I22" s="33">
        <f t="shared" si="0"/>
        <v>5291.8878720000012</v>
      </c>
      <c r="J22" s="33">
        <v>300</v>
      </c>
      <c r="K22" s="33">
        <v>0</v>
      </c>
      <c r="L22" s="33">
        <v>1200</v>
      </c>
      <c r="M22" s="33">
        <f t="shared" ref="M22:M49" si="10">N22*24%</f>
        <v>1318.8302614837778</v>
      </c>
      <c r="N22" s="33">
        <v>5495.1260895157411</v>
      </c>
      <c r="O22" s="33">
        <v>500</v>
      </c>
      <c r="P22" s="33">
        <f t="shared" si="4"/>
        <v>8813.9563509995187</v>
      </c>
      <c r="Q22" s="33">
        <v>1200</v>
      </c>
      <c r="R22" s="33">
        <v>1200</v>
      </c>
      <c r="S22" s="58">
        <v>269.02777777777777</v>
      </c>
      <c r="T22" s="33">
        <v>140</v>
      </c>
      <c r="U22" s="33">
        <v>104.44444444444444</v>
      </c>
      <c r="V22" s="33">
        <v>144.0925</v>
      </c>
      <c r="W22" s="33">
        <v>190</v>
      </c>
      <c r="X22" s="33">
        <v>7</v>
      </c>
      <c r="Y22" s="33">
        <v>180</v>
      </c>
      <c r="Z22" s="58">
        <v>212.58868180555552</v>
      </c>
      <c r="AA22" s="33">
        <v>250</v>
      </c>
      <c r="AB22" s="33">
        <f t="shared" ref="AB22:AB49" si="11">D22*4%</f>
        <v>587.98754133333341</v>
      </c>
      <c r="AC22" s="58">
        <v>57.145512499999995</v>
      </c>
      <c r="AD22" s="58">
        <v>90.951250000000002</v>
      </c>
      <c r="AE22" s="33">
        <v>240</v>
      </c>
      <c r="AF22" s="58">
        <v>128.53589069444445</v>
      </c>
      <c r="AG22" s="33">
        <f t="shared" ref="AG22:AG49" si="12">E22*3%</f>
        <v>734.98442666666665</v>
      </c>
      <c r="AH22" s="33">
        <f t="shared" si="2"/>
        <v>14550.71437622174</v>
      </c>
      <c r="AI22" s="33">
        <f t="shared" si="3"/>
        <v>19842.602248221741</v>
      </c>
      <c r="AJ22" s="33">
        <f t="shared" si="5"/>
        <v>4656.8786406671497</v>
      </c>
    </row>
    <row r="23" spans="1:36" x14ac:dyDescent="0.2">
      <c r="A23" s="54">
        <v>45200</v>
      </c>
      <c r="B23" s="33">
        <v>4246.9889631233336</v>
      </c>
      <c r="C23" s="33">
        <v>2831.3259754155561</v>
      </c>
      <c r="D23" s="33">
        <v>8309.3262315000011</v>
      </c>
      <c r="E23" s="33">
        <f t="shared" si="6"/>
        <v>15387.641170038891</v>
      </c>
      <c r="F23" s="33">
        <f t="shared" si="7"/>
        <v>1656.3256956181001</v>
      </c>
      <c r="G23" s="33">
        <f t="shared" si="8"/>
        <v>1104.2171304120668</v>
      </c>
      <c r="H23" s="33">
        <f t="shared" si="9"/>
        <v>830.93262315000015</v>
      </c>
      <c r="I23" s="33">
        <f t="shared" si="0"/>
        <v>3591.4754491801668</v>
      </c>
      <c r="J23" s="33">
        <v>300</v>
      </c>
      <c r="K23" s="33">
        <v>0</v>
      </c>
      <c r="L23" s="33">
        <v>0</v>
      </c>
      <c r="M23" s="33">
        <f t="shared" si="10"/>
        <v>1318.8302614837778</v>
      </c>
      <c r="N23" s="33">
        <v>5495.1260895157411</v>
      </c>
      <c r="O23" s="33">
        <v>500</v>
      </c>
      <c r="P23" s="33">
        <f t="shared" si="4"/>
        <v>7613.9563509995187</v>
      </c>
      <c r="Q23" s="33">
        <v>1400</v>
      </c>
      <c r="R23" s="33">
        <v>850</v>
      </c>
      <c r="S23" s="58">
        <v>269.02777777777777</v>
      </c>
      <c r="T23" s="33">
        <v>65</v>
      </c>
      <c r="U23" s="33">
        <v>80</v>
      </c>
      <c r="V23" s="33">
        <v>173.31416666666667</v>
      </c>
      <c r="W23" s="33">
        <v>190</v>
      </c>
      <c r="X23" s="33">
        <v>7</v>
      </c>
      <c r="Y23" s="33">
        <v>180</v>
      </c>
      <c r="Z23" s="58">
        <v>212.58868180555552</v>
      </c>
      <c r="AA23" s="33">
        <v>250</v>
      </c>
      <c r="AB23" s="33">
        <f t="shared" si="11"/>
        <v>332.37304926000007</v>
      </c>
      <c r="AC23" s="58">
        <v>57.145512499999995</v>
      </c>
      <c r="AD23" s="58">
        <v>90.951250000000002</v>
      </c>
      <c r="AE23" s="33">
        <v>200</v>
      </c>
      <c r="AF23" s="58">
        <v>128.53589069444445</v>
      </c>
      <c r="AG23" s="33">
        <f t="shared" si="12"/>
        <v>461.62923510116673</v>
      </c>
      <c r="AH23" s="33">
        <f t="shared" si="2"/>
        <v>12561.521914805129</v>
      </c>
      <c r="AI23" s="33">
        <f t="shared" si="3"/>
        <v>16152.997363985296</v>
      </c>
      <c r="AJ23" s="33">
        <f t="shared" si="5"/>
        <v>-765.35619394640526</v>
      </c>
    </row>
    <row r="24" spans="1:36" x14ac:dyDescent="0.2">
      <c r="A24" s="54">
        <v>45231</v>
      </c>
      <c r="B24" s="33">
        <v>6243.5336333333335</v>
      </c>
      <c r="C24" s="33">
        <v>4162.3557555555553</v>
      </c>
      <c r="D24" s="33">
        <v>16275.878055555557</v>
      </c>
      <c r="E24" s="33">
        <f t="shared" si="6"/>
        <v>26681.767444444446</v>
      </c>
      <c r="F24" s="33">
        <f t="shared" si="7"/>
        <v>2434.9781170000001</v>
      </c>
      <c r="G24" s="33">
        <f t="shared" si="8"/>
        <v>1623.3187446666666</v>
      </c>
      <c r="H24" s="33">
        <f t="shared" si="9"/>
        <v>1627.5878055555559</v>
      </c>
      <c r="I24" s="33">
        <f t="shared" si="0"/>
        <v>5685.8846672222226</v>
      </c>
      <c r="J24" s="33">
        <v>300</v>
      </c>
      <c r="K24" s="33">
        <v>0</v>
      </c>
      <c r="L24" s="33">
        <v>0</v>
      </c>
      <c r="M24" s="33">
        <f t="shared" si="10"/>
        <v>1318.8302614837778</v>
      </c>
      <c r="N24" s="33">
        <v>5495.1260895157411</v>
      </c>
      <c r="O24" s="33">
        <v>500</v>
      </c>
      <c r="P24" s="33">
        <f t="shared" si="4"/>
        <v>7613.9563509995187</v>
      </c>
      <c r="Q24" s="33">
        <v>1400</v>
      </c>
      <c r="R24" s="33">
        <v>950</v>
      </c>
      <c r="S24" s="58">
        <v>269.02777777777777</v>
      </c>
      <c r="T24" s="33">
        <v>75</v>
      </c>
      <c r="U24" s="33">
        <v>51.111111111111114</v>
      </c>
      <c r="V24" s="33">
        <v>55.888888888888886</v>
      </c>
      <c r="W24" s="33">
        <v>190</v>
      </c>
      <c r="X24" s="33">
        <v>7</v>
      </c>
      <c r="Y24" s="33">
        <v>180</v>
      </c>
      <c r="Z24" s="58">
        <v>212.58868180555552</v>
      </c>
      <c r="AA24" s="33">
        <v>275</v>
      </c>
      <c r="AB24" s="33">
        <f t="shared" si="11"/>
        <v>651.0351222222223</v>
      </c>
      <c r="AC24" s="58">
        <v>57.145512499999995</v>
      </c>
      <c r="AD24" s="58">
        <v>90.951250000000002</v>
      </c>
      <c r="AE24" s="33">
        <v>290</v>
      </c>
      <c r="AF24" s="58">
        <v>128.53589069444445</v>
      </c>
      <c r="AG24" s="33">
        <f t="shared" si="12"/>
        <v>800.45302333333336</v>
      </c>
      <c r="AH24" s="33">
        <f t="shared" si="2"/>
        <v>13297.69360933285</v>
      </c>
      <c r="AI24" s="33">
        <f t="shared" si="3"/>
        <v>18983.578276555072</v>
      </c>
      <c r="AJ24" s="33">
        <f t="shared" si="5"/>
        <v>7698.1891678893735</v>
      </c>
    </row>
    <row r="25" spans="1:36" x14ac:dyDescent="0.2">
      <c r="A25" s="54">
        <v>45261</v>
      </c>
      <c r="B25" s="33">
        <v>9017.5477333333347</v>
      </c>
      <c r="C25" s="33">
        <v>6011.6984888888901</v>
      </c>
      <c r="D25" s="33">
        <v>17643.028027777778</v>
      </c>
      <c r="E25" s="33">
        <f t="shared" si="6"/>
        <v>32672.274250000002</v>
      </c>
      <c r="F25" s="33">
        <f t="shared" si="7"/>
        <v>3516.8436160000006</v>
      </c>
      <c r="G25" s="33">
        <f t="shared" si="8"/>
        <v>2344.5624106666673</v>
      </c>
      <c r="H25" s="33">
        <f t="shared" si="9"/>
        <v>1764.302802777778</v>
      </c>
      <c r="I25" s="33">
        <f t="shared" si="0"/>
        <v>7625.7088294444457</v>
      </c>
      <c r="J25" s="33">
        <v>300</v>
      </c>
      <c r="K25" s="33">
        <v>300</v>
      </c>
      <c r="L25" s="33">
        <v>0</v>
      </c>
      <c r="M25" s="33">
        <f t="shared" si="10"/>
        <v>1318.8302614837778</v>
      </c>
      <c r="N25" s="33">
        <v>5495.1260895157411</v>
      </c>
      <c r="O25" s="33">
        <v>500</v>
      </c>
      <c r="P25" s="33">
        <f t="shared" si="4"/>
        <v>7913.9563509995187</v>
      </c>
      <c r="Q25" s="33">
        <v>1300</v>
      </c>
      <c r="R25" s="33">
        <v>1200</v>
      </c>
      <c r="S25" s="58">
        <v>269.02777777777777</v>
      </c>
      <c r="T25" s="33">
        <v>160</v>
      </c>
      <c r="U25" s="33">
        <v>116.11111111111111</v>
      </c>
      <c r="V25" s="33">
        <v>406.01888888888891</v>
      </c>
      <c r="W25" s="33">
        <v>190</v>
      </c>
      <c r="X25" s="33">
        <v>7</v>
      </c>
      <c r="Y25" s="33">
        <v>180</v>
      </c>
      <c r="Z25" s="58">
        <v>212.58868180555552</v>
      </c>
      <c r="AA25" s="33">
        <v>275</v>
      </c>
      <c r="AB25" s="33">
        <f t="shared" si="11"/>
        <v>705.72112111111119</v>
      </c>
      <c r="AC25" s="58">
        <v>57.145512499999995</v>
      </c>
      <c r="AD25" s="58">
        <v>90.951250000000002</v>
      </c>
      <c r="AE25" s="33">
        <v>300</v>
      </c>
      <c r="AF25" s="58">
        <v>128.53589069444445</v>
      </c>
      <c r="AG25" s="33">
        <f t="shared" si="12"/>
        <v>980.16822750000006</v>
      </c>
      <c r="AH25" s="33">
        <f t="shared" si="2"/>
        <v>14492.224812388407</v>
      </c>
      <c r="AI25" s="33">
        <f t="shared" si="3"/>
        <v>22117.933641832853</v>
      </c>
      <c r="AJ25" s="33">
        <f t="shared" si="5"/>
        <v>10554.340608167149</v>
      </c>
    </row>
    <row r="26" spans="1:36" x14ac:dyDescent="0.2">
      <c r="A26" s="54">
        <v>45292</v>
      </c>
      <c r="B26" s="33">
        <v>10017.399141666665</v>
      </c>
      <c r="C26" s="33">
        <v>6678.2660944444433</v>
      </c>
      <c r="D26" s="33">
        <v>19069.495356652948</v>
      </c>
      <c r="E26" s="33">
        <f t="shared" si="6"/>
        <v>35765.160592764056</v>
      </c>
      <c r="F26" s="33">
        <f t="shared" si="7"/>
        <v>3906.7856652499995</v>
      </c>
      <c r="G26" s="33">
        <f t="shared" si="8"/>
        <v>2604.5237768333332</v>
      </c>
      <c r="H26" s="33">
        <f t="shared" si="9"/>
        <v>1906.9495356652949</v>
      </c>
      <c r="I26" s="33">
        <f t="shared" si="0"/>
        <v>8418.2589777486282</v>
      </c>
      <c r="J26" s="33">
        <v>300</v>
      </c>
      <c r="K26" s="33">
        <v>0</v>
      </c>
      <c r="L26" s="56">
        <v>1183.3333333333333</v>
      </c>
      <c r="M26" s="33">
        <f t="shared" si="10"/>
        <v>1318.8302614837778</v>
      </c>
      <c r="N26" s="33">
        <v>5495.1260895157411</v>
      </c>
      <c r="O26" s="33">
        <v>500</v>
      </c>
      <c r="P26" s="33">
        <f t="shared" si="4"/>
        <v>8797.2896843328526</v>
      </c>
      <c r="Q26" s="33">
        <v>1000</v>
      </c>
      <c r="R26" s="33">
        <v>850</v>
      </c>
      <c r="S26" s="58">
        <v>269.02777777777777</v>
      </c>
      <c r="T26" s="56">
        <v>154.11111111111111</v>
      </c>
      <c r="U26" s="56">
        <v>118.88888888888889</v>
      </c>
      <c r="V26" s="33">
        <v>375.91666666666669</v>
      </c>
      <c r="W26" s="33">
        <v>190</v>
      </c>
      <c r="X26" s="33">
        <v>7</v>
      </c>
      <c r="Y26" s="33">
        <v>180</v>
      </c>
      <c r="Z26" s="58">
        <v>212.58868180555552</v>
      </c>
      <c r="AA26" s="33">
        <v>275</v>
      </c>
      <c r="AB26" s="33">
        <f t="shared" si="11"/>
        <v>762.77981426611791</v>
      </c>
      <c r="AC26" s="58">
        <v>57.145512499999995</v>
      </c>
      <c r="AD26" s="58">
        <v>90.951250000000002</v>
      </c>
      <c r="AE26" s="56">
        <v>277.43523555555555</v>
      </c>
      <c r="AF26" s="58">
        <v>128.53589069444445</v>
      </c>
      <c r="AG26" s="33">
        <f t="shared" si="12"/>
        <v>1072.9548177829217</v>
      </c>
      <c r="AH26" s="33">
        <f t="shared" si="2"/>
        <v>14819.625331381889</v>
      </c>
      <c r="AI26" s="33">
        <f t="shared" si="3"/>
        <v>23237.884309130517</v>
      </c>
      <c r="AJ26" s="33">
        <f t="shared" si="5"/>
        <v>12527.276283633539</v>
      </c>
    </row>
    <row r="27" spans="1:36" x14ac:dyDescent="0.2">
      <c r="A27" s="54">
        <v>45323</v>
      </c>
      <c r="B27" s="33">
        <v>6300.7173516410267</v>
      </c>
      <c r="C27" s="33">
        <v>4200.4782344273508</v>
      </c>
      <c r="D27" s="33">
        <v>17027.497723577235</v>
      </c>
      <c r="E27" s="33">
        <f t="shared" si="6"/>
        <v>27528.693309645612</v>
      </c>
      <c r="F27" s="33">
        <f t="shared" si="7"/>
        <v>2457.2797671400003</v>
      </c>
      <c r="G27" s="33">
        <f t="shared" si="8"/>
        <v>1638.1865114266668</v>
      </c>
      <c r="H27" s="33">
        <f t="shared" si="9"/>
        <v>1702.7497723577235</v>
      </c>
      <c r="I27" s="33">
        <f t="shared" si="0"/>
        <v>5798.2160509243904</v>
      </c>
      <c r="J27" s="33">
        <v>300</v>
      </c>
      <c r="K27" s="33">
        <v>0</v>
      </c>
      <c r="L27" s="33">
        <v>0</v>
      </c>
      <c r="M27" s="33">
        <f t="shared" si="10"/>
        <v>1318.8302614837778</v>
      </c>
      <c r="N27" s="33">
        <v>5495.1260895157411</v>
      </c>
      <c r="O27" s="33">
        <v>500</v>
      </c>
      <c r="P27" s="33">
        <f t="shared" si="4"/>
        <v>7613.9563509995187</v>
      </c>
      <c r="Q27" s="33">
        <v>900</v>
      </c>
      <c r="R27" s="33">
        <v>870</v>
      </c>
      <c r="S27" s="58">
        <v>269.02777777777777</v>
      </c>
      <c r="T27" s="33">
        <v>154.11111111111111</v>
      </c>
      <c r="U27" s="33">
        <v>91.111111111111114</v>
      </c>
      <c r="V27" s="33">
        <v>375.91666666666669</v>
      </c>
      <c r="W27" s="33">
        <v>190</v>
      </c>
      <c r="X27" s="33">
        <v>7</v>
      </c>
      <c r="Y27" s="33">
        <v>180</v>
      </c>
      <c r="Z27" s="58">
        <v>212.58868180555552</v>
      </c>
      <c r="AA27" s="33">
        <v>275</v>
      </c>
      <c r="AB27" s="33">
        <f t="shared" si="11"/>
        <v>681.09990894308942</v>
      </c>
      <c r="AC27" s="58">
        <v>57.145512499999995</v>
      </c>
      <c r="AD27" s="58">
        <v>90.951250000000002</v>
      </c>
      <c r="AE27" s="33">
        <v>583.33333333333337</v>
      </c>
      <c r="AF27" s="58">
        <v>128.53589069444445</v>
      </c>
      <c r="AG27" s="33">
        <f t="shared" si="12"/>
        <v>825.86079928936829</v>
      </c>
      <c r="AH27" s="33">
        <f t="shared" si="2"/>
        <v>13505.638394231975</v>
      </c>
      <c r="AI27" s="33">
        <f t="shared" si="3"/>
        <v>19303.854445156365</v>
      </c>
      <c r="AJ27" s="33">
        <f t="shared" si="5"/>
        <v>8224.8388644892475</v>
      </c>
    </row>
    <row r="28" spans="1:36" x14ac:dyDescent="0.2">
      <c r="A28" s="54">
        <v>45352</v>
      </c>
      <c r="B28" s="33">
        <v>7626.6491046286064</v>
      </c>
      <c r="C28" s="33">
        <v>5084.4327364190722</v>
      </c>
      <c r="D28" s="33">
        <v>20486.945538480555</v>
      </c>
      <c r="E28" s="33">
        <f t="shared" si="6"/>
        <v>33198.027379528234</v>
      </c>
      <c r="F28" s="33">
        <f t="shared" si="7"/>
        <v>2974.3931508051564</v>
      </c>
      <c r="G28" s="33">
        <f t="shared" si="8"/>
        <v>1982.9287672034382</v>
      </c>
      <c r="H28" s="33">
        <f t="shared" si="9"/>
        <v>2048.6945538480554</v>
      </c>
      <c r="I28" s="33">
        <f t="shared" si="0"/>
        <v>7006.0164718566502</v>
      </c>
      <c r="J28" s="33">
        <v>300</v>
      </c>
      <c r="K28" s="33">
        <v>0</v>
      </c>
      <c r="L28" s="33">
        <v>1029.5833333333333</v>
      </c>
      <c r="M28" s="33">
        <f t="shared" si="10"/>
        <v>1318.8302614837778</v>
      </c>
      <c r="N28" s="33">
        <v>5495.1260895157411</v>
      </c>
      <c r="O28" s="33">
        <v>500</v>
      </c>
      <c r="P28" s="33">
        <f t="shared" si="4"/>
        <v>8643.5396843328526</v>
      </c>
      <c r="Q28" s="33">
        <v>900</v>
      </c>
      <c r="R28" s="33">
        <v>860</v>
      </c>
      <c r="S28" s="58">
        <v>269.02777777777777</v>
      </c>
      <c r="T28" s="33">
        <v>128.83333333333334</v>
      </c>
      <c r="U28" s="33">
        <v>128.47222222222223</v>
      </c>
      <c r="V28" s="33">
        <v>261.44444444444446</v>
      </c>
      <c r="W28" s="33">
        <v>190</v>
      </c>
      <c r="X28" s="33">
        <v>7</v>
      </c>
      <c r="Y28" s="33">
        <v>180</v>
      </c>
      <c r="Z28" s="58">
        <v>212.58868180555552</v>
      </c>
      <c r="AA28" s="33">
        <v>300</v>
      </c>
      <c r="AB28" s="33">
        <f t="shared" si="11"/>
        <v>819.47782153922219</v>
      </c>
      <c r="AC28" s="58">
        <v>57.145512499999995</v>
      </c>
      <c r="AD28" s="58">
        <v>90.951250000000002</v>
      </c>
      <c r="AE28" s="33">
        <v>189.90263766666666</v>
      </c>
      <c r="AF28" s="58">
        <v>128.53589069444445</v>
      </c>
      <c r="AG28" s="33">
        <f t="shared" si="12"/>
        <v>995.94082138584702</v>
      </c>
      <c r="AH28" s="33">
        <f t="shared" si="2"/>
        <v>14362.860077702366</v>
      </c>
      <c r="AI28" s="33">
        <f t="shared" si="3"/>
        <v>21368.876549559016</v>
      </c>
      <c r="AJ28" s="33">
        <f t="shared" si="5"/>
        <v>11829.150829969218</v>
      </c>
    </row>
    <row r="29" spans="1:36" x14ac:dyDescent="0.2">
      <c r="A29" s="54">
        <v>45383</v>
      </c>
      <c r="B29" s="33">
        <v>9823.4155401960779</v>
      </c>
      <c r="C29" s="33">
        <v>6548.9436934640526</v>
      </c>
      <c r="D29" s="33">
        <v>17039.369466666667</v>
      </c>
      <c r="E29" s="33">
        <f t="shared" si="6"/>
        <v>33411.728700326799</v>
      </c>
      <c r="F29" s="33">
        <f t="shared" si="7"/>
        <v>3831.1320606764707</v>
      </c>
      <c r="G29" s="33">
        <f t="shared" si="8"/>
        <v>2554.0880404509808</v>
      </c>
      <c r="H29" s="33">
        <f t="shared" si="9"/>
        <v>1703.9369466666667</v>
      </c>
      <c r="I29" s="33">
        <f t="shared" si="0"/>
        <v>8089.1570477941186</v>
      </c>
      <c r="J29" s="33">
        <v>300</v>
      </c>
      <c r="K29" s="33">
        <v>0</v>
      </c>
      <c r="L29" s="33">
        <v>0</v>
      </c>
      <c r="M29" s="33">
        <f t="shared" si="10"/>
        <v>1318.8302614837778</v>
      </c>
      <c r="N29" s="33">
        <v>5495.1260895157411</v>
      </c>
      <c r="O29" s="33">
        <v>500</v>
      </c>
      <c r="P29" s="33">
        <f t="shared" si="4"/>
        <v>7613.9563509995187</v>
      </c>
      <c r="Q29" s="33">
        <v>900</v>
      </c>
      <c r="R29" s="33">
        <v>1000</v>
      </c>
      <c r="S29" s="58">
        <v>269.02777777777777</v>
      </c>
      <c r="T29" s="33">
        <v>116.55555555555556</v>
      </c>
      <c r="U29" s="33">
        <v>127.94444444444444</v>
      </c>
      <c r="V29" s="33">
        <v>193.11111111111111</v>
      </c>
      <c r="W29" s="33">
        <v>190</v>
      </c>
      <c r="X29" s="33">
        <v>7</v>
      </c>
      <c r="Y29" s="33">
        <v>180</v>
      </c>
      <c r="Z29" s="58">
        <v>212.58868180555552</v>
      </c>
      <c r="AA29" s="33">
        <v>300</v>
      </c>
      <c r="AB29" s="33">
        <f t="shared" si="11"/>
        <v>681.5747786666667</v>
      </c>
      <c r="AC29" s="58">
        <v>57.145512499999995</v>
      </c>
      <c r="AD29" s="58">
        <v>90.951250000000002</v>
      </c>
      <c r="AE29" s="33">
        <v>339.38964222222216</v>
      </c>
      <c r="AF29" s="58">
        <v>128.53589069444445</v>
      </c>
      <c r="AG29" s="33">
        <f t="shared" si="12"/>
        <v>1002.351861009804</v>
      </c>
      <c r="AH29" s="33">
        <f t="shared" si="2"/>
        <v>13410.132856787099</v>
      </c>
      <c r="AI29" s="33">
        <f t="shared" si="3"/>
        <v>21499.289904581216</v>
      </c>
      <c r="AJ29" s="33">
        <f t="shared" si="5"/>
        <v>11912.438795745584</v>
      </c>
    </row>
    <row r="30" spans="1:36" x14ac:dyDescent="0.2">
      <c r="A30" s="54">
        <v>45413</v>
      </c>
      <c r="B30" s="33">
        <v>6058.547333333333</v>
      </c>
      <c r="C30" s="33">
        <v>4039.0315555555558</v>
      </c>
      <c r="D30" s="33">
        <v>16731.527777777777</v>
      </c>
      <c r="E30" s="33">
        <f t="shared" si="6"/>
        <v>26829.106666666667</v>
      </c>
      <c r="F30" s="33">
        <f t="shared" si="7"/>
        <v>2362.8334599999998</v>
      </c>
      <c r="G30" s="33">
        <f t="shared" si="8"/>
        <v>1575.2223066666668</v>
      </c>
      <c r="H30" s="33">
        <f t="shared" si="9"/>
        <v>1673.1527777777778</v>
      </c>
      <c r="I30" s="33">
        <f t="shared" si="0"/>
        <v>5611.2085444444438</v>
      </c>
      <c r="J30" s="33">
        <v>300</v>
      </c>
      <c r="K30" s="33">
        <v>0</v>
      </c>
      <c r="L30" s="58">
        <v>202.22222222222223</v>
      </c>
      <c r="M30" s="33">
        <f t="shared" si="10"/>
        <v>1318.8302614837778</v>
      </c>
      <c r="N30" s="33">
        <v>5495.1260895157411</v>
      </c>
      <c r="O30" s="33">
        <v>500</v>
      </c>
      <c r="P30" s="33">
        <f t="shared" si="4"/>
        <v>7816.1785732217413</v>
      </c>
      <c r="Q30" s="33">
        <v>1300</v>
      </c>
      <c r="R30" s="58">
        <v>1200</v>
      </c>
      <c r="S30" s="58">
        <v>269.02777777777777</v>
      </c>
      <c r="T30" s="58">
        <v>116.55555555555556</v>
      </c>
      <c r="U30" s="58">
        <v>116.66666666666667</v>
      </c>
      <c r="V30" s="51">
        <v>401.14444444444445</v>
      </c>
      <c r="W30" s="33">
        <v>190</v>
      </c>
      <c r="X30" s="33">
        <v>7</v>
      </c>
      <c r="Y30" s="33">
        <v>180</v>
      </c>
      <c r="Z30" s="58">
        <v>212.58868180555552</v>
      </c>
      <c r="AA30" s="33">
        <v>300</v>
      </c>
      <c r="AB30" s="33">
        <f t="shared" si="11"/>
        <v>669.26111111111106</v>
      </c>
      <c r="AC30" s="58">
        <v>57.145512499999995</v>
      </c>
      <c r="AD30" s="58">
        <v>90.951250000000002</v>
      </c>
      <c r="AE30" s="58">
        <v>366.89441874999994</v>
      </c>
      <c r="AF30" s="58">
        <v>128.53589069444445</v>
      </c>
      <c r="AG30" s="33">
        <f t="shared" si="12"/>
        <v>804.8732</v>
      </c>
      <c r="AH30" s="33">
        <f t="shared" si="2"/>
        <v>14226.823082527293</v>
      </c>
      <c r="AI30" s="33">
        <f t="shared" si="3"/>
        <v>19838.031626971737</v>
      </c>
      <c r="AJ30" s="33">
        <f t="shared" si="5"/>
        <v>6991.0750396949297</v>
      </c>
    </row>
    <row r="31" spans="1:36" x14ac:dyDescent="0.2">
      <c r="A31" s="54">
        <v>45444</v>
      </c>
      <c r="B31" s="33">
        <v>3893.4673846153837</v>
      </c>
      <c r="C31" s="33">
        <v>2595.6449230769231</v>
      </c>
      <c r="D31" s="33">
        <v>15332.020833333334</v>
      </c>
      <c r="E31" s="33">
        <f t="shared" si="6"/>
        <v>21821.133141025639</v>
      </c>
      <c r="F31" s="33">
        <f t="shared" si="7"/>
        <v>1518.4522799999997</v>
      </c>
      <c r="G31" s="33">
        <f t="shared" si="8"/>
        <v>1012.30152</v>
      </c>
      <c r="H31" s="33">
        <f t="shared" si="9"/>
        <v>1533.2020833333336</v>
      </c>
      <c r="I31" s="33">
        <f t="shared" si="0"/>
        <v>4063.9558833333331</v>
      </c>
      <c r="J31" s="33">
        <v>300</v>
      </c>
      <c r="K31" s="33">
        <v>300</v>
      </c>
      <c r="L31" s="33">
        <v>944.44444444444446</v>
      </c>
      <c r="M31" s="33">
        <f t="shared" si="10"/>
        <v>1318.8302614837778</v>
      </c>
      <c r="N31" s="33">
        <v>5495.1260895157411</v>
      </c>
      <c r="O31" s="33">
        <v>500</v>
      </c>
      <c r="P31" s="33">
        <f t="shared" si="4"/>
        <v>8858.4007954439621</v>
      </c>
      <c r="Q31" s="33">
        <v>1400</v>
      </c>
      <c r="R31" s="33">
        <v>900</v>
      </c>
      <c r="S31" s="58">
        <v>269.02777777777777</v>
      </c>
      <c r="T31" s="33">
        <v>116.55555555555556</v>
      </c>
      <c r="U31" s="33">
        <v>115</v>
      </c>
      <c r="V31" s="51">
        <v>126.44999999999999</v>
      </c>
      <c r="W31" s="33">
        <v>190</v>
      </c>
      <c r="X31" s="33">
        <v>7</v>
      </c>
      <c r="Y31" s="33">
        <v>180</v>
      </c>
      <c r="Z31" s="58">
        <v>212.58868180555552</v>
      </c>
      <c r="AA31" s="33">
        <v>300</v>
      </c>
      <c r="AB31" s="33">
        <f t="shared" si="11"/>
        <v>613.28083333333336</v>
      </c>
      <c r="AC31" s="58">
        <v>57.145512499999995</v>
      </c>
      <c r="AD31" s="58">
        <v>90.951250000000002</v>
      </c>
      <c r="AE31" s="33">
        <v>289.95980819444441</v>
      </c>
      <c r="AF31" s="58">
        <v>128.53589069444445</v>
      </c>
      <c r="AG31" s="33">
        <f t="shared" si="12"/>
        <v>654.63399423076919</v>
      </c>
      <c r="AH31" s="33">
        <f t="shared" si="2"/>
        <v>14509.530099535841</v>
      </c>
      <c r="AI31" s="33">
        <f t="shared" si="3"/>
        <v>18573.485982869173</v>
      </c>
      <c r="AJ31" s="33">
        <f t="shared" si="5"/>
        <v>3247.6471581564656</v>
      </c>
    </row>
    <row r="32" spans="1:36" x14ac:dyDescent="0.2">
      <c r="A32" s="54">
        <v>45474</v>
      </c>
      <c r="B32" s="33">
        <v>7058.8724285714279</v>
      </c>
      <c r="C32" s="33">
        <v>4705.9149523809529</v>
      </c>
      <c r="D32" s="33">
        <v>20746.446944444444</v>
      </c>
      <c r="E32" s="33">
        <f t="shared" si="6"/>
        <v>32511.234325396825</v>
      </c>
      <c r="F32" s="33">
        <f t="shared" si="7"/>
        <v>2752.960247142857</v>
      </c>
      <c r="G32" s="33">
        <f t="shared" si="8"/>
        <v>1835.3068314285717</v>
      </c>
      <c r="H32" s="33">
        <f t="shared" si="9"/>
        <v>2074.6446944444447</v>
      </c>
      <c r="I32" s="33">
        <f t="shared" si="0"/>
        <v>6662.9117730158741</v>
      </c>
      <c r="J32" s="33">
        <v>300</v>
      </c>
      <c r="K32" s="33">
        <v>0</v>
      </c>
      <c r="L32" s="33">
        <v>138.88888888888889</v>
      </c>
      <c r="M32" s="33">
        <f t="shared" si="10"/>
        <v>1318.8302614837778</v>
      </c>
      <c r="N32" s="33">
        <v>5495.1260895157411</v>
      </c>
      <c r="O32" s="33">
        <v>500</v>
      </c>
      <c r="P32" s="33">
        <f t="shared" si="4"/>
        <v>7752.8452398884074</v>
      </c>
      <c r="Q32" s="33">
        <v>1300</v>
      </c>
      <c r="R32" s="33">
        <v>1100</v>
      </c>
      <c r="S32" s="58">
        <v>269.02777777777777</v>
      </c>
      <c r="T32" s="33">
        <v>159.44444444444446</v>
      </c>
      <c r="U32" s="33">
        <v>170</v>
      </c>
      <c r="V32" s="33">
        <v>78.932500000000005</v>
      </c>
      <c r="W32" s="33">
        <v>190</v>
      </c>
      <c r="X32" s="33">
        <v>7</v>
      </c>
      <c r="Y32" s="33">
        <v>180</v>
      </c>
      <c r="Z32" s="33">
        <v>230</v>
      </c>
      <c r="AA32" s="33">
        <v>300</v>
      </c>
      <c r="AB32" s="33">
        <f t="shared" si="11"/>
        <v>829.85787777777773</v>
      </c>
      <c r="AC32" s="58">
        <v>57.145512499999995</v>
      </c>
      <c r="AD32" s="58">
        <v>90.951250000000002</v>
      </c>
      <c r="AE32" s="33">
        <v>319.48371291666666</v>
      </c>
      <c r="AF32" s="58">
        <v>128.53589069444445</v>
      </c>
      <c r="AG32" s="33">
        <f t="shared" si="12"/>
        <v>975.33702976190466</v>
      </c>
      <c r="AH32" s="33">
        <f t="shared" si="2"/>
        <v>14138.561235761423</v>
      </c>
      <c r="AI32" s="33">
        <f t="shared" si="3"/>
        <v>20801.473008777299</v>
      </c>
      <c r="AJ32" s="33">
        <f t="shared" si="5"/>
        <v>11709.761316619526</v>
      </c>
    </row>
    <row r="33" spans="1:36" x14ac:dyDescent="0.2">
      <c r="A33" s="54">
        <v>45505</v>
      </c>
      <c r="B33" s="33">
        <v>9900</v>
      </c>
      <c r="C33" s="33">
        <v>6600</v>
      </c>
      <c r="D33" s="33">
        <v>17000</v>
      </c>
      <c r="E33" s="33">
        <f t="shared" si="6"/>
        <v>33500</v>
      </c>
      <c r="F33" s="33">
        <f t="shared" si="7"/>
        <v>3861</v>
      </c>
      <c r="G33" s="33">
        <f t="shared" si="8"/>
        <v>2574</v>
      </c>
      <c r="H33" s="33">
        <f t="shared" si="9"/>
        <v>1700</v>
      </c>
      <c r="I33" s="33">
        <f t="shared" si="0"/>
        <v>8135</v>
      </c>
      <c r="J33" s="33">
        <v>300</v>
      </c>
      <c r="K33" s="33">
        <v>0</v>
      </c>
      <c r="L33" s="33">
        <v>0</v>
      </c>
      <c r="M33" s="33">
        <f>N33*24%</f>
        <v>1356</v>
      </c>
      <c r="N33" s="59">
        <v>5650</v>
      </c>
      <c r="O33" s="33">
        <v>500</v>
      </c>
      <c r="P33" s="33">
        <f t="shared" si="4"/>
        <v>7806</v>
      </c>
      <c r="Q33" s="33">
        <v>1000</v>
      </c>
      <c r="R33" s="33">
        <v>1200</v>
      </c>
      <c r="S33" s="58">
        <v>269.02777777777777</v>
      </c>
      <c r="T33" s="33">
        <v>159</v>
      </c>
      <c r="U33" s="33">
        <v>90.555555555555557</v>
      </c>
      <c r="V33" s="33">
        <v>70.694444444444443</v>
      </c>
      <c r="W33" s="33">
        <v>190</v>
      </c>
      <c r="X33" s="33">
        <v>7</v>
      </c>
      <c r="Y33" s="33">
        <v>180</v>
      </c>
      <c r="Z33" s="33">
        <v>230</v>
      </c>
      <c r="AA33" s="33">
        <v>300</v>
      </c>
      <c r="AB33" s="33">
        <f t="shared" si="11"/>
        <v>680</v>
      </c>
      <c r="AC33" s="58">
        <v>60</v>
      </c>
      <c r="AD33" s="58">
        <v>90.951250000000002</v>
      </c>
      <c r="AE33" s="33">
        <v>200</v>
      </c>
      <c r="AF33" s="58">
        <v>128.53589069444445</v>
      </c>
      <c r="AG33" s="33">
        <f t="shared" si="12"/>
        <v>1005</v>
      </c>
      <c r="AH33" s="33">
        <f t="shared" si="2"/>
        <v>13666.764918472221</v>
      </c>
      <c r="AI33" s="33">
        <f t="shared" si="3"/>
        <v>21801.764918472221</v>
      </c>
      <c r="AJ33" s="33">
        <f t="shared" si="5"/>
        <v>11698.235081527779</v>
      </c>
    </row>
    <row r="34" spans="1:36" x14ac:dyDescent="0.2">
      <c r="A34" s="54">
        <v>45536</v>
      </c>
      <c r="B34" s="33">
        <v>5879.8754133333341</v>
      </c>
      <c r="C34" s="33">
        <v>3919.916942222223</v>
      </c>
      <c r="D34" s="33">
        <v>15728.666730666668</v>
      </c>
      <c r="E34" s="33">
        <f t="shared" si="6"/>
        <v>25528.459086222225</v>
      </c>
      <c r="F34" s="33">
        <f t="shared" si="7"/>
        <v>2293.1514112000004</v>
      </c>
      <c r="G34" s="33">
        <f t="shared" si="8"/>
        <v>1528.767607466667</v>
      </c>
      <c r="H34" s="33">
        <f t="shared" si="9"/>
        <v>1572.8666730666669</v>
      </c>
      <c r="I34" s="33">
        <f t="shared" si="0"/>
        <v>5394.7856917333338</v>
      </c>
      <c r="J34" s="33">
        <v>300</v>
      </c>
      <c r="K34" s="33">
        <v>0</v>
      </c>
      <c r="L34" s="33">
        <v>1200</v>
      </c>
      <c r="M34" s="33">
        <f t="shared" si="10"/>
        <v>1356</v>
      </c>
      <c r="N34" s="59">
        <v>5650</v>
      </c>
      <c r="O34" s="33">
        <v>530</v>
      </c>
      <c r="P34" s="33">
        <f t="shared" si="4"/>
        <v>9036</v>
      </c>
      <c r="Q34" s="33">
        <v>1000</v>
      </c>
      <c r="R34" s="33">
        <v>1200</v>
      </c>
      <c r="S34" s="58">
        <v>269.02777777777777</v>
      </c>
      <c r="T34" s="33">
        <v>140</v>
      </c>
      <c r="U34" s="33">
        <v>104.44444444444444</v>
      </c>
      <c r="V34" s="33">
        <v>144.0925</v>
      </c>
      <c r="W34" s="33">
        <v>190</v>
      </c>
      <c r="X34" s="33">
        <v>7</v>
      </c>
      <c r="Y34" s="33">
        <v>180</v>
      </c>
      <c r="Z34" s="33">
        <v>230</v>
      </c>
      <c r="AA34" s="33">
        <v>300</v>
      </c>
      <c r="AB34" s="33">
        <f t="shared" si="11"/>
        <v>629.14666922666675</v>
      </c>
      <c r="AC34" s="58">
        <v>60</v>
      </c>
      <c r="AD34" s="58">
        <v>90.951250000000002</v>
      </c>
      <c r="AE34" s="33">
        <v>240</v>
      </c>
      <c r="AF34" s="58">
        <v>128.53589069444445</v>
      </c>
      <c r="AG34" s="33">
        <f t="shared" si="12"/>
        <v>765.85377258666676</v>
      </c>
      <c r="AH34" s="33">
        <f t="shared" si="2"/>
        <v>14715.052304730001</v>
      </c>
      <c r="AI34" s="33">
        <f t="shared" si="3"/>
        <v>20109.837996463335</v>
      </c>
      <c r="AJ34" s="33">
        <f t="shared" si="5"/>
        <v>5418.6210897588899</v>
      </c>
    </row>
    <row r="35" spans="1:36" x14ac:dyDescent="0.2">
      <c r="A35" s="54">
        <v>45566</v>
      </c>
      <c r="B35" s="33">
        <v>5096.3867557479998</v>
      </c>
      <c r="C35" s="33">
        <v>3397.591170498667</v>
      </c>
      <c r="D35" s="33">
        <v>8890.9790677050023</v>
      </c>
      <c r="E35" s="33">
        <f t="shared" si="6"/>
        <v>17384.95699395167</v>
      </c>
      <c r="F35" s="33">
        <f t="shared" si="7"/>
        <v>1987.5908347417201</v>
      </c>
      <c r="G35" s="33">
        <f t="shared" si="8"/>
        <v>1325.0605564944801</v>
      </c>
      <c r="H35" s="33">
        <f t="shared" si="9"/>
        <v>889.09790677050023</v>
      </c>
      <c r="I35" s="33">
        <f t="shared" si="0"/>
        <v>4201.7492980067</v>
      </c>
      <c r="J35" s="33">
        <v>300</v>
      </c>
      <c r="K35" s="33">
        <v>0</v>
      </c>
      <c r="L35" s="33">
        <v>0</v>
      </c>
      <c r="M35" s="33">
        <f t="shared" si="10"/>
        <v>1356</v>
      </c>
      <c r="N35" s="59">
        <v>5650</v>
      </c>
      <c r="O35" s="33">
        <v>530</v>
      </c>
      <c r="P35" s="33">
        <f t="shared" si="4"/>
        <v>7836</v>
      </c>
      <c r="Q35" s="33">
        <v>1300</v>
      </c>
      <c r="R35" s="33">
        <v>850</v>
      </c>
      <c r="S35" s="58">
        <v>269.02777777777777</v>
      </c>
      <c r="T35" s="33">
        <v>65</v>
      </c>
      <c r="U35" s="33">
        <v>80</v>
      </c>
      <c r="V35" s="33">
        <v>173.31416666666667</v>
      </c>
      <c r="W35" s="33">
        <v>190</v>
      </c>
      <c r="X35" s="33">
        <v>7</v>
      </c>
      <c r="Y35" s="33">
        <v>180</v>
      </c>
      <c r="Z35" s="33">
        <v>230</v>
      </c>
      <c r="AA35" s="33">
        <v>300</v>
      </c>
      <c r="AB35" s="33">
        <f t="shared" si="11"/>
        <v>355.6391627082001</v>
      </c>
      <c r="AC35" s="58">
        <v>60</v>
      </c>
      <c r="AD35" s="58">
        <v>90.951250000000002</v>
      </c>
      <c r="AE35" s="33">
        <v>200</v>
      </c>
      <c r="AF35" s="58">
        <v>128.53589069444445</v>
      </c>
      <c r="AG35" s="33">
        <f t="shared" si="12"/>
        <v>521.54870981855004</v>
      </c>
      <c r="AH35" s="33">
        <f t="shared" si="2"/>
        <v>12837.016957665637</v>
      </c>
      <c r="AI35" s="33">
        <f t="shared" si="3"/>
        <v>17038.766255672337</v>
      </c>
      <c r="AJ35" s="33">
        <f t="shared" si="5"/>
        <v>346.19073827933244</v>
      </c>
    </row>
    <row r="36" spans="1:36" x14ac:dyDescent="0.2">
      <c r="A36" s="54">
        <v>45597</v>
      </c>
      <c r="B36" s="33">
        <v>6243.5336333333335</v>
      </c>
      <c r="C36" s="33">
        <v>4162.3557555555553</v>
      </c>
      <c r="D36" s="33">
        <v>16792.572597001767</v>
      </c>
      <c r="E36" s="33">
        <f t="shared" si="6"/>
        <v>27198.461985890655</v>
      </c>
      <c r="F36" s="33">
        <f t="shared" si="7"/>
        <v>2434.9781170000001</v>
      </c>
      <c r="G36" s="33">
        <f t="shared" si="8"/>
        <v>1623.3187446666666</v>
      </c>
      <c r="H36" s="33">
        <f t="shared" si="9"/>
        <v>1679.2572597001767</v>
      </c>
      <c r="I36" s="33">
        <f t="shared" si="0"/>
        <v>5737.5541213668439</v>
      </c>
      <c r="J36" s="33">
        <v>400</v>
      </c>
      <c r="K36" s="33">
        <v>0</v>
      </c>
      <c r="L36" s="33">
        <v>0</v>
      </c>
      <c r="M36" s="33">
        <f t="shared" si="10"/>
        <v>1356</v>
      </c>
      <c r="N36" s="59">
        <v>5650</v>
      </c>
      <c r="O36" s="33">
        <v>530</v>
      </c>
      <c r="P36" s="33">
        <f t="shared" si="4"/>
        <v>7936</v>
      </c>
      <c r="Q36" s="33">
        <v>1000</v>
      </c>
      <c r="R36" s="33">
        <v>950</v>
      </c>
      <c r="S36" s="58">
        <v>269.02777777777777</v>
      </c>
      <c r="T36" s="33">
        <v>75</v>
      </c>
      <c r="U36" s="33">
        <v>51.111111111111114</v>
      </c>
      <c r="V36" s="33">
        <v>55.888888888888886</v>
      </c>
      <c r="W36" s="33">
        <v>190</v>
      </c>
      <c r="X36" s="33">
        <v>7</v>
      </c>
      <c r="Y36" s="33">
        <v>180</v>
      </c>
      <c r="Z36" s="33">
        <v>230</v>
      </c>
      <c r="AA36" s="33">
        <v>300</v>
      </c>
      <c r="AB36" s="33">
        <f t="shared" si="11"/>
        <v>671.70290388007072</v>
      </c>
      <c r="AC36" s="58">
        <v>60</v>
      </c>
      <c r="AD36" s="58">
        <v>90.951250000000002</v>
      </c>
      <c r="AE36" s="33">
        <v>290</v>
      </c>
      <c r="AF36" s="58">
        <v>128.53589069444399</v>
      </c>
      <c r="AG36" s="33">
        <f t="shared" si="12"/>
        <v>815.95385957671965</v>
      </c>
      <c r="AH36" s="33">
        <f t="shared" si="2"/>
        <v>13301.17168192901</v>
      </c>
      <c r="AI36" s="33">
        <f t="shared" si="3"/>
        <v>19038.725803295856</v>
      </c>
      <c r="AJ36" s="33">
        <f t="shared" si="5"/>
        <v>8159.7361825947992</v>
      </c>
    </row>
    <row r="37" spans="1:36" x14ac:dyDescent="0.2">
      <c r="A37" s="54">
        <v>45627</v>
      </c>
      <c r="B37" s="33">
        <v>8487.1037490196086</v>
      </c>
      <c r="C37" s="33">
        <v>5658.0691660130733</v>
      </c>
      <c r="D37" s="33">
        <v>18063.10012367725</v>
      </c>
      <c r="E37" s="33">
        <f t="shared" si="6"/>
        <v>32208.273038709933</v>
      </c>
      <c r="F37" s="33">
        <f>B37*39%</f>
        <v>3309.9704621176475</v>
      </c>
      <c r="G37" s="33">
        <f t="shared" si="8"/>
        <v>2206.6469747450988</v>
      </c>
      <c r="H37" s="33">
        <f t="shared" si="9"/>
        <v>1806.310012367725</v>
      </c>
      <c r="I37" s="33">
        <f t="shared" si="0"/>
        <v>7322.9274492304712</v>
      </c>
      <c r="J37" s="33">
        <v>400</v>
      </c>
      <c r="K37" s="33">
        <v>300</v>
      </c>
      <c r="L37" s="33">
        <v>0</v>
      </c>
      <c r="M37" s="33">
        <f t="shared" si="10"/>
        <v>1356</v>
      </c>
      <c r="N37" s="59">
        <v>5650</v>
      </c>
      <c r="O37" s="33">
        <v>530</v>
      </c>
      <c r="P37" s="33">
        <f t="shared" si="4"/>
        <v>8236</v>
      </c>
      <c r="Q37" s="33">
        <v>900</v>
      </c>
      <c r="R37" s="33">
        <v>1200</v>
      </c>
      <c r="S37" s="58">
        <v>269.02777777777777</v>
      </c>
      <c r="T37" s="33">
        <v>160</v>
      </c>
      <c r="U37" s="33">
        <v>116.11111111111111</v>
      </c>
      <c r="V37" s="33">
        <v>406.01888888888891</v>
      </c>
      <c r="W37" s="33">
        <v>190</v>
      </c>
      <c r="X37" s="33">
        <v>7</v>
      </c>
      <c r="Y37" s="33">
        <v>200</v>
      </c>
      <c r="Z37" s="33">
        <v>230</v>
      </c>
      <c r="AA37" s="33">
        <v>350</v>
      </c>
      <c r="AB37" s="33">
        <f t="shared" si="11"/>
        <v>722.52400494709002</v>
      </c>
      <c r="AC37" s="58">
        <v>60</v>
      </c>
      <c r="AD37" s="58">
        <v>90.951250000000002</v>
      </c>
      <c r="AE37" s="33">
        <v>300</v>
      </c>
      <c r="AF37" s="58">
        <v>128.53589069444399</v>
      </c>
      <c r="AG37" s="33">
        <f t="shared" si="12"/>
        <v>966.248191161298</v>
      </c>
      <c r="AH37" s="33">
        <f t="shared" si="2"/>
        <v>14532.41711458061</v>
      </c>
      <c r="AI37" s="33">
        <f t="shared" si="3"/>
        <v>21855.344563811082</v>
      </c>
      <c r="AJ37" s="33">
        <f t="shared" si="5"/>
        <v>10352.92847489885</v>
      </c>
    </row>
    <row r="38" spans="1:36" x14ac:dyDescent="0.2">
      <c r="A38" s="54">
        <v>45658</v>
      </c>
      <c r="B38" s="33">
        <v>10383.889354166664</v>
      </c>
      <c r="C38" s="33">
        <v>6922.5929027777765</v>
      </c>
      <c r="D38" s="33">
        <v>19758.754224965702</v>
      </c>
      <c r="E38" s="33">
        <f t="shared" si="6"/>
        <v>37065.236481910142</v>
      </c>
      <c r="F38" s="33">
        <f t="shared" si="7"/>
        <v>4049.7168481249992</v>
      </c>
      <c r="G38" s="33">
        <f t="shared" si="8"/>
        <v>2699.8112320833329</v>
      </c>
      <c r="H38" s="33">
        <f t="shared" si="9"/>
        <v>1975.8754224965703</v>
      </c>
      <c r="I38" s="33">
        <f t="shared" si="0"/>
        <v>8725.4035027049031</v>
      </c>
      <c r="J38" s="33">
        <v>400</v>
      </c>
      <c r="K38" s="33">
        <v>0</v>
      </c>
      <c r="L38" s="56">
        <v>1183.3333333333333</v>
      </c>
      <c r="M38" s="33">
        <f>N38*24%</f>
        <v>1356</v>
      </c>
      <c r="N38" s="59">
        <v>5650</v>
      </c>
      <c r="O38" s="33">
        <v>530</v>
      </c>
      <c r="P38" s="33">
        <f t="shared" si="4"/>
        <v>9119.3333333333321</v>
      </c>
      <c r="Q38" s="33">
        <v>1000</v>
      </c>
      <c r="R38" s="33">
        <v>805.55555555555554</v>
      </c>
      <c r="S38" s="33">
        <v>275</v>
      </c>
      <c r="T38" s="56">
        <v>154.11111111111111</v>
      </c>
      <c r="U38" s="56">
        <v>118.88888888888889</v>
      </c>
      <c r="V38" s="33">
        <v>375.91666666666669</v>
      </c>
      <c r="W38" s="33">
        <v>195</v>
      </c>
      <c r="X38" s="33">
        <v>7</v>
      </c>
      <c r="Y38" s="33">
        <v>200</v>
      </c>
      <c r="Z38" s="33">
        <v>230</v>
      </c>
      <c r="AA38" s="33">
        <v>350</v>
      </c>
      <c r="AB38" s="33">
        <f t="shared" si="11"/>
        <v>790.35016899862808</v>
      </c>
      <c r="AC38" s="58">
        <v>60</v>
      </c>
      <c r="AD38" s="58">
        <v>90.951250000000002</v>
      </c>
      <c r="AE38" s="56">
        <v>277.43523555555555</v>
      </c>
      <c r="AF38" s="58">
        <v>128.53589069444399</v>
      </c>
      <c r="AG38" s="33">
        <f t="shared" si="12"/>
        <v>1111.9570944573043</v>
      </c>
      <c r="AH38" s="33">
        <f t="shared" si="2"/>
        <v>15290.035195261484</v>
      </c>
      <c r="AI38" s="33">
        <f t="shared" si="3"/>
        <v>24015.438697966387</v>
      </c>
      <c r="AJ38" s="33">
        <f t="shared" si="5"/>
        <v>13049.797783943755</v>
      </c>
    </row>
    <row r="39" spans="1:36" x14ac:dyDescent="0.2">
      <c r="A39" s="54">
        <v>45689</v>
      </c>
      <c r="B39" s="33">
        <v>6582.8390241025636</v>
      </c>
      <c r="C39" s="33">
        <v>4388.5593494017094</v>
      </c>
      <c r="D39" s="33">
        <v>17635.622642276423</v>
      </c>
      <c r="E39" s="33">
        <f t="shared" si="6"/>
        <v>28607.021015780694</v>
      </c>
      <c r="F39" s="33">
        <f t="shared" si="7"/>
        <v>2567.3072193999997</v>
      </c>
      <c r="G39" s="33">
        <f t="shared" si="8"/>
        <v>1711.5381462666667</v>
      </c>
      <c r="H39" s="33">
        <f t="shared" si="9"/>
        <v>1763.5622642276423</v>
      </c>
      <c r="I39" s="33">
        <f t="shared" si="0"/>
        <v>6042.4076298943082</v>
      </c>
      <c r="J39" s="33">
        <v>400</v>
      </c>
      <c r="K39" s="33">
        <v>0</v>
      </c>
      <c r="L39" s="33">
        <v>0</v>
      </c>
      <c r="M39" s="33">
        <f t="shared" si="10"/>
        <v>1356</v>
      </c>
      <c r="N39" s="59">
        <v>5650</v>
      </c>
      <c r="O39" s="33">
        <v>530</v>
      </c>
      <c r="P39" s="33">
        <f t="shared" si="4"/>
        <v>7936</v>
      </c>
      <c r="Q39" s="33">
        <v>900</v>
      </c>
      <c r="R39" s="33">
        <v>861.11111111111109</v>
      </c>
      <c r="S39" s="33">
        <v>275</v>
      </c>
      <c r="T39" s="33">
        <v>154.11111111111111</v>
      </c>
      <c r="U39" s="33">
        <v>91.111111111111114</v>
      </c>
      <c r="V39" s="33">
        <v>375.91666666666669</v>
      </c>
      <c r="W39" s="33">
        <v>195</v>
      </c>
      <c r="X39" s="33">
        <v>7</v>
      </c>
      <c r="Y39" s="33">
        <v>200</v>
      </c>
      <c r="Z39" s="33">
        <v>230</v>
      </c>
      <c r="AA39" s="33">
        <v>350</v>
      </c>
      <c r="AB39" s="33">
        <f t="shared" si="11"/>
        <v>705.42490569105689</v>
      </c>
      <c r="AC39" s="58">
        <v>60</v>
      </c>
      <c r="AD39" s="58">
        <v>90.951250000000002</v>
      </c>
      <c r="AE39" s="33">
        <v>583.33333333333337</v>
      </c>
      <c r="AF39" s="58">
        <v>128.53589069444399</v>
      </c>
      <c r="AG39" s="33">
        <f t="shared" si="12"/>
        <v>858.21063047342079</v>
      </c>
      <c r="AH39" s="33">
        <f t="shared" si="2"/>
        <v>14001.706010192256</v>
      </c>
      <c r="AI39" s="33">
        <f t="shared" si="3"/>
        <v>20044.113640086565</v>
      </c>
      <c r="AJ39" s="33">
        <f t="shared" si="5"/>
        <v>8562.9073756941289</v>
      </c>
    </row>
    <row r="40" spans="1:36" x14ac:dyDescent="0.2">
      <c r="A40" s="54">
        <v>45717</v>
      </c>
      <c r="B40" s="33">
        <v>7944.4261506547991</v>
      </c>
      <c r="C40" s="33">
        <v>5296.2841004365328</v>
      </c>
      <c r="D40" s="33">
        <v>21306.42336001978</v>
      </c>
      <c r="E40" s="33">
        <f t="shared" si="6"/>
        <v>34547.133611111116</v>
      </c>
      <c r="F40" s="33">
        <f t="shared" si="7"/>
        <v>3098.3261987553719</v>
      </c>
      <c r="G40" s="33">
        <f t="shared" si="8"/>
        <v>2065.550799170248</v>
      </c>
      <c r="H40" s="33">
        <f t="shared" si="9"/>
        <v>2130.642336001978</v>
      </c>
      <c r="I40" s="33">
        <f t="shared" si="0"/>
        <v>7294.5193339275975</v>
      </c>
      <c r="J40" s="33">
        <v>400</v>
      </c>
      <c r="K40" s="33">
        <v>0</v>
      </c>
      <c r="L40" s="33">
        <v>1029.5833333333333</v>
      </c>
      <c r="M40" s="33">
        <f t="shared" si="10"/>
        <v>1356</v>
      </c>
      <c r="N40" s="59">
        <v>5650</v>
      </c>
      <c r="O40" s="33">
        <v>530</v>
      </c>
      <c r="P40" s="33">
        <f t="shared" si="4"/>
        <v>8965.5833333333321</v>
      </c>
      <c r="Q40" s="33">
        <v>900</v>
      </c>
      <c r="R40" s="33">
        <v>833.33333333333337</v>
      </c>
      <c r="S40" s="33">
        <v>275</v>
      </c>
      <c r="T40" s="33">
        <v>128.83333333333334</v>
      </c>
      <c r="U40" s="33">
        <v>128.47222222222223</v>
      </c>
      <c r="V40" s="33">
        <v>261.44444444444446</v>
      </c>
      <c r="W40" s="33">
        <v>195</v>
      </c>
      <c r="X40" s="33">
        <v>7</v>
      </c>
      <c r="Y40" s="33">
        <v>200</v>
      </c>
      <c r="Z40" s="33">
        <v>230</v>
      </c>
      <c r="AA40" s="33">
        <v>350</v>
      </c>
      <c r="AB40" s="33">
        <f t="shared" si="11"/>
        <v>852.25693440079124</v>
      </c>
      <c r="AC40" s="58">
        <v>60</v>
      </c>
      <c r="AD40" s="58">
        <v>90.951250000000002</v>
      </c>
      <c r="AE40" s="33">
        <v>189.90263766666666</v>
      </c>
      <c r="AF40" s="58">
        <v>128.53589069444399</v>
      </c>
      <c r="AG40" s="33">
        <f t="shared" si="12"/>
        <v>1036.4140083333334</v>
      </c>
      <c r="AH40" s="33">
        <f t="shared" si="2"/>
        <v>14832.727387761903</v>
      </c>
      <c r="AI40" s="33">
        <f t="shared" si="3"/>
        <v>22127.246721689502</v>
      </c>
      <c r="AJ40" s="33">
        <f t="shared" si="5"/>
        <v>12419.886889421614</v>
      </c>
    </row>
    <row r="41" spans="1:36" x14ac:dyDescent="0.2">
      <c r="A41" s="54">
        <v>45748</v>
      </c>
      <c r="B41" s="33">
        <v>10182.808791666666</v>
      </c>
      <c r="C41" s="33">
        <v>6788.5391944444455</v>
      </c>
      <c r="D41" s="33">
        <v>17039.369466666667</v>
      </c>
      <c r="E41" s="33">
        <f t="shared" si="6"/>
        <v>34010.717452777782</v>
      </c>
      <c r="F41" s="33">
        <f t="shared" si="7"/>
        <v>3971.2954287500002</v>
      </c>
      <c r="G41" s="33">
        <f t="shared" si="8"/>
        <v>2647.5302858333339</v>
      </c>
      <c r="H41" s="33">
        <f t="shared" si="9"/>
        <v>1703.9369466666667</v>
      </c>
      <c r="I41" s="33">
        <f t="shared" si="0"/>
        <v>8322.7626612500007</v>
      </c>
      <c r="J41" s="33">
        <v>400</v>
      </c>
      <c r="K41" s="33">
        <v>0</v>
      </c>
      <c r="L41" s="33">
        <v>0</v>
      </c>
      <c r="M41" s="33">
        <f t="shared" si="10"/>
        <v>1356</v>
      </c>
      <c r="N41" s="59">
        <v>5650</v>
      </c>
      <c r="O41" s="33">
        <v>530</v>
      </c>
      <c r="P41" s="33">
        <f t="shared" si="4"/>
        <v>7936</v>
      </c>
      <c r="Q41" s="33">
        <v>900</v>
      </c>
      <c r="R41" s="33">
        <v>958.33333333333337</v>
      </c>
      <c r="S41" s="33">
        <v>275</v>
      </c>
      <c r="T41" s="33">
        <v>116.55555555555556</v>
      </c>
      <c r="U41" s="33">
        <v>127.94444444444444</v>
      </c>
      <c r="V41" s="33">
        <v>193.11111111111111</v>
      </c>
      <c r="W41" s="33">
        <v>195</v>
      </c>
      <c r="X41" s="33">
        <v>7</v>
      </c>
      <c r="Y41" s="33">
        <v>200</v>
      </c>
      <c r="Z41" s="33">
        <v>230</v>
      </c>
      <c r="AA41" s="33">
        <v>350</v>
      </c>
      <c r="AB41" s="33">
        <f t="shared" si="11"/>
        <v>681.5747786666667</v>
      </c>
      <c r="AC41" s="58">
        <v>60</v>
      </c>
      <c r="AD41" s="58">
        <v>90.951250000000002</v>
      </c>
      <c r="AE41" s="33">
        <v>339.38964222222216</v>
      </c>
      <c r="AF41" s="58">
        <v>128.53589069444399</v>
      </c>
      <c r="AG41" s="33">
        <f t="shared" si="12"/>
        <v>1020.3215235833335</v>
      </c>
      <c r="AH41" s="33">
        <f t="shared" si="2"/>
        <v>13809.717529611113</v>
      </c>
      <c r="AI41" s="33">
        <f t="shared" si="3"/>
        <v>22132.480190861112</v>
      </c>
      <c r="AJ41" s="33">
        <f t="shared" si="5"/>
        <v>11878.237261916671</v>
      </c>
    </row>
    <row r="42" spans="1:36" x14ac:dyDescent="0.2">
      <c r="A42" s="54">
        <v>45778</v>
      </c>
      <c r="B42" s="33">
        <v>7573.1841666666669</v>
      </c>
      <c r="C42" s="33">
        <v>5048.7894444444455</v>
      </c>
      <c r="D42" s="33">
        <v>15221.290384516129</v>
      </c>
      <c r="E42" s="33">
        <f t="shared" si="6"/>
        <v>27843.26399562724</v>
      </c>
      <c r="F42" s="33">
        <f t="shared" si="7"/>
        <v>2953.5418250000002</v>
      </c>
      <c r="G42" s="33">
        <f>C42*39%</f>
        <v>1969.0278833333339</v>
      </c>
      <c r="H42" s="33">
        <f t="shared" si="9"/>
        <v>1522.129038451613</v>
      </c>
      <c r="I42" s="33">
        <f t="shared" si="0"/>
        <v>6444.6987467849476</v>
      </c>
      <c r="J42" s="33">
        <v>400</v>
      </c>
      <c r="K42" s="33">
        <v>0</v>
      </c>
      <c r="L42" s="58">
        <v>202.22222222222223</v>
      </c>
      <c r="M42" s="33">
        <f t="shared" si="10"/>
        <v>1356</v>
      </c>
      <c r="N42" s="59">
        <v>5650</v>
      </c>
      <c r="O42" s="33">
        <v>530</v>
      </c>
      <c r="P42" s="33">
        <f t="shared" si="4"/>
        <v>8138.2222222222226</v>
      </c>
      <c r="Q42" s="33">
        <v>1300</v>
      </c>
      <c r="R42" s="58">
        <v>1166.6666666666667</v>
      </c>
      <c r="S42" s="33">
        <v>275</v>
      </c>
      <c r="T42" s="58">
        <v>116.55555555555556</v>
      </c>
      <c r="U42" s="58">
        <v>116.66666666666667</v>
      </c>
      <c r="V42" s="51">
        <v>401.14444444444445</v>
      </c>
      <c r="W42" s="33">
        <v>195</v>
      </c>
      <c r="X42" s="33">
        <v>7</v>
      </c>
      <c r="Y42" s="33">
        <v>200</v>
      </c>
      <c r="Z42" s="33">
        <v>230</v>
      </c>
      <c r="AA42" s="33">
        <v>350</v>
      </c>
      <c r="AB42" s="33">
        <f t="shared" si="11"/>
        <v>608.85161538064517</v>
      </c>
      <c r="AC42" s="58">
        <v>60</v>
      </c>
      <c r="AD42" s="58">
        <v>90.951250000000002</v>
      </c>
      <c r="AE42" s="58">
        <v>366.89441874999994</v>
      </c>
      <c r="AF42" s="58">
        <v>128.53589069444399</v>
      </c>
      <c r="AG42" s="33">
        <f t="shared" si="12"/>
        <v>835.29791986881719</v>
      </c>
      <c r="AH42" s="33">
        <f t="shared" si="2"/>
        <v>14586.78665024946</v>
      </c>
      <c r="AI42" s="33">
        <f t="shared" si="3"/>
        <v>21031.485397034408</v>
      </c>
      <c r="AJ42" s="33">
        <f t="shared" si="5"/>
        <v>6811.7785985928313</v>
      </c>
    </row>
    <row r="43" spans="1:36" x14ac:dyDescent="0.2">
      <c r="A43" s="54">
        <v>45809</v>
      </c>
      <c r="B43" s="33">
        <v>6326.8844999999992</v>
      </c>
      <c r="C43" s="33">
        <v>4217.9229999999998</v>
      </c>
      <c r="D43" s="33">
        <v>14460.225865290322</v>
      </c>
      <c r="E43" s="33">
        <f t="shared" si="6"/>
        <v>25005.033365290321</v>
      </c>
      <c r="F43" s="33">
        <f t="shared" si="7"/>
        <v>2467.4849549999999</v>
      </c>
      <c r="G43" s="33">
        <f t="shared" si="8"/>
        <v>1644.9899699999999</v>
      </c>
      <c r="H43" s="33">
        <f t="shared" si="9"/>
        <v>1446.0225865290322</v>
      </c>
      <c r="I43" s="33">
        <f t="shared" si="0"/>
        <v>5558.4975115290317</v>
      </c>
      <c r="J43" s="33">
        <v>400</v>
      </c>
      <c r="K43" s="33">
        <v>300</v>
      </c>
      <c r="L43" s="33">
        <v>944.44444444444446</v>
      </c>
      <c r="M43" s="33">
        <f t="shared" si="10"/>
        <v>1356</v>
      </c>
      <c r="N43" s="59">
        <v>5650</v>
      </c>
      <c r="O43" s="33">
        <v>530</v>
      </c>
      <c r="P43" s="33">
        <f t="shared" si="4"/>
        <v>9180.4444444444453</v>
      </c>
      <c r="Q43" s="33">
        <v>1400</v>
      </c>
      <c r="R43" s="33">
        <v>876.66777777777781</v>
      </c>
      <c r="S43" s="33">
        <v>275</v>
      </c>
      <c r="T43" s="33">
        <v>116.55555555555556</v>
      </c>
      <c r="U43" s="33">
        <v>115</v>
      </c>
      <c r="V43" s="51">
        <v>126.44999999999999</v>
      </c>
      <c r="W43" s="33">
        <v>195</v>
      </c>
      <c r="X43" s="33">
        <v>7</v>
      </c>
      <c r="Y43" s="33">
        <v>200</v>
      </c>
      <c r="Z43" s="33">
        <v>230</v>
      </c>
      <c r="AA43" s="33">
        <v>350</v>
      </c>
      <c r="AB43" s="33">
        <f t="shared" si="11"/>
        <v>578.40903461161292</v>
      </c>
      <c r="AC43" s="58">
        <v>60</v>
      </c>
      <c r="AD43" s="58">
        <v>90.951250000000002</v>
      </c>
      <c r="AE43" s="33">
        <v>289.95980819444441</v>
      </c>
      <c r="AF43" s="58">
        <v>128.53589069444399</v>
      </c>
      <c r="AG43" s="33">
        <f t="shared" si="12"/>
        <v>750.15100095870957</v>
      </c>
      <c r="AH43" s="33">
        <f t="shared" si="2"/>
        <v>14970.12476223699</v>
      </c>
      <c r="AI43" s="33">
        <f t="shared" si="3"/>
        <v>20528.622273766021</v>
      </c>
      <c r="AJ43" s="33">
        <f t="shared" si="5"/>
        <v>4476.4110915243</v>
      </c>
    </row>
    <row r="44" spans="1:36" x14ac:dyDescent="0.2">
      <c r="A44" s="54">
        <v>45839</v>
      </c>
      <c r="B44" s="33">
        <v>8235.3511666666654</v>
      </c>
      <c r="C44" s="33">
        <v>5490.2341111111109</v>
      </c>
      <c r="D44" s="33">
        <v>20746.446944444444</v>
      </c>
      <c r="E44" s="33">
        <f t="shared" si="6"/>
        <v>34472.032222222217</v>
      </c>
      <c r="F44" s="33">
        <f t="shared" si="7"/>
        <v>3211.7869549999996</v>
      </c>
      <c r="G44" s="33">
        <f t="shared" si="8"/>
        <v>2141.1913033333335</v>
      </c>
      <c r="H44" s="33">
        <f t="shared" si="9"/>
        <v>2074.6446944444447</v>
      </c>
      <c r="I44" s="33">
        <f t="shared" si="0"/>
        <v>7427.6229527777778</v>
      </c>
      <c r="J44" s="33">
        <v>400</v>
      </c>
      <c r="K44" s="33">
        <v>0</v>
      </c>
      <c r="L44" s="33">
        <v>138.88888888888889</v>
      </c>
      <c r="M44" s="33">
        <f t="shared" si="10"/>
        <v>1356</v>
      </c>
      <c r="N44" s="59">
        <v>5650</v>
      </c>
      <c r="O44" s="33">
        <v>530</v>
      </c>
      <c r="P44" s="33">
        <f t="shared" si="4"/>
        <v>8074.8888888888887</v>
      </c>
      <c r="Q44" s="33">
        <v>1300</v>
      </c>
      <c r="R44" s="33">
        <v>1049.9158333333335</v>
      </c>
      <c r="S44" s="33">
        <v>275</v>
      </c>
      <c r="T44" s="33">
        <v>159.44444444444446</v>
      </c>
      <c r="U44" s="33">
        <v>170</v>
      </c>
      <c r="V44" s="33">
        <v>78.932500000000005</v>
      </c>
      <c r="W44" s="33">
        <v>195</v>
      </c>
      <c r="X44" s="33">
        <v>7</v>
      </c>
      <c r="Y44" s="33">
        <v>200</v>
      </c>
      <c r="Z44" s="33">
        <v>230</v>
      </c>
      <c r="AA44" s="33">
        <v>350</v>
      </c>
      <c r="AB44" s="33">
        <f t="shared" si="11"/>
        <v>829.85787777777773</v>
      </c>
      <c r="AC44" s="58">
        <v>60</v>
      </c>
      <c r="AD44" s="58">
        <v>90.951250000000002</v>
      </c>
      <c r="AE44" s="33">
        <v>319.48371291666666</v>
      </c>
      <c r="AF44" s="58">
        <v>128.53589069444399</v>
      </c>
      <c r="AG44" s="33">
        <f t="shared" si="12"/>
        <v>1034.1609666666664</v>
      </c>
      <c r="AH44" s="33">
        <f t="shared" si="2"/>
        <v>14553.171364722224</v>
      </c>
      <c r="AI44" s="33">
        <f t="shared" si="3"/>
        <v>21980.794317500004</v>
      </c>
      <c r="AJ44" s="33">
        <f t="shared" si="5"/>
        <v>12491.237904722213</v>
      </c>
    </row>
    <row r="45" spans="1:36" x14ac:dyDescent="0.2">
      <c r="A45" s="54">
        <v>45870</v>
      </c>
      <c r="B45" s="33">
        <v>6600</v>
      </c>
      <c r="C45" s="33">
        <v>4400</v>
      </c>
      <c r="D45" s="33">
        <v>17000</v>
      </c>
      <c r="E45" s="33">
        <f t="shared" si="6"/>
        <v>28000</v>
      </c>
      <c r="F45" s="33">
        <f t="shared" si="7"/>
        <v>2574</v>
      </c>
      <c r="G45" s="33">
        <f t="shared" si="8"/>
        <v>1716</v>
      </c>
      <c r="H45" s="33">
        <f t="shared" si="9"/>
        <v>1700</v>
      </c>
      <c r="I45" s="33">
        <f t="shared" si="0"/>
        <v>5990</v>
      </c>
      <c r="J45" s="33">
        <v>400</v>
      </c>
      <c r="K45" s="33">
        <v>0</v>
      </c>
      <c r="L45" s="33">
        <v>0</v>
      </c>
      <c r="M45" s="33">
        <f t="shared" si="10"/>
        <v>1392</v>
      </c>
      <c r="N45" s="33">
        <v>5800</v>
      </c>
      <c r="O45" s="33">
        <v>530</v>
      </c>
      <c r="P45" s="33">
        <f t="shared" si="4"/>
        <v>8122</v>
      </c>
      <c r="Q45" s="33">
        <v>1000</v>
      </c>
      <c r="R45" s="33">
        <v>1200</v>
      </c>
      <c r="S45" s="33">
        <v>275</v>
      </c>
      <c r="T45" s="33">
        <v>159</v>
      </c>
      <c r="U45" s="33">
        <v>90.555555555555557</v>
      </c>
      <c r="V45" s="33">
        <v>70.694444444444443</v>
      </c>
      <c r="W45" s="33">
        <v>195</v>
      </c>
      <c r="X45" s="33">
        <v>7</v>
      </c>
      <c r="Y45" s="33">
        <v>200</v>
      </c>
      <c r="Z45" s="33">
        <v>230</v>
      </c>
      <c r="AA45" s="33">
        <v>375</v>
      </c>
      <c r="AB45" s="33">
        <f t="shared" si="11"/>
        <v>680</v>
      </c>
      <c r="AC45" s="58">
        <v>60</v>
      </c>
      <c r="AD45" s="58">
        <v>90.951250000000002</v>
      </c>
      <c r="AE45" s="33">
        <v>200</v>
      </c>
      <c r="AF45" s="58">
        <v>128.53589069444399</v>
      </c>
      <c r="AG45" s="33">
        <f t="shared" si="12"/>
        <v>840</v>
      </c>
      <c r="AH45" s="33">
        <f t="shared" si="2"/>
        <v>13923.737140694444</v>
      </c>
      <c r="AI45" s="33">
        <f t="shared" si="3"/>
        <v>19913.737140694444</v>
      </c>
      <c r="AJ45" s="33">
        <f t="shared" si="5"/>
        <v>8086.262859305556</v>
      </c>
    </row>
    <row r="46" spans="1:36" x14ac:dyDescent="0.2">
      <c r="A46" s="54">
        <v>45901</v>
      </c>
      <c r="B46" s="33">
        <v>5879.8754133333341</v>
      </c>
      <c r="C46" s="33">
        <v>3919.916942222223</v>
      </c>
      <c r="D46" s="33">
        <v>15728.666730666668</v>
      </c>
      <c r="E46" s="33">
        <f t="shared" si="6"/>
        <v>25528.459086222225</v>
      </c>
      <c r="F46" s="33">
        <f t="shared" si="7"/>
        <v>2293.1514112000004</v>
      </c>
      <c r="G46" s="33">
        <f t="shared" si="8"/>
        <v>1528.767607466667</v>
      </c>
      <c r="H46" s="33">
        <f t="shared" si="9"/>
        <v>1572.8666730666669</v>
      </c>
      <c r="I46" s="33">
        <f t="shared" si="0"/>
        <v>5394.7856917333338</v>
      </c>
      <c r="J46" s="33">
        <v>400</v>
      </c>
      <c r="K46" s="33">
        <v>0</v>
      </c>
      <c r="L46" s="33">
        <v>1200</v>
      </c>
      <c r="M46" s="33">
        <f t="shared" si="10"/>
        <v>1392</v>
      </c>
      <c r="N46" s="33">
        <v>5800</v>
      </c>
      <c r="O46" s="33">
        <v>530</v>
      </c>
      <c r="P46" s="33">
        <f t="shared" si="4"/>
        <v>9322</v>
      </c>
      <c r="Q46" s="33">
        <v>1000</v>
      </c>
      <c r="R46" s="33">
        <v>1200</v>
      </c>
      <c r="S46" s="33">
        <v>275</v>
      </c>
      <c r="T46" s="33">
        <v>140</v>
      </c>
      <c r="U46" s="33">
        <v>104.44444444444444</v>
      </c>
      <c r="V46" s="33">
        <v>144.0925</v>
      </c>
      <c r="W46" s="33">
        <v>195</v>
      </c>
      <c r="X46" s="33">
        <v>7</v>
      </c>
      <c r="Y46" s="33">
        <v>200</v>
      </c>
      <c r="Z46" s="33">
        <v>230</v>
      </c>
      <c r="AA46" s="33">
        <v>375</v>
      </c>
      <c r="AB46" s="33">
        <f t="shared" si="11"/>
        <v>629.14666922666675</v>
      </c>
      <c r="AC46" s="58">
        <v>60</v>
      </c>
      <c r="AD46" s="58">
        <v>90.951250000000002</v>
      </c>
      <c r="AE46" s="33">
        <v>240</v>
      </c>
      <c r="AF46" s="58">
        <v>128.53589069444399</v>
      </c>
      <c r="AG46" s="33">
        <f t="shared" si="12"/>
        <v>765.85377258666676</v>
      </c>
      <c r="AH46" s="33">
        <f>SUM(P46:AG46)</f>
        <v>15107.024526952224</v>
      </c>
      <c r="AI46" s="33">
        <f t="shared" si="3"/>
        <v>20501.810218685558</v>
      </c>
      <c r="AJ46" s="33">
        <f t="shared" si="5"/>
        <v>5026.6488675366672</v>
      </c>
    </row>
    <row r="47" spans="1:36" x14ac:dyDescent="0.2">
      <c r="A47" s="54">
        <v>45931</v>
      </c>
      <c r="B47" s="33">
        <v>5096.3867557479998</v>
      </c>
      <c r="C47" s="33">
        <v>3397.591170498667</v>
      </c>
      <c r="D47" s="33">
        <v>8890.9790677050023</v>
      </c>
      <c r="E47" s="33">
        <f t="shared" si="6"/>
        <v>17384.95699395167</v>
      </c>
      <c r="F47" s="33">
        <f t="shared" si="7"/>
        <v>1987.5908347417201</v>
      </c>
      <c r="G47" s="33">
        <f t="shared" si="8"/>
        <v>1325.0605564944801</v>
      </c>
      <c r="H47" s="33">
        <f t="shared" si="9"/>
        <v>889.09790677050023</v>
      </c>
      <c r="I47" s="33">
        <f t="shared" si="0"/>
        <v>4201.7492980067</v>
      </c>
      <c r="J47" s="33">
        <v>400</v>
      </c>
      <c r="K47" s="33">
        <v>0</v>
      </c>
      <c r="L47" s="33">
        <v>0</v>
      </c>
      <c r="M47" s="33">
        <f t="shared" si="10"/>
        <v>1392</v>
      </c>
      <c r="N47" s="33">
        <v>5800</v>
      </c>
      <c r="O47" s="33">
        <v>530</v>
      </c>
      <c r="P47" s="33">
        <f t="shared" si="4"/>
        <v>8122</v>
      </c>
      <c r="Q47" s="33">
        <v>1300</v>
      </c>
      <c r="R47" s="33">
        <v>850</v>
      </c>
      <c r="S47" s="33">
        <v>275</v>
      </c>
      <c r="T47" s="33">
        <v>65</v>
      </c>
      <c r="U47" s="33">
        <v>80</v>
      </c>
      <c r="V47" s="33">
        <v>173.31416666666667</v>
      </c>
      <c r="W47" s="33">
        <v>195</v>
      </c>
      <c r="X47" s="33">
        <v>7</v>
      </c>
      <c r="Y47" s="33">
        <v>200</v>
      </c>
      <c r="Z47" s="33">
        <v>230</v>
      </c>
      <c r="AA47" s="33">
        <v>375</v>
      </c>
      <c r="AB47" s="33">
        <f t="shared" si="11"/>
        <v>355.6391627082001</v>
      </c>
      <c r="AC47" s="58">
        <v>60</v>
      </c>
      <c r="AD47" s="58">
        <v>90.951250000000002</v>
      </c>
      <c r="AE47" s="33">
        <v>200</v>
      </c>
      <c r="AF47" s="58">
        <v>128.53589069444399</v>
      </c>
      <c r="AG47" s="33">
        <f t="shared" si="12"/>
        <v>521.54870981855004</v>
      </c>
      <c r="AH47" s="33">
        <f t="shared" si="2"/>
        <v>13228.98917988786</v>
      </c>
      <c r="AI47" s="33">
        <f t="shared" si="3"/>
        <v>17430.73847789456</v>
      </c>
      <c r="AJ47" s="33">
        <f t="shared" si="5"/>
        <v>-45.781483942890191</v>
      </c>
    </row>
    <row r="48" spans="1:36" x14ac:dyDescent="0.2">
      <c r="A48" s="54">
        <v>45962</v>
      </c>
      <c r="B48" s="33">
        <v>6243.5336333333335</v>
      </c>
      <c r="C48" s="33">
        <v>4162.3557555555553</v>
      </c>
      <c r="D48" s="33">
        <v>15114.664415098505</v>
      </c>
      <c r="E48" s="33">
        <f t="shared" si="6"/>
        <v>25520.553803987394</v>
      </c>
      <c r="F48" s="33">
        <f t="shared" si="7"/>
        <v>2434.9781170000001</v>
      </c>
      <c r="G48" s="33">
        <f t="shared" si="8"/>
        <v>1623.3187446666666</v>
      </c>
      <c r="H48" s="33">
        <f t="shared" si="9"/>
        <v>1511.4664415098505</v>
      </c>
      <c r="I48" s="33">
        <f t="shared" si="0"/>
        <v>5569.7633031765172</v>
      </c>
      <c r="J48" s="33">
        <v>400</v>
      </c>
      <c r="K48" s="33">
        <v>0</v>
      </c>
      <c r="L48" s="33">
        <v>0</v>
      </c>
      <c r="M48" s="33">
        <f t="shared" si="10"/>
        <v>1392</v>
      </c>
      <c r="N48" s="33">
        <v>5800</v>
      </c>
      <c r="O48" s="33">
        <v>530</v>
      </c>
      <c r="P48" s="33">
        <f t="shared" si="4"/>
        <v>8122</v>
      </c>
      <c r="Q48" s="33">
        <v>1000</v>
      </c>
      <c r="R48" s="33">
        <v>950</v>
      </c>
      <c r="S48" s="33">
        <v>275</v>
      </c>
      <c r="T48" s="33">
        <v>75</v>
      </c>
      <c r="U48" s="33">
        <v>51.111111111111114</v>
      </c>
      <c r="V48" s="33">
        <v>55.888888888888886</v>
      </c>
      <c r="W48" s="33">
        <v>195</v>
      </c>
      <c r="X48" s="33">
        <v>7</v>
      </c>
      <c r="Y48" s="33">
        <v>200</v>
      </c>
      <c r="Z48" s="33">
        <v>230</v>
      </c>
      <c r="AA48" s="33">
        <v>375</v>
      </c>
      <c r="AB48" s="33">
        <f t="shared" si="11"/>
        <v>604.58657660394022</v>
      </c>
      <c r="AC48" s="58">
        <v>60</v>
      </c>
      <c r="AD48" s="58">
        <v>90.951250000000002</v>
      </c>
      <c r="AE48" s="33">
        <v>290</v>
      </c>
      <c r="AF48" s="58">
        <v>128.53589069444399</v>
      </c>
      <c r="AG48" s="33">
        <f t="shared" si="12"/>
        <v>765.61661411962177</v>
      </c>
      <c r="AH48" s="33">
        <f t="shared" si="2"/>
        <v>13475.690331418005</v>
      </c>
      <c r="AI48" s="33">
        <f t="shared" si="3"/>
        <v>19045.453634594523</v>
      </c>
      <c r="AJ48" s="33">
        <f t="shared" si="5"/>
        <v>6475.1001693928702</v>
      </c>
    </row>
    <row r="49" spans="1:36" x14ac:dyDescent="0.2">
      <c r="A49" s="54">
        <v>45992</v>
      </c>
      <c r="B49" s="33">
        <v>9017.5477333333347</v>
      </c>
      <c r="C49" s="33">
        <v>6011.6984888888901</v>
      </c>
      <c r="D49" s="33">
        <v>18693.208267526457</v>
      </c>
      <c r="E49" s="33">
        <f t="shared" si="6"/>
        <v>33722.454489748678</v>
      </c>
      <c r="F49" s="33">
        <f t="shared" si="7"/>
        <v>3516.8436160000006</v>
      </c>
      <c r="G49" s="33">
        <f t="shared" si="8"/>
        <v>2344.5624106666673</v>
      </c>
      <c r="H49" s="33">
        <f>D49*10%</f>
        <v>1869.3208267526459</v>
      </c>
      <c r="I49" s="33">
        <f t="shared" si="0"/>
        <v>7730.7268534193136</v>
      </c>
      <c r="J49" s="33">
        <v>400</v>
      </c>
      <c r="K49" s="33">
        <v>300</v>
      </c>
      <c r="L49" s="33">
        <v>0</v>
      </c>
      <c r="M49" s="33">
        <f t="shared" si="10"/>
        <v>1392</v>
      </c>
      <c r="N49" s="33">
        <v>5800</v>
      </c>
      <c r="O49" s="33">
        <v>530</v>
      </c>
      <c r="P49" s="33">
        <f t="shared" si="4"/>
        <v>8422</v>
      </c>
      <c r="Q49" s="33">
        <v>900</v>
      </c>
      <c r="R49" s="33">
        <v>1200</v>
      </c>
      <c r="S49" s="33">
        <v>275</v>
      </c>
      <c r="T49" s="33">
        <v>160</v>
      </c>
      <c r="U49" s="33">
        <v>116.11111111111111</v>
      </c>
      <c r="V49" s="33">
        <v>406.01888888888891</v>
      </c>
      <c r="W49" s="33">
        <v>195</v>
      </c>
      <c r="X49" s="33">
        <v>7</v>
      </c>
      <c r="Y49" s="33">
        <v>200</v>
      </c>
      <c r="Z49" s="33">
        <v>230</v>
      </c>
      <c r="AA49" s="33">
        <v>375</v>
      </c>
      <c r="AB49" s="33">
        <f t="shared" si="11"/>
        <v>747.72833070105833</v>
      </c>
      <c r="AC49" s="58">
        <v>60</v>
      </c>
      <c r="AD49" s="58">
        <v>90.951250000000002</v>
      </c>
      <c r="AE49" s="33">
        <v>300</v>
      </c>
      <c r="AF49" s="58">
        <v>128.53589069444399</v>
      </c>
      <c r="AG49" s="33">
        <f t="shared" si="12"/>
        <v>1011.6736346924603</v>
      </c>
      <c r="AH49" s="33">
        <f t="shared" si="2"/>
        <v>14825.019106087964</v>
      </c>
      <c r="AI49" s="33">
        <f t="shared" si="3"/>
        <v>22555.74595950728</v>
      </c>
      <c r="AJ49" s="33">
        <f t="shared" si="5"/>
        <v>11166.708530241398</v>
      </c>
    </row>
  </sheetData>
  <pageMargins left="0.7" right="0.7" top="0.75" bottom="0.75" header="0.3" footer="0.3"/>
  <ignoredErrors>
    <ignoredError sqref="E21 E22:E49 I4:I4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Revenue</vt:lpstr>
      <vt:lpstr>Rooms Revenue</vt:lpstr>
      <vt:lpstr>F&amp;B Revenue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2023-09-12T13:55:02Z</dcterms:modified>
</cp:coreProperties>
</file>