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8_{9BB49121-D0A5-264A-9306-432D14136499}" xr6:coauthVersionLast="47" xr6:coauthVersionMax="47" xr10:uidLastSave="{00000000-0000-0000-0000-000000000000}"/>
  <bookViews>
    <workbookView xWindow="0" yWindow="0" windowWidth="28800" windowHeight="18000" xr2:uid="{B57B324F-05A5-8843-AC17-898D276BA64B}"/>
  </bookViews>
  <sheets>
    <sheet name="ENE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14" i="1"/>
  <c r="D38" i="1" s="1"/>
  <c r="D11" i="1"/>
  <c r="F11" i="1" s="1"/>
  <c r="D7" i="1"/>
  <c r="F7" i="1" s="1"/>
  <c r="D6" i="1"/>
  <c r="D9" i="1" s="1"/>
  <c r="F38" i="1" l="1"/>
  <c r="F34" i="1"/>
  <c r="F30" i="1"/>
  <c r="F26" i="1"/>
  <c r="F22" i="1"/>
  <c r="F18" i="1"/>
  <c r="D39" i="1"/>
  <c r="F39" i="1" s="1"/>
  <c r="F36" i="1"/>
  <c r="F32" i="1"/>
  <c r="F28" i="1"/>
  <c r="F24" i="1"/>
  <c r="F20" i="1"/>
  <c r="F16" i="1"/>
  <c r="F12" i="1"/>
  <c r="F8" i="1"/>
  <c r="F35" i="1"/>
  <c r="F31" i="1"/>
  <c r="F27" i="1"/>
  <c r="F23" i="1"/>
  <c r="F19" i="1"/>
  <c r="F33" i="1"/>
  <c r="F29" i="1"/>
  <c r="F25" i="1"/>
  <c r="F21" i="1"/>
  <c r="F17" i="1"/>
  <c r="F13" i="1"/>
  <c r="F37" i="1"/>
  <c r="F6" i="1"/>
  <c r="F14" i="1"/>
</calcChain>
</file>

<file path=xl/sharedStrings.xml><?xml version="1.0" encoding="utf-8"?>
<sst xmlns="http://schemas.openxmlformats.org/spreadsheetml/2006/main" count="107" uniqueCount="52">
  <si>
    <t>SERVICIOS HOTELEROS S,A</t>
  </si>
  <si>
    <t>AAKI</t>
  </si>
  <si>
    <t>Estado de Resultados al 31 de Enero  del 2022</t>
  </si>
  <si>
    <t>Date</t>
  </si>
  <si>
    <t>Income</t>
  </si>
  <si>
    <t>Amount</t>
  </si>
  <si>
    <t>Revenue Source</t>
  </si>
  <si>
    <t>Percentage</t>
  </si>
  <si>
    <t>2023-01</t>
  </si>
  <si>
    <t>Resturant Revenue</t>
  </si>
  <si>
    <t>Restaurant</t>
  </si>
  <si>
    <t>Bar Revenue</t>
  </si>
  <si>
    <t>Bar</t>
  </si>
  <si>
    <t>Rooms Revenue</t>
  </si>
  <si>
    <t>Rooms</t>
  </si>
  <si>
    <t>Total Revenue</t>
  </si>
  <si>
    <t>Total</t>
  </si>
  <si>
    <t>2023-02</t>
  </si>
  <si>
    <t xml:space="preserve">Direct Costs </t>
  </si>
  <si>
    <t>Restaurante</t>
  </si>
  <si>
    <t>Hotel</t>
  </si>
  <si>
    <t xml:space="preserve">Total Direct Costs </t>
  </si>
  <si>
    <t>Indirect Costs</t>
  </si>
  <si>
    <t>Eventuals Wages</t>
  </si>
  <si>
    <t>General</t>
  </si>
  <si>
    <t>Bonuses</t>
  </si>
  <si>
    <t>Wages</t>
  </si>
  <si>
    <t>Maintenance</t>
  </si>
  <si>
    <t>Electricity</t>
  </si>
  <si>
    <t>Accounting Services</t>
  </si>
  <si>
    <t>Water</t>
  </si>
  <si>
    <t>Gas</t>
  </si>
  <si>
    <t>Staff Food</t>
  </si>
  <si>
    <t>Printing &amp; Stationary</t>
  </si>
  <si>
    <t>Cable &amp; Internet</t>
  </si>
  <si>
    <t>Spotify</t>
  </si>
  <si>
    <t>Telefono</t>
  </si>
  <si>
    <t>Insuraces</t>
  </si>
  <si>
    <t>Transport</t>
  </si>
  <si>
    <t xml:space="preserve"> Booking.com</t>
  </si>
  <si>
    <t>POS System</t>
  </si>
  <si>
    <t>Google Mail</t>
  </si>
  <si>
    <t>Facebook</t>
  </si>
  <si>
    <t>Little Hotelier</t>
  </si>
  <si>
    <t>Comisiones POS</t>
  </si>
  <si>
    <t>2023-03</t>
  </si>
  <si>
    <t xml:space="preserve">Total Inirect Costs </t>
  </si>
  <si>
    <t>2023-05</t>
  </si>
  <si>
    <t>Total Operating Costs</t>
  </si>
  <si>
    <t>2023-07</t>
  </si>
  <si>
    <t>GOP</t>
  </si>
  <si>
    <t>Lic. Ridder A. González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</si>
</sst>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C$-4C0A]* #,##0.00_ ;_-[$C$-4C0A]* \-#,##0.00\ ;_-[$C$-4C0A]* &quot;-&quot;??_ ;_-@_ "/>
    <numFmt numFmtId="165" formatCode="_(&quot;C$&quot;* #,##0.00_);_(&quot;C$&quot;* \(#,##0.00\);_(&quot;C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49" fontId="0" fillId="0" borderId="1" xfId="0" applyNumberFormat="1" applyBorder="1"/>
    <xf numFmtId="1" fontId="4" fillId="2" borderId="1" xfId="1" applyNumberFormat="1" applyFont="1" applyFill="1" applyBorder="1" applyAlignment="1"/>
    <xf numFmtId="165" fontId="4" fillId="2" borderId="1" xfId="1" applyFont="1" applyFill="1" applyBorder="1" applyAlignment="1">
      <alignment horizontal="center"/>
    </xf>
    <xf numFmtId="9" fontId="0" fillId="2" borderId="1" xfId="2" applyFont="1" applyFill="1" applyBorder="1"/>
    <xf numFmtId="1" fontId="5" fillId="3" borderId="1" xfId="1" applyNumberFormat="1" applyFont="1" applyFill="1" applyBorder="1" applyAlignment="1"/>
    <xf numFmtId="165" fontId="5" fillId="3" borderId="1" xfId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9" fontId="3" fillId="2" borderId="1" xfId="0" applyNumberFormat="1" applyFont="1" applyFill="1" applyBorder="1" applyAlignment="1">
      <alignment horizontal="right" vertical="center"/>
    </xf>
    <xf numFmtId="1" fontId="6" fillId="4" borderId="1" xfId="1" applyNumberFormat="1" applyFont="1" applyFill="1" applyBorder="1" applyAlignment="1" applyProtection="1">
      <alignment vertical="center" wrapText="1"/>
    </xf>
    <xf numFmtId="9" fontId="0" fillId="0" borderId="1" xfId="2" applyFont="1" applyBorder="1"/>
    <xf numFmtId="9" fontId="0" fillId="0" borderId="1" xfId="0" applyNumberFormat="1" applyBorder="1"/>
    <xf numFmtId="1" fontId="2" fillId="2" borderId="1" xfId="1" applyNumberFormat="1" applyFont="1" applyFill="1" applyBorder="1" applyAlignment="1"/>
    <xf numFmtId="1" fontId="3" fillId="2" borderId="1" xfId="1" applyNumberFormat="1" applyFont="1" applyFill="1" applyBorder="1" applyAlignment="1"/>
    <xf numFmtId="9" fontId="3" fillId="0" borderId="1" xfId="2" applyFont="1" applyBorder="1"/>
    <xf numFmtId="1" fontId="0" fillId="2" borderId="1" xfId="1" applyNumberFormat="1" applyFont="1" applyFill="1" applyBorder="1" applyAlignment="1"/>
    <xf numFmtId="165" fontId="0" fillId="2" borderId="1" xfId="1" applyFont="1" applyFill="1" applyBorder="1"/>
    <xf numFmtId="0" fontId="3" fillId="2" borderId="1" xfId="0" applyFont="1" applyFill="1" applyBorder="1" applyAlignment="1">
      <alignment horizontal="right" vertical="center"/>
    </xf>
    <xf numFmtId="165" fontId="0" fillId="2" borderId="1" xfId="1" applyFont="1" applyFill="1" applyBorder="1" applyAlignment="1">
      <alignment horizontal="center"/>
    </xf>
    <xf numFmtId="1" fontId="5" fillId="5" borderId="1" xfId="1" applyNumberFormat="1" applyFont="1" applyFill="1" applyBorder="1" applyAlignment="1"/>
    <xf numFmtId="1" fontId="5" fillId="6" borderId="1" xfId="1" applyNumberFormat="1" applyFont="1" applyFill="1" applyBorder="1" applyAlignment="1"/>
    <xf numFmtId="164" fontId="0" fillId="2" borderId="1" xfId="0" applyNumberFormat="1" applyFill="1" applyBorder="1"/>
    <xf numFmtId="9" fontId="3" fillId="2" borderId="1" xfId="2" applyFont="1" applyFill="1" applyBorder="1"/>
    <xf numFmtId="1" fontId="0" fillId="2" borderId="1" xfId="0" applyNumberFormat="1" applyFill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9E0-16A3-7C42-95B6-5386D8B7A896}">
  <dimension ref="A1:H50"/>
  <sheetViews>
    <sheetView tabSelected="1" topLeftCell="A2" workbookViewId="0">
      <selection activeCell="E38" sqref="E38"/>
    </sheetView>
  </sheetViews>
  <sheetFormatPr baseColWidth="10" defaultRowHeight="15" x14ac:dyDescent="0.2"/>
  <cols>
    <col min="1" max="1" width="10.83203125" style="1"/>
    <col min="2" max="2" width="31.1640625" style="1" bestFit="1" customWidth="1"/>
    <col min="3" max="3" width="16.6640625" style="1" customWidth="1"/>
    <col min="4" max="4" width="16.6640625" style="18" customWidth="1"/>
    <col min="5" max="5" width="16.6640625" style="1" customWidth="1"/>
    <col min="6" max="6" width="16" style="1" customWidth="1"/>
    <col min="7" max="8" width="10.83203125" style="1"/>
  </cols>
  <sheetData>
    <row r="1" spans="1:7" ht="16" x14ac:dyDescent="0.2">
      <c r="B1" s="2" t="s">
        <v>0</v>
      </c>
      <c r="C1" s="2"/>
      <c r="D1" s="2"/>
      <c r="E1" s="2"/>
      <c r="F1" s="2"/>
    </row>
    <row r="2" spans="1:7" ht="16" x14ac:dyDescent="0.2">
      <c r="B2" s="2" t="s">
        <v>1</v>
      </c>
      <c r="C2" s="2"/>
      <c r="D2" s="2"/>
      <c r="E2" s="2"/>
      <c r="F2" s="2"/>
    </row>
    <row r="3" spans="1:7" ht="16" x14ac:dyDescent="0.2">
      <c r="B3" s="2" t="s">
        <v>2</v>
      </c>
      <c r="C3" s="2"/>
      <c r="D3" s="2"/>
      <c r="E3" s="2"/>
      <c r="F3" s="2"/>
    </row>
    <row r="4" spans="1:7" x14ac:dyDescent="0.2">
      <c r="B4" s="3"/>
      <c r="C4" s="3"/>
      <c r="D4" s="4"/>
      <c r="E4" s="3"/>
      <c r="F4" s="3"/>
    </row>
    <row r="5" spans="1:7" ht="16" x14ac:dyDescent="0.2">
      <c r="A5" s="5" t="s">
        <v>3</v>
      </c>
      <c r="B5" s="6" t="s">
        <v>4</v>
      </c>
      <c r="C5" s="7"/>
      <c r="D5" s="4" t="s">
        <v>5</v>
      </c>
      <c r="E5" s="8" t="s">
        <v>6</v>
      </c>
      <c r="F5" s="9" t="s">
        <v>7</v>
      </c>
    </row>
    <row r="6" spans="1:7" x14ac:dyDescent="0.2">
      <c r="A6" s="10" t="s">
        <v>8</v>
      </c>
      <c r="B6" s="7" t="s">
        <v>9</v>
      </c>
      <c r="C6" s="7"/>
      <c r="D6" s="11">
        <f>294149.42-(28740/2)</f>
        <v>279779.42</v>
      </c>
      <c r="E6" s="12" t="s">
        <v>10</v>
      </c>
      <c r="F6" s="13">
        <f>D6/$D$9</f>
        <v>0.31235143375946578</v>
      </c>
    </row>
    <row r="7" spans="1:7" x14ac:dyDescent="0.2">
      <c r="A7" s="10" t="s">
        <v>8</v>
      </c>
      <c r="B7" s="7" t="s">
        <v>11</v>
      </c>
      <c r="C7" s="7"/>
      <c r="D7" s="11">
        <f>157382.42-(28740/2)</f>
        <v>143012.42000000001</v>
      </c>
      <c r="E7" s="12" t="s">
        <v>12</v>
      </c>
      <c r="F7" s="13">
        <f t="shared" ref="F7:F8" si="0">D7/$D$9</f>
        <v>0.15966197382356037</v>
      </c>
    </row>
    <row r="8" spans="1:7" x14ac:dyDescent="0.2">
      <c r="A8" s="10" t="s">
        <v>8</v>
      </c>
      <c r="B8" s="7" t="s">
        <v>13</v>
      </c>
      <c r="C8" s="7"/>
      <c r="D8" s="14">
        <v>472928.14</v>
      </c>
      <c r="E8" s="15" t="s">
        <v>14</v>
      </c>
      <c r="F8" s="13">
        <f t="shared" si="0"/>
        <v>0.52798659241697388</v>
      </c>
    </row>
    <row r="9" spans="1:7" x14ac:dyDescent="0.2">
      <c r="A9" s="10" t="s">
        <v>8</v>
      </c>
      <c r="B9" s="9" t="s">
        <v>15</v>
      </c>
      <c r="C9" s="7"/>
      <c r="D9" s="4">
        <f>D6+D7+D8</f>
        <v>895719.98</v>
      </c>
      <c r="E9" s="16" t="s">
        <v>16</v>
      </c>
      <c r="F9" s="17"/>
    </row>
    <row r="10" spans="1:7" x14ac:dyDescent="0.2">
      <c r="A10" s="10" t="s">
        <v>17</v>
      </c>
      <c r="B10" s="9" t="s">
        <v>18</v>
      </c>
      <c r="E10" s="19"/>
      <c r="F10" s="20"/>
    </row>
    <row r="11" spans="1:7" x14ac:dyDescent="0.2">
      <c r="A11" s="10" t="s">
        <v>8</v>
      </c>
      <c r="B11" s="7" t="s">
        <v>19</v>
      </c>
      <c r="C11" s="7"/>
      <c r="D11" s="21">
        <f>63191.07 + 69886</f>
        <v>133077.07</v>
      </c>
      <c r="E11" s="12" t="s">
        <v>10</v>
      </c>
      <c r="F11" s="22">
        <f>D11/$D$9</f>
        <v>0.14856994704974652</v>
      </c>
      <c r="G11" s="23"/>
    </row>
    <row r="12" spans="1:7" x14ac:dyDescent="0.2">
      <c r="A12" s="10" t="s">
        <v>8</v>
      </c>
      <c r="B12" s="7" t="s">
        <v>12</v>
      </c>
      <c r="C12" s="7"/>
      <c r="D12" s="24">
        <v>55848.570000000007</v>
      </c>
      <c r="E12" s="12" t="s">
        <v>12</v>
      </c>
      <c r="F12" s="22">
        <f t="shared" ref="F12:F14" si="1">D12/$D$9</f>
        <v>6.2350479220079483E-2</v>
      </c>
    </row>
    <row r="13" spans="1:7" x14ac:dyDescent="0.2">
      <c r="A13" s="10" t="s">
        <v>8</v>
      </c>
      <c r="B13" s="7" t="s">
        <v>20</v>
      </c>
      <c r="C13" s="7"/>
      <c r="D13" s="24">
        <v>52956.46</v>
      </c>
      <c r="E13" s="15" t="s">
        <v>14</v>
      </c>
      <c r="F13" s="22">
        <f t="shared" si="1"/>
        <v>5.9121668805467528E-2</v>
      </c>
    </row>
    <row r="14" spans="1:7" x14ac:dyDescent="0.2">
      <c r="A14" s="10" t="s">
        <v>8</v>
      </c>
      <c r="B14" s="9" t="s">
        <v>21</v>
      </c>
      <c r="C14" s="7"/>
      <c r="D14" s="25">
        <f>SUM(D11:D13)</f>
        <v>241882.1</v>
      </c>
      <c r="E14" s="16" t="s">
        <v>16</v>
      </c>
      <c r="F14" s="26">
        <f t="shared" si="1"/>
        <v>0.27004209507529353</v>
      </c>
    </row>
    <row r="15" spans="1:7" x14ac:dyDescent="0.2">
      <c r="A15" s="10" t="s">
        <v>8</v>
      </c>
      <c r="B15" s="9" t="s">
        <v>22</v>
      </c>
      <c r="C15" s="7"/>
      <c r="D15" s="27"/>
      <c r="E15" s="28"/>
      <c r="F15" s="29"/>
    </row>
    <row r="16" spans="1:7" x14ac:dyDescent="0.2">
      <c r="A16" s="10" t="s">
        <v>8</v>
      </c>
      <c r="B16" s="7" t="s">
        <v>23</v>
      </c>
      <c r="C16" s="7"/>
      <c r="D16" s="27">
        <v>29950</v>
      </c>
      <c r="E16" s="30" t="s">
        <v>24</v>
      </c>
      <c r="F16" s="20">
        <f>D16/$D$9</f>
        <v>3.3436789028642638E-2</v>
      </c>
    </row>
    <row r="17" spans="1:6" x14ac:dyDescent="0.2">
      <c r="A17" s="10" t="s">
        <v>8</v>
      </c>
      <c r="B17" s="7" t="s">
        <v>25</v>
      </c>
      <c r="C17" s="7"/>
      <c r="D17" s="27">
        <v>18500</v>
      </c>
      <c r="E17" s="30" t="s">
        <v>24</v>
      </c>
      <c r="F17" s="20">
        <f t="shared" ref="F17:F36" si="2">D17/$D$9</f>
        <v>2.0653776194654049E-2</v>
      </c>
    </row>
    <row r="18" spans="1:6" x14ac:dyDescent="0.2">
      <c r="A18" s="10" t="s">
        <v>8</v>
      </c>
      <c r="B18" s="7" t="s">
        <v>26</v>
      </c>
      <c r="C18" s="7"/>
      <c r="D18" s="27">
        <v>101914.52</v>
      </c>
      <c r="E18" s="30" t="s">
        <v>24</v>
      </c>
      <c r="F18" s="20">
        <f t="shared" si="2"/>
        <v>0.11377944254408616</v>
      </c>
    </row>
    <row r="19" spans="1:6" x14ac:dyDescent="0.2">
      <c r="A19" s="10" t="s">
        <v>8</v>
      </c>
      <c r="B19" s="7" t="s">
        <v>27</v>
      </c>
      <c r="C19" s="7"/>
      <c r="D19" s="31">
        <v>19900.2</v>
      </c>
      <c r="E19" s="30" t="s">
        <v>24</v>
      </c>
      <c r="F19" s="20">
        <f t="shared" si="2"/>
        <v>2.2216987947505651E-2</v>
      </c>
    </row>
    <row r="20" spans="1:6" x14ac:dyDescent="0.2">
      <c r="A20" s="10" t="s">
        <v>8</v>
      </c>
      <c r="B20" s="7" t="s">
        <v>28</v>
      </c>
      <c r="C20" s="7"/>
      <c r="D20" s="27">
        <v>18367.64</v>
      </c>
      <c r="E20" s="30" t="s">
        <v>24</v>
      </c>
      <c r="F20" s="20">
        <f t="shared" si="2"/>
        <v>2.0506006799133808E-2</v>
      </c>
    </row>
    <row r="21" spans="1:6" x14ac:dyDescent="0.2">
      <c r="A21" s="10" t="s">
        <v>8</v>
      </c>
      <c r="B21" s="7" t="s">
        <v>29</v>
      </c>
      <c r="C21" s="7"/>
      <c r="D21" s="27">
        <v>5531.95</v>
      </c>
      <c r="E21" s="30" t="s">
        <v>24</v>
      </c>
      <c r="F21" s="20">
        <f t="shared" si="2"/>
        <v>6.1759814713522408E-3</v>
      </c>
    </row>
    <row r="22" spans="1:6" x14ac:dyDescent="0.2">
      <c r="A22" s="10" t="s">
        <v>8</v>
      </c>
      <c r="B22" s="7" t="s">
        <v>30</v>
      </c>
      <c r="C22" s="7"/>
      <c r="D22" s="27">
        <v>4252.2</v>
      </c>
      <c r="E22" s="30" t="s">
        <v>24</v>
      </c>
      <c r="F22" s="20">
        <f t="shared" si="2"/>
        <v>4.747242547832862E-3</v>
      </c>
    </row>
    <row r="23" spans="1:6" x14ac:dyDescent="0.2">
      <c r="A23" s="10" t="s">
        <v>8</v>
      </c>
      <c r="B23" s="7" t="s">
        <v>31</v>
      </c>
      <c r="C23" s="7"/>
      <c r="D23" s="27">
        <v>5400</v>
      </c>
      <c r="E23" s="30" t="s">
        <v>24</v>
      </c>
      <c r="F23" s="20">
        <f t="shared" si="2"/>
        <v>6.0286698081692897E-3</v>
      </c>
    </row>
    <row r="24" spans="1:6" x14ac:dyDescent="0.2">
      <c r="A24" s="10" t="s">
        <v>8</v>
      </c>
      <c r="B24" s="7" t="s">
        <v>32</v>
      </c>
      <c r="C24" s="7"/>
      <c r="D24" s="27">
        <v>4960</v>
      </c>
      <c r="E24" s="30" t="s">
        <v>24</v>
      </c>
      <c r="F24" s="20">
        <f t="shared" si="2"/>
        <v>5.5374448608369771E-3</v>
      </c>
    </row>
    <row r="25" spans="1:6" x14ac:dyDescent="0.2">
      <c r="A25" s="10" t="s">
        <v>8</v>
      </c>
      <c r="B25" s="7" t="s">
        <v>33</v>
      </c>
      <c r="C25" s="7"/>
      <c r="D25" s="32">
        <v>13532.5</v>
      </c>
      <c r="E25" s="30" t="s">
        <v>24</v>
      </c>
      <c r="F25" s="20">
        <f t="shared" si="2"/>
        <v>1.5107958181305725E-2</v>
      </c>
    </row>
    <row r="26" spans="1:6" x14ac:dyDescent="0.2">
      <c r="A26" s="10" t="s">
        <v>8</v>
      </c>
      <c r="B26" s="7" t="s">
        <v>34</v>
      </c>
      <c r="C26" s="7"/>
      <c r="D26" s="27">
        <v>5421.31</v>
      </c>
      <c r="E26" s="30" t="s">
        <v>24</v>
      </c>
      <c r="F26" s="20">
        <f t="shared" si="2"/>
        <v>6.0524607255048619E-3</v>
      </c>
    </row>
    <row r="27" spans="1:6" x14ac:dyDescent="0.2">
      <c r="A27" s="10" t="s">
        <v>8</v>
      </c>
      <c r="B27" s="7" t="s">
        <v>35</v>
      </c>
      <c r="C27" s="7"/>
      <c r="D27" s="27">
        <v>227.05</v>
      </c>
      <c r="E27" s="30" t="s">
        <v>24</v>
      </c>
      <c r="F27" s="20">
        <f t="shared" si="2"/>
        <v>2.5348323702682171E-4</v>
      </c>
    </row>
    <row r="28" spans="1:6" x14ac:dyDescent="0.2">
      <c r="A28" s="10" t="s">
        <v>8</v>
      </c>
      <c r="B28" s="7" t="s">
        <v>36</v>
      </c>
      <c r="C28" s="7"/>
      <c r="D28" s="27">
        <v>13648.98</v>
      </c>
      <c r="E28" s="30" t="s">
        <v>24</v>
      </c>
      <c r="F28" s="20">
        <f t="shared" si="2"/>
        <v>1.5237998821908606E-2</v>
      </c>
    </row>
    <row r="29" spans="1:6" x14ac:dyDescent="0.2">
      <c r="A29" s="10" t="s">
        <v>8</v>
      </c>
      <c r="B29" s="7" t="s">
        <v>37</v>
      </c>
      <c r="C29" s="7"/>
      <c r="D29" s="27">
        <v>5247.44</v>
      </c>
      <c r="E29" s="30" t="s">
        <v>24</v>
      </c>
      <c r="F29" s="20">
        <f t="shared" si="2"/>
        <v>5.8583487218851586E-3</v>
      </c>
    </row>
    <row r="30" spans="1:6" x14ac:dyDescent="0.2">
      <c r="A30" s="10" t="s">
        <v>8</v>
      </c>
      <c r="B30" s="7" t="s">
        <v>38</v>
      </c>
      <c r="C30" s="7"/>
      <c r="D30" s="27">
        <v>3553.9</v>
      </c>
      <c r="E30" s="30" t="s">
        <v>24</v>
      </c>
      <c r="F30" s="20">
        <f t="shared" si="2"/>
        <v>3.9676462280097847E-3</v>
      </c>
    </row>
    <row r="31" spans="1:6" x14ac:dyDescent="0.2">
      <c r="A31" s="10" t="s">
        <v>8</v>
      </c>
      <c r="B31" s="7" t="s">
        <v>39</v>
      </c>
      <c r="C31" s="7"/>
      <c r="D31" s="27">
        <v>21503.06</v>
      </c>
      <c r="E31" s="30" t="s">
        <v>24</v>
      </c>
      <c r="F31" s="20">
        <f t="shared" si="2"/>
        <v>2.4006453445417172E-2</v>
      </c>
    </row>
    <row r="32" spans="1:6" x14ac:dyDescent="0.2">
      <c r="A32" s="10" t="s">
        <v>8</v>
      </c>
      <c r="B32" s="7" t="s">
        <v>40</v>
      </c>
      <c r="C32" s="7"/>
      <c r="D32" s="27">
        <v>2005.75</v>
      </c>
      <c r="E32" s="30" t="s">
        <v>24</v>
      </c>
      <c r="F32" s="20">
        <f t="shared" si="2"/>
        <v>2.2392600866176951E-3</v>
      </c>
    </row>
    <row r="33" spans="1:6" x14ac:dyDescent="0.2">
      <c r="A33" s="10" t="s">
        <v>8</v>
      </c>
      <c r="B33" s="7" t="s">
        <v>41</v>
      </c>
      <c r="C33" s="7"/>
      <c r="D33" s="27">
        <v>840</v>
      </c>
      <c r="E33" s="30" t="s">
        <v>24</v>
      </c>
      <c r="F33" s="20">
        <f t="shared" si="2"/>
        <v>9.3779308127077843E-4</v>
      </c>
    </row>
    <row r="34" spans="1:6" x14ac:dyDescent="0.2">
      <c r="A34" s="10" t="s">
        <v>8</v>
      </c>
      <c r="B34" s="7" t="s">
        <v>42</v>
      </c>
      <c r="C34" s="7"/>
      <c r="D34" s="27">
        <v>2235.8000000000002</v>
      </c>
      <c r="E34" s="30" t="s">
        <v>24</v>
      </c>
      <c r="F34" s="20">
        <f t="shared" si="2"/>
        <v>2.4960925846490554E-3</v>
      </c>
    </row>
    <row r="35" spans="1:6" x14ac:dyDescent="0.2">
      <c r="A35" s="10" t="s">
        <v>8</v>
      </c>
      <c r="B35" s="7" t="s">
        <v>43</v>
      </c>
      <c r="C35" s="7"/>
      <c r="D35" s="27">
        <v>4436.3999999999996</v>
      </c>
      <c r="E35" s="30" t="s">
        <v>24</v>
      </c>
      <c r="F35" s="20">
        <f t="shared" si="2"/>
        <v>4.952887173511525E-3</v>
      </c>
    </row>
    <row r="36" spans="1:6" x14ac:dyDescent="0.2">
      <c r="A36" s="10" t="s">
        <v>17</v>
      </c>
      <c r="B36" s="7" t="s">
        <v>44</v>
      </c>
      <c r="C36" s="7"/>
      <c r="D36" s="27">
        <v>29484.05</v>
      </c>
      <c r="E36" s="30" t="s">
        <v>24</v>
      </c>
      <c r="F36" s="20">
        <f t="shared" si="2"/>
        <v>3.2916592973621067E-2</v>
      </c>
    </row>
    <row r="37" spans="1:6" x14ac:dyDescent="0.2">
      <c r="A37" s="10" t="s">
        <v>45</v>
      </c>
      <c r="B37" s="9" t="s">
        <v>46</v>
      </c>
      <c r="C37" s="7"/>
      <c r="D37" s="4">
        <f>SUM(D16:D36)</f>
        <v>310912.75000000006</v>
      </c>
      <c r="E37" s="16" t="s">
        <v>16</v>
      </c>
      <c r="F37" s="20">
        <f>D37/D9</f>
        <v>0.34710931646294196</v>
      </c>
    </row>
    <row r="38" spans="1:6" x14ac:dyDescent="0.2">
      <c r="A38" s="10" t="s">
        <v>47</v>
      </c>
      <c r="B38" s="9" t="s">
        <v>48</v>
      </c>
      <c r="C38" s="7"/>
      <c r="D38" s="4">
        <f>D14+D37</f>
        <v>552794.85000000009</v>
      </c>
      <c r="E38" s="33"/>
      <c r="F38" s="34">
        <f>D38/D9</f>
        <v>0.61715141153823549</v>
      </c>
    </row>
    <row r="39" spans="1:6" x14ac:dyDescent="0.2">
      <c r="A39" s="10" t="s">
        <v>49</v>
      </c>
      <c r="B39" s="9" t="s">
        <v>50</v>
      </c>
      <c r="C39" s="7"/>
      <c r="D39" s="35">
        <f>D9-D38</f>
        <v>342925.12999999989</v>
      </c>
      <c r="E39" s="7"/>
      <c r="F39" s="34">
        <f>D39/D9</f>
        <v>0.38284858846176445</v>
      </c>
    </row>
    <row r="40" spans="1:6" x14ac:dyDescent="0.2">
      <c r="A40" s="10"/>
      <c r="B40" s="9"/>
      <c r="C40" s="7"/>
      <c r="D40" s="35"/>
      <c r="E40" s="7"/>
      <c r="F40" s="7"/>
    </row>
    <row r="42" spans="1:6" x14ac:dyDescent="0.2">
      <c r="B42" s="9"/>
      <c r="C42" s="7"/>
      <c r="D42" s="35"/>
      <c r="E42" s="7"/>
      <c r="F42" s="7"/>
    </row>
    <row r="43" spans="1:6" x14ac:dyDescent="0.2">
      <c r="B43" s="7"/>
      <c r="C43" s="7"/>
      <c r="D43" s="35"/>
      <c r="E43" s="7"/>
      <c r="F43" s="7"/>
    </row>
    <row r="44" spans="1:6" x14ac:dyDescent="0.2">
      <c r="B44" s="7"/>
      <c r="C44" s="7"/>
      <c r="D44" s="35"/>
      <c r="E44" s="7"/>
      <c r="F44" s="7"/>
    </row>
    <row r="45" spans="1:6" x14ac:dyDescent="0.2">
      <c r="B45" s="7"/>
      <c r="C45" s="7"/>
      <c r="D45" s="35"/>
      <c r="E45" s="7"/>
      <c r="F45" s="7"/>
    </row>
    <row r="46" spans="1:6" x14ac:dyDescent="0.2">
      <c r="B46" s="7"/>
      <c r="C46" s="7"/>
      <c r="D46" s="35"/>
      <c r="E46" s="7"/>
      <c r="F46" s="7"/>
    </row>
    <row r="47" spans="1:6" x14ac:dyDescent="0.2">
      <c r="B47" s="7"/>
      <c r="C47" s="7"/>
      <c r="D47" s="35"/>
      <c r="E47" s="7"/>
      <c r="F47" s="7"/>
    </row>
    <row r="48" spans="1:6" x14ac:dyDescent="0.2">
      <c r="B48" s="7"/>
      <c r="C48" s="7"/>
      <c r="D48" s="35"/>
      <c r="E48" s="7"/>
      <c r="F48" s="7"/>
    </row>
    <row r="49" spans="2:6" x14ac:dyDescent="0.2">
      <c r="B49" s="7"/>
      <c r="C49" s="7"/>
      <c r="D49" s="35"/>
      <c r="E49" s="7"/>
      <c r="F49" s="7"/>
    </row>
    <row r="50" spans="2:6" x14ac:dyDescent="0.2">
      <c r="B50" s="9" t="s">
        <v>51</v>
      </c>
      <c r="C50" s="7"/>
      <c r="D50" s="35"/>
      <c r="E50" s="7"/>
      <c r="F50" s="7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2023-08-22T08:29:08Z</dcterms:created>
  <dcterms:modified xsi:type="dcterms:W3CDTF">2023-08-22T08:30:53Z</dcterms:modified>
</cp:coreProperties>
</file>