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Users\USUARIO\Downloads\"/>
    </mc:Choice>
  </mc:AlternateContent>
  <xr:revisionPtr revIDLastSave="0" documentId="13_ncr:1_{5CF03BF2-9CAD-4F80-9EAE-35C8BDAF0E16}" xr6:coauthVersionLast="47" xr6:coauthVersionMax="47" xr10:uidLastSave="{00000000-0000-0000-0000-000000000000}"/>
  <bookViews>
    <workbookView xWindow="-108" yWindow="-108" windowWidth="23256" windowHeight="12576" xr2:uid="{9861DBC8-05B2-4A0A-818E-EF5DD31E63DE}"/>
  </bookViews>
  <sheets>
    <sheet name="queries" sheetId="9" r:id="rId1"/>
    <sheet name="catalogos" sheetId="1" r:id="rId2"/>
    <sheet name=" opcs_x_cats" sheetId="3" r:id="rId3"/>
    <sheet name="residenciales" sheetId="4" r:id="rId4"/>
    <sheet name="control_procesos" sheetId="5" r:id="rId5"/>
    <sheet name="corridas_x_lotes" sheetId="6" r:id="rId6"/>
    <sheet name="paquetes_x_condominios" sheetId="7" r:id="rId7"/>
    <sheet name="direcciones" sheetId="8" r:id="rId8"/>
    <sheet name="paquetes" sheetId="10" r:id="rId9"/>
    <sheet name="relaciones" sheetId="11" r:id="rId10"/>
    <sheet name="descuentos" sheetId="12" r:id="rId11"/>
    <sheet name="motivos_rechazo" sheetId="16" r:id="rId12"/>
    <sheet name="motivos_rechazo_x_documento" sheetId="17" r:id="rId13"/>
  </sheets>
  <externalReferences>
    <externalReference r:id="rId14"/>
  </externalReferences>
  <definedNames>
    <definedName name="_xlnm.Print_Area" localSheetId="10">descuentos!$B$5:$E$10</definedName>
    <definedName name="_xlnm.Print_Area" localSheetId="7">direcciones!$B$5:$E$12</definedName>
    <definedName name="_xlnm.Print_Area" localSheetId="11">motivos_rechazo!$B$5:$E$10</definedName>
    <definedName name="_xlnm.Print_Area" localSheetId="12">motivos_rechazo_x_documento!$B$5:$F$10</definedName>
    <definedName name="_xlnm.Print_Area" localSheetId="8">paquetes!$B$5:$E$10</definedName>
    <definedName name="_xlnm.Print_Area" localSheetId="0">queries!$C$5:$C$12</definedName>
    <definedName name="_xlnm.Print_Area" localSheetId="9">relaciones!$B$5:$E$10</definedName>
    <definedName name="_xlnm.Print_Titles" localSheetId="10">descuentos!$6:$6</definedName>
    <definedName name="_xlnm.Print_Titles" localSheetId="7">direcciones!$6:$6</definedName>
    <definedName name="_xlnm.Print_Titles" localSheetId="11">motivos_rechazo!$6:$6</definedName>
    <definedName name="_xlnm.Print_Titles" localSheetId="12">motivos_rechazo_x_documento!$6:$6</definedName>
    <definedName name="_xlnm.Print_Titles" localSheetId="8">paquetes!$6:$6</definedName>
    <definedName name="_xlnm.Print_Titles" localSheetId="0">queries!$6:$6</definedName>
    <definedName name="_xlnm.Print_Titles" localSheetId="9">relaciones!$6:$6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88" i="16" l="1"/>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8" i="16"/>
  <c r="J8" i="16"/>
  <c r="K8" i="16"/>
  <c r="I9" i="16"/>
  <c r="J9" i="16"/>
  <c r="K9" i="16"/>
  <c r="I10" i="16"/>
  <c r="J10" i="16"/>
  <c r="K10" i="16"/>
  <c r="I11" i="16"/>
  <c r="J11" i="16"/>
  <c r="K11" i="16"/>
  <c r="I12" i="16"/>
  <c r="J12" i="16"/>
  <c r="K12" i="16"/>
  <c r="I13" i="16"/>
  <c r="J13" i="16"/>
  <c r="K13" i="16"/>
  <c r="I14" i="16"/>
  <c r="J14" i="16"/>
  <c r="K14" i="16"/>
  <c r="I15" i="16"/>
  <c r="J15" i="16"/>
  <c r="K15" i="16"/>
  <c r="I16" i="16"/>
  <c r="J16" i="16"/>
  <c r="K16" i="16"/>
  <c r="I17" i="16"/>
  <c r="J17" i="16"/>
  <c r="K17" i="16"/>
  <c r="I18" i="16"/>
  <c r="J18" i="16"/>
  <c r="K18" i="16"/>
  <c r="I19" i="16"/>
  <c r="J19" i="16"/>
  <c r="K19" i="16"/>
  <c r="I20" i="16"/>
  <c r="J20" i="16"/>
  <c r="K20" i="16"/>
  <c r="I21" i="16"/>
  <c r="J21" i="16"/>
  <c r="K21" i="16"/>
  <c r="I22" i="16"/>
  <c r="J22" i="16"/>
  <c r="K22" i="16"/>
  <c r="I23" i="16"/>
  <c r="J23" i="16"/>
  <c r="K23" i="16"/>
  <c r="I24" i="16"/>
  <c r="J24" i="16"/>
  <c r="K24" i="16"/>
  <c r="I25" i="16"/>
  <c r="J25" i="16"/>
  <c r="K25" i="16"/>
  <c r="I26" i="16"/>
  <c r="J26" i="16"/>
  <c r="K26" i="16"/>
  <c r="I27" i="16"/>
  <c r="J27" i="16"/>
  <c r="K27" i="16"/>
  <c r="I28" i="16"/>
  <c r="J28" i="16"/>
  <c r="K28" i="16"/>
  <c r="I29" i="16"/>
  <c r="J29" i="16"/>
  <c r="K29" i="16"/>
  <c r="I30" i="16"/>
  <c r="J30" i="16"/>
  <c r="K30" i="16"/>
  <c r="I31" i="16"/>
  <c r="J31" i="16"/>
  <c r="K31" i="16"/>
  <c r="I32" i="16"/>
  <c r="J32" i="16"/>
  <c r="K32" i="16"/>
  <c r="I33" i="16"/>
  <c r="J33" i="16"/>
  <c r="K33" i="16"/>
  <c r="I34" i="16"/>
  <c r="J34" i="16"/>
  <c r="K34" i="16"/>
  <c r="I35" i="16"/>
  <c r="J35" i="16"/>
  <c r="K35" i="16"/>
  <c r="I36" i="16"/>
  <c r="J36" i="16"/>
  <c r="K36" i="16"/>
  <c r="I37" i="16"/>
  <c r="J37" i="16"/>
  <c r="K37" i="16"/>
  <c r="I38" i="16"/>
  <c r="J38" i="16"/>
  <c r="K38" i="16"/>
  <c r="I39" i="16"/>
  <c r="J39" i="16"/>
  <c r="K39" i="16"/>
  <c r="I40" i="16"/>
  <c r="J40" i="16"/>
  <c r="K40" i="16"/>
  <c r="I41" i="16"/>
  <c r="J41" i="16"/>
  <c r="K41" i="16"/>
  <c r="I42" i="16"/>
  <c r="J42" i="16"/>
  <c r="K42" i="16"/>
  <c r="I43" i="16"/>
  <c r="J43" i="16"/>
  <c r="K43" i="16"/>
  <c r="I44" i="16"/>
  <c r="J44" i="16"/>
  <c r="K44" i="16"/>
  <c r="I45" i="16"/>
  <c r="J45" i="16"/>
  <c r="K45" i="16"/>
  <c r="I46" i="16"/>
  <c r="J46" i="16"/>
  <c r="K46" i="16"/>
  <c r="I47" i="16"/>
  <c r="J47" i="16"/>
  <c r="K47" i="16"/>
  <c r="I48" i="16"/>
  <c r="J48" i="16"/>
  <c r="K48" i="16"/>
  <c r="I49" i="16"/>
  <c r="J49" i="16"/>
  <c r="K49" i="16"/>
  <c r="I50" i="16"/>
  <c r="J50" i="16"/>
  <c r="K50" i="16"/>
  <c r="I51" i="16"/>
  <c r="J51" i="16"/>
  <c r="K51" i="16"/>
  <c r="I52" i="16"/>
  <c r="J52" i="16"/>
  <c r="K52" i="16"/>
  <c r="I53" i="16"/>
  <c r="J53" i="16"/>
  <c r="K53" i="16"/>
  <c r="I54" i="16"/>
  <c r="J54" i="16"/>
  <c r="K54" i="16"/>
  <c r="I55" i="16"/>
  <c r="J55" i="16"/>
  <c r="K55" i="16"/>
  <c r="I56" i="16"/>
  <c r="J56" i="16"/>
  <c r="K56" i="16"/>
  <c r="J7" i="16"/>
  <c r="I6" i="16"/>
  <c r="I7" i="16"/>
  <c r="K10" i="17"/>
  <c r="J10" i="17"/>
  <c r="K9" i="17"/>
  <c r="J9" i="17"/>
  <c r="K8" i="17"/>
  <c r="J8" i="17"/>
  <c r="I8" i="17"/>
  <c r="K7" i="17"/>
  <c r="J7" i="17"/>
  <c r="I7" i="17"/>
  <c r="I6" i="17"/>
  <c r="I10" i="17" s="1"/>
  <c r="K7" i="16"/>
  <c r="M10" i="12"/>
  <c r="L10" i="12"/>
  <c r="K10" i="12"/>
  <c r="M9" i="12"/>
  <c r="L9" i="12"/>
  <c r="M8" i="12"/>
  <c r="L8" i="12"/>
  <c r="M7" i="12"/>
  <c r="L7" i="12"/>
  <c r="K6" i="12"/>
  <c r="K9" i="12" s="1"/>
  <c r="H10" i="11"/>
  <c r="G10" i="11"/>
  <c r="F10" i="11"/>
  <c r="H9" i="11"/>
  <c r="G9" i="11"/>
  <c r="F9" i="11"/>
  <c r="H8" i="11"/>
  <c r="G8" i="11"/>
  <c r="F8" i="11"/>
  <c r="H7" i="11"/>
  <c r="G7" i="11"/>
  <c r="F7" i="11"/>
  <c r="F6" i="11"/>
  <c r="L10" i="10"/>
  <c r="L9" i="10"/>
  <c r="L8" i="10"/>
  <c r="L7" i="10"/>
  <c r="J6" i="10"/>
  <c r="H3" i="10"/>
  <c r="G3" i="10"/>
  <c r="F3" i="10"/>
  <c r="M16" i="8"/>
  <c r="L16" i="8"/>
  <c r="K16" i="8"/>
  <c r="M15" i="8"/>
  <c r="L15" i="8"/>
  <c r="K15" i="8"/>
  <c r="M14" i="8"/>
  <c r="L14" i="8"/>
  <c r="K14" i="8"/>
  <c r="M13" i="8"/>
  <c r="L13" i="8"/>
  <c r="K13" i="8"/>
  <c r="M12" i="8"/>
  <c r="L12" i="8"/>
  <c r="K12" i="8"/>
  <c r="M11" i="8"/>
  <c r="L11" i="8"/>
  <c r="K11" i="8"/>
  <c r="M10" i="8"/>
  <c r="L10" i="8"/>
  <c r="K10" i="8"/>
  <c r="M9" i="8"/>
  <c r="L9" i="8"/>
  <c r="K9" i="8"/>
  <c r="M8" i="8"/>
  <c r="L8" i="8"/>
  <c r="K8" i="8"/>
  <c r="M7" i="8"/>
  <c r="L7" i="8"/>
  <c r="K7" i="8"/>
  <c r="K6" i="8"/>
  <c r="I7" i="10" l="1"/>
  <c r="J7" i="10" s="1"/>
  <c r="K7" i="12"/>
  <c r="I9" i="17"/>
  <c r="K8" i="12"/>
  <c r="K7" i="10" l="1"/>
  <c r="I8" i="10"/>
  <c r="I9" i="10" s="1"/>
  <c r="I10" i="10" s="1"/>
  <c r="J10" i="10" s="1"/>
  <c r="J8" i="10" l="1"/>
  <c r="J9" i="10"/>
  <c r="K10" i="10"/>
  <c r="K8" i="10"/>
  <c r="K9" i="10"/>
  <c r="N6" i="7"/>
  <c r="M6" i="7"/>
  <c r="N5" i="7"/>
  <c r="M5" i="7"/>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5" i="5"/>
  <c r="N5" i="4"/>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5" i="5"/>
  <c r="O6" i="4"/>
  <c r="O5" i="4"/>
  <c r="N6" i="4"/>
  <c r="N7" i="4"/>
  <c r="N8" i="4"/>
  <c r="N9" i="4"/>
  <c r="N10" i="4"/>
  <c r="N11" i="4"/>
  <c r="N12" i="4"/>
  <c r="N13" i="4"/>
  <c r="N14" i="4"/>
  <c r="N15" i="4"/>
  <c r="N16" i="4"/>
  <c r="N17" i="4"/>
  <c r="N18" i="4"/>
  <c r="N19" i="4"/>
  <c r="N20" i="4"/>
  <c r="N21" i="4"/>
  <c r="N22" i="4"/>
  <c r="N23" i="4"/>
  <c r="N24" i="4"/>
  <c r="N25" i="4"/>
  <c r="N26" i="4"/>
  <c r="N27" i="4"/>
  <c r="N28" i="4"/>
  <c r="O28" i="4"/>
  <c r="O27" i="4"/>
  <c r="O26" i="4"/>
  <c r="O25" i="4"/>
  <c r="O24" i="4"/>
  <c r="O23" i="4"/>
  <c r="O22" i="4"/>
  <c r="O21" i="4"/>
  <c r="O20" i="4"/>
  <c r="O19" i="4"/>
  <c r="O18" i="4"/>
  <c r="O17" i="4"/>
  <c r="O16" i="4"/>
  <c r="O15" i="4"/>
  <c r="O14" i="4"/>
  <c r="O13" i="4"/>
  <c r="O12" i="4"/>
  <c r="O11" i="4"/>
  <c r="O10" i="4"/>
  <c r="O9" i="4"/>
  <c r="O8" i="4"/>
  <c r="O7" i="4"/>
  <c r="I451" i="3"/>
  <c r="H451" i="3"/>
  <c r="I450" i="3"/>
  <c r="H450" i="3"/>
  <c r="I449" i="3"/>
  <c r="H449" i="3"/>
  <c r="I448" i="3"/>
  <c r="H448" i="3"/>
  <c r="I447" i="3"/>
  <c r="H447" i="3"/>
  <c r="I446" i="3"/>
  <c r="H446" i="3"/>
  <c r="H60" i="1"/>
  <c r="G60" i="1"/>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5" i="3"/>
  <c r="I115" i="3"/>
  <c r="H116" i="3"/>
  <c r="I116" i="3"/>
  <c r="H117" i="3"/>
  <c r="I117" i="3"/>
  <c r="H118" i="3"/>
  <c r="I118" i="3"/>
  <c r="H119" i="3"/>
  <c r="I119"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36" i="3"/>
  <c r="I136" i="3"/>
  <c r="H137" i="3"/>
  <c r="I137" i="3"/>
  <c r="H138" i="3"/>
  <c r="I138" i="3"/>
  <c r="H139" i="3"/>
  <c r="I139" i="3"/>
  <c r="H140" i="3"/>
  <c r="I140" i="3"/>
  <c r="H141" i="3"/>
  <c r="I141" i="3"/>
  <c r="H142" i="3"/>
  <c r="I142" i="3"/>
  <c r="H143" i="3"/>
  <c r="I143" i="3"/>
  <c r="H144" i="3"/>
  <c r="I144" i="3"/>
  <c r="H145" i="3"/>
  <c r="I145" i="3"/>
  <c r="H146" i="3"/>
  <c r="I146" i="3"/>
  <c r="H147" i="3"/>
  <c r="I147" i="3"/>
  <c r="H148" i="3"/>
  <c r="I148" i="3"/>
  <c r="H149" i="3"/>
  <c r="I149" i="3"/>
  <c r="H150" i="3"/>
  <c r="I150" i="3"/>
  <c r="H151" i="3"/>
  <c r="I151" i="3"/>
  <c r="H152" i="3"/>
  <c r="I152" i="3"/>
  <c r="H153" i="3"/>
  <c r="I153" i="3"/>
  <c r="H154" i="3"/>
  <c r="I154" i="3"/>
  <c r="H155" i="3"/>
  <c r="I155" i="3"/>
  <c r="H156" i="3"/>
  <c r="I156" i="3"/>
  <c r="H157" i="3"/>
  <c r="I157" i="3"/>
  <c r="H158" i="3"/>
  <c r="I158" i="3"/>
  <c r="H159" i="3"/>
  <c r="I159" i="3"/>
  <c r="H160" i="3"/>
  <c r="I160" i="3"/>
  <c r="H161" i="3"/>
  <c r="I161" i="3"/>
  <c r="H162" i="3"/>
  <c r="I162" i="3"/>
  <c r="H163" i="3"/>
  <c r="I163" i="3"/>
  <c r="H164" i="3"/>
  <c r="I164" i="3"/>
  <c r="H165" i="3"/>
  <c r="I165" i="3"/>
  <c r="H166" i="3"/>
  <c r="I166" i="3"/>
  <c r="H167" i="3"/>
  <c r="I167" i="3"/>
  <c r="H168" i="3"/>
  <c r="I168" i="3"/>
  <c r="H169" i="3"/>
  <c r="I169" i="3"/>
  <c r="H170" i="3"/>
  <c r="I170" i="3"/>
  <c r="H171" i="3"/>
  <c r="I171" i="3"/>
  <c r="H172" i="3"/>
  <c r="I172" i="3"/>
  <c r="H173" i="3"/>
  <c r="I173" i="3"/>
  <c r="H174" i="3"/>
  <c r="I174" i="3"/>
  <c r="H175" i="3"/>
  <c r="I175" i="3"/>
  <c r="H176" i="3"/>
  <c r="I176" i="3"/>
  <c r="H177" i="3"/>
  <c r="I177" i="3"/>
  <c r="H178" i="3"/>
  <c r="I178" i="3"/>
  <c r="H179" i="3"/>
  <c r="I179" i="3"/>
  <c r="H180" i="3"/>
  <c r="I180" i="3"/>
  <c r="H181" i="3"/>
  <c r="I181" i="3"/>
  <c r="H182" i="3"/>
  <c r="I182" i="3"/>
  <c r="H183" i="3"/>
  <c r="I183" i="3"/>
  <c r="H184" i="3"/>
  <c r="I184" i="3"/>
  <c r="H185" i="3"/>
  <c r="I185" i="3"/>
  <c r="H186" i="3"/>
  <c r="I186" i="3"/>
  <c r="H187" i="3"/>
  <c r="I187" i="3"/>
  <c r="H188" i="3"/>
  <c r="I188" i="3"/>
  <c r="H189" i="3"/>
  <c r="I189" i="3"/>
  <c r="H190" i="3"/>
  <c r="I190" i="3"/>
  <c r="H191" i="3"/>
  <c r="I191" i="3"/>
  <c r="H192" i="3"/>
  <c r="I192" i="3"/>
  <c r="H193" i="3"/>
  <c r="I193" i="3"/>
  <c r="H194" i="3"/>
  <c r="I194" i="3"/>
  <c r="H195" i="3"/>
  <c r="I195" i="3"/>
  <c r="H196" i="3"/>
  <c r="I196" i="3"/>
  <c r="H197" i="3"/>
  <c r="I197" i="3"/>
  <c r="H198" i="3"/>
  <c r="I198" i="3"/>
  <c r="H199" i="3"/>
  <c r="I199" i="3"/>
  <c r="H200" i="3"/>
  <c r="I200" i="3"/>
  <c r="H201" i="3"/>
  <c r="I201" i="3"/>
  <c r="H202" i="3"/>
  <c r="I202" i="3"/>
  <c r="H203" i="3"/>
  <c r="I203" i="3"/>
  <c r="H204" i="3"/>
  <c r="I204" i="3"/>
  <c r="H205" i="3"/>
  <c r="I205" i="3"/>
  <c r="H206" i="3"/>
  <c r="I206" i="3"/>
  <c r="H207" i="3"/>
  <c r="I207" i="3"/>
  <c r="H208" i="3"/>
  <c r="I208" i="3"/>
  <c r="H209" i="3"/>
  <c r="I209" i="3"/>
  <c r="H210" i="3"/>
  <c r="I210" i="3"/>
  <c r="H211" i="3"/>
  <c r="I211" i="3"/>
  <c r="H212" i="3"/>
  <c r="I212" i="3"/>
  <c r="H213" i="3"/>
  <c r="I213" i="3"/>
  <c r="H214" i="3"/>
  <c r="I214" i="3"/>
  <c r="H215" i="3"/>
  <c r="I215" i="3"/>
  <c r="H216" i="3"/>
  <c r="I216" i="3"/>
  <c r="H217" i="3"/>
  <c r="I217" i="3"/>
  <c r="H218" i="3"/>
  <c r="I218" i="3"/>
  <c r="H219" i="3"/>
  <c r="I219" i="3"/>
  <c r="H220" i="3"/>
  <c r="I220" i="3"/>
  <c r="H221" i="3"/>
  <c r="I221" i="3"/>
  <c r="H222" i="3"/>
  <c r="I222" i="3"/>
  <c r="H223" i="3"/>
  <c r="I223" i="3"/>
  <c r="H224" i="3"/>
  <c r="I224" i="3"/>
  <c r="H225" i="3"/>
  <c r="I225" i="3"/>
  <c r="H226" i="3"/>
  <c r="I226" i="3"/>
  <c r="H227" i="3"/>
  <c r="I227" i="3"/>
  <c r="H228" i="3"/>
  <c r="I228" i="3"/>
  <c r="H229" i="3"/>
  <c r="I229" i="3"/>
  <c r="H230" i="3"/>
  <c r="I230" i="3"/>
  <c r="H231" i="3"/>
  <c r="I231" i="3"/>
  <c r="H232" i="3"/>
  <c r="I232" i="3"/>
  <c r="H233" i="3"/>
  <c r="I233" i="3"/>
  <c r="H234" i="3"/>
  <c r="I234" i="3"/>
  <c r="H235" i="3"/>
  <c r="I235" i="3"/>
  <c r="H236" i="3"/>
  <c r="I236" i="3"/>
  <c r="H237" i="3"/>
  <c r="I237" i="3"/>
  <c r="H238" i="3"/>
  <c r="I238" i="3"/>
  <c r="H239" i="3"/>
  <c r="I239" i="3"/>
  <c r="H240" i="3"/>
  <c r="I240" i="3"/>
  <c r="H241" i="3"/>
  <c r="I241" i="3"/>
  <c r="H242" i="3"/>
  <c r="I242" i="3"/>
  <c r="H243" i="3"/>
  <c r="I243" i="3"/>
  <c r="H244" i="3"/>
  <c r="I244" i="3"/>
  <c r="H245" i="3"/>
  <c r="I245" i="3"/>
  <c r="H246" i="3"/>
  <c r="I246" i="3"/>
  <c r="H247" i="3"/>
  <c r="I247" i="3"/>
  <c r="H248" i="3"/>
  <c r="I248" i="3"/>
  <c r="H249" i="3"/>
  <c r="I249" i="3"/>
  <c r="H250" i="3"/>
  <c r="I250" i="3"/>
  <c r="H251" i="3"/>
  <c r="I251" i="3"/>
  <c r="H252" i="3"/>
  <c r="I252" i="3"/>
  <c r="H253" i="3"/>
  <c r="I253" i="3"/>
  <c r="H254" i="3"/>
  <c r="I254" i="3"/>
  <c r="H255" i="3"/>
  <c r="I255" i="3"/>
  <c r="H256" i="3"/>
  <c r="I256" i="3"/>
  <c r="H257" i="3"/>
  <c r="I257" i="3"/>
  <c r="H258" i="3"/>
  <c r="I258" i="3"/>
  <c r="H259" i="3"/>
  <c r="I259" i="3"/>
  <c r="H260" i="3"/>
  <c r="I260" i="3"/>
  <c r="H261" i="3"/>
  <c r="I261" i="3"/>
  <c r="H262" i="3"/>
  <c r="I262" i="3"/>
  <c r="H263" i="3"/>
  <c r="I263" i="3"/>
  <c r="H264" i="3"/>
  <c r="I264" i="3"/>
  <c r="H265" i="3"/>
  <c r="I265" i="3"/>
  <c r="H266" i="3"/>
  <c r="I266" i="3"/>
  <c r="H267" i="3"/>
  <c r="I267" i="3"/>
  <c r="H268" i="3"/>
  <c r="I268" i="3"/>
  <c r="H269" i="3"/>
  <c r="I269" i="3"/>
  <c r="H270" i="3"/>
  <c r="I270" i="3"/>
  <c r="H271" i="3"/>
  <c r="I271" i="3"/>
  <c r="H272" i="3"/>
  <c r="I272" i="3"/>
  <c r="H273" i="3"/>
  <c r="I273" i="3"/>
  <c r="H274" i="3"/>
  <c r="I274" i="3"/>
  <c r="H275" i="3"/>
  <c r="I275" i="3"/>
  <c r="H276" i="3"/>
  <c r="I276" i="3"/>
  <c r="H277" i="3"/>
  <c r="I277" i="3"/>
  <c r="H278" i="3"/>
  <c r="I278" i="3"/>
  <c r="H279" i="3"/>
  <c r="I279" i="3"/>
  <c r="H280" i="3"/>
  <c r="I280" i="3"/>
  <c r="H281" i="3"/>
  <c r="I281" i="3"/>
  <c r="H282" i="3"/>
  <c r="I282" i="3"/>
  <c r="H283" i="3"/>
  <c r="I283" i="3"/>
  <c r="H284" i="3"/>
  <c r="I284" i="3"/>
  <c r="H285" i="3"/>
  <c r="I285" i="3"/>
  <c r="H286" i="3"/>
  <c r="I286" i="3"/>
  <c r="H287" i="3"/>
  <c r="I287" i="3"/>
  <c r="H288" i="3"/>
  <c r="I288" i="3"/>
  <c r="H289" i="3"/>
  <c r="I289" i="3"/>
  <c r="H290" i="3"/>
  <c r="I290" i="3"/>
  <c r="H291" i="3"/>
  <c r="I291" i="3"/>
  <c r="H292" i="3"/>
  <c r="I292" i="3"/>
  <c r="H293" i="3"/>
  <c r="I293" i="3"/>
  <c r="H294" i="3"/>
  <c r="I294" i="3"/>
  <c r="H295" i="3"/>
  <c r="I295" i="3"/>
  <c r="H296" i="3"/>
  <c r="I296" i="3"/>
  <c r="H297" i="3"/>
  <c r="I297" i="3"/>
  <c r="H298" i="3"/>
  <c r="I298" i="3"/>
  <c r="H299" i="3"/>
  <c r="I299" i="3"/>
  <c r="H300" i="3"/>
  <c r="I300" i="3"/>
  <c r="H301" i="3"/>
  <c r="I301" i="3"/>
  <c r="H302" i="3"/>
  <c r="I302" i="3"/>
  <c r="H303" i="3"/>
  <c r="I303" i="3"/>
  <c r="H304" i="3"/>
  <c r="I304" i="3"/>
  <c r="H305" i="3"/>
  <c r="I305" i="3"/>
  <c r="H306" i="3"/>
  <c r="I306" i="3"/>
  <c r="H307" i="3"/>
  <c r="I307" i="3"/>
  <c r="H308" i="3"/>
  <c r="I308" i="3"/>
  <c r="H309" i="3"/>
  <c r="I309" i="3"/>
  <c r="H310" i="3"/>
  <c r="I310" i="3"/>
  <c r="H311" i="3"/>
  <c r="I311" i="3"/>
  <c r="H312" i="3"/>
  <c r="I312" i="3"/>
  <c r="H313" i="3"/>
  <c r="I313" i="3"/>
  <c r="H314" i="3"/>
  <c r="I314" i="3"/>
  <c r="H315" i="3"/>
  <c r="I315" i="3"/>
  <c r="H316" i="3"/>
  <c r="I316" i="3"/>
  <c r="H317" i="3"/>
  <c r="I317" i="3"/>
  <c r="H318" i="3"/>
  <c r="I318" i="3"/>
  <c r="H319" i="3"/>
  <c r="I319" i="3"/>
  <c r="H320" i="3"/>
  <c r="I320" i="3"/>
  <c r="H321" i="3"/>
  <c r="I321" i="3"/>
  <c r="H322" i="3"/>
  <c r="I322" i="3"/>
  <c r="H323" i="3"/>
  <c r="I323" i="3"/>
  <c r="H324" i="3"/>
  <c r="I324" i="3"/>
  <c r="H325" i="3"/>
  <c r="I325" i="3"/>
  <c r="H326" i="3"/>
  <c r="I326" i="3"/>
  <c r="H327" i="3"/>
  <c r="I327" i="3"/>
  <c r="H328" i="3"/>
  <c r="I328" i="3"/>
  <c r="H329" i="3"/>
  <c r="I329" i="3"/>
  <c r="H330" i="3"/>
  <c r="I330" i="3"/>
  <c r="H331" i="3"/>
  <c r="I331" i="3"/>
  <c r="H332" i="3"/>
  <c r="I332" i="3"/>
  <c r="H333" i="3"/>
  <c r="I333" i="3"/>
  <c r="H334" i="3"/>
  <c r="I334" i="3"/>
  <c r="H335" i="3"/>
  <c r="I335" i="3"/>
  <c r="H336" i="3"/>
  <c r="I336" i="3"/>
  <c r="H337" i="3"/>
  <c r="I337" i="3"/>
  <c r="H338" i="3"/>
  <c r="I338" i="3"/>
  <c r="H339" i="3"/>
  <c r="I339" i="3"/>
  <c r="H340" i="3"/>
  <c r="I340" i="3"/>
  <c r="H341" i="3"/>
  <c r="I341" i="3"/>
  <c r="H342" i="3"/>
  <c r="I342" i="3"/>
  <c r="H343" i="3"/>
  <c r="I343" i="3"/>
  <c r="H344" i="3"/>
  <c r="I344" i="3"/>
  <c r="H345" i="3"/>
  <c r="I345" i="3"/>
  <c r="H346" i="3"/>
  <c r="I346" i="3"/>
  <c r="H347" i="3"/>
  <c r="I347" i="3"/>
  <c r="H348" i="3"/>
  <c r="I348" i="3"/>
  <c r="H349" i="3"/>
  <c r="I349" i="3"/>
  <c r="H350" i="3"/>
  <c r="I350" i="3"/>
  <c r="H351" i="3"/>
  <c r="I351" i="3"/>
  <c r="H352" i="3"/>
  <c r="I352" i="3"/>
  <c r="H353" i="3"/>
  <c r="I353" i="3"/>
  <c r="H354" i="3"/>
  <c r="I354" i="3"/>
  <c r="H355" i="3"/>
  <c r="I355" i="3"/>
  <c r="H356" i="3"/>
  <c r="I356" i="3"/>
  <c r="H357" i="3"/>
  <c r="I357" i="3"/>
  <c r="H358" i="3"/>
  <c r="I358" i="3"/>
  <c r="H359" i="3"/>
  <c r="I359" i="3"/>
  <c r="H360" i="3"/>
  <c r="I360" i="3"/>
  <c r="H361" i="3"/>
  <c r="I361" i="3"/>
  <c r="H362" i="3"/>
  <c r="I362" i="3"/>
  <c r="H363" i="3"/>
  <c r="I363" i="3"/>
  <c r="H364" i="3"/>
  <c r="I364" i="3"/>
  <c r="H365" i="3"/>
  <c r="I365" i="3"/>
  <c r="H366" i="3"/>
  <c r="I366" i="3"/>
  <c r="H367" i="3"/>
  <c r="I367" i="3"/>
  <c r="H368" i="3"/>
  <c r="I368" i="3"/>
  <c r="H369" i="3"/>
  <c r="I369" i="3"/>
  <c r="H370" i="3"/>
  <c r="I370" i="3"/>
  <c r="H371" i="3"/>
  <c r="I371" i="3"/>
  <c r="H372" i="3"/>
  <c r="I372" i="3"/>
  <c r="H373" i="3"/>
  <c r="I373" i="3"/>
  <c r="H374" i="3"/>
  <c r="I374" i="3"/>
  <c r="H375" i="3"/>
  <c r="I375" i="3"/>
  <c r="H376" i="3"/>
  <c r="I376" i="3"/>
  <c r="H377" i="3"/>
  <c r="I377" i="3"/>
  <c r="H378" i="3"/>
  <c r="I378" i="3"/>
  <c r="H379" i="3"/>
  <c r="I379" i="3"/>
  <c r="H380" i="3"/>
  <c r="I380" i="3"/>
  <c r="H381" i="3"/>
  <c r="I381" i="3"/>
  <c r="H382" i="3"/>
  <c r="I382" i="3"/>
  <c r="H383" i="3"/>
  <c r="I383" i="3"/>
  <c r="H384" i="3"/>
  <c r="I384" i="3"/>
  <c r="H385" i="3"/>
  <c r="I385" i="3"/>
  <c r="H386" i="3"/>
  <c r="I386" i="3"/>
  <c r="H387" i="3"/>
  <c r="I387" i="3"/>
  <c r="H388" i="3"/>
  <c r="I388" i="3"/>
  <c r="H389" i="3"/>
  <c r="I389" i="3"/>
  <c r="H390" i="3"/>
  <c r="I390" i="3"/>
  <c r="H391" i="3"/>
  <c r="I391" i="3"/>
  <c r="H392" i="3"/>
  <c r="I392" i="3"/>
  <c r="H393" i="3"/>
  <c r="I393" i="3"/>
  <c r="H394" i="3"/>
  <c r="I394" i="3"/>
  <c r="H395" i="3"/>
  <c r="I395" i="3"/>
  <c r="H396" i="3"/>
  <c r="I396" i="3"/>
  <c r="H397" i="3"/>
  <c r="I397" i="3"/>
  <c r="H398" i="3"/>
  <c r="I398" i="3"/>
  <c r="H399" i="3"/>
  <c r="I399" i="3"/>
  <c r="H400" i="3"/>
  <c r="I400" i="3"/>
  <c r="H401" i="3"/>
  <c r="I401" i="3"/>
  <c r="H402" i="3"/>
  <c r="I402" i="3"/>
  <c r="H403" i="3"/>
  <c r="I403" i="3"/>
  <c r="H404" i="3"/>
  <c r="I404" i="3"/>
  <c r="H405" i="3"/>
  <c r="I405" i="3"/>
  <c r="H406" i="3"/>
  <c r="I406" i="3"/>
  <c r="H407" i="3"/>
  <c r="I407" i="3"/>
  <c r="H408" i="3"/>
  <c r="I408" i="3"/>
  <c r="H409" i="3"/>
  <c r="I409" i="3"/>
  <c r="H410" i="3"/>
  <c r="I410" i="3"/>
  <c r="H411" i="3"/>
  <c r="I411" i="3"/>
  <c r="H412" i="3"/>
  <c r="I412" i="3"/>
  <c r="H413" i="3"/>
  <c r="I413" i="3"/>
  <c r="H414" i="3"/>
  <c r="I414" i="3"/>
  <c r="H415" i="3"/>
  <c r="I415" i="3"/>
  <c r="H416" i="3"/>
  <c r="I416" i="3"/>
  <c r="H417" i="3"/>
  <c r="I417" i="3"/>
  <c r="H418" i="3"/>
  <c r="I418" i="3"/>
  <c r="H419" i="3"/>
  <c r="I419" i="3"/>
  <c r="H420" i="3"/>
  <c r="I420" i="3"/>
  <c r="H421" i="3"/>
  <c r="I421" i="3"/>
  <c r="H422" i="3"/>
  <c r="I422" i="3"/>
  <c r="H423" i="3"/>
  <c r="I423" i="3"/>
  <c r="H424" i="3"/>
  <c r="I424" i="3"/>
  <c r="H425" i="3"/>
  <c r="I425" i="3"/>
  <c r="H426" i="3"/>
  <c r="I426" i="3"/>
  <c r="H427" i="3"/>
  <c r="I427" i="3"/>
  <c r="H428" i="3"/>
  <c r="I428" i="3"/>
  <c r="H429" i="3"/>
  <c r="I429" i="3"/>
  <c r="H430" i="3"/>
  <c r="I430" i="3"/>
  <c r="H431" i="3"/>
  <c r="I431" i="3"/>
  <c r="H432" i="3"/>
  <c r="I432" i="3"/>
  <c r="H433" i="3"/>
  <c r="I433" i="3"/>
  <c r="H434" i="3"/>
  <c r="I434" i="3"/>
  <c r="H435" i="3"/>
  <c r="I435" i="3"/>
  <c r="H436" i="3"/>
  <c r="I436" i="3"/>
  <c r="H437" i="3"/>
  <c r="I437" i="3"/>
  <c r="H438" i="3"/>
  <c r="I438" i="3"/>
  <c r="H439" i="3"/>
  <c r="I439" i="3"/>
  <c r="H440" i="3"/>
  <c r="I440" i="3"/>
  <c r="H441" i="3"/>
  <c r="I441" i="3"/>
  <c r="H442" i="3"/>
  <c r="I442" i="3"/>
  <c r="H443" i="3"/>
  <c r="I443" i="3"/>
  <c r="H444" i="3"/>
  <c r="I444" i="3"/>
  <c r="H445" i="3"/>
  <c r="I445" i="3"/>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I5" i="3"/>
  <c r="H5" i="3"/>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Maderas</author>
  </authors>
  <commentList>
    <comment ref="F3" authorId="0" shapeId="0" xr:uid="{A0828945-8FD6-4CE4-A6EC-DA3BF16353A4}">
      <text>
        <r>
          <rPr>
            <sz val="9"/>
            <color indexed="81"/>
            <rFont val="Tahoma"/>
            <family val="2"/>
          </rPr>
          <t>Abreviatura del desarrollo desado, hace referencia a un registro en la hoja</t>
        </r>
        <r>
          <rPr>
            <b/>
            <sz val="9"/>
            <color indexed="81"/>
            <rFont val="Tahoma"/>
            <family val="2"/>
          </rPr>
          <t xml:space="preserve"> residenciales</t>
        </r>
      </text>
    </comment>
    <comment ref="I3" authorId="0" shapeId="0" xr:uid="{9B8920C4-02B3-4A22-8DDD-8091591058E2}">
      <text>
        <r>
          <rPr>
            <sz val="9"/>
            <color indexed="81"/>
            <rFont val="Tahoma"/>
            <family val="2"/>
          </rPr>
          <t>Último número consecutivo insertado</t>
        </r>
      </text>
    </comment>
  </commentList>
</comments>
</file>

<file path=xl/sharedStrings.xml><?xml version="1.0" encoding="utf-8"?>
<sst xmlns="http://schemas.openxmlformats.org/spreadsheetml/2006/main" count="1688" uniqueCount="716">
  <si>
    <t>fecha_creacion</t>
  </si>
  <si>
    <t>creado_por</t>
  </si>
  <si>
    <t>estatus</t>
  </si>
  <si>
    <t>nombre</t>
  </si>
  <si>
    <r>
      <t xml:space="preserve">catalogos </t>
    </r>
    <r>
      <rPr>
        <sz val="36"/>
        <color rgb="FFAEA16E"/>
        <rFont val="Segoe UI"/>
        <family val="2"/>
      </rPr>
      <t>table</t>
    </r>
  </si>
  <si>
    <r>
      <t xml:space="preserve">opcs_x_cats </t>
    </r>
    <r>
      <rPr>
        <sz val="36"/>
        <color rgb="FFAEA16E"/>
        <rFont val="Segoe UI"/>
        <family val="2"/>
      </rPr>
      <t>table</t>
    </r>
  </si>
  <si>
    <t>id_catalogo</t>
  </si>
  <si>
    <t>Rol</t>
  </si>
  <si>
    <t>SN</t>
  </si>
  <si>
    <t>Estatus</t>
  </si>
  <si>
    <t>Plaza de venta</t>
  </si>
  <si>
    <t>Zona de venta</t>
  </si>
  <si>
    <t>Medio publicitario</t>
  </si>
  <si>
    <t>Tipo cliente</t>
  </si>
  <si>
    <t>Lugar prospección</t>
  </si>
  <si>
    <t>Personalidad jurídica</t>
  </si>
  <si>
    <t>Nacionalidad</t>
  </si>
  <si>
    <t>Forma de pago</t>
  </si>
  <si>
    <t>Lugares de prospección MKT</t>
  </si>
  <si>
    <t>Estado civil</t>
  </si>
  <si>
    <t>Régimen matrimonial</t>
  </si>
  <si>
    <t>Vive en casa</t>
  </si>
  <si>
    <t>Forma de venta</t>
  </si>
  <si>
    <t>Tipo de venta</t>
  </si>
  <si>
    <t>Estatus comisión</t>
  </si>
  <si>
    <t>Nomenclatura movimientos</t>
  </si>
  <si>
    <t>Permisos por estado</t>
  </si>
  <si>
    <t>Parentesco</t>
  </si>
  <si>
    <t>Tipo de lote</t>
  </si>
  <si>
    <t>Modalidad comision</t>
  </si>
  <si>
    <t>Plan venta</t>
  </si>
  <si>
    <t>Medios venta</t>
  </si>
  <si>
    <t>Documentacion persona fisica</t>
  </si>
  <si>
    <t>Documentacion persona moral</t>
  </si>
  <si>
    <t>Estatus Prestamos</t>
  </si>
  <si>
    <t>Estatus pagos</t>
  </si>
  <si>
    <t>Tipos de casa</t>
  </si>
  <si>
    <t>Plazas</t>
  </si>
  <si>
    <t>Comision aplicada al lote</t>
  </si>
  <si>
    <t>Estatus particular de prospecto</t>
  </si>
  <si>
    <t>Planes Comision</t>
  </si>
  <si>
    <t>Estatus preventa</t>
  </si>
  <si>
    <t>Estatus Comision</t>
  </si>
  <si>
    <t>Evidencias</t>
  </si>
  <si>
    <t>Tipo de compañero de venta</t>
  </si>
  <si>
    <t>Estados lote (consulta NEODATA)</t>
  </si>
  <si>
    <t>Desarrollos lote (consulta NEODATA)</t>
  </si>
  <si>
    <t>Estatus Bonos</t>
  </si>
  <si>
    <t>Meses</t>
  </si>
  <si>
    <t>Motivos de liberación</t>
  </si>
  <si>
    <t>Proceso evidencia MKTD</t>
  </si>
  <si>
    <t>Estatus vigencia</t>
  </si>
  <si>
    <t>Nivel embajador</t>
  </si>
  <si>
    <t>Tipo pago</t>
  </si>
  <si>
    <t>Tipo embajador</t>
  </si>
  <si>
    <t>Estatus evidencia</t>
  </si>
  <si>
    <t>Tipo controversia</t>
  </si>
  <si>
    <t>Procesos escrituracion</t>
  </si>
  <si>
    <t>Documentos escrituracion</t>
  </si>
  <si>
    <r>
      <rPr>
        <sz val="11"/>
        <color rgb="FFFF0066"/>
        <rFont val="Segoe UI"/>
        <family val="2"/>
      </rPr>
      <t>GETDATE</t>
    </r>
    <r>
      <rPr>
        <sz val="11"/>
        <color theme="1"/>
        <rFont val="Segoe UI"/>
        <family val="2"/>
      </rPr>
      <t>()</t>
    </r>
  </si>
  <si>
    <t>Director</t>
  </si>
  <si>
    <t>Subdirector</t>
  </si>
  <si>
    <t>Gerente</t>
  </si>
  <si>
    <t>Asistente director</t>
  </si>
  <si>
    <t>Asistente subdirector</t>
  </si>
  <si>
    <t>Asistente gerente</t>
  </si>
  <si>
    <t>Asesor</t>
  </si>
  <si>
    <t>Soporte</t>
  </si>
  <si>
    <t>Coordinador de ventas</t>
  </si>
  <si>
    <t>Ejecutivo administrativo MKTD</t>
  </si>
  <si>
    <t>Administración</t>
  </si>
  <si>
    <t>Caja</t>
  </si>
  <si>
    <t>Contraloría</t>
  </si>
  <si>
    <t>Dirección administración</t>
  </si>
  <si>
    <t>Jurídico</t>
  </si>
  <si>
    <t>Contratación</t>
  </si>
  <si>
    <t>Subdirector contraloría</t>
  </si>
  <si>
    <t>Director MKTD</t>
  </si>
  <si>
    <t>Subdirector MKTD</t>
  </si>
  <si>
    <t>Gerente MKTD</t>
  </si>
  <si>
    <t>Cliente</t>
  </si>
  <si>
    <t>Ejecutivo CLUB MADERAS</t>
  </si>
  <si>
    <t>Subdirector CLUB MADERAS</t>
  </si>
  <si>
    <t>Asesor USA</t>
  </si>
  <si>
    <t>Asesor de contenido RRSS</t>
  </si>
  <si>
    <t>Mercadólogo</t>
  </si>
  <si>
    <t>Comunity Manager</t>
  </si>
  <si>
    <t>Ejecutivo Administrativo</t>
  </si>
  <si>
    <t>Asesor Cobranza</t>
  </si>
  <si>
    <t>Desarrollo web</t>
  </si>
  <si>
    <t>Internomex</t>
  </si>
  <si>
    <t>Contraloría corporativa</t>
  </si>
  <si>
    <t>Consulta</t>
  </si>
  <si>
    <t>Facturación</t>
  </si>
  <si>
    <t>Atención a clientes</t>
  </si>
  <si>
    <t>Asistente TI &amp; MKTD</t>
  </si>
  <si>
    <t>Coordinador Comercial</t>
  </si>
  <si>
    <t>MKTD Comision</t>
  </si>
  <si>
    <t>Contabilidad</t>
  </si>
  <si>
    <t>Cobranza</t>
  </si>
  <si>
    <t>Generalista</t>
  </si>
  <si>
    <t>CLUB MADERAS Comision</t>
  </si>
  <si>
    <t>Community Manager Club Maderas</t>
  </si>
  <si>
    <t>Bonos Club Maderas</t>
  </si>
  <si>
    <t>Empresa</t>
  </si>
  <si>
    <t>Asistente CLUB MADERAS</t>
  </si>
  <si>
    <t>Subdirección finanzas</t>
  </si>
  <si>
    <t>Super Administrador</t>
  </si>
  <si>
    <t>Capacitación Capital Humano</t>
  </si>
  <si>
    <t>Generalista MKTD</t>
  </si>
  <si>
    <t>Influencer E-commerce</t>
  </si>
  <si>
    <t>Embajador E-commerce</t>
  </si>
  <si>
    <t>Analista de comisiones</t>
  </si>
  <si>
    <t>POSTVENTA</t>
  </si>
  <si>
    <t>Ejecutivo Comité técnico</t>
  </si>
  <si>
    <t>Ejecutivo titulación</t>
  </si>
  <si>
    <t>No</t>
  </si>
  <si>
    <t>Sí</t>
  </si>
  <si>
    <t>Sin especificar</t>
  </si>
  <si>
    <t>Inactivo</t>
  </si>
  <si>
    <t>Activo</t>
  </si>
  <si>
    <t>Con contraseña provisional</t>
  </si>
  <si>
    <t>Querétaro</t>
  </si>
  <si>
    <t>CDMX</t>
  </si>
  <si>
    <t>León</t>
  </si>
  <si>
    <t>San Luis Potosí</t>
  </si>
  <si>
    <t>Península</t>
  </si>
  <si>
    <t>Tijuana</t>
  </si>
  <si>
    <t>Cancún</t>
  </si>
  <si>
    <t>Cine</t>
  </si>
  <si>
    <t>Espectacular</t>
  </si>
  <si>
    <t>Facebook</t>
  </si>
  <si>
    <t>Módulo</t>
  </si>
  <si>
    <t>Prensa</t>
  </si>
  <si>
    <t>Radio</t>
  </si>
  <si>
    <t>Recomendado</t>
  </si>
  <si>
    <t>Revista</t>
  </si>
  <si>
    <t>Sitio web</t>
  </si>
  <si>
    <t>Prospecto</t>
  </si>
  <si>
    <t>Call Picker</t>
  </si>
  <si>
    <t>Correo electrónico</t>
  </si>
  <si>
    <t>Evento (especificar)</t>
  </si>
  <si>
    <t>Facebook personal (chat)</t>
  </si>
  <si>
    <t>MKT digital (especificar)</t>
  </si>
  <si>
    <t>Otro (especificar)</t>
  </si>
  <si>
    <t>Página web personal (chat)</t>
  </si>
  <si>
    <t>Pase (especificar)</t>
  </si>
  <si>
    <t>Visita a empresas (especificar)</t>
  </si>
  <si>
    <t>Club Maderas</t>
  </si>
  <si>
    <t>USA</t>
  </si>
  <si>
    <t>MKTD y Club Maderas</t>
  </si>
  <si>
    <t>Módulo (centro comercial)</t>
  </si>
  <si>
    <t>Recomendado (especificar)</t>
  </si>
  <si>
    <t>Redes personales</t>
  </si>
  <si>
    <t>Ignacio Greenham</t>
  </si>
  <si>
    <t>Coreano</t>
  </si>
  <si>
    <t>E-commerce MKTD</t>
  </si>
  <si>
    <t>E-commerce Referido</t>
  </si>
  <si>
    <t>MKTD - Coreano</t>
  </si>
  <si>
    <t>BE</t>
  </si>
  <si>
    <t>Martha Debayle</t>
  </si>
  <si>
    <t>Yo amo San Luis</t>
  </si>
  <si>
    <t>Persona Moral</t>
  </si>
  <si>
    <t>Persona Física</t>
  </si>
  <si>
    <t>Persona Física con Actividad Empresarial</t>
  </si>
  <si>
    <t>Mexicano (a)</t>
  </si>
  <si>
    <t>Estadounidense</t>
  </si>
  <si>
    <t>Afgano (a)</t>
  </si>
  <si>
    <t>Alemán (a)</t>
  </si>
  <si>
    <t>Árabe</t>
  </si>
  <si>
    <t>Argentino (a)</t>
  </si>
  <si>
    <t>Australiano (a)</t>
  </si>
  <si>
    <t>Belga</t>
  </si>
  <si>
    <t>Boliviano (a)</t>
  </si>
  <si>
    <t>Brasileño (a)</t>
  </si>
  <si>
    <t>Camboyano (a)</t>
  </si>
  <si>
    <t>Canadiense</t>
  </si>
  <si>
    <t>Chileno (a)</t>
  </si>
  <si>
    <t>Chino (a)</t>
  </si>
  <si>
    <t>Colombiano (a)</t>
  </si>
  <si>
    <t>Coreano (a)</t>
  </si>
  <si>
    <t>Costarricense</t>
  </si>
  <si>
    <t>Cubano (a)</t>
  </si>
  <si>
    <t>Danés (a)</t>
  </si>
  <si>
    <t>Dominicano (a)</t>
  </si>
  <si>
    <t>Ecuatoriano (a)</t>
  </si>
  <si>
    <t>Egipcio (a)</t>
  </si>
  <si>
    <t>Escocés (a)</t>
  </si>
  <si>
    <t>Español (a)</t>
  </si>
  <si>
    <t>Estonio (a)</t>
  </si>
  <si>
    <t>Etiope</t>
  </si>
  <si>
    <t>Filipino (a)</t>
  </si>
  <si>
    <t>Finlandés (a)</t>
  </si>
  <si>
    <t>Francés (a)</t>
  </si>
  <si>
    <t>Galés (a)</t>
  </si>
  <si>
    <t>Griego (a)</t>
  </si>
  <si>
    <t>Guatemalteco (a)</t>
  </si>
  <si>
    <t>Haitiano (a)</t>
  </si>
  <si>
    <t>Holandés (a)</t>
  </si>
  <si>
    <t>Hondureño (a)</t>
  </si>
  <si>
    <t>Indonés (a)</t>
  </si>
  <si>
    <t>Inglés (a)</t>
  </si>
  <si>
    <t>Iraní</t>
  </si>
  <si>
    <t>Iraquí</t>
  </si>
  <si>
    <t>Irlandés (a)</t>
  </si>
  <si>
    <t>Israelí</t>
  </si>
  <si>
    <t>Italiano (a)</t>
  </si>
  <si>
    <t>Japonés (a)</t>
  </si>
  <si>
    <t>Jordano (a)</t>
  </si>
  <si>
    <t>Laosiano (a)</t>
  </si>
  <si>
    <t>Letón (a)</t>
  </si>
  <si>
    <t>Letonés (a)</t>
  </si>
  <si>
    <t>Malayo (a)</t>
  </si>
  <si>
    <t>Marroquí</t>
  </si>
  <si>
    <t>Neozelandés (a)</t>
  </si>
  <si>
    <t>Nicaragüense</t>
  </si>
  <si>
    <t>Noruego (a)</t>
  </si>
  <si>
    <t>Panameño (a)</t>
  </si>
  <si>
    <t>Paraguayo (a)</t>
  </si>
  <si>
    <t>Peruano (a)</t>
  </si>
  <si>
    <t>Polaco (a)</t>
  </si>
  <si>
    <t>Portugués (a)</t>
  </si>
  <si>
    <t>Puertorriqueño</t>
  </si>
  <si>
    <t>Rumano (a)</t>
  </si>
  <si>
    <t>Ruso (a)</t>
  </si>
  <si>
    <t>Salvadoreño (a)</t>
  </si>
  <si>
    <t>Sueco (a)</t>
  </si>
  <si>
    <t>Suizo (a)</t>
  </si>
  <si>
    <t>Tailandés (a)</t>
  </si>
  <si>
    <t>Taiwanes (a)</t>
  </si>
  <si>
    <t>Turco (a)</t>
  </si>
  <si>
    <t>Ucraniano (a)</t>
  </si>
  <si>
    <t>Uruguayo (a)</t>
  </si>
  <si>
    <t>Venezolano (a)</t>
  </si>
  <si>
    <t>Vietnamita</t>
  </si>
  <si>
    <t>Hindú</t>
  </si>
  <si>
    <t>Pakistaní</t>
  </si>
  <si>
    <t>Factura</t>
  </si>
  <si>
    <t>Asimilados</t>
  </si>
  <si>
    <t>Remanente distribuible</t>
  </si>
  <si>
    <t>Soltero</t>
  </si>
  <si>
    <t>En una relación</t>
  </si>
  <si>
    <t>Comprometido</t>
  </si>
  <si>
    <t>Casado</t>
  </si>
  <si>
    <t>Viudo</t>
  </si>
  <si>
    <t>Divorciado</t>
  </si>
  <si>
    <t>Sociedad conyugal</t>
  </si>
  <si>
    <t>Separación de bienes</t>
  </si>
  <si>
    <t>Mixto</t>
  </si>
  <si>
    <t>No aplica</t>
  </si>
  <si>
    <t>Propia</t>
  </si>
  <si>
    <t>Rentada</t>
  </si>
  <si>
    <t>Pagándose</t>
  </si>
  <si>
    <t>Familiar</t>
  </si>
  <si>
    <t>Otro</t>
  </si>
  <si>
    <t>Normal</t>
  </si>
  <si>
    <t>MKT Digital</t>
  </si>
  <si>
    <t>Individual</t>
  </si>
  <si>
    <t>Compartida</t>
  </si>
  <si>
    <t>Convenio</t>
  </si>
  <si>
    <t>Descuento en proceso</t>
  </si>
  <si>
    <t>Nueva, sin solicitar</t>
  </si>
  <si>
    <t>Dispersada MKTD</t>
  </si>
  <si>
    <t>Resguardo personal</t>
  </si>
  <si>
    <t>Revisión Contraloría</t>
  </si>
  <si>
    <t>Caja cambio al comisionista</t>
  </si>
  <si>
    <t>Pausada</t>
  </si>
  <si>
    <t>Revisión Contraloría Coorp</t>
  </si>
  <si>
    <t>En revisión INTERNOMEX</t>
  </si>
  <si>
    <t>Dispersada INTERNOMEX</t>
  </si>
  <si>
    <t>En espera INTERNOMEX</t>
  </si>
  <si>
    <t>Pago completo</t>
  </si>
  <si>
    <t>Pago aplicado</t>
  </si>
  <si>
    <t>Revisión Contraloría MKTD</t>
  </si>
  <si>
    <t>Nueva, sin solicitar MKTD/VC</t>
  </si>
  <si>
    <t>Descuento Resguardo</t>
  </si>
  <si>
    <t>DESCUENTO EN PAGO</t>
  </si>
  <si>
    <t>Pago Universidad Maderas</t>
  </si>
  <si>
    <t>Nueva, sin solicitar MKTD</t>
  </si>
  <si>
    <t>No procede en Internomex</t>
  </si>
  <si>
    <t>Inicial</t>
  </si>
  <si>
    <t>En ejecución</t>
  </si>
  <si>
    <t>Transitorio</t>
  </si>
  <si>
    <t>Retroceso</t>
  </si>
  <si>
    <t>Terminal</t>
  </si>
  <si>
    <t>Cierre</t>
  </si>
  <si>
    <t>Omitido</t>
  </si>
  <si>
    <t>Vista</t>
  </si>
  <si>
    <t>Registro</t>
  </si>
  <si>
    <t>Abuelo (a)</t>
  </si>
  <si>
    <t>Bisabuelo (a)</t>
  </si>
  <si>
    <t>Bisnieto (a)</t>
  </si>
  <si>
    <t>Cónyuge</t>
  </si>
  <si>
    <t>Cuñado (a)</t>
  </si>
  <si>
    <t>Hermano (a)</t>
  </si>
  <si>
    <t>Hijo (a)</t>
  </si>
  <si>
    <t>Madre</t>
  </si>
  <si>
    <t>Nieto (a)</t>
  </si>
  <si>
    <t>Nuera</t>
  </si>
  <si>
    <t>Padre</t>
  </si>
  <si>
    <t>Primo (a)</t>
  </si>
  <si>
    <t>Sobrino (a)</t>
  </si>
  <si>
    <t>Suegro (a)</t>
  </si>
  <si>
    <t>Tío (a)</t>
  </si>
  <si>
    <t>Yerno</t>
  </si>
  <si>
    <t>Amigo</t>
  </si>
  <si>
    <t>Conocido</t>
  </si>
  <si>
    <t>Lote</t>
  </si>
  <si>
    <t>Lote Comercial</t>
  </si>
  <si>
    <t>Completa</t>
  </si>
  <si>
    <t>Parcial</t>
  </si>
  <si>
    <t>Crédito</t>
  </si>
  <si>
    <t>Contado</t>
  </si>
  <si>
    <t>COMISIONES</t>
  </si>
  <si>
    <t>COMISIONES + CLUB MAD.</t>
  </si>
  <si>
    <t>COMISIONES + CLUB MAD. + MKTD</t>
  </si>
  <si>
    <t>COMISIONES + MKTD</t>
  </si>
  <si>
    <t>COMISIONES USA</t>
  </si>
  <si>
    <t>FORMATO DE RECOMENDADO</t>
  </si>
  <si>
    <t>IDENTIFICACIÓN OFICIAL</t>
  </si>
  <si>
    <t>COMPROBANTE DE DOMICILIO</t>
  </si>
  <si>
    <t>RECIBOS DE APARTADO Y ENGANCHE</t>
  </si>
  <si>
    <t>FORMATO DE FACTURA</t>
  </si>
  <si>
    <t>CRM EVIDENCIA PROSPECCIÓN</t>
  </si>
  <si>
    <t>CORRIDA</t>
  </si>
  <si>
    <t>CONTRATO</t>
  </si>
  <si>
    <t>EVIDENCIA ASESOR MKTD</t>
  </si>
  <si>
    <t>CUPÓN DE DESCUENTOS Y AUTORIZACIONES</t>
  </si>
  <si>
    <t>IDENTIFICACIÓN OFICIAL DE BENEFICIARIO</t>
  </si>
  <si>
    <t>IDENTIFICACIÓN OFICIAL DE CONYUGUE</t>
  </si>
  <si>
    <t>ACTA DE MATRIMONIO</t>
  </si>
  <si>
    <t>ACTA CONSTITUTIVA Y/O PROTOCOLIZACION DE ASAMBLEA CON DATOS DE INSCRIPCION AL REGISTRO PÚBLICO DE LA PROPIEDAD Y DEL COMERCIO</t>
  </si>
  <si>
    <t>PODER DEL REPRESENTANTE LEGAL INSCRITO</t>
  </si>
  <si>
    <t>INSCRIPCIÓN DEL RFC</t>
  </si>
  <si>
    <t>IDENTIFICACIÓN DE SOCIO MAYORITARIO</t>
  </si>
  <si>
    <t>Solicitud nueva</t>
  </si>
  <si>
    <t>En revision Jefe</t>
  </si>
  <si>
    <t>Aprobada Jefe</t>
  </si>
  <si>
    <t>En revision Contraloria</t>
  </si>
  <si>
    <t>Aprobada contraloria</t>
  </si>
  <si>
    <t>Rechazada</t>
  </si>
  <si>
    <t>Finalizada</t>
  </si>
  <si>
    <t>Pago nuevo</t>
  </si>
  <si>
    <t>Pago proceso</t>
  </si>
  <si>
    <t>Pago pausado</t>
  </si>
  <si>
    <t>Pago finalizado</t>
  </si>
  <si>
    <t>AURA</t>
  </si>
  <si>
    <t>STELLA</t>
  </si>
  <si>
    <t>NA</t>
  </si>
  <si>
    <t>PLAZA 1 (León, SLP)</t>
  </si>
  <si>
    <t>PLAZA 2 (CDMX, Mérida, Cancún, Querétaro)</t>
  </si>
  <si>
    <t>Sin añadir NEODATA</t>
  </si>
  <si>
    <t>Agregada a NEODATA</t>
  </si>
  <si>
    <t>Pagada</t>
  </si>
  <si>
    <t>Descartado</t>
  </si>
  <si>
    <t>Interesado sin cita</t>
  </si>
  <si>
    <t>Con cita</t>
  </si>
  <si>
    <t>Pausado</t>
  </si>
  <si>
    <t>Preventa</t>
  </si>
  <si>
    <t>$5,000.00 + MKTD</t>
  </si>
  <si>
    <t>5% + MKTD</t>
  </si>
  <si>
    <t>10% + MKTD</t>
  </si>
  <si>
    <t>$10,000.00 + MKTD</t>
  </si>
  <si>
    <t>$25,000.00  + MKTD</t>
  </si>
  <si>
    <t>OTROS</t>
  </si>
  <si>
    <t>OTROS + MKTD</t>
  </si>
  <si>
    <t>Activa</t>
  </si>
  <si>
    <t>Cancelada</t>
  </si>
  <si>
    <t>Disponible para comisión</t>
  </si>
  <si>
    <t>Registro en NEODATA</t>
  </si>
  <si>
    <t>Sin comisionar</t>
  </si>
  <si>
    <t>Captura chat</t>
  </si>
  <si>
    <t>Marketing digital</t>
  </si>
  <si>
    <t>Ventas</t>
  </si>
  <si>
    <t>Intercambio</t>
  </si>
  <si>
    <t>CIB-QRO-LOT-PSC</t>
  </si>
  <si>
    <t>IPQ-CEL-LOT-PS2</t>
  </si>
  <si>
    <t>FRO-QRO-LOT-CDM</t>
  </si>
  <si>
    <t>Nuevo, sin solicitar</t>
  </si>
  <si>
    <t>En revisión contraloria</t>
  </si>
  <si>
    <t>Pagado</t>
  </si>
  <si>
    <t>Por pagar</t>
  </si>
  <si>
    <t>Cancelado</t>
  </si>
  <si>
    <t>Enviado a internomex</t>
  </si>
  <si>
    <t>Cancelación cliente</t>
  </si>
  <si>
    <t>Reubicación</t>
  </si>
  <si>
    <t>Recisión contrato</t>
  </si>
  <si>
    <t>No se ingresó expediente</t>
  </si>
  <si>
    <t>Venta de particulares</t>
  </si>
  <si>
    <t>Cambio de nombre</t>
  </si>
  <si>
    <t>Gerente envió a cobranza</t>
  </si>
  <si>
    <t>Cobranza avanza a contraloría</t>
  </si>
  <si>
    <t>Contraloría aceptó la evidencia</t>
  </si>
  <si>
    <t>Cobranza rechazó evidencia al gerente</t>
  </si>
  <si>
    <t>Contraloría rechaza a cobranza</t>
  </si>
  <si>
    <t>Vigente</t>
  </si>
  <si>
    <t>Desactivado 20/03/2021 hacia atrás</t>
  </si>
  <si>
    <t>Desactivado 20/04/2021 hacia adelante (los que no se reactivaron en 1 día)</t>
  </si>
  <si>
    <t>Desactivado 20/04/2021 hacia adelante (los que estuvieron vigentes 180 días y no se vendió)</t>
  </si>
  <si>
    <t>Básico</t>
  </si>
  <si>
    <t>Bronce</t>
  </si>
  <si>
    <t>Plata</t>
  </si>
  <si>
    <t>Oro</t>
  </si>
  <si>
    <t>Platino</t>
  </si>
  <si>
    <t>Efectivo</t>
  </si>
  <si>
    <t>Tarjeta</t>
  </si>
  <si>
    <t>Embajador</t>
  </si>
  <si>
    <t>Embajador PRO</t>
  </si>
  <si>
    <t>Empleado</t>
  </si>
  <si>
    <t>EVIDENCIA SIN INTEGRAR</t>
  </si>
  <si>
    <t>ENVIADA A COBRANZA</t>
  </si>
  <si>
    <t>ENVIADA A CONTRALORÍA</t>
  </si>
  <si>
    <t>EVIDENCIA ACEPTADA</t>
  </si>
  <si>
    <t>SIN ESTATUS REGISTRADO</t>
  </si>
  <si>
    <t>COBRANZA RECHAZÓ LA EVIDENCIA AL GERENTE</t>
  </si>
  <si>
    <t>CONTRALORÍA RECHAZÓ LA EVIDENCIA</t>
  </si>
  <si>
    <t>Para descuento</t>
  </si>
  <si>
    <t>Venta nueva</t>
  </si>
  <si>
    <t>INICIO ESCRITURACION</t>
  </si>
  <si>
    <t>SOLICITUD DE APORTACIONES</t>
  </si>
  <si>
    <t>ENVÍO / RECEPCIÓN DE APORTACIONES</t>
  </si>
  <si>
    <t>SOLICITUD ESTATUS DE CONSTRUCCIÓN</t>
  </si>
  <si>
    <t>RECEPCIÓN DE ESTATUS CONSTRUCCIÓN</t>
  </si>
  <si>
    <t>SOLICITUD DE PRESUPUESTO</t>
  </si>
  <si>
    <t>SOLICITUD DE VALORES Y PRESUPUESTO</t>
  </si>
  <si>
    <t>ENVÍO / RECEPCIÓN DE VALORES Y PRESUPUESTO</t>
  </si>
  <si>
    <t>ENVÍO / RECEPCIÓN DE PRESUPUESTO</t>
  </si>
  <si>
    <t>NOTIFICACIÓN DE PRESUPUESTO</t>
  </si>
  <si>
    <t>ENVÍO / INTEGRACIÓN DE EXPEDIENTE</t>
  </si>
  <si>
    <t>ENVÍO / VALIDACIÓN DE DOCUMENTACIÓN</t>
  </si>
  <si>
    <t>ENVÍO DE DOCUMENTACIÓN</t>
  </si>
  <si>
    <t>ENVÍO / RECEPCIÓN DE PROYECTO</t>
  </si>
  <si>
    <t>ENVÍO DE FECHA PARA FIRMA</t>
  </si>
  <si>
    <t>NOTIFICACIÓN DE FECHA PARA FIRMA</t>
  </si>
  <si>
    <t>CONFIRMACIÓN DE FECHA PARA FIRMA</t>
  </si>
  <si>
    <t>ENVÍO / RECEPCIÓN DE PROYECTO CON NUMERO DE ESCRITURA</t>
  </si>
  <si>
    <t>ENVÍO DE PROYECTO CON NÚMERO DE ESCRITURA</t>
  </si>
  <si>
    <t>SOLICITUD DE FACTURA ELECTRÓNICA</t>
  </si>
  <si>
    <t>ELABORACIÓN / ENVÍO DE FACTURA ELECTRÓNICA</t>
  </si>
  <si>
    <t>NOTIFICAR FACTURA ELECTRÓNICA</t>
  </si>
  <si>
    <t>RECEPCIÓN DE TESTIMONIO</t>
  </si>
  <si>
    <t>ENVÍO DE TESTIMONIO</t>
  </si>
  <si>
    <t>FIN ESCRITURACIÓN</t>
  </si>
  <si>
    <t>CONFIRMACION FECHA TITULACION</t>
  </si>
  <si>
    <t>INE</t>
  </si>
  <si>
    <t>RFC</t>
  </si>
  <si>
    <t>ACTA DE NACIMIENTO</t>
  </si>
  <si>
    <t>CURP</t>
  </si>
  <si>
    <t>FORMAS DE PAGO</t>
  </si>
  <si>
    <t>BOLETA PREDIAL</t>
  </si>
  <si>
    <t>CONSTANCIA DE NO ADEUDO MANTENIMIENTO</t>
  </si>
  <si>
    <t>CONSTANCIA DE NO ADEUDO AGUA</t>
  </si>
  <si>
    <t>SOLICITUD PRESUPUESTO</t>
  </si>
  <si>
    <t>ESTATUS CONSTRUCCION</t>
  </si>
  <si>
    <t>PRESUPUESTO</t>
  </si>
  <si>
    <t>PROYECTO</t>
  </si>
  <si>
    <t>FACTURA ELECTRONICA</t>
  </si>
  <si>
    <t>TESTIMONIO</t>
  </si>
  <si>
    <t>id_opcion</t>
  </si>
  <si>
    <t>INSERT INTO opcs_x_cats (id_opcion, id_catalogo, nombre, estatus, fecha_creacion, creado_por) VALUES (</t>
  </si>
  <si>
    <t>INSERT INTO catalogos (nombre, estatus, fecha_creacion, creado_por) VALUES (</t>
  </si>
  <si>
    <t>Empresas</t>
  </si>
  <si>
    <t>CIB</t>
  </si>
  <si>
    <t>FRO</t>
  </si>
  <si>
    <t>IID</t>
  </si>
  <si>
    <t>IPQ</t>
  </si>
  <si>
    <t>PHC</t>
  </si>
  <si>
    <t>VME</t>
  </si>
  <si>
    <r>
      <t xml:space="preserve">residenciales </t>
    </r>
    <r>
      <rPr>
        <sz val="36"/>
        <color rgb="FFAEA16E"/>
        <rFont val="Segoe UI"/>
        <family val="2"/>
      </rPr>
      <t>table</t>
    </r>
  </si>
  <si>
    <t>idResidencial</t>
  </si>
  <si>
    <t>nombreResidencial</t>
  </si>
  <si>
    <t>descripcion</t>
  </si>
  <si>
    <t>ciudad</t>
  </si>
  <si>
    <t>status</t>
  </si>
  <si>
    <t>empresa</t>
  </si>
  <si>
    <t>clave_residencial</t>
  </si>
  <si>
    <t>abreviatura</t>
  </si>
  <si>
    <t>active_comission</t>
  </si>
  <si>
    <t>sede_residencial</t>
  </si>
  <si>
    <t>sede</t>
  </si>
  <si>
    <t>CMQ</t>
  </si>
  <si>
    <t>Ciudad Maderas Querétaro</t>
  </si>
  <si>
    <t>NULL</t>
  </si>
  <si>
    <t>CDMQRO</t>
  </si>
  <si>
    <t>CMM</t>
  </si>
  <si>
    <t>Ciudad Maderas Montaña</t>
  </si>
  <si>
    <t>CMMQRO</t>
  </si>
  <si>
    <t>CML</t>
  </si>
  <si>
    <t>Ciudad Maderas León</t>
  </si>
  <si>
    <t>CMLGDL</t>
  </si>
  <si>
    <t>CMSL</t>
  </si>
  <si>
    <t>Ciudad Maderas San Luis</t>
  </si>
  <si>
    <t>CMMSLP</t>
  </si>
  <si>
    <t>CMSUR I</t>
  </si>
  <si>
    <t>Ciudad Maderas Sur I</t>
  </si>
  <si>
    <t>CS1GTO</t>
  </si>
  <si>
    <t>CMSUR II</t>
  </si>
  <si>
    <t>Ciudad Maderas Sur II</t>
  </si>
  <si>
    <t>CS2GTO</t>
  </si>
  <si>
    <t>PDS l</t>
  </si>
  <si>
    <t>Pedregal de Schoenstatt I</t>
  </si>
  <si>
    <t>PS1QRO</t>
  </si>
  <si>
    <t>PDS ll</t>
  </si>
  <si>
    <t>Pedregal de Schoenstatt II</t>
  </si>
  <si>
    <t>PS2QRO</t>
  </si>
  <si>
    <t>PSA</t>
  </si>
  <si>
    <t>Pedregal San Ángel</t>
  </si>
  <si>
    <t>PSAGTO</t>
  </si>
  <si>
    <t>MRC</t>
  </si>
  <si>
    <t>Maderas Residencial Celaya</t>
  </si>
  <si>
    <t>MCQ</t>
  </si>
  <si>
    <t>Ciudad Maderas Corregidora</t>
  </si>
  <si>
    <t>CMCQRO</t>
  </si>
  <si>
    <t>CMP</t>
  </si>
  <si>
    <t>Ciudad Maderas Península</t>
  </si>
  <si>
    <t>CMML</t>
  </si>
  <si>
    <t>Ciudad Maderas Montaña León</t>
  </si>
  <si>
    <t>CMMGDL</t>
  </si>
  <si>
    <t>Ciudad Maderas Montaña San Luis Potosi</t>
  </si>
  <si>
    <t>BDV</t>
  </si>
  <si>
    <t>Bosque de Versalles</t>
  </si>
  <si>
    <t>BV II</t>
  </si>
  <si>
    <t>Bosque de Versalles 2</t>
  </si>
  <si>
    <t>CCMP</t>
  </si>
  <si>
    <t>Casas Ciudad Maderas Península</t>
  </si>
  <si>
    <t>MQN</t>
  </si>
  <si>
    <t>Ciudad Maderas Norte</t>
  </si>
  <si>
    <t>CMCL</t>
  </si>
  <si>
    <t>Ciudad Maderas Cañada León</t>
  </si>
  <si>
    <t>MSMA</t>
  </si>
  <si>
    <t>Maderas San Miguel</t>
  </si>
  <si>
    <t>CMPP</t>
  </si>
  <si>
    <t>Ciudad Maderas Privada Península</t>
  </si>
  <si>
    <t>CMPQ</t>
  </si>
  <si>
    <t>Ciudad Maderas Privada Querétaro</t>
  </si>
  <si>
    <t>CMCROO</t>
  </si>
  <si>
    <t>Ciudad Maderas Cancún</t>
  </si>
  <si>
    <t>CCMSL</t>
  </si>
  <si>
    <t>Casas Ciudad Maderas San Luis</t>
  </si>
  <si>
    <t>INSERT INTO residenciales (nombreResidencial, descripcion, ciudad, status, empresa, clave_residencial, abreviatura, active_comission, sede_residencial, sede) VALUES (</t>
  </si>
  <si>
    <t>sucursal_bajio</t>
  </si>
  <si>
    <t>idControl</t>
  </si>
  <si>
    <t>idRol</t>
  </si>
  <si>
    <t>tipo_documento</t>
  </si>
  <si>
    <t>permisos</t>
  </si>
  <si>
    <t>sistema</t>
  </si>
  <si>
    <r>
      <t xml:space="preserve">control_procesos </t>
    </r>
    <r>
      <rPr>
        <sz val="36"/>
        <color rgb="FFAEA16E"/>
        <rFont val="Segoe UI"/>
        <family val="2"/>
      </rPr>
      <t>table</t>
    </r>
  </si>
  <si>
    <t>INSERT INTO control_procesos (idRol, estatus, tipo_documento, permisos, sistema) VALUES (</t>
  </si>
  <si>
    <r>
      <t xml:space="preserve">corridas_x_lotes </t>
    </r>
    <r>
      <rPr>
        <sz val="36"/>
        <color rgb="FFAEA16E"/>
        <rFont val="Segoe UI"/>
        <family val="2"/>
      </rPr>
      <t>table</t>
    </r>
  </si>
  <si>
    <t>id_cxl</t>
  </si>
  <si>
    <t>id_lote</t>
  </si>
  <si>
    <t>detalle_paquete</t>
  </si>
  <si>
    <t>fecha_modificacion</t>
  </si>
  <si>
    <t>modificado_por</t>
  </si>
  <si>
    <t>INSERT INTO corridas_x_lotes (id_lote, detalle_paquete, estatus, fecha_creacion, creado_por, fecha_modificacion, modificado_por) VALUES (</t>
  </si>
  <si>
    <t>[{''id_paquete'':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t>
  </si>
  <si>
    <r>
      <rPr>
        <sz val="11"/>
        <color rgb="FFFF0066"/>
        <rFont val="Segoe UI"/>
        <family val="2"/>
      </rPr>
      <t>GETDATE</t>
    </r>
    <r>
      <rPr>
        <sz val="11"/>
        <color theme="1" tint="0.249977111117893"/>
        <rFont val="Segoe UI"/>
        <family val="2"/>
      </rPr>
      <t>()</t>
    </r>
  </si>
  <si>
    <t>[{''id_paquete'':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t>
  </si>
  <si>
    <r>
      <t xml:space="preserve">paquetes_x_condominios </t>
    </r>
    <r>
      <rPr>
        <sz val="36"/>
        <color rgb="FFAEA16E"/>
        <rFont val="Segoe UI"/>
        <family val="2"/>
      </rPr>
      <t>table</t>
    </r>
  </si>
  <si>
    <t>id_pxc</t>
  </si>
  <si>
    <t>id_condominio</t>
  </si>
  <si>
    <t>id_paquete</t>
  </si>
  <si>
    <t>fecha_inicio</t>
  </si>
  <si>
    <t>fecha_fin</t>
  </si>
  <si>
    <t>INSERT INTO paquetes_x_condominios (id_condominio, id_paquete, nombre, fecha_inicio, fecha_fin, estatus, fecha_creacion, creado_por, fecha_modificacion, modificado_por) VALUES (</t>
  </si>
  <si>
    <t>326,327,328,395,334,329</t>
  </si>
  <si>
    <t>Descuentos diciembre 2021</t>
  </si>
  <si>
    <t>2021-11-30 23:59:59.000</t>
  </si>
  <si>
    <t>2021-12-31 23:59:59.000</t>
  </si>
  <si>
    <t>326,328,334</t>
  </si>
  <si>
    <t>Descuentos enero 2022</t>
  </si>
  <si>
    <t>2022-01-31 23:59:59.000</t>
  </si>
  <si>
    <r>
      <t xml:space="preserve">TABLE </t>
    </r>
    <r>
      <rPr>
        <sz val="24"/>
        <color rgb="FFAEA16E"/>
        <rFont val="Segoe UI"/>
        <family val="2"/>
      </rPr>
      <t>direcciones</t>
    </r>
  </si>
  <si>
    <t>dbo.direcciones</t>
  </si>
  <si>
    <t>direcciones</t>
  </si>
  <si>
    <t>id_direccion</t>
  </si>
  <si>
    <t>id_sede</t>
  </si>
  <si>
    <t>tipo_oficina</t>
  </si>
  <si>
    <t>hora_inicio</t>
  </si>
  <si>
    <t>hora_fin</t>
  </si>
  <si>
    <t>Venustiano Crranza No.2425, Col. Lomas los Filtros, C.P. 78210, San Luis Potosí (Frente al Club Deportivo Potosino)</t>
  </si>
  <si>
    <r>
      <rPr>
        <sz val="11"/>
        <color rgb="FFCC0099"/>
        <rFont val="Segoe UI"/>
        <family val="2"/>
      </rPr>
      <t>GETDATE</t>
    </r>
    <r>
      <rPr>
        <sz val="11"/>
        <rFont val="Segoe UI"/>
        <family val="2"/>
      </rPr>
      <t>()</t>
    </r>
  </si>
  <si>
    <t xml:space="preserve"> </t>
  </si>
  <si>
    <t>Blvd. Bernardo Quintana 558, Arboledas, 76140 Santiago de Querétaro, Qro.</t>
  </si>
  <si>
    <t>Calle 72 342, Centro, 97000 Mérida, Yuc (entre calle 33 y 33-A referencias: Av. Capules entre Av. Reforma casona Villa Aurora).</t>
  </si>
  <si>
    <t>Av. Homero 906, Polanco, Polanco II Secc, Miguel Hidalgo, 11550 Ciudad de México, CDMX</t>
  </si>
  <si>
    <t>Vasco de Quiroga no. 101, esquina Boulevard López Mateos, planta baja, Colina Los Gavilanes C.P. 37270, León, Guanajuato (frente al estadio Torre Maderas).</t>
  </si>
  <si>
    <t>Av. Venustiano carranza 2425, lomas los filtros, CP 78210 San Luis Potosí, S.L.P.</t>
  </si>
  <si>
    <t>Blvd. Bernando Quintana 160, carretas, CP 76050 Santiago de Querétaro, Qro.</t>
  </si>
  <si>
    <t>Calle 72 #342 por 33 y 33-a Colonia centro., CP 97000 Mérida, Yucatán.</t>
  </si>
  <si>
    <t>Av. Homero 906, Col. Polanco IV Seccion de Miguel Hidalgo cdmx. CP 11550</t>
  </si>
  <si>
    <t>Blvd. Lopez Mateos, Esq. Vasco de Quiroga 101 P.B., colonia fuentes, CP 37270, León Gto.</t>
  </si>
  <si>
    <r>
      <t xml:space="preserve">MAIN </t>
    </r>
    <r>
      <rPr>
        <sz val="24"/>
        <color rgb="FFAEA16E"/>
        <rFont val="Segoe UI"/>
        <family val="2"/>
      </rPr>
      <t>queries</t>
    </r>
  </si>
  <si>
    <t>Descripción</t>
  </si>
  <si>
    <t>Query</t>
  </si>
  <si>
    <t>Muestra todos los grupos de descuentos asociados a los lotes habitacionales por desarrollo.</t>
  </si>
  <si>
    <r>
      <t>SELECT DISTINCT</t>
    </r>
    <r>
      <rPr>
        <sz val="11"/>
        <color rgb="FF333333"/>
        <rFont val="Segoe UI"/>
        <family val="2"/>
      </rPr>
      <t>(id_descuento) </t>
    </r>
    <r>
      <rPr>
        <sz val="11"/>
        <color rgb="FF4B69C6"/>
        <rFont val="Segoe UI"/>
        <family val="2"/>
      </rPr>
      <t>FROM</t>
    </r>
    <r>
      <rPr>
        <sz val="11"/>
        <color rgb="FF333333"/>
        <rFont val="Segoe UI"/>
        <family val="2"/>
      </rPr>
      <t> lotes </t>
    </r>
    <r>
      <rPr>
        <sz val="11"/>
        <color rgb="FF4B69C6"/>
        <rFont val="Segoe UI"/>
        <family val="2"/>
      </rPr>
      <t>WHERE</t>
    </r>
    <r>
      <rPr>
        <sz val="11"/>
        <color rgb="FF333333"/>
        <rFont val="Segoe UI"/>
        <family val="2"/>
      </rPr>
      <t> idCondominio </t>
    </r>
    <r>
      <rPr>
        <sz val="11"/>
        <color rgb="FF4B69C6"/>
        <rFont val="Segoe UI"/>
        <family val="2"/>
      </rPr>
      <t>IN</t>
    </r>
    <r>
      <rPr>
        <sz val="11"/>
        <color rgb="FF333333"/>
        <rFont val="Segoe UI"/>
        <family val="2"/>
      </rPr>
      <t> (</t>
    </r>
    <r>
      <rPr>
        <sz val="11"/>
        <color rgb="FF4B69C6"/>
        <rFont val="Segoe UI"/>
        <family val="2"/>
      </rPr>
      <t>SELECT</t>
    </r>
    <r>
      <rPr>
        <sz val="11"/>
        <color rgb="FF333333"/>
        <rFont val="Segoe UI"/>
        <family val="2"/>
      </rPr>
      <t> idCondominio </t>
    </r>
    <r>
      <rPr>
        <sz val="11"/>
        <color rgb="FF4B69C6"/>
        <rFont val="Segoe UI"/>
        <family val="2"/>
      </rPr>
      <t>FROM</t>
    </r>
    <r>
      <rPr>
        <sz val="11"/>
        <color rgb="FF333333"/>
        <rFont val="Segoe UI"/>
        <family val="2"/>
      </rPr>
      <t> condominios </t>
    </r>
    <r>
      <rPr>
        <sz val="11"/>
        <color rgb="FF4B69C6"/>
        <rFont val="Segoe UI"/>
        <family val="2"/>
      </rPr>
      <t>WHERE</t>
    </r>
    <r>
      <rPr>
        <sz val="11"/>
        <color rgb="FF333333"/>
        <rFont val="Segoe UI"/>
        <family val="2"/>
      </rPr>
      <t> idResidencial </t>
    </r>
    <r>
      <rPr>
        <sz val="11"/>
        <color rgb="FF777777"/>
        <rFont val="Segoe UI"/>
        <family val="2"/>
      </rPr>
      <t>=</t>
    </r>
    <r>
      <rPr>
        <sz val="11"/>
        <color rgb="FF333333"/>
        <rFont val="Segoe UI"/>
        <family val="2"/>
      </rPr>
      <t> </t>
    </r>
    <r>
      <rPr>
        <sz val="11"/>
        <color rgb="FF9C5D27"/>
        <rFont val="Segoe UI"/>
        <family val="2"/>
      </rPr>
      <t>22</t>
    </r>
    <r>
      <rPr>
        <sz val="11"/>
        <color rgb="FF333333"/>
        <rFont val="Segoe UI"/>
        <family val="2"/>
      </rPr>
      <t> </t>
    </r>
    <r>
      <rPr>
        <sz val="11"/>
        <color rgb="FF4B69C6"/>
        <rFont val="Segoe UI"/>
        <family val="2"/>
      </rPr>
      <t>AND</t>
    </r>
    <r>
      <rPr>
        <sz val="11"/>
        <color rgb="FF333333"/>
        <rFont val="Segoe UI"/>
        <family val="2"/>
      </rPr>
      <t> tipo_lote </t>
    </r>
    <r>
      <rPr>
        <sz val="11"/>
        <color rgb="FF777777"/>
        <rFont val="Segoe UI"/>
        <family val="2"/>
      </rPr>
      <t>=</t>
    </r>
    <r>
      <rPr>
        <sz val="11"/>
        <color rgb="FF333333"/>
        <rFont val="Segoe UI"/>
        <family val="2"/>
      </rPr>
      <t> </t>
    </r>
    <r>
      <rPr>
        <sz val="11"/>
        <color rgb="FF9C5D27"/>
        <rFont val="Segoe UI"/>
        <family val="2"/>
      </rPr>
      <t>0</t>
    </r>
    <r>
      <rPr>
        <sz val="11"/>
        <color rgb="FF333333"/>
        <rFont val="Segoe UI"/>
        <family val="2"/>
      </rPr>
      <t>) </t>
    </r>
    <r>
      <rPr>
        <i/>
        <sz val="11"/>
        <color rgb="FFAAAAAA"/>
        <rFont val="Segoe UI"/>
        <family val="2"/>
      </rPr>
      <t>-- HABITACIONALES</t>
    </r>
  </si>
  <si>
    <t>Muestra todos los grupos de descuentos asociados a los lotes comerciales por desarrollo.</t>
  </si>
  <si>
    <r>
      <t>SELECT DISTINCT</t>
    </r>
    <r>
      <rPr>
        <sz val="11"/>
        <color rgb="FF333333"/>
        <rFont val="Segoe UI"/>
        <family val="2"/>
      </rPr>
      <t>(id_descuento) </t>
    </r>
    <r>
      <rPr>
        <sz val="11"/>
        <color rgb="FF4B69C6"/>
        <rFont val="Segoe UI"/>
        <family val="2"/>
      </rPr>
      <t>FROM</t>
    </r>
    <r>
      <rPr>
        <sz val="11"/>
        <color rgb="FF333333"/>
        <rFont val="Segoe UI"/>
        <family val="2"/>
      </rPr>
      <t> lotes </t>
    </r>
    <r>
      <rPr>
        <sz val="11"/>
        <color rgb="FF4B69C6"/>
        <rFont val="Segoe UI"/>
        <family val="2"/>
      </rPr>
      <t>WHERE</t>
    </r>
    <r>
      <rPr>
        <sz val="11"/>
        <color rgb="FF333333"/>
        <rFont val="Segoe UI"/>
        <family val="2"/>
      </rPr>
      <t> idCondominio </t>
    </r>
    <r>
      <rPr>
        <sz val="11"/>
        <color rgb="FF4B69C6"/>
        <rFont val="Segoe UI"/>
        <family val="2"/>
      </rPr>
      <t>IN</t>
    </r>
    <r>
      <rPr>
        <sz val="11"/>
        <color rgb="FF333333"/>
        <rFont val="Segoe UI"/>
        <family val="2"/>
      </rPr>
      <t> (</t>
    </r>
    <r>
      <rPr>
        <sz val="11"/>
        <color rgb="FF4B69C6"/>
        <rFont val="Segoe UI"/>
        <family val="2"/>
      </rPr>
      <t>SELECT</t>
    </r>
    <r>
      <rPr>
        <sz val="11"/>
        <color rgb="FF333333"/>
        <rFont val="Segoe UI"/>
        <family val="2"/>
      </rPr>
      <t> idCondominio </t>
    </r>
    <r>
      <rPr>
        <sz val="11"/>
        <color rgb="FF4B69C6"/>
        <rFont val="Segoe UI"/>
        <family val="2"/>
      </rPr>
      <t>FROM</t>
    </r>
    <r>
      <rPr>
        <sz val="11"/>
        <color rgb="FF333333"/>
        <rFont val="Segoe UI"/>
        <family val="2"/>
      </rPr>
      <t> condominios </t>
    </r>
    <r>
      <rPr>
        <sz val="11"/>
        <color rgb="FF4B69C6"/>
        <rFont val="Segoe UI"/>
        <family val="2"/>
      </rPr>
      <t>WHERE</t>
    </r>
    <r>
      <rPr>
        <sz val="11"/>
        <color rgb="FF333333"/>
        <rFont val="Segoe UI"/>
        <family val="2"/>
      </rPr>
      <t> idResidencial </t>
    </r>
    <r>
      <rPr>
        <sz val="11"/>
        <color rgb="FF777777"/>
        <rFont val="Segoe UI"/>
        <family val="2"/>
      </rPr>
      <t>=</t>
    </r>
    <r>
      <rPr>
        <sz val="11"/>
        <color rgb="FF333333"/>
        <rFont val="Segoe UI"/>
        <family val="2"/>
      </rPr>
      <t> </t>
    </r>
    <r>
      <rPr>
        <sz val="11"/>
        <color rgb="FF9C5D27"/>
        <rFont val="Segoe UI"/>
        <family val="2"/>
      </rPr>
      <t>22</t>
    </r>
    <r>
      <rPr>
        <sz val="11"/>
        <color rgb="FF333333"/>
        <rFont val="Segoe UI"/>
        <family val="2"/>
      </rPr>
      <t> </t>
    </r>
    <r>
      <rPr>
        <sz val="11"/>
        <color rgb="FF4B69C6"/>
        <rFont val="Segoe UI"/>
        <family val="2"/>
      </rPr>
      <t>AND</t>
    </r>
    <r>
      <rPr>
        <sz val="11"/>
        <color rgb="FF333333"/>
        <rFont val="Segoe UI"/>
        <family val="2"/>
      </rPr>
      <t> tipo_lote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i/>
        <sz val="11"/>
        <color rgb="FFAAAAAA"/>
        <rFont val="Segoe UI"/>
        <family val="2"/>
      </rPr>
      <t>-- COMERCIAL</t>
    </r>
  </si>
  <si>
    <t>Actualiza los registros de lotes habitacionales con base en un residencial, asociándole el nuevo grupo de descuentos.</t>
  </si>
  <si>
    <r>
      <t>UPDATE</t>
    </r>
    <r>
      <rPr>
        <sz val="11"/>
        <color rgb="FF333333"/>
        <rFont val="Segoe UI"/>
        <family val="2"/>
      </rPr>
      <t> lotes </t>
    </r>
    <r>
      <rPr>
        <sz val="11"/>
        <color rgb="FF4B69C6"/>
        <rFont val="Segoe UI"/>
        <family val="2"/>
      </rPr>
      <t>SET</t>
    </r>
    <r>
      <rPr>
        <sz val="11"/>
        <color rgb="FF333333"/>
        <rFont val="Segoe UI"/>
        <family val="2"/>
      </rPr>
      <t> id_descuento </t>
    </r>
    <r>
      <rPr>
        <sz val="11"/>
        <color rgb="FF777777"/>
        <rFont val="Segoe UI"/>
        <family val="2"/>
      </rPr>
      <t>=</t>
    </r>
    <r>
      <rPr>
        <sz val="11"/>
        <color rgb="FF333333"/>
        <rFont val="Segoe UI"/>
        <family val="2"/>
      </rPr>
      <t> </t>
    </r>
    <r>
      <rPr>
        <sz val="11"/>
        <color rgb="FF777777"/>
        <rFont val="Segoe UI"/>
        <family val="2"/>
      </rPr>
      <t>'</t>
    </r>
    <r>
      <rPr>
        <sz val="11"/>
        <color rgb="FF448C27"/>
        <rFont val="Segoe UI"/>
        <family val="2"/>
      </rPr>
      <t>'</t>
    </r>
    <r>
      <rPr>
        <sz val="11"/>
        <color rgb="FF333333"/>
        <rFont val="Segoe UI"/>
        <family val="2"/>
      </rPr>
      <t>, usuario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sz val="11"/>
        <color rgb="FF4B69C6"/>
        <rFont val="Segoe UI"/>
        <family val="2"/>
      </rPr>
      <t>WHERE</t>
    </r>
    <r>
      <rPr>
        <sz val="11"/>
        <color rgb="FF333333"/>
        <rFont val="Segoe UI"/>
        <family val="2"/>
      </rPr>
      <t> idCondominio </t>
    </r>
    <r>
      <rPr>
        <sz val="11"/>
        <color rgb="FF4B69C6"/>
        <rFont val="Segoe UI"/>
        <family val="2"/>
      </rPr>
      <t>IN</t>
    </r>
    <r>
      <rPr>
        <sz val="11"/>
        <color rgb="FF333333"/>
        <rFont val="Segoe UI"/>
        <family val="2"/>
      </rPr>
      <t> (</t>
    </r>
    <r>
      <rPr>
        <sz val="11"/>
        <color rgb="FF4B69C6"/>
        <rFont val="Segoe UI"/>
        <family val="2"/>
      </rPr>
      <t>SELECT</t>
    </r>
    <r>
      <rPr>
        <sz val="11"/>
        <color rgb="FF333333"/>
        <rFont val="Segoe UI"/>
        <family val="2"/>
      </rPr>
      <t> idCondominio </t>
    </r>
    <r>
      <rPr>
        <sz val="11"/>
        <color rgb="FF4B69C6"/>
        <rFont val="Segoe UI"/>
        <family val="2"/>
      </rPr>
      <t>FROM</t>
    </r>
    <r>
      <rPr>
        <sz val="11"/>
        <color rgb="FF333333"/>
        <rFont val="Segoe UI"/>
        <family val="2"/>
      </rPr>
      <t> condominios </t>
    </r>
    <r>
      <rPr>
        <sz val="11"/>
        <color rgb="FF4B69C6"/>
        <rFont val="Segoe UI"/>
        <family val="2"/>
      </rPr>
      <t>WHERE</t>
    </r>
    <r>
      <rPr>
        <sz val="11"/>
        <color rgb="FF333333"/>
        <rFont val="Segoe UI"/>
        <family val="2"/>
      </rPr>
      <t> idResidencial </t>
    </r>
    <r>
      <rPr>
        <sz val="11"/>
        <color rgb="FF777777"/>
        <rFont val="Segoe UI"/>
        <family val="2"/>
      </rPr>
      <t>=</t>
    </r>
    <r>
      <rPr>
        <sz val="11"/>
        <color rgb="FF333333"/>
        <rFont val="Segoe UI"/>
        <family val="2"/>
      </rPr>
      <t> </t>
    </r>
    <r>
      <rPr>
        <sz val="11"/>
        <color rgb="FF9C5D27"/>
        <rFont val="Segoe UI"/>
        <family val="2"/>
      </rPr>
      <t>22</t>
    </r>
    <r>
      <rPr>
        <sz val="11"/>
        <color rgb="FF333333"/>
        <rFont val="Segoe UI"/>
        <family val="2"/>
      </rPr>
      <t> </t>
    </r>
    <r>
      <rPr>
        <sz val="11"/>
        <color rgb="FF4B69C6"/>
        <rFont val="Segoe UI"/>
        <family val="2"/>
      </rPr>
      <t>AND</t>
    </r>
    <r>
      <rPr>
        <sz val="11"/>
        <color rgb="FF333333"/>
        <rFont val="Segoe UI"/>
        <family val="2"/>
      </rPr>
      <t> tipo_lote </t>
    </r>
    <r>
      <rPr>
        <sz val="11"/>
        <color rgb="FF777777"/>
        <rFont val="Segoe UI"/>
        <family val="2"/>
      </rPr>
      <t>=</t>
    </r>
    <r>
      <rPr>
        <sz val="11"/>
        <color rgb="FF333333"/>
        <rFont val="Segoe UI"/>
        <family val="2"/>
      </rPr>
      <t> </t>
    </r>
    <r>
      <rPr>
        <sz val="11"/>
        <color rgb="FF9C5D27"/>
        <rFont val="Segoe UI"/>
        <family val="2"/>
      </rPr>
      <t>0</t>
    </r>
    <r>
      <rPr>
        <sz val="11"/>
        <color rgb="FF333333"/>
        <rFont val="Segoe UI"/>
        <family val="2"/>
      </rPr>
      <t>) </t>
    </r>
    <r>
      <rPr>
        <i/>
        <sz val="11"/>
        <color rgb="FFAAAAAA"/>
        <rFont val="Segoe UI"/>
        <family val="2"/>
      </rPr>
      <t>-- HABITACIONAL</t>
    </r>
  </si>
  <si>
    <t>Actualiza los registros de lotes comerciales con base en un residencial, asociándole el nuevo grupo de descuentos.</t>
  </si>
  <si>
    <r>
      <t>UPDATE</t>
    </r>
    <r>
      <rPr>
        <sz val="11"/>
        <color rgb="FF333333"/>
        <rFont val="Segoe UI"/>
        <family val="2"/>
      </rPr>
      <t> lotes </t>
    </r>
    <r>
      <rPr>
        <sz val="11"/>
        <color rgb="FF4B69C6"/>
        <rFont val="Segoe UI"/>
        <family val="2"/>
      </rPr>
      <t>SET</t>
    </r>
    <r>
      <rPr>
        <sz val="11"/>
        <color rgb="FF333333"/>
        <rFont val="Segoe UI"/>
        <family val="2"/>
      </rPr>
      <t> id_descuento </t>
    </r>
    <r>
      <rPr>
        <sz val="11"/>
        <color rgb="FF777777"/>
        <rFont val="Segoe UI"/>
        <family val="2"/>
      </rPr>
      <t>=</t>
    </r>
    <r>
      <rPr>
        <sz val="11"/>
        <color rgb="FF333333"/>
        <rFont val="Segoe UI"/>
        <family val="2"/>
      </rPr>
      <t> </t>
    </r>
    <r>
      <rPr>
        <sz val="11"/>
        <color rgb="FF777777"/>
        <rFont val="Segoe UI"/>
        <family val="2"/>
      </rPr>
      <t>'</t>
    </r>
    <r>
      <rPr>
        <sz val="11"/>
        <color rgb="FF448C27"/>
        <rFont val="Segoe UI"/>
        <family val="2"/>
      </rPr>
      <t>'</t>
    </r>
    <r>
      <rPr>
        <sz val="11"/>
        <color rgb="FF333333"/>
        <rFont val="Segoe UI"/>
        <family val="2"/>
      </rPr>
      <t>, usuario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sz val="11"/>
        <color rgb="FF4B69C6"/>
        <rFont val="Segoe UI"/>
        <family val="2"/>
      </rPr>
      <t>WHERE</t>
    </r>
    <r>
      <rPr>
        <sz val="11"/>
        <color rgb="FF333333"/>
        <rFont val="Segoe UI"/>
        <family val="2"/>
      </rPr>
      <t> idCondominio </t>
    </r>
    <r>
      <rPr>
        <sz val="11"/>
        <color rgb="FF4B69C6"/>
        <rFont val="Segoe UI"/>
        <family val="2"/>
      </rPr>
      <t>IN</t>
    </r>
    <r>
      <rPr>
        <sz val="11"/>
        <color rgb="FF333333"/>
        <rFont val="Segoe UI"/>
        <family val="2"/>
      </rPr>
      <t> (</t>
    </r>
    <r>
      <rPr>
        <sz val="11"/>
        <color rgb="FF4B69C6"/>
        <rFont val="Segoe UI"/>
        <family val="2"/>
      </rPr>
      <t>SELECT</t>
    </r>
    <r>
      <rPr>
        <sz val="11"/>
        <color rgb="FF333333"/>
        <rFont val="Segoe UI"/>
        <family val="2"/>
      </rPr>
      <t> idCondominio </t>
    </r>
    <r>
      <rPr>
        <sz val="11"/>
        <color rgb="FF4B69C6"/>
        <rFont val="Segoe UI"/>
        <family val="2"/>
      </rPr>
      <t>FROM</t>
    </r>
    <r>
      <rPr>
        <sz val="11"/>
        <color rgb="FF333333"/>
        <rFont val="Segoe UI"/>
        <family val="2"/>
      </rPr>
      <t> condominios </t>
    </r>
    <r>
      <rPr>
        <sz val="11"/>
        <color rgb="FF4B69C6"/>
        <rFont val="Segoe UI"/>
        <family val="2"/>
      </rPr>
      <t>WHERE</t>
    </r>
    <r>
      <rPr>
        <sz val="11"/>
        <color rgb="FF333333"/>
        <rFont val="Segoe UI"/>
        <family val="2"/>
      </rPr>
      <t> idResidencial </t>
    </r>
    <r>
      <rPr>
        <sz val="11"/>
        <color rgb="FF777777"/>
        <rFont val="Segoe UI"/>
        <family val="2"/>
      </rPr>
      <t>=</t>
    </r>
    <r>
      <rPr>
        <sz val="11"/>
        <color rgb="FF333333"/>
        <rFont val="Segoe UI"/>
        <family val="2"/>
      </rPr>
      <t> </t>
    </r>
    <r>
      <rPr>
        <sz val="11"/>
        <color rgb="FF9C5D27"/>
        <rFont val="Segoe UI"/>
        <family val="2"/>
      </rPr>
      <t>22</t>
    </r>
    <r>
      <rPr>
        <sz val="11"/>
        <color rgb="FF333333"/>
        <rFont val="Segoe UI"/>
        <family val="2"/>
      </rPr>
      <t> </t>
    </r>
    <r>
      <rPr>
        <sz val="11"/>
        <color rgb="FF4B69C6"/>
        <rFont val="Segoe UI"/>
        <family val="2"/>
      </rPr>
      <t>AND</t>
    </r>
    <r>
      <rPr>
        <sz val="11"/>
        <color rgb="FF333333"/>
        <rFont val="Segoe UI"/>
        <family val="2"/>
      </rPr>
      <t> tipo_lote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i/>
        <sz val="11"/>
        <color rgb="FFAAAAAA"/>
        <rFont val="Segoe UI"/>
        <family val="2"/>
      </rPr>
      <t>-- COMERCIAL</t>
    </r>
  </si>
  <si>
    <r>
      <t>SELECT</t>
    </r>
    <r>
      <rPr>
        <sz val="11"/>
        <color rgb="FF333333"/>
        <rFont val="Segoe UI"/>
        <family val="2"/>
      </rPr>
      <t> </t>
    </r>
    <r>
      <rPr>
        <sz val="11"/>
        <color rgb="FF777777"/>
        <rFont val="Segoe UI"/>
        <family val="2"/>
      </rPr>
      <t>*</t>
    </r>
    <r>
      <rPr>
        <sz val="11"/>
        <color rgb="FF333333"/>
        <rFont val="Segoe UI"/>
        <family val="2"/>
      </rPr>
      <t> </t>
    </r>
    <r>
      <rPr>
        <sz val="11"/>
        <color rgb="FF4B69C6"/>
        <rFont val="Segoe UI"/>
        <family val="2"/>
      </rPr>
      <t>FROM</t>
    </r>
    <r>
      <rPr>
        <sz val="11"/>
        <color rgb="FF333333"/>
        <rFont val="Segoe UI"/>
        <family val="2"/>
      </rPr>
      <t> paquetes </t>
    </r>
    <r>
      <rPr>
        <sz val="11"/>
        <color rgb="FF4B69C6"/>
        <rFont val="Segoe UI"/>
        <family val="2"/>
      </rPr>
      <t>WHERE</t>
    </r>
    <r>
      <rPr>
        <sz val="11"/>
        <color rgb="FF333333"/>
        <rFont val="Segoe UI"/>
        <family val="2"/>
      </rPr>
      <t> id_paquete </t>
    </r>
    <r>
      <rPr>
        <sz val="11"/>
        <color rgb="FF4B69C6"/>
        <rFont val="Segoe UI"/>
        <family val="2"/>
      </rPr>
      <t>IN</t>
    </r>
    <r>
      <rPr>
        <sz val="11"/>
        <color rgb="FF333333"/>
        <rFont val="Segoe UI"/>
        <family val="2"/>
      </rPr>
      <t> (</t>
    </r>
    <r>
      <rPr>
        <sz val="11"/>
        <color rgb="FF9C5D27"/>
        <rFont val="Segoe UI"/>
        <family val="2"/>
      </rPr>
      <t>388</t>
    </r>
    <r>
      <rPr>
        <sz val="11"/>
        <color rgb="FF333333"/>
        <rFont val="Segoe UI"/>
        <family val="2"/>
      </rPr>
      <t>,</t>
    </r>
    <r>
      <rPr>
        <sz val="11"/>
        <color rgb="FF9C5D27"/>
        <rFont val="Segoe UI"/>
        <family val="2"/>
      </rPr>
      <t>389</t>
    </r>
    <r>
      <rPr>
        <sz val="11"/>
        <color rgb="FF333333"/>
        <rFont val="Segoe UI"/>
        <family val="2"/>
      </rPr>
      <t>,</t>
    </r>
    <r>
      <rPr>
        <sz val="11"/>
        <color rgb="FF9C5D27"/>
        <rFont val="Segoe UI"/>
        <family val="2"/>
      </rPr>
      <t>390</t>
    </r>
    <r>
      <rPr>
        <sz val="11"/>
        <color rgb="FF333333"/>
        <rFont val="Segoe UI"/>
        <family val="2"/>
      </rPr>
      <t>,</t>
    </r>
    <r>
      <rPr>
        <sz val="11"/>
        <color rgb="FF9C5D27"/>
        <rFont val="Segoe UI"/>
        <family val="2"/>
      </rPr>
      <t>394</t>
    </r>
    <r>
      <rPr>
        <sz val="11"/>
        <color rgb="FF333333"/>
        <rFont val="Segoe UI"/>
        <family val="2"/>
      </rPr>
      <t>,</t>
    </r>
    <r>
      <rPr>
        <sz val="11"/>
        <color rgb="FF9C5D27"/>
        <rFont val="Segoe UI"/>
        <family val="2"/>
      </rPr>
      <t>391</t>
    </r>
    <r>
      <rPr>
        <sz val="11"/>
        <color rgb="FF333333"/>
        <rFont val="Segoe UI"/>
        <family val="2"/>
      </rPr>
      <t>);</t>
    </r>
  </si>
  <si>
    <r>
      <t>UPDATE</t>
    </r>
    <r>
      <rPr>
        <sz val="11"/>
        <color rgb="FF333333"/>
        <rFont val="Segoe UI"/>
        <family val="2"/>
      </rPr>
      <t> paquetes </t>
    </r>
    <r>
      <rPr>
        <sz val="11"/>
        <color rgb="FF4B69C6"/>
        <rFont val="Segoe UI"/>
        <family val="2"/>
      </rPr>
      <t>SET</t>
    </r>
    <r>
      <rPr>
        <sz val="11"/>
        <color rgb="FF333333"/>
        <rFont val="Segoe UI"/>
        <family val="2"/>
      </rPr>
      <t> estatus </t>
    </r>
    <r>
      <rPr>
        <sz val="11"/>
        <color rgb="FF777777"/>
        <rFont val="Segoe UI"/>
        <family val="2"/>
      </rPr>
      <t>=</t>
    </r>
    <r>
      <rPr>
        <sz val="11"/>
        <color rgb="FF333333"/>
        <rFont val="Segoe UI"/>
        <family val="2"/>
      </rPr>
      <t> </t>
    </r>
    <r>
      <rPr>
        <sz val="11"/>
        <color rgb="FF9C5D27"/>
        <rFont val="Segoe UI"/>
        <family val="2"/>
      </rPr>
      <t>0</t>
    </r>
    <r>
      <rPr>
        <sz val="11"/>
        <color rgb="FF333333"/>
        <rFont val="Segoe UI"/>
        <family val="2"/>
      </rPr>
      <t> </t>
    </r>
    <r>
      <rPr>
        <sz val="11"/>
        <color rgb="FF4B69C6"/>
        <rFont val="Segoe UI"/>
        <family val="2"/>
      </rPr>
      <t>WHERE</t>
    </r>
    <r>
      <rPr>
        <sz val="11"/>
        <color rgb="FF333333"/>
        <rFont val="Segoe UI"/>
        <family val="2"/>
      </rPr>
      <t> id_paquete </t>
    </r>
    <r>
      <rPr>
        <sz val="11"/>
        <color rgb="FF4B69C6"/>
        <rFont val="Segoe UI"/>
        <family val="2"/>
      </rPr>
      <t>IN</t>
    </r>
    <r>
      <rPr>
        <sz val="11"/>
        <color rgb="FF333333"/>
        <rFont val="Segoe UI"/>
        <family val="2"/>
      </rPr>
      <t> (</t>
    </r>
    <r>
      <rPr>
        <sz val="11"/>
        <color rgb="FF9C5D27"/>
        <rFont val="Segoe UI"/>
        <family val="2"/>
      </rPr>
      <t>388</t>
    </r>
    <r>
      <rPr>
        <sz val="11"/>
        <color rgb="FF333333"/>
        <rFont val="Segoe UI"/>
        <family val="2"/>
      </rPr>
      <t>,</t>
    </r>
    <r>
      <rPr>
        <sz val="11"/>
        <color rgb="FF9C5D27"/>
        <rFont val="Segoe UI"/>
        <family val="2"/>
      </rPr>
      <t>389</t>
    </r>
    <r>
      <rPr>
        <sz val="11"/>
        <color rgb="FF333333"/>
        <rFont val="Segoe UI"/>
        <family val="2"/>
      </rPr>
      <t>,</t>
    </r>
    <r>
      <rPr>
        <sz val="11"/>
        <color rgb="FF9C5D27"/>
        <rFont val="Segoe UI"/>
        <family val="2"/>
      </rPr>
      <t>390</t>
    </r>
    <r>
      <rPr>
        <sz val="11"/>
        <color rgb="FF333333"/>
        <rFont val="Segoe UI"/>
        <family val="2"/>
      </rPr>
      <t>,</t>
    </r>
    <r>
      <rPr>
        <sz val="11"/>
        <color rgb="FF9C5D27"/>
        <rFont val="Segoe UI"/>
        <family val="2"/>
      </rPr>
      <t>394</t>
    </r>
    <r>
      <rPr>
        <sz val="11"/>
        <color rgb="FF333333"/>
        <rFont val="Segoe UI"/>
        <family val="2"/>
      </rPr>
      <t>,</t>
    </r>
    <r>
      <rPr>
        <sz val="11"/>
        <color rgb="FF9C5D27"/>
        <rFont val="Segoe UI"/>
        <family val="2"/>
      </rPr>
      <t>391</t>
    </r>
    <r>
      <rPr>
        <sz val="11"/>
        <color rgb="FF333333"/>
        <rFont val="Segoe UI"/>
        <family val="2"/>
      </rPr>
      <t>);</t>
    </r>
  </si>
  <si>
    <r>
      <t>SELECT</t>
    </r>
    <r>
      <rPr>
        <sz val="11"/>
        <color rgb="FF333333"/>
        <rFont val="Segoe UI"/>
        <family val="2"/>
      </rPr>
      <t> </t>
    </r>
    <r>
      <rPr>
        <sz val="11"/>
        <color rgb="FF777777"/>
        <rFont val="Segoe UI"/>
        <family val="2"/>
      </rPr>
      <t>*</t>
    </r>
    <r>
      <rPr>
        <sz val="11"/>
        <color rgb="FF333333"/>
        <rFont val="Segoe UI"/>
        <family val="2"/>
      </rPr>
      <t> </t>
    </r>
    <r>
      <rPr>
        <sz val="11"/>
        <color rgb="FF4B69C6"/>
        <rFont val="Segoe UI"/>
        <family val="2"/>
      </rPr>
      <t>FROM</t>
    </r>
    <r>
      <rPr>
        <sz val="11"/>
        <color rgb="FF333333"/>
        <rFont val="Segoe UI"/>
        <family val="2"/>
      </rPr>
      <t> descuentos </t>
    </r>
    <r>
      <rPr>
        <sz val="11"/>
        <color rgb="FF4B69C6"/>
        <rFont val="Segoe UI"/>
        <family val="2"/>
      </rPr>
      <t>WHERE</t>
    </r>
    <r>
      <rPr>
        <sz val="11"/>
        <color rgb="FF333333"/>
        <rFont val="Segoe UI"/>
        <family val="2"/>
      </rPr>
      <t> id_tdescuento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sz val="11"/>
        <color rgb="FF4B69C6"/>
        <rFont val="Segoe UI"/>
        <family val="2"/>
      </rPr>
      <t>AND</t>
    </r>
    <r>
      <rPr>
        <sz val="11"/>
        <color rgb="FF333333"/>
        <rFont val="Segoe UI"/>
        <family val="2"/>
      </rPr>
      <t> id_condicion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sz val="11"/>
        <color rgb="FF4B69C6"/>
        <rFont val="Segoe UI"/>
        <family val="2"/>
      </rPr>
      <t>AND</t>
    </r>
    <r>
      <rPr>
        <sz val="11"/>
        <color rgb="FF333333"/>
        <rFont val="Segoe UI"/>
        <family val="2"/>
      </rPr>
      <t> porcentaje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 </t>
    </r>
    <r>
      <rPr>
        <sz val="11"/>
        <color rgb="FF4B69C6"/>
        <rFont val="Segoe UI"/>
        <family val="2"/>
      </rPr>
      <t>AND</t>
    </r>
    <r>
      <rPr>
        <sz val="11"/>
        <color rgb="FF333333"/>
        <rFont val="Segoe UI"/>
        <family val="2"/>
      </rPr>
      <t> eng_top </t>
    </r>
    <r>
      <rPr>
        <sz val="11"/>
        <color rgb="FF777777"/>
        <rFont val="Segoe UI"/>
        <family val="2"/>
      </rPr>
      <t>=</t>
    </r>
    <r>
      <rPr>
        <sz val="11"/>
        <color rgb="FF333333"/>
        <rFont val="Segoe UI"/>
        <family val="2"/>
      </rPr>
      <t> </t>
    </r>
    <r>
      <rPr>
        <sz val="11"/>
        <color rgb="FF9C5D27"/>
        <rFont val="Segoe UI"/>
        <family val="2"/>
      </rPr>
      <t>0</t>
    </r>
    <r>
      <rPr>
        <sz val="11"/>
        <color rgb="FF333333"/>
        <rFont val="Segoe UI"/>
        <family val="2"/>
      </rPr>
      <t> </t>
    </r>
    <r>
      <rPr>
        <sz val="11"/>
        <color rgb="FF4B69C6"/>
        <rFont val="Segoe UI"/>
        <family val="2"/>
      </rPr>
      <t>AND</t>
    </r>
    <r>
      <rPr>
        <sz val="11"/>
        <color rgb="FF333333"/>
        <rFont val="Segoe UI"/>
        <family val="2"/>
      </rPr>
      <t> </t>
    </r>
    <r>
      <rPr>
        <sz val="11"/>
        <color rgb="FF4B69C6"/>
        <rFont val="Segoe UI"/>
        <family val="2"/>
      </rPr>
      <t>apply</t>
    </r>
    <r>
      <rPr>
        <sz val="11"/>
        <color rgb="FF333333"/>
        <rFont val="Segoe UI"/>
        <family val="2"/>
      </rPr>
      <t> </t>
    </r>
    <r>
      <rPr>
        <sz val="11"/>
        <color rgb="FF777777"/>
        <rFont val="Segoe UI"/>
        <family val="2"/>
      </rPr>
      <t>=</t>
    </r>
    <r>
      <rPr>
        <sz val="11"/>
        <color rgb="FF333333"/>
        <rFont val="Segoe UI"/>
        <family val="2"/>
      </rPr>
      <t> </t>
    </r>
    <r>
      <rPr>
        <sz val="11"/>
        <color rgb="FF9C5D27"/>
        <rFont val="Segoe UI"/>
        <family val="2"/>
      </rPr>
      <t>1</t>
    </r>
    <r>
      <rPr>
        <sz val="11"/>
        <color rgb="FF333333"/>
        <rFont val="Segoe UI"/>
        <family val="2"/>
      </rPr>
      <t>;</t>
    </r>
  </si>
  <si>
    <r>
      <t xml:space="preserve">TABLE </t>
    </r>
    <r>
      <rPr>
        <sz val="24"/>
        <color rgb="FFAEA16E"/>
        <rFont val="Segoe UI"/>
        <family val="2"/>
      </rPr>
      <t>paquetes</t>
    </r>
  </si>
  <si>
    <t>dbo.paquetes</t>
  </si>
  <si>
    <t>paquetes</t>
  </si>
  <si>
    <t>id_descuento</t>
  </si>
  <si>
    <t>codigo</t>
  </si>
  <si>
    <t>1. LOTE COMERCIAL (10% ENGANCHE 30 DÍAS)</t>
  </si>
  <si>
    <t>LEON CAÑADA</t>
  </si>
  <si>
    <t>2. LOTE COMERCIAL (10% ENGANCHE 60 DÍAS)</t>
  </si>
  <si>
    <t>3. LOTE COMERCIAL DE CONTADO</t>
  </si>
  <si>
    <t>4. $25,000 ENGANCHE</t>
  </si>
  <si>
    <r>
      <t xml:space="preserve">TABLE </t>
    </r>
    <r>
      <rPr>
        <sz val="24"/>
        <color rgb="FFAEA16E"/>
        <rFont val="Segoe UI"/>
        <family val="2"/>
      </rPr>
      <t>relaciones</t>
    </r>
  </si>
  <si>
    <t>dbo.relaciones</t>
  </si>
  <si>
    <t>relaciones</t>
  </si>
  <si>
    <t>id_relacion</t>
  </si>
  <si>
    <t>prioridad</t>
  </si>
  <si>
    <r>
      <t xml:space="preserve">TABLE </t>
    </r>
    <r>
      <rPr>
        <sz val="24"/>
        <color rgb="FFAEA16E"/>
        <rFont val="Segoe UI"/>
        <family val="2"/>
      </rPr>
      <t>descuentos</t>
    </r>
  </si>
  <si>
    <t>dbo.descuentos</t>
  </si>
  <si>
    <t>descuentos</t>
  </si>
  <si>
    <t>id_tdescuento</t>
  </si>
  <si>
    <t>inicio</t>
  </si>
  <si>
    <t>fin</t>
  </si>
  <si>
    <t>id_condicion</t>
  </si>
  <si>
    <t>porcentaje</t>
  </si>
  <si>
    <t>eng_top</t>
  </si>
  <si>
    <t>apply</t>
  </si>
  <si>
    <t>leyenda</t>
  </si>
  <si>
    <r>
      <t xml:space="preserve">TABLE </t>
    </r>
    <r>
      <rPr>
        <sz val="24"/>
        <color rgb="FFAEA16E"/>
        <rFont val="Segoe UI"/>
        <family val="2"/>
      </rPr>
      <t>motivos_rechazo</t>
    </r>
  </si>
  <si>
    <t>dbo.motivos_rechazo</t>
  </si>
  <si>
    <t>motivos_rechazo</t>
  </si>
  <si>
    <t>id_motivo</t>
  </si>
  <si>
    <t>motivo</t>
  </si>
  <si>
    <t>MOTIVO RECHAZO 1 FORMATO DE RECOMENDADO</t>
  </si>
  <si>
    <t>MOTIVO RECHAZO 2 FORMATO DE RECOMENDADO</t>
  </si>
  <si>
    <t>MOTIVO RECHAZO 1 IDENTIFICACIÓN OFICIAL</t>
  </si>
  <si>
    <t>MOTIVO RECHAZO 2 IDENTIFICACIÓN OFICIAL</t>
  </si>
  <si>
    <t>MOTIVO RECHAZO 1 COMPROBANTE DE DOMICILIO</t>
  </si>
  <si>
    <t>MOTIVO RECHAZO 2 COMPROBANTE DE DOMICILIO</t>
  </si>
  <si>
    <t>MOTIVO RECHAZO 1 RECIBOS DE APARTADO Y ENGANCHE</t>
  </si>
  <si>
    <t>MOTIVO RECHAZO 2 RECIBOS DE APARTADO Y ENGANCHE</t>
  </si>
  <si>
    <t>MOTIVO RECHAZO 1 CORRIDA</t>
  </si>
  <si>
    <t>MOTIVO RECHAZO 2 CORRIDA</t>
  </si>
  <si>
    <t>MOTIVO RECHAZO 1 CONTRATO</t>
  </si>
  <si>
    <t>MOTIVO RECHAZO 2 CONTRATO</t>
  </si>
  <si>
    <t>MOTIVO RECHAZO 1 EVIDENCIA ASESOR MKTD</t>
  </si>
  <si>
    <t>MOTIVO RECHAZO 2 EVIDENCIA ASESOR MKTD</t>
  </si>
  <si>
    <t>MOTIVO RECHAZO 1 CUPÓN DE DESCUENTOS Y AUTORIZACIONES</t>
  </si>
  <si>
    <t>MOTIVO RECHAZO 2 CUPÓN DE DESCUENTOS Y AUTORIZACIONES</t>
  </si>
  <si>
    <t>MOTIVO RECHAZO 1 ACTA CONSTITUTIVA Y/O PROTOCOLIZACION DE ASAMBLEA CON DATOS DE INSCRIPCION AL REGISTRO PÚBLICO DE LA PROPIEDAD Y DEL COMERCIO</t>
  </si>
  <si>
    <t>MOTIVO RECHAZO 2 ACTA CONSTITUTIVA Y/O PROTOCOLIZACION DE ASAMBLEA CON DATOS DE INSCRIPCION AL REGISTRO PÚBLICO DE LA PROPIEDAD Y DEL COMERCIO</t>
  </si>
  <si>
    <t>MOTIVO RECHAZO 1 PODER DEL REPRESENTANTE LEGAL INSCRITO</t>
  </si>
  <si>
    <t>MOTIVO RECHAZO 2 PODER DEL REPRESENTANTE LEGAL INSCRITO</t>
  </si>
  <si>
    <t>MOTIVO RECHAZO 1 INSCRIPCIÓN DEL RFC</t>
  </si>
  <si>
    <t>MOTIVO RECHAZO 2 INSCRIPCIÓN DEL RFC</t>
  </si>
  <si>
    <t>MOTIVO RECHAZO 1 IDENTIFICACIÓN DE SOCIO MAYORITARIO</t>
  </si>
  <si>
    <t>MOTIVO RECHAZO 2 IDENTIFICACIÓN DE SOCIO MAYORITARIO</t>
  </si>
  <si>
    <t>MOTIVO RECHAZO 1 IDENTIFICACIÓN OFICIAL DE BENEFICIARIO</t>
  </si>
  <si>
    <t>MOTIVO RECHAZO 2 IDENTIFICACIÓN OFICIAL DE BENEFICIARIO</t>
  </si>
  <si>
    <t>MOTIVO RECHAZO 1 IDENTIFICACIÓN OFICIAL DE CONYUGUE</t>
  </si>
  <si>
    <t>MOTIVO RECHAZO 2 IDENTIFICACIÓN OFICIAL DE CONYUGUE</t>
  </si>
  <si>
    <t>MOTIVO RECHAZO 1 ACTA DE MATRIMONIO</t>
  </si>
  <si>
    <t>MOTIVO RECHAZO 2 ACTA DE MATRIMONIO</t>
  </si>
  <si>
    <t>MOTIVO RECHAZO 1 DS</t>
  </si>
  <si>
    <t>MOTIVO RECHAZO 2 DS</t>
  </si>
  <si>
    <t>MOTIVO RECHAZO 1 DS OLD VERSION</t>
  </si>
  <si>
    <t>MOTIVO RECHAZO 2 DS OLD VERSION</t>
  </si>
  <si>
    <t>MOTIVO RECHAZO 1 AUTHORIZATIONS</t>
  </si>
  <si>
    <t>MOTIVO RECHAZO 2 AUTHORIZATIONS</t>
  </si>
  <si>
    <t>MOTIVO RECHAZO 1 PROSPECTO</t>
  </si>
  <si>
    <t>MOTIVO RECHAZO 2 PROSPECTO</t>
  </si>
  <si>
    <t>MOTIVO RECHAZO 1 EVIDENCIA MKTD</t>
  </si>
  <si>
    <t>MOTIVO RECHAZO 2 EVIDENCIA MKTD</t>
  </si>
  <si>
    <r>
      <t xml:space="preserve">TABLE </t>
    </r>
    <r>
      <rPr>
        <sz val="24"/>
        <color rgb="FFAEA16E"/>
        <rFont val="Segoe UI"/>
        <family val="2"/>
      </rPr>
      <t>motivos_rechazo_x_documento</t>
    </r>
  </si>
  <si>
    <t>dbo.motivos_rechazo_x_documento</t>
  </si>
  <si>
    <t>motivos_rechazo_x_documento</t>
  </si>
  <si>
    <t>id_mrxdoc</t>
  </si>
  <si>
    <t>id_documento</t>
  </si>
  <si>
    <t>tipo</t>
  </si>
  <si>
    <t>tipo_proceso</t>
  </si>
  <si>
    <t>MOTIVO DE RECHACHAZO 1 INE</t>
  </si>
  <si>
    <t>MOTIVO DE RECHACHAZO 2 INE</t>
  </si>
  <si>
    <t>MOTIVO DE RECHACHAZO 1 RFC</t>
  </si>
  <si>
    <t>MOTIVO DE RECHACHAZO 2 RFC</t>
  </si>
  <si>
    <t>MOTIVO DE RECHACHAZO 1 COMPROBANTE DE DOMICILIO</t>
  </si>
  <si>
    <t>MOTIVO DE RECHACHAZO 2 COMPROBANTE DE DOMICILIO</t>
  </si>
  <si>
    <t>MOTIVO DE RECHACHAZO 1 ACTA DE NACIMIENTO</t>
  </si>
  <si>
    <t>MOTIVO DE RECHACHAZO 2 ACTA DE NACIMIENTO</t>
  </si>
  <si>
    <t>MOTIVO DE RECHACHAZO 1 ACTA DE MATRIMONIO</t>
  </si>
  <si>
    <t>MOTIVO DE RECHACHAZO 2 ACTA DE MATRIMONIO</t>
  </si>
  <si>
    <t>MOTIVO DE RECHACHAZO 1 CURP</t>
  </si>
  <si>
    <t>MOTIVO DE RECHACHAZO 2 CURP</t>
  </si>
  <si>
    <t>MOTIVO DE RECHACHAZO 1 FORMAS DE PAGO</t>
  </si>
  <si>
    <t>MOTIVO DE RECHACHAZO 2 FORMAS DE PAGO</t>
  </si>
  <si>
    <t>MOTIVO DE RECHACHAZO 1 BOLETA PREDIAL</t>
  </si>
  <si>
    <t>MOTIVO DE RECHACHAZO 2 BOLETA PREDIAL</t>
  </si>
  <si>
    <t>MOTIVO DE RECHACHAZO 1 CONSTANCIA DE NO ADEUDO MANTENIMIENTO</t>
  </si>
  <si>
    <t>MOTIVO DE RECHACHAZO 2 CONSTANCIA DE NO ADEUDO MANTENIMIENTO</t>
  </si>
  <si>
    <t>1MOTIVO DE RECHACHAZO 1 CONSTANCIA DE NO ADEUDO AGUA</t>
  </si>
  <si>
    <t>1MOTIVO DE RECHACHAZO 2 CONSTANCIA DE NO ADEUDO AGUA</t>
  </si>
  <si>
    <t>1MOTIVO DE RECHACHAZO 1 SOLICITUD PRESUPUESTO</t>
  </si>
  <si>
    <t>1MOTIVO DE RECHACHAZO 2 SOLICITUD PRESUPUESTO</t>
  </si>
  <si>
    <t>1MOTIVO DE RECHACHAZO 1 ESTATUS CONSTRUCCION</t>
  </si>
  <si>
    <t>1MOTIVO DE RECHACHAZO 2 ESTATUS CONSTRUCCION</t>
  </si>
  <si>
    <t>1MOTIVO DE RECHACHAZO 1 PRESUPUESTO</t>
  </si>
  <si>
    <t>1MOTIVO DE RECHACHAZO 2 PRESUPUESTO</t>
  </si>
  <si>
    <t>1MOTIVO DE RECHACHAZO 1 PROYECTO</t>
  </si>
  <si>
    <t>1MOTIVO DE RECHACHAZO 2 PROYECTO</t>
  </si>
  <si>
    <t>1MOTIVO DE RECHACHAZO 1 FACTURA ELECTRONICA</t>
  </si>
  <si>
    <t>1MOTIVO DE RECHACHAZO 2 FACTURA ELECTRONICA</t>
  </si>
  <si>
    <t>1MOTIVO DE RECHACHAZO 1 TESTIMONIO</t>
  </si>
  <si>
    <t>1MOTIVO DE RECHACHAZO 2 TESTIMONIO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</si>
</sst>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Segoe UI"/>
      <family val="2"/>
    </font>
    <font>
      <sz val="11"/>
      <color theme="0"/>
      <name val="Segoe UI"/>
      <family val="2"/>
    </font>
    <font>
      <sz val="11"/>
      <color rgb="FFFF0066"/>
      <name val="Segoe UI"/>
      <family val="2"/>
    </font>
    <font>
      <b/>
      <sz val="36"/>
      <color rgb="FFAEA16E"/>
      <name val="Segoe UI"/>
      <family val="2"/>
    </font>
    <font>
      <sz val="36"/>
      <color rgb="FFAEA16E"/>
      <name val="Segoe UI"/>
      <family val="2"/>
    </font>
    <font>
      <sz val="11"/>
      <color theme="1" tint="0.249977111117893"/>
      <name val="Segoe UI"/>
      <family val="2"/>
    </font>
    <font>
      <sz val="10"/>
      <name val="Arial"/>
    </font>
    <font>
      <sz val="12"/>
      <color indexed="10"/>
      <name val="Arial"/>
      <family val="2"/>
    </font>
    <font>
      <b/>
      <sz val="24"/>
      <color rgb="FFAEA16E"/>
      <name val="Segoe UI"/>
      <family val="2"/>
    </font>
    <font>
      <sz val="24"/>
      <color rgb="FFAEA16E"/>
      <name val="Segoe UI"/>
      <family val="2"/>
    </font>
    <font>
      <sz val="10"/>
      <color indexed="8"/>
      <name val="Segoe UI"/>
      <family val="2"/>
    </font>
    <font>
      <sz val="10"/>
      <name val="Segoe UI"/>
      <family val="2"/>
    </font>
    <font>
      <b/>
      <sz val="12"/>
      <color rgb="FF002A6C"/>
      <name val="Segoe UI"/>
      <family val="2"/>
    </font>
    <font>
      <sz val="14"/>
      <name val="Segoe UI"/>
      <family val="2"/>
    </font>
    <font>
      <sz val="11"/>
      <name val="Segoe UI"/>
      <family val="2"/>
    </font>
    <font>
      <b/>
      <sz val="11"/>
      <name val="Segoe UI"/>
      <family val="2"/>
    </font>
    <font>
      <sz val="11"/>
      <name val="Arial"/>
      <family val="2"/>
    </font>
    <font>
      <sz val="12"/>
      <color indexed="9"/>
      <name val="Segoe UI"/>
      <family val="2"/>
    </font>
    <font>
      <b/>
      <sz val="10"/>
      <color indexed="8"/>
      <name val="Segoe UI"/>
      <family val="2"/>
    </font>
    <font>
      <b/>
      <sz val="10"/>
      <color indexed="8"/>
      <name val="Arial"/>
      <family val="2"/>
    </font>
    <font>
      <sz val="11"/>
      <color rgb="FFCC0099"/>
      <name val="Segoe UI"/>
      <family val="2"/>
    </font>
    <font>
      <b/>
      <sz val="10"/>
      <name val="Arial"/>
      <family val="2"/>
    </font>
    <font>
      <sz val="11"/>
      <color rgb="FF4B69C6"/>
      <name val="Segoe UI"/>
      <family val="2"/>
    </font>
    <font>
      <sz val="11"/>
      <color rgb="FF333333"/>
      <name val="Segoe UI"/>
      <family val="2"/>
    </font>
    <font>
      <sz val="11"/>
      <color rgb="FF777777"/>
      <name val="Segoe UI"/>
      <family val="2"/>
    </font>
    <font>
      <sz val="11"/>
      <color rgb="FF9C5D27"/>
      <name val="Segoe UI"/>
      <family val="2"/>
    </font>
    <font>
      <i/>
      <sz val="11"/>
      <color rgb="FFAAAAAA"/>
      <name val="Segoe UI"/>
      <family val="2"/>
    </font>
    <font>
      <sz val="11"/>
      <color rgb="FF448C27"/>
      <name val="Segoe UI"/>
      <family val="2"/>
    </font>
    <font>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rgb="FF002060"/>
        <bgColor indexed="64"/>
      </patternFill>
    </fill>
    <fill>
      <patternFill patternType="solid">
        <fgColor theme="2" tint="-0.749992370372631"/>
        <bgColor indexed="64"/>
      </patternFill>
    </fill>
    <fill>
      <patternFill patternType="solid">
        <fgColor theme="7"/>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2A6C"/>
      </left>
      <right style="thin">
        <color rgb="FF002A6C"/>
      </right>
      <top style="thin">
        <color rgb="FF002A6C"/>
      </top>
      <bottom style="thin">
        <color rgb="FF002A6C"/>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rgb="FF002A6C"/>
      </left>
      <right style="thin">
        <color rgb="FF002A6C"/>
      </right>
      <top style="thin">
        <color rgb="FF002A6C"/>
      </top>
      <bottom/>
      <diagonal/>
    </border>
  </borders>
  <cellStyleXfs count="2">
    <xf numFmtId="0" fontId="0" fillId="0" borderId="0"/>
    <xf numFmtId="0" fontId="7" fillId="0" borderId="0"/>
  </cellStyleXfs>
  <cellXfs count="40">
    <xf numFmtId="0" fontId="0" fillId="0" borderId="0" xfId="0"/>
    <xf numFmtId="0" fontId="1" fillId="0" borderId="1" xfId="0" applyFont="1" applyBorder="1" applyAlignment="1">
      <alignment horizontal="center" vertical="center"/>
    </xf>
    <xf numFmtId="0" fontId="2" fillId="2" borderId="1" xfId="0" applyFont="1" applyFill="1" applyBorder="1" applyAlignment="1">
      <alignment horizontal="center" vertical="center"/>
    </xf>
    <xf numFmtId="0" fontId="1" fillId="0" borderId="1" xfId="0" quotePrefix="1" applyFont="1" applyBorder="1" applyAlignment="1">
      <alignment horizontal="center" vertical="center" wrapText="1"/>
    </xf>
    <xf numFmtId="0" fontId="4" fillId="0" borderId="0" xfId="0" applyFont="1"/>
    <xf numFmtId="0" fontId="1" fillId="0" borderId="1" xfId="0" quotePrefix="1" applyFont="1" applyBorder="1" applyAlignment="1">
      <alignment horizontal="center" vertical="center"/>
    </xf>
    <xf numFmtId="0" fontId="1" fillId="0" borderId="1" xfId="0" applyFont="1" applyBorder="1" applyAlignment="1">
      <alignment horizontal="center" vertical="center" wrapText="1"/>
    </xf>
    <xf numFmtId="47" fontId="1" fillId="0" borderId="1" xfId="0" applyNumberFormat="1" applyFont="1" applyBorder="1" applyAlignment="1">
      <alignment horizontal="center" vertical="center"/>
    </xf>
    <xf numFmtId="0" fontId="2" fillId="3" borderId="2" xfId="0" applyFont="1" applyFill="1" applyBorder="1" applyAlignment="1"/>
    <xf numFmtId="0" fontId="2" fillId="4" borderId="2" xfId="0" applyFont="1" applyFill="1" applyBorder="1"/>
    <xf numFmtId="0" fontId="7" fillId="0" borderId="0" xfId="1"/>
    <xf numFmtId="0" fontId="8" fillId="0" borderId="0" xfId="1" applyFont="1" applyAlignment="1">
      <alignment horizontal="left"/>
    </xf>
    <xf numFmtId="0" fontId="9" fillId="0" borderId="0" xfId="1" applyFont="1"/>
    <xf numFmtId="0" fontId="11" fillId="0" borderId="0" xfId="1" applyFont="1" applyAlignment="1">
      <alignment vertical="center"/>
    </xf>
    <xf numFmtId="0" fontId="12" fillId="0" borderId="0" xfId="1" applyFont="1"/>
    <xf numFmtId="0" fontId="13" fillId="0" borderId="0" xfId="1" applyFont="1" applyAlignment="1">
      <alignment horizontal="left" wrapText="1"/>
    </xf>
    <xf numFmtId="0" fontId="15" fillId="0" borderId="0" xfId="1" applyFont="1" applyAlignment="1">
      <alignment vertical="center"/>
    </xf>
    <xf numFmtId="0" fontId="16" fillId="0" borderId="0" xfId="1" applyFont="1" applyAlignment="1">
      <alignment vertical="center"/>
    </xf>
    <xf numFmtId="0" fontId="17" fillId="0" borderId="0" xfId="1" applyFont="1" applyAlignment="1">
      <alignment vertical="center"/>
    </xf>
    <xf numFmtId="0" fontId="18" fillId="2" borderId="3" xfId="1" applyFont="1" applyFill="1" applyBorder="1" applyAlignment="1">
      <alignment horizontal="center" vertical="center" wrapText="1"/>
    </xf>
    <xf numFmtId="0" fontId="19" fillId="0" borderId="0" xfId="1" applyFont="1"/>
    <xf numFmtId="0" fontId="20" fillId="0" borderId="0" xfId="1" applyFont="1"/>
    <xf numFmtId="0" fontId="15" fillId="0" borderId="4" xfId="1" applyFont="1" applyBorder="1" applyAlignment="1">
      <alignment horizontal="center" vertical="center" wrapText="1"/>
    </xf>
    <xf numFmtId="0" fontId="11" fillId="5" borderId="0" xfId="1" applyFont="1" applyFill="1" applyAlignment="1">
      <alignment vertical="center"/>
    </xf>
    <xf numFmtId="0" fontId="11" fillId="6" borderId="0" xfId="1" applyFont="1" applyFill="1" applyAlignment="1">
      <alignment vertical="center"/>
    </xf>
    <xf numFmtId="0" fontId="11" fillId="7" borderId="0" xfId="1" applyFont="1" applyFill="1" applyAlignment="1">
      <alignment vertical="center"/>
    </xf>
    <xf numFmtId="0" fontId="22" fillId="0" borderId="0" xfId="1" applyFont="1"/>
    <xf numFmtId="0" fontId="7" fillId="0" borderId="0" xfId="1" applyAlignment="1">
      <alignment wrapText="1"/>
    </xf>
    <xf numFmtId="0" fontId="14" fillId="0" borderId="0" xfId="1" applyFont="1" applyAlignment="1">
      <alignment wrapText="1"/>
    </xf>
    <xf numFmtId="0" fontId="18" fillId="2" borderId="5" xfId="1" applyFont="1" applyFill="1" applyBorder="1" applyAlignment="1">
      <alignment horizontal="center" vertical="center" wrapText="1"/>
    </xf>
    <xf numFmtId="0" fontId="15" fillId="0" borderId="1" xfId="1" applyFont="1" applyBorder="1" applyAlignment="1">
      <alignment horizontal="center" vertical="center" wrapText="1"/>
    </xf>
    <xf numFmtId="0" fontId="23" fillId="0" borderId="1" xfId="1" applyFont="1" applyBorder="1" applyAlignment="1">
      <alignment vertical="center" wrapText="1"/>
    </xf>
    <xf numFmtId="0" fontId="23" fillId="0" borderId="1" xfId="1" applyFont="1" applyBorder="1" applyAlignment="1">
      <alignment vertical="center"/>
    </xf>
    <xf numFmtId="0" fontId="12" fillId="0" borderId="0" xfId="1" applyFont="1" applyAlignment="1">
      <alignment horizontal="center" vertical="center"/>
    </xf>
    <xf numFmtId="0" fontId="12" fillId="0" borderId="0" xfId="1" quotePrefix="1" applyFont="1" applyAlignment="1">
      <alignment horizontal="center" vertical="center"/>
    </xf>
    <xf numFmtId="0" fontId="15" fillId="0" borderId="4" xfId="1" applyFont="1" applyBorder="1" applyAlignment="1">
      <alignment horizontal="center" vertical="center"/>
    </xf>
    <xf numFmtId="14" fontId="15" fillId="0" borderId="4" xfId="1" applyNumberFormat="1" applyFont="1" applyBorder="1" applyAlignment="1">
      <alignment horizontal="center" vertical="center"/>
    </xf>
    <xf numFmtId="0" fontId="29" fillId="0" borderId="0" xfId="1" applyFont="1"/>
    <xf numFmtId="0" fontId="8" fillId="0" borderId="0" xfId="1" applyFont="1" applyAlignment="1">
      <alignment horizontal="left"/>
    </xf>
    <xf numFmtId="0" fontId="14" fillId="0" borderId="0" xfId="1" applyFont="1" applyAlignment="1">
      <alignment horizontal="left" wrapText="1"/>
    </xf>
  </cellXfs>
  <cellStyles count="2">
    <cellStyle name="Normal" xfId="0" builtinId="0"/>
    <cellStyle name="Normal 2" xfId="1" xr:uid="{C6064FD1-F9DA-436C-9BF8-52E203CC079D}"/>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deras/Downloads/PROYECTOS/ECOMMERCE/QUERIES_PER_TABLE_0709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ciones"/>
      <sheetName val="queries"/>
      <sheetName val="residenciales"/>
      <sheetName val="paquetes"/>
      <sheetName val="relaciones"/>
      <sheetName val="descuentos"/>
      <sheetName val="tipos_descuentos"/>
      <sheetName val="tipos_condiciones"/>
      <sheetName val="desc table descuentos"/>
      <sheetName val="motivos_rechazo"/>
      <sheetName val="motivos_rechazo_x_documento"/>
    </sheetNames>
    <sheetDataSet>
      <sheetData sheetId="0"/>
      <sheetData sheetId="1"/>
      <sheetData sheetId="2">
        <row r="7">
          <cell r="D7" t="str">
            <v>CMQ</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2734-EC44-4479-BD3C-A08B4F61D2B0}">
  <sheetPr>
    <tabColor rgb="FF7030A0"/>
  </sheetPr>
  <dimension ref="B1:C13"/>
  <sheetViews>
    <sheetView showGridLines="0" tabSelected="1" zoomScale="85" zoomScaleNormal="85" zoomScalePageLayoutView="80" workbookViewId="0">
      <selection activeCell="D25" sqref="D25"/>
    </sheetView>
  </sheetViews>
  <sheetFormatPr baseColWidth="10" defaultColWidth="9.109375" defaultRowHeight="13.2" x14ac:dyDescent="0.25"/>
  <cols>
    <col min="1" max="1" width="4.77734375" style="10" customWidth="1"/>
    <col min="2" max="2" width="57.5546875" style="10" customWidth="1"/>
    <col min="3" max="3" width="167.44140625" style="27" bestFit="1" customWidth="1"/>
    <col min="4" max="16384" width="9.109375" style="10"/>
  </cols>
  <sheetData>
    <row r="1" spans="2:3" ht="15.9" customHeight="1" x14ac:dyDescent="0.25">
      <c r="C1" s="11"/>
    </row>
    <row r="2" spans="2:3" ht="15.9" customHeight="1" x14ac:dyDescent="0.25">
      <c r="C2" s="11"/>
    </row>
    <row r="3" spans="2:3" ht="34.799999999999997" x14ac:dyDescent="0.75">
      <c r="B3" s="12" t="s">
        <v>592</v>
      </c>
    </row>
    <row r="4" spans="2:3" ht="19.2" x14ac:dyDescent="0.45">
      <c r="C4" s="15"/>
    </row>
    <row r="5" spans="2:3" s="18" customFormat="1" ht="15" customHeight="1" x14ac:dyDescent="0.45">
      <c r="C5" s="28"/>
    </row>
    <row r="6" spans="2:3" s="21" customFormat="1" ht="28.5" customHeight="1" x14ac:dyDescent="0.25">
      <c r="B6" s="29" t="s">
        <v>593</v>
      </c>
      <c r="C6" s="29" t="s">
        <v>594</v>
      </c>
    </row>
    <row r="7" spans="2:3" s="26" customFormat="1" ht="33.6" x14ac:dyDescent="0.25">
      <c r="B7" s="30" t="s">
        <v>595</v>
      </c>
      <c r="C7" s="31" t="s">
        <v>596</v>
      </c>
    </row>
    <row r="8" spans="2:3" s="26" customFormat="1" ht="33.6" x14ac:dyDescent="0.25">
      <c r="B8" s="30" t="s">
        <v>597</v>
      </c>
      <c r="C8" s="31" t="s">
        <v>598</v>
      </c>
    </row>
    <row r="9" spans="2:3" s="26" customFormat="1" ht="33.6" x14ac:dyDescent="0.25">
      <c r="B9" s="30" t="s">
        <v>599</v>
      </c>
      <c r="C9" s="31" t="s">
        <v>600</v>
      </c>
    </row>
    <row r="10" spans="2:3" s="26" customFormat="1" ht="33.6" x14ac:dyDescent="0.25">
      <c r="B10" s="30" t="s">
        <v>601</v>
      </c>
      <c r="C10" s="31" t="s">
        <v>602</v>
      </c>
    </row>
    <row r="11" spans="2:3" s="26" customFormat="1" ht="16.8" x14ac:dyDescent="0.25">
      <c r="B11" s="30"/>
      <c r="C11" s="32" t="s">
        <v>603</v>
      </c>
    </row>
    <row r="12" spans="2:3" s="26" customFormat="1" ht="16.8" x14ac:dyDescent="0.25">
      <c r="B12" s="30"/>
      <c r="C12" s="32" t="s">
        <v>604</v>
      </c>
    </row>
    <row r="13" spans="2:3" ht="16.8" x14ac:dyDescent="0.25">
      <c r="B13" s="30"/>
      <c r="C13" s="32" t="s">
        <v>605</v>
      </c>
    </row>
  </sheetData>
  <pageMargins left="0.25" right="0.25" top="0.75" bottom="0.75" header="0.3" footer="0.3"/>
  <pageSetup scale="45" fitToWidth="0"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2A09-2F3A-4FDD-956A-F670AA7AC66B}">
  <sheetPr>
    <tabColor rgb="FF002A6C"/>
  </sheetPr>
  <dimension ref="B1:I17"/>
  <sheetViews>
    <sheetView showGridLines="0" zoomScale="85" zoomScaleNormal="85" zoomScalePageLayoutView="80" workbookViewId="0">
      <selection activeCell="D25" sqref="D25"/>
    </sheetView>
  </sheetViews>
  <sheetFormatPr baseColWidth="10" defaultColWidth="9.109375" defaultRowHeight="13.2" x14ac:dyDescent="0.25"/>
  <cols>
    <col min="1" max="1" width="4.77734375" style="10" customWidth="1"/>
    <col min="2" max="2" width="13.6640625" style="27" customWidth="1"/>
    <col min="3" max="3" width="45.44140625" style="27" bestFit="1" customWidth="1"/>
    <col min="4" max="4" width="14.21875" style="27" bestFit="1" customWidth="1"/>
    <col min="5" max="5" width="12.6640625" style="27" bestFit="1" customWidth="1"/>
    <col min="6" max="6" width="17.77734375" style="10" customWidth="1"/>
    <col min="7" max="7" width="18.33203125" style="10" customWidth="1"/>
    <col min="8" max="8" width="16.6640625" style="10" customWidth="1"/>
    <col min="9" max="16384" width="9.109375" style="10"/>
  </cols>
  <sheetData>
    <row r="1" spans="2:9" ht="15.9" customHeight="1" x14ac:dyDescent="0.25">
      <c r="B1" s="38"/>
      <c r="C1" s="38"/>
      <c r="D1" s="38"/>
      <c r="E1" s="38"/>
    </row>
    <row r="2" spans="2:9" ht="15.9" customHeight="1" x14ac:dyDescent="0.25">
      <c r="B2" s="11"/>
      <c r="C2" s="11"/>
      <c r="D2" s="11"/>
      <c r="E2" s="11"/>
    </row>
    <row r="3" spans="2:9" ht="34.799999999999997" x14ac:dyDescent="0.75">
      <c r="B3" s="12" t="s">
        <v>616</v>
      </c>
      <c r="C3" s="12"/>
      <c r="D3" s="12"/>
      <c r="E3" s="13" t="s">
        <v>617</v>
      </c>
      <c r="F3" s="14"/>
      <c r="G3" s="14"/>
      <c r="H3" s="14"/>
    </row>
    <row r="4" spans="2:9" ht="19.2" x14ac:dyDescent="0.45">
      <c r="B4" s="15"/>
      <c r="C4" s="15"/>
      <c r="D4" s="15"/>
      <c r="E4" s="13" t="s">
        <v>618</v>
      </c>
      <c r="F4" s="14"/>
      <c r="G4" s="14"/>
      <c r="H4" s="14"/>
    </row>
    <row r="5" spans="2:9" s="18" customFormat="1" ht="15" customHeight="1" x14ac:dyDescent="0.45">
      <c r="B5" s="28"/>
      <c r="C5" s="28"/>
      <c r="D5" s="28"/>
      <c r="E5" s="28"/>
      <c r="F5" s="16"/>
      <c r="G5" s="16"/>
      <c r="H5" s="16"/>
    </row>
    <row r="6" spans="2:9" s="21" customFormat="1" ht="28.5" customHeight="1" x14ac:dyDescent="0.35">
      <c r="B6" s="19" t="s">
        <v>619</v>
      </c>
      <c r="C6" s="19" t="s">
        <v>561</v>
      </c>
      <c r="D6" s="19" t="s">
        <v>609</v>
      </c>
      <c r="E6" s="19" t="s">
        <v>620</v>
      </c>
      <c r="F6" s="13" t="str">
        <f>CONCATENATE("INSERT INTO ", E$4, " (", C6, ", ", D6, ", ", E6, ") VALUES (")</f>
        <v>INSERT INTO relaciones (id_paquete, id_descuento, prioridad) VALUES (</v>
      </c>
      <c r="G6" s="20"/>
      <c r="H6" s="20"/>
    </row>
    <row r="7" spans="2:9" s="26" customFormat="1" ht="16.8" x14ac:dyDescent="0.25">
      <c r="B7" s="35">
        <v>874</v>
      </c>
      <c r="C7" s="35">
        <v>391</v>
      </c>
      <c r="D7" s="35">
        <v>66</v>
      </c>
      <c r="E7" s="35">
        <v>1</v>
      </c>
      <c r="F7" s="23" t="str">
        <f>CONCATENATE(F$6, C7, ", ", D7, ", ", E7, ");")</f>
        <v>INSERT INTO relaciones (id_paquete, id_descuento, prioridad) VALUES (391, 66, 1);</v>
      </c>
      <c r="G7" s="24" t="str">
        <f>CONCATENATE("UPDATE ", E$4, " SET ", C$6, " = ", C7, ", ", D$6, " = ", D7, ", ", E$6, " = ", E7, " WHERE ", B$6, " = ", B7, ";")</f>
        <v>UPDATE relaciones SET id_paquete = 391, id_descuento = 66, prioridad = 1 WHERE id_relacion = 874;</v>
      </c>
      <c r="H7" s="25" t="str">
        <f>CONCATENATE("DELETE FROM ", E$4, " WHERE ", B$6, " = ", B7, ";")</f>
        <v>DELETE FROM relaciones WHERE id_relacion = 874;</v>
      </c>
      <c r="I7" s="26" t="s">
        <v>582</v>
      </c>
    </row>
    <row r="8" spans="2:9" s="26" customFormat="1" ht="16.8" x14ac:dyDescent="0.25">
      <c r="B8" s="35"/>
      <c r="C8" s="35"/>
      <c r="D8" s="35"/>
      <c r="E8" s="36"/>
      <c r="F8" s="23" t="str">
        <f t="shared" ref="F8:F10" si="0">CONCATENATE(F$6, C8, ", ", D8, ", ", E8, ");")</f>
        <v>INSERT INTO relaciones (id_paquete, id_descuento, prioridad) VALUES (, , );</v>
      </c>
      <c r="G8" s="24" t="str">
        <f t="shared" ref="G8:G10" si="1">CONCATENATE("UPDATE ", E$4, " SET ", C$6, " = ", C8, ", ", D$6, " = ", D8, ", ", E$6, " = ", E8, " WHERE ", B$6, " = ", B8, ";")</f>
        <v>UPDATE relaciones SET id_paquete = , id_descuento = , prioridad =  WHERE id_relacion = ;</v>
      </c>
      <c r="H8" s="25" t="str">
        <f t="shared" ref="H8:H10" si="2">CONCATENATE("DELETE FROM ", E$4, " WHERE ", B$6, " = ", B8, ";")</f>
        <v>DELETE FROM relaciones WHERE id_relacion = ;</v>
      </c>
      <c r="I8" s="26" t="s">
        <v>582</v>
      </c>
    </row>
    <row r="9" spans="2:9" s="26" customFormat="1" ht="16.8" x14ac:dyDescent="0.25">
      <c r="B9" s="35"/>
      <c r="C9" s="35"/>
      <c r="D9" s="35"/>
      <c r="E9" s="36"/>
      <c r="F9" s="23" t="str">
        <f t="shared" si="0"/>
        <v>INSERT INTO relaciones (id_paquete, id_descuento, prioridad) VALUES (, , );</v>
      </c>
      <c r="G9" s="24" t="str">
        <f t="shared" si="1"/>
        <v>UPDATE relaciones SET id_paquete = , id_descuento = , prioridad =  WHERE id_relacion = ;</v>
      </c>
      <c r="H9" s="25" t="str">
        <f t="shared" si="2"/>
        <v>DELETE FROM relaciones WHERE id_relacion = ;</v>
      </c>
      <c r="I9" s="26" t="s">
        <v>582</v>
      </c>
    </row>
    <row r="10" spans="2:9" s="26" customFormat="1" ht="16.8" x14ac:dyDescent="0.25">
      <c r="B10" s="35"/>
      <c r="C10" s="35"/>
      <c r="D10" s="35"/>
      <c r="E10" s="36"/>
      <c r="F10" s="23" t="str">
        <f t="shared" si="0"/>
        <v>INSERT INTO relaciones (id_paquete, id_descuento, prioridad) VALUES (, , );</v>
      </c>
      <c r="G10" s="24" t="str">
        <f t="shared" si="1"/>
        <v>UPDATE relaciones SET id_paquete = , id_descuento = , prioridad =  WHERE id_relacion = ;</v>
      </c>
      <c r="H10" s="25" t="str">
        <f t="shared" si="2"/>
        <v>DELETE FROM relaciones WHERE id_relacion = ;</v>
      </c>
      <c r="I10" s="26" t="s">
        <v>582</v>
      </c>
    </row>
    <row r="17" spans="5:5" x14ac:dyDescent="0.25">
      <c r="E17" s="37"/>
    </row>
  </sheetData>
  <mergeCells count="1">
    <mergeCell ref="B1:E1"/>
  </mergeCells>
  <pageMargins left="0.25" right="0.25" top="0.75" bottom="0.75" header="0.3" footer="0.3"/>
  <pageSetup scale="45" fitToWidth="0"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5FE8-EF77-4973-9876-570ED9B8682E}">
  <sheetPr>
    <tabColor rgb="FF002A6C"/>
  </sheetPr>
  <dimension ref="B1:N17"/>
  <sheetViews>
    <sheetView showGridLines="0" zoomScale="85" zoomScaleNormal="85" zoomScalePageLayoutView="80" workbookViewId="0">
      <selection activeCell="D25" sqref="D25"/>
    </sheetView>
  </sheetViews>
  <sheetFormatPr baseColWidth="10" defaultColWidth="9.109375" defaultRowHeight="13.2" x14ac:dyDescent="0.25"/>
  <cols>
    <col min="1" max="1" width="4.77734375" style="10" customWidth="1"/>
    <col min="2" max="2" width="16" style="27" customWidth="1"/>
    <col min="3" max="3" width="33.5546875" style="27" bestFit="1" customWidth="1"/>
    <col min="4" max="4" width="14.21875" style="27" bestFit="1" customWidth="1"/>
    <col min="5" max="5" width="12.6640625" style="27" bestFit="1" customWidth="1"/>
    <col min="6" max="6" width="13.5546875" style="10" bestFit="1" customWidth="1"/>
    <col min="7" max="7" width="11.77734375" style="10" bestFit="1" customWidth="1"/>
    <col min="8" max="8" width="9.21875" style="10" bestFit="1" customWidth="1"/>
    <col min="9" max="9" width="6.5546875" style="10" bestFit="1" customWidth="1"/>
    <col min="10" max="10" width="8.88671875" style="10" bestFit="1" customWidth="1"/>
    <col min="11" max="11" width="17.77734375" style="10" customWidth="1"/>
    <col min="12" max="12" width="18.33203125" style="10" customWidth="1"/>
    <col min="13" max="13" width="16.6640625" style="10" customWidth="1"/>
    <col min="14" max="16384" width="9.109375" style="10"/>
  </cols>
  <sheetData>
    <row r="1" spans="2:14" ht="15.9" customHeight="1" x14ac:dyDescent="0.25">
      <c r="B1" s="38"/>
      <c r="C1" s="38"/>
      <c r="D1" s="38"/>
      <c r="E1" s="38"/>
    </row>
    <row r="2" spans="2:14" ht="15.9" customHeight="1" x14ac:dyDescent="0.25">
      <c r="B2" s="11"/>
      <c r="C2" s="11"/>
      <c r="D2" s="11"/>
      <c r="E2" s="11"/>
    </row>
    <row r="3" spans="2:14" ht="34.799999999999997" x14ac:dyDescent="0.75">
      <c r="B3" s="12" t="s">
        <v>621</v>
      </c>
      <c r="C3" s="12"/>
      <c r="D3" s="12"/>
      <c r="E3" s="13" t="s">
        <v>622</v>
      </c>
      <c r="F3" s="33"/>
      <c r="G3" s="33"/>
      <c r="H3" s="33"/>
      <c r="I3" s="34"/>
      <c r="J3" s="34"/>
      <c r="K3" s="14"/>
      <c r="L3" s="14"/>
      <c r="M3" s="14"/>
    </row>
    <row r="4" spans="2:14" ht="19.2" x14ac:dyDescent="0.45">
      <c r="B4" s="15"/>
      <c r="C4" s="15"/>
      <c r="D4" s="15"/>
      <c r="E4" s="13" t="s">
        <v>623</v>
      </c>
      <c r="F4" s="14"/>
      <c r="G4" s="14"/>
      <c r="H4" s="14"/>
      <c r="I4" s="14"/>
      <c r="J4" s="14"/>
      <c r="K4" s="14"/>
      <c r="L4" s="14"/>
      <c r="M4" s="14"/>
    </row>
    <row r="5" spans="2:14" s="18" customFormat="1" ht="15" customHeight="1" x14ac:dyDescent="0.45">
      <c r="B5" s="28"/>
      <c r="C5" s="28"/>
      <c r="D5" s="28"/>
      <c r="E5" s="28"/>
      <c r="F5" s="16"/>
      <c r="G5" s="17"/>
      <c r="H5" s="17"/>
      <c r="I5" s="17"/>
      <c r="J5" s="17"/>
      <c r="K5" s="16"/>
      <c r="L5" s="16"/>
      <c r="M5" s="16"/>
    </row>
    <row r="6" spans="2:14" s="21" customFormat="1" ht="28.5" customHeight="1" x14ac:dyDescent="0.35">
      <c r="B6" s="19" t="s">
        <v>609</v>
      </c>
      <c r="C6" s="19" t="s">
        <v>624</v>
      </c>
      <c r="D6" s="19" t="s">
        <v>625</v>
      </c>
      <c r="E6" s="19" t="s">
        <v>626</v>
      </c>
      <c r="F6" s="19" t="s">
        <v>627</v>
      </c>
      <c r="G6" s="19" t="s">
        <v>628</v>
      </c>
      <c r="H6" s="19" t="s">
        <v>629</v>
      </c>
      <c r="I6" s="19" t="s">
        <v>630</v>
      </c>
      <c r="J6" s="19" t="s">
        <v>631</v>
      </c>
      <c r="K6" s="13" t="str">
        <f>CONCATENATE("INSERT INTO ", E$4, " (", C6, ", ", D6, ", ", E6, ", ", F6, ", ", G6, ", ", H6, ", ", I6, ", ", J6, ") VALUES (")</f>
        <v>INSERT INTO descuentos (id_tdescuento, inicio, fin, id_condicion, porcentaje, eng_top, apply, leyenda) VALUES (</v>
      </c>
      <c r="L6" s="20"/>
      <c r="M6" s="20"/>
    </row>
    <row r="7" spans="2:14" s="26" customFormat="1" ht="16.8" x14ac:dyDescent="0.25">
      <c r="B7" s="35">
        <v>24</v>
      </c>
      <c r="C7" s="35">
        <v>1</v>
      </c>
      <c r="D7" s="35" t="s">
        <v>482</v>
      </c>
      <c r="E7" s="36" t="s">
        <v>482</v>
      </c>
      <c r="F7" s="36">
        <v>1</v>
      </c>
      <c r="G7" s="35">
        <v>2</v>
      </c>
      <c r="H7" s="35">
        <v>0</v>
      </c>
      <c r="I7" s="35">
        <v>1</v>
      </c>
      <c r="J7" s="35" t="s">
        <v>482</v>
      </c>
      <c r="K7" s="23" t="str">
        <f>CONCATENATE(K$6, C7, ", ", D7, ", ", E7, ", ", F7, ", ", G7, ", ", H7, ", ", I7, ", ", J7, ");")</f>
        <v>INSERT INTO descuentos (id_tdescuento, inicio, fin, id_condicion, porcentaje, eng_top, apply, leyenda) VALUES (1, NULL, NULL, 1, 2, 0, 1, NULL);</v>
      </c>
      <c r="L7" s="24" t="str">
        <f>CONCATENATE("UPDATE ", E$4, " SET ", C6, " = ", C7, ", ", D$6, " = ", D7, ", ", E$6, " = ", E7, ", ", F$6, " = ", F7, ", ", G$6, " = ", G7, ", ", H$6, " = ", H7, ", ", I$6, " = ", I7, ", ", J6, " = ", J7, " WHERE ", B$6, " = ", B7, ";")</f>
        <v>UPDATE descuentos SET id_tdescuento = 1, inicio = NULL, fin = NULL, id_condicion = 1, porcentaje = 2, eng_top = 0, apply = 1, leyenda = NULL WHERE id_descuento = 24;</v>
      </c>
      <c r="M7" s="25" t="str">
        <f>CONCATENATE("DELETE FROM ", E$4, " WHERE ", B$6, " = ", B7, ";")</f>
        <v>DELETE FROM descuentos WHERE id_descuento = 24;</v>
      </c>
      <c r="N7" s="26" t="s">
        <v>582</v>
      </c>
    </row>
    <row r="8" spans="2:14" s="26" customFormat="1" ht="16.8" x14ac:dyDescent="0.25">
      <c r="B8" s="35">
        <v>46</v>
      </c>
      <c r="C8" s="35">
        <v>1</v>
      </c>
      <c r="D8" s="35" t="s">
        <v>482</v>
      </c>
      <c r="E8" s="36" t="s">
        <v>482</v>
      </c>
      <c r="F8" s="36">
        <v>4</v>
      </c>
      <c r="G8" s="35">
        <v>150</v>
      </c>
      <c r="H8" s="35">
        <v>0</v>
      </c>
      <c r="I8" s="35">
        <v>1</v>
      </c>
      <c r="J8" s="35" t="s">
        <v>482</v>
      </c>
      <c r="K8" s="23" t="str">
        <f t="shared" ref="K8:K10" si="0">CONCATENATE(K$6, C8, ", ", D8, ", ", E8, ", ", F8, ", ", G8, ", ", H8, ", ", I8, ", ", J8, ");")</f>
        <v>INSERT INTO descuentos (id_tdescuento, inicio, fin, id_condicion, porcentaje, eng_top, apply, leyenda) VALUES (1, NULL, NULL, 4, 150, 0, 1, NULL);</v>
      </c>
      <c r="L8" s="24" t="str">
        <f t="shared" ref="L8:L10" si="1">CONCATENATE("UPDATE ", E$4, " SET ", C7, " = ", C8, ", ", D$6, " = ", D8, ", ", E$6, " = ", E8, ", ", F$6, " = ", F8, ", ", G$6, " = ", G8, ", ", H$6, " = ", H8, ", ", I$6, " = ", I8, ", ", J7, " = ", J8, " WHERE ", B$6, " = ", B8, ";")</f>
        <v>UPDATE descuentos SET 1 = 1, inicio = NULL, fin = NULL, id_condicion = 4, porcentaje = 150, eng_top = 0, apply = 1, NULL = NULL WHERE id_descuento = 46;</v>
      </c>
      <c r="M8" s="25" t="str">
        <f>CONCATENATE("DELETE FROM ", E$4, " WHERE ", B$6, " = ", B8, ";")</f>
        <v>DELETE FROM descuentos WHERE id_descuento = 46;</v>
      </c>
      <c r="N8" s="26" t="s">
        <v>582</v>
      </c>
    </row>
    <row r="9" spans="2:14" s="26" customFormat="1" ht="16.8" x14ac:dyDescent="0.25">
      <c r="B9" s="35"/>
      <c r="C9" s="35"/>
      <c r="D9" s="35"/>
      <c r="E9" s="36"/>
      <c r="F9" s="36"/>
      <c r="G9" s="35"/>
      <c r="H9" s="35"/>
      <c r="I9" s="35"/>
      <c r="J9" s="35"/>
      <c r="K9" s="23" t="str">
        <f t="shared" si="0"/>
        <v>INSERT INTO descuentos (id_tdescuento, inicio, fin, id_condicion, porcentaje, eng_top, apply, leyenda) VALUES (, , , , , , , );</v>
      </c>
      <c r="L9" s="24" t="str">
        <f t="shared" si="1"/>
        <v>UPDATE descuentos SET 1 = , inicio = , fin = , id_condicion = , porcentaje = , eng_top = , apply = , NULL =  WHERE id_descuento = ;</v>
      </c>
      <c r="M9" s="25" t="str">
        <f>CONCATENATE("DELETE FROM ", E$4, " WHERE ", B$6, " = ", B9, ";")</f>
        <v>DELETE FROM descuentos WHERE id_descuento = ;</v>
      </c>
      <c r="N9" s="26" t="s">
        <v>582</v>
      </c>
    </row>
    <row r="10" spans="2:14" s="26" customFormat="1" ht="16.8" x14ac:dyDescent="0.25">
      <c r="B10" s="35"/>
      <c r="C10" s="35"/>
      <c r="D10" s="35"/>
      <c r="E10" s="36"/>
      <c r="F10" s="36"/>
      <c r="G10" s="35"/>
      <c r="H10" s="35"/>
      <c r="I10" s="35"/>
      <c r="J10" s="35"/>
      <c r="K10" s="23" t="str">
        <f t="shared" si="0"/>
        <v>INSERT INTO descuentos (id_tdescuento, inicio, fin, id_condicion, porcentaje, eng_top, apply, leyenda) VALUES (, , , , , , , );</v>
      </c>
      <c r="L10" s="24" t="str">
        <f t="shared" si="1"/>
        <v>UPDATE descuentos SET  = , inicio = , fin = , id_condicion = , porcentaje = , eng_top = , apply = ,  =  WHERE id_descuento = ;</v>
      </c>
      <c r="M10" s="25" t="str">
        <f>CONCATENATE("DELETE FROM ", E$4, " WHERE ", B$6, " = ", B10, ";")</f>
        <v>DELETE FROM descuentos WHERE id_descuento = ;</v>
      </c>
      <c r="N10" s="26" t="s">
        <v>582</v>
      </c>
    </row>
    <row r="13" spans="2:14" x14ac:dyDescent="0.25">
      <c r="I13" s="37"/>
      <c r="J13" s="37"/>
    </row>
    <row r="17" spans="5:8" x14ac:dyDescent="0.25">
      <c r="E17" s="37"/>
      <c r="H17" s="37"/>
    </row>
  </sheetData>
  <mergeCells count="1">
    <mergeCell ref="B1:E1"/>
  </mergeCells>
  <pageMargins left="0.25" right="0.25" top="0.75" bottom="0.75" header="0.3" footer="0.3"/>
  <pageSetup scale="45" fitToWidth="0"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640E-7250-44AB-8F3C-410A409D6C46}">
  <sheetPr>
    <tabColor rgb="FF002A6C"/>
  </sheetPr>
  <dimension ref="B1:N112"/>
  <sheetViews>
    <sheetView showGridLines="0" zoomScale="85" zoomScaleNormal="85" zoomScalePageLayoutView="80" workbookViewId="0">
      <selection activeCell="G26" sqref="G26"/>
    </sheetView>
  </sheetViews>
  <sheetFormatPr baseColWidth="10" defaultColWidth="9.109375" defaultRowHeight="13.2" x14ac:dyDescent="0.25"/>
  <cols>
    <col min="1" max="1" width="4.77734375" style="10" customWidth="1"/>
    <col min="2" max="2" width="16" style="27" customWidth="1"/>
    <col min="3" max="3" width="33.5546875" style="27" bestFit="1" customWidth="1"/>
    <col min="4" max="4" width="52.44140625" style="27" customWidth="1"/>
    <col min="5" max="5" width="12.6640625" style="27" bestFit="1" customWidth="1"/>
    <col min="6" max="6" width="13.88671875" style="10" bestFit="1" customWidth="1"/>
    <col min="7" max="7" width="13.5546875" style="10" bestFit="1" customWidth="1"/>
    <col min="8" max="8" width="15.77734375" style="10" bestFit="1" customWidth="1"/>
    <col min="9" max="9" width="17.77734375" style="10" customWidth="1"/>
    <col min="10" max="10" width="18.33203125" style="10" customWidth="1"/>
    <col min="11" max="11" width="16.6640625" style="10" customWidth="1"/>
    <col min="12" max="16384" width="9.109375" style="10"/>
  </cols>
  <sheetData>
    <row r="1" spans="2:14" ht="15.9" customHeight="1" x14ac:dyDescent="0.25">
      <c r="B1" s="38"/>
      <c r="C1" s="38"/>
      <c r="D1" s="38"/>
      <c r="E1" s="38"/>
    </row>
    <row r="2" spans="2:14" ht="15.9" customHeight="1" x14ac:dyDescent="0.25">
      <c r="B2" s="11"/>
      <c r="C2" s="11"/>
      <c r="D2" s="11"/>
      <c r="E2" s="11"/>
    </row>
    <row r="3" spans="2:14" ht="34.799999999999997" x14ac:dyDescent="0.75">
      <c r="B3" s="12" t="s">
        <v>632</v>
      </c>
      <c r="C3" s="12"/>
      <c r="D3" s="12"/>
      <c r="E3" s="13" t="s">
        <v>633</v>
      </c>
      <c r="F3" s="33"/>
      <c r="G3" s="33"/>
      <c r="H3" s="33"/>
      <c r="I3" s="14"/>
      <c r="J3" s="14"/>
      <c r="K3" s="14"/>
    </row>
    <row r="4" spans="2:14" ht="19.2" x14ac:dyDescent="0.45">
      <c r="B4" s="15"/>
      <c r="C4" s="15"/>
      <c r="D4" s="15"/>
      <c r="E4" s="13" t="s">
        <v>634</v>
      </c>
      <c r="F4" s="14"/>
      <c r="G4" s="14"/>
      <c r="H4" s="14"/>
      <c r="I4" s="14"/>
      <c r="J4" s="14"/>
      <c r="K4" s="14"/>
    </row>
    <row r="5" spans="2:14" s="18" customFormat="1" ht="15" customHeight="1" x14ac:dyDescent="0.45">
      <c r="B5" s="28"/>
      <c r="C5" s="28"/>
      <c r="D5" s="28"/>
      <c r="E5" s="28"/>
      <c r="F5" s="16"/>
      <c r="G5" s="16"/>
      <c r="H5" s="17"/>
      <c r="I5" s="16"/>
      <c r="J5" s="16"/>
      <c r="K5" s="16"/>
    </row>
    <row r="6" spans="2:14" s="21" customFormat="1" ht="28.5" customHeight="1" x14ac:dyDescent="0.35">
      <c r="B6" s="19" t="s">
        <v>635</v>
      </c>
      <c r="C6" s="19" t="s">
        <v>543</v>
      </c>
      <c r="D6" s="19" t="s">
        <v>636</v>
      </c>
      <c r="E6" s="19" t="s">
        <v>2</v>
      </c>
      <c r="F6" s="19" t="s">
        <v>683</v>
      </c>
      <c r="G6" s="19" t="s">
        <v>1</v>
      </c>
      <c r="H6" s="19" t="s">
        <v>0</v>
      </c>
      <c r="I6" s="13" t="str">
        <f>CONCATENATE("INSERT INTO ", E$4, " (", C6, ", ", D6, ", ", E6, ", ", F6, ", ", G6, ", ", H6, ") VALUES (")</f>
        <v>INSERT INTO motivos_rechazo (tipo_documento, motivo, estatus, tipo_proceso, creado_por, fecha_creacion) VALUES (</v>
      </c>
      <c r="J6" s="20"/>
      <c r="K6" s="20"/>
    </row>
    <row r="7" spans="2:14" s="26" customFormat="1" ht="16.8" x14ac:dyDescent="0.25">
      <c r="B7" s="35">
        <v>1</v>
      </c>
      <c r="C7" s="35">
        <v>1</v>
      </c>
      <c r="D7" s="22" t="s">
        <v>637</v>
      </c>
      <c r="E7" s="35">
        <v>1</v>
      </c>
      <c r="F7" s="35">
        <v>1</v>
      </c>
      <c r="G7" s="35">
        <v>1</v>
      </c>
      <c r="H7" s="22" t="s">
        <v>581</v>
      </c>
      <c r="I7" s="23" t="str">
        <f>CONCATENATE(I$6, C7, ", '", D7, "', ", E7, ", ", F7, ", ", G7, ", ", H7, ");")</f>
        <v>INSERT INTO motivos_rechazo (tipo_documento, motivo, estatus, tipo_proceso, creado_por, fecha_creacion) VALUES (1, 'MOTIVO RECHAZO 1 FORMATO DE RECOMENDADO', 1, 1, 1, GETDATE());</v>
      </c>
      <c r="J7" s="24" t="str">
        <f>CONCATENATE("UPDATE ", E$4, " SET ", C6, " = ", C7, ", ", D$6, " = '", D7, "', ", E$6, " = ", E7, ", ", F$6, " = ", F7, ", ", G$6, " = ", G7, ", ", H$6, " = ", H7,  " WHERE ", B$6, " = ", B7, ";")</f>
        <v>UPDATE motivos_rechazo SET tipo_documento = 1, motivo = 'MOTIVO RECHAZO 1 FORMATO DE RECOMENDADO', estatus = 1, tipo_proceso = 1, creado_por = 1, fecha_creacion = GETDATE() WHERE id_motivo = 1;</v>
      </c>
      <c r="K7" s="25" t="str">
        <f>CONCATENATE("DELETE FROM ", E$4, " WHERE ", B$6, " = ", B7, ";")</f>
        <v>DELETE FROM motivos_rechazo WHERE id_motivo = 1;</v>
      </c>
      <c r="L7" s="26" t="s">
        <v>582</v>
      </c>
      <c r="M7" s="37"/>
      <c r="N7" s="37"/>
    </row>
    <row r="8" spans="2:14" s="26" customFormat="1" ht="16.8" x14ac:dyDescent="0.25">
      <c r="B8" s="35">
        <v>2</v>
      </c>
      <c r="C8" s="35">
        <v>1</v>
      </c>
      <c r="D8" s="22" t="s">
        <v>638</v>
      </c>
      <c r="E8" s="35">
        <v>1</v>
      </c>
      <c r="F8" s="35">
        <v>1</v>
      </c>
      <c r="G8" s="35">
        <v>1</v>
      </c>
      <c r="H8" s="22" t="s">
        <v>581</v>
      </c>
      <c r="I8" s="23" t="str">
        <f t="shared" ref="I8:I88" si="0">CONCATENATE(I$6, C8, ", '", D8, "', ", E8, ", ", F8, ", ", G8, ", ", H8, ");")</f>
        <v>INSERT INTO motivos_rechazo (tipo_documento, motivo, estatus, tipo_proceso, creado_por, fecha_creacion) VALUES (1, 'MOTIVO RECHAZO 2 FORMATO DE RECOMENDADO', 1, 1, 1, GETDATE());</v>
      </c>
      <c r="J8" s="24" t="str">
        <f t="shared" ref="J8:J56" si="1">CONCATENATE("UPDATE ", E$4, " SET ", C7, " = ", C8, ", ", D$6, " = '", D8, "', ", E$6, " = ", E8, ", ", F$6, " = ", F8, ", ", G$6, " = ", G8, ", ", H$6, " = ", H8,  " WHERE ", B$6, " = ", B8, ";")</f>
        <v>UPDATE motivos_rechazo SET 1 = 1, motivo = 'MOTIVO RECHAZO 2 FORMATO DE RECOMENDADO', estatus = 1, tipo_proceso = 1, creado_por = 1, fecha_creacion = GETDATE() WHERE id_motivo = 2;</v>
      </c>
      <c r="K8" s="25" t="str">
        <f t="shared" ref="K8:K56" si="2">CONCATENATE("DELETE FROM ", E$4, " WHERE ", B$6, " = ", B8, ";")</f>
        <v>DELETE FROM motivos_rechazo WHERE id_motivo = 2;</v>
      </c>
      <c r="L8" s="26" t="s">
        <v>582</v>
      </c>
      <c r="M8" s="37"/>
      <c r="N8" s="37"/>
    </row>
    <row r="9" spans="2:14" s="26" customFormat="1" ht="16.8" x14ac:dyDescent="0.25">
      <c r="B9" s="35">
        <v>3</v>
      </c>
      <c r="C9" s="35">
        <v>2</v>
      </c>
      <c r="D9" s="22" t="s">
        <v>639</v>
      </c>
      <c r="E9" s="35">
        <v>1</v>
      </c>
      <c r="F9" s="35">
        <v>1</v>
      </c>
      <c r="G9" s="35">
        <v>1</v>
      </c>
      <c r="H9" s="22" t="s">
        <v>581</v>
      </c>
      <c r="I9" s="23" t="str">
        <f t="shared" si="0"/>
        <v>INSERT INTO motivos_rechazo (tipo_documento, motivo, estatus, tipo_proceso, creado_por, fecha_creacion) VALUES (2, 'MOTIVO RECHAZO 1 IDENTIFICACIÓN OFICIAL', 1, 1, 1, GETDATE());</v>
      </c>
      <c r="J9" s="24" t="str">
        <f t="shared" si="1"/>
        <v>UPDATE motivos_rechazo SET 1 = 2, motivo = 'MOTIVO RECHAZO 1 IDENTIFICACIÓN OFICIAL', estatus = 1, tipo_proceso = 1, creado_por = 1, fecha_creacion = GETDATE() WHERE id_motivo = 3;</v>
      </c>
      <c r="K9" s="25" t="str">
        <f t="shared" si="2"/>
        <v>DELETE FROM motivos_rechazo WHERE id_motivo = 3;</v>
      </c>
      <c r="L9" s="26" t="s">
        <v>582</v>
      </c>
      <c r="M9" s="37"/>
      <c r="N9" s="37"/>
    </row>
    <row r="10" spans="2:14" s="26" customFormat="1" ht="16.8" x14ac:dyDescent="0.25">
      <c r="B10" s="35">
        <v>4</v>
      </c>
      <c r="C10" s="35">
        <v>2</v>
      </c>
      <c r="D10" s="22" t="s">
        <v>640</v>
      </c>
      <c r="E10" s="35">
        <v>1</v>
      </c>
      <c r="F10" s="35">
        <v>1</v>
      </c>
      <c r="G10" s="35">
        <v>1</v>
      </c>
      <c r="H10" s="22" t="s">
        <v>581</v>
      </c>
      <c r="I10" s="23" t="str">
        <f t="shared" si="0"/>
        <v>INSERT INTO motivos_rechazo (tipo_documento, motivo, estatus, tipo_proceso, creado_por, fecha_creacion) VALUES (2, 'MOTIVO RECHAZO 2 IDENTIFICACIÓN OFICIAL', 1, 1, 1, GETDATE());</v>
      </c>
      <c r="J10" s="24" t="str">
        <f t="shared" si="1"/>
        <v>UPDATE motivos_rechazo SET 2 = 2, motivo = 'MOTIVO RECHAZO 2 IDENTIFICACIÓN OFICIAL', estatus = 1, tipo_proceso = 1, creado_por = 1, fecha_creacion = GETDATE() WHERE id_motivo = 4;</v>
      </c>
      <c r="K10" s="25" t="str">
        <f t="shared" si="2"/>
        <v>DELETE FROM motivos_rechazo WHERE id_motivo = 4;</v>
      </c>
      <c r="L10" s="26" t="s">
        <v>582</v>
      </c>
      <c r="M10" s="37"/>
      <c r="N10" s="37"/>
    </row>
    <row r="11" spans="2:14" ht="16.8" x14ac:dyDescent="0.25">
      <c r="B11" s="35">
        <v>5</v>
      </c>
      <c r="C11" s="35">
        <v>3</v>
      </c>
      <c r="D11" s="22" t="s">
        <v>641</v>
      </c>
      <c r="E11" s="35">
        <v>1</v>
      </c>
      <c r="F11" s="35">
        <v>1</v>
      </c>
      <c r="G11" s="35">
        <v>1</v>
      </c>
      <c r="H11" s="22" t="s">
        <v>581</v>
      </c>
      <c r="I11" s="23" t="str">
        <f t="shared" si="0"/>
        <v>INSERT INTO motivos_rechazo (tipo_documento, motivo, estatus, tipo_proceso, creado_por, fecha_creacion) VALUES (3, 'MOTIVO RECHAZO 1 COMPROBANTE DE DOMICILIO', 1, 1, 1, GETDATE());</v>
      </c>
      <c r="J11" s="24" t="str">
        <f t="shared" si="1"/>
        <v>UPDATE motivos_rechazo SET 2 = 3, motivo = 'MOTIVO RECHAZO 1 COMPROBANTE DE DOMICILIO', estatus = 1, tipo_proceso = 1, creado_por = 1, fecha_creacion = GETDATE() WHERE id_motivo = 5;</v>
      </c>
      <c r="K11" s="25" t="str">
        <f t="shared" si="2"/>
        <v>DELETE FROM motivos_rechazo WHERE id_motivo = 5;</v>
      </c>
      <c r="L11" s="26" t="s">
        <v>582</v>
      </c>
      <c r="M11" s="37"/>
      <c r="N11" s="37"/>
    </row>
    <row r="12" spans="2:14" ht="16.8" x14ac:dyDescent="0.25">
      <c r="B12" s="35">
        <v>6</v>
      </c>
      <c r="C12" s="35">
        <v>3</v>
      </c>
      <c r="D12" s="22" t="s">
        <v>642</v>
      </c>
      <c r="E12" s="35">
        <v>1</v>
      </c>
      <c r="F12" s="35">
        <v>1</v>
      </c>
      <c r="G12" s="35">
        <v>1</v>
      </c>
      <c r="H12" s="22" t="s">
        <v>581</v>
      </c>
      <c r="I12" s="23" t="str">
        <f t="shared" si="0"/>
        <v>INSERT INTO motivos_rechazo (tipo_documento, motivo, estatus, tipo_proceso, creado_por, fecha_creacion) VALUES (3, 'MOTIVO RECHAZO 2 COMPROBANTE DE DOMICILIO', 1, 1, 1, GETDATE());</v>
      </c>
      <c r="J12" s="24" t="str">
        <f t="shared" si="1"/>
        <v>UPDATE motivos_rechazo SET 3 = 3, motivo = 'MOTIVO RECHAZO 2 COMPROBANTE DE DOMICILIO', estatus = 1, tipo_proceso = 1, creado_por = 1, fecha_creacion = GETDATE() WHERE id_motivo = 6;</v>
      </c>
      <c r="K12" s="25" t="str">
        <f t="shared" si="2"/>
        <v>DELETE FROM motivos_rechazo WHERE id_motivo = 6;</v>
      </c>
      <c r="L12" s="26" t="s">
        <v>582</v>
      </c>
      <c r="M12" s="37"/>
      <c r="N12" s="37"/>
    </row>
    <row r="13" spans="2:14" ht="33.6" x14ac:dyDescent="0.25">
      <c r="B13" s="35">
        <v>7</v>
      </c>
      <c r="C13" s="35">
        <v>4</v>
      </c>
      <c r="D13" s="22" t="s">
        <v>643</v>
      </c>
      <c r="E13" s="35">
        <v>1</v>
      </c>
      <c r="F13" s="35">
        <v>1</v>
      </c>
      <c r="G13" s="35">
        <v>1</v>
      </c>
      <c r="H13" s="22" t="s">
        <v>581</v>
      </c>
      <c r="I13" s="23" t="str">
        <f t="shared" si="0"/>
        <v>INSERT INTO motivos_rechazo (tipo_documento, motivo, estatus, tipo_proceso, creado_por, fecha_creacion) VALUES (4, 'MOTIVO RECHAZO 1 RECIBOS DE APARTADO Y ENGANCHE', 1, 1, 1, GETDATE());</v>
      </c>
      <c r="J13" s="24" t="str">
        <f t="shared" si="1"/>
        <v>UPDATE motivos_rechazo SET 3 = 4, motivo = 'MOTIVO RECHAZO 1 RECIBOS DE APARTADO Y ENGANCHE', estatus = 1, tipo_proceso = 1, creado_por = 1, fecha_creacion = GETDATE() WHERE id_motivo = 7;</v>
      </c>
      <c r="K13" s="25" t="str">
        <f t="shared" si="2"/>
        <v>DELETE FROM motivos_rechazo WHERE id_motivo = 7;</v>
      </c>
      <c r="L13" s="26" t="s">
        <v>582</v>
      </c>
      <c r="M13" s="37"/>
      <c r="N13" s="37"/>
    </row>
    <row r="14" spans="2:14" ht="33.6" x14ac:dyDescent="0.25">
      <c r="B14" s="35">
        <v>8</v>
      </c>
      <c r="C14" s="35">
        <v>4</v>
      </c>
      <c r="D14" s="22" t="s">
        <v>644</v>
      </c>
      <c r="E14" s="35">
        <v>1</v>
      </c>
      <c r="F14" s="35">
        <v>1</v>
      </c>
      <c r="G14" s="35">
        <v>1</v>
      </c>
      <c r="H14" s="22" t="s">
        <v>581</v>
      </c>
      <c r="I14" s="23" t="str">
        <f t="shared" si="0"/>
        <v>INSERT INTO motivos_rechazo (tipo_documento, motivo, estatus, tipo_proceso, creado_por, fecha_creacion) VALUES (4, 'MOTIVO RECHAZO 2 RECIBOS DE APARTADO Y ENGANCHE', 1, 1, 1, GETDATE());</v>
      </c>
      <c r="J14" s="24" t="str">
        <f t="shared" si="1"/>
        <v>UPDATE motivos_rechazo SET 4 = 4, motivo = 'MOTIVO RECHAZO 2 RECIBOS DE APARTADO Y ENGANCHE', estatus = 1, tipo_proceso = 1, creado_por = 1, fecha_creacion = GETDATE() WHERE id_motivo = 8;</v>
      </c>
      <c r="K14" s="25" t="str">
        <f t="shared" si="2"/>
        <v>DELETE FROM motivos_rechazo WHERE id_motivo = 8;</v>
      </c>
      <c r="L14" s="26" t="s">
        <v>582</v>
      </c>
      <c r="M14" s="37"/>
      <c r="N14" s="37"/>
    </row>
    <row r="15" spans="2:14" ht="16.8" x14ac:dyDescent="0.25">
      <c r="B15" s="35">
        <v>9</v>
      </c>
      <c r="C15" s="35">
        <v>7</v>
      </c>
      <c r="D15" s="22" t="s">
        <v>645</v>
      </c>
      <c r="E15" s="35">
        <v>1</v>
      </c>
      <c r="F15" s="35">
        <v>1</v>
      </c>
      <c r="G15" s="35">
        <v>1</v>
      </c>
      <c r="H15" s="22" t="s">
        <v>581</v>
      </c>
      <c r="I15" s="23" t="str">
        <f t="shared" si="0"/>
        <v>INSERT INTO motivos_rechazo (tipo_documento, motivo, estatus, tipo_proceso, creado_por, fecha_creacion) VALUES (7, 'MOTIVO RECHAZO 1 CORRIDA', 1, 1, 1, GETDATE());</v>
      </c>
      <c r="J15" s="24" t="str">
        <f t="shared" si="1"/>
        <v>UPDATE motivos_rechazo SET 4 = 7, motivo = 'MOTIVO RECHAZO 1 CORRIDA', estatus = 1, tipo_proceso = 1, creado_por = 1, fecha_creacion = GETDATE() WHERE id_motivo = 9;</v>
      </c>
      <c r="K15" s="25" t="str">
        <f t="shared" si="2"/>
        <v>DELETE FROM motivos_rechazo WHERE id_motivo = 9;</v>
      </c>
      <c r="L15" s="26" t="s">
        <v>582</v>
      </c>
      <c r="M15" s="37"/>
      <c r="N15" s="37"/>
    </row>
    <row r="16" spans="2:14" ht="16.8" x14ac:dyDescent="0.25">
      <c r="B16" s="35">
        <v>10</v>
      </c>
      <c r="C16" s="35">
        <v>7</v>
      </c>
      <c r="D16" s="22" t="s">
        <v>646</v>
      </c>
      <c r="E16" s="35">
        <v>1</v>
      </c>
      <c r="F16" s="35">
        <v>1</v>
      </c>
      <c r="G16" s="35">
        <v>1</v>
      </c>
      <c r="H16" s="22" t="s">
        <v>581</v>
      </c>
      <c r="I16" s="23" t="str">
        <f t="shared" si="0"/>
        <v>INSERT INTO motivos_rechazo (tipo_documento, motivo, estatus, tipo_proceso, creado_por, fecha_creacion) VALUES (7, 'MOTIVO RECHAZO 2 CORRIDA', 1, 1, 1, GETDATE());</v>
      </c>
      <c r="J16" s="24" t="str">
        <f t="shared" si="1"/>
        <v>UPDATE motivos_rechazo SET 7 = 7, motivo = 'MOTIVO RECHAZO 2 CORRIDA', estatus = 1, tipo_proceso = 1, creado_por = 1, fecha_creacion = GETDATE() WHERE id_motivo = 10;</v>
      </c>
      <c r="K16" s="25" t="str">
        <f t="shared" si="2"/>
        <v>DELETE FROM motivos_rechazo WHERE id_motivo = 10;</v>
      </c>
      <c r="L16" s="26" t="s">
        <v>582</v>
      </c>
      <c r="M16" s="37"/>
      <c r="N16" s="37"/>
    </row>
    <row r="17" spans="2:14" ht="16.8" x14ac:dyDescent="0.25">
      <c r="B17" s="35">
        <v>11</v>
      </c>
      <c r="C17" s="35">
        <v>8</v>
      </c>
      <c r="D17" s="22" t="s">
        <v>647</v>
      </c>
      <c r="E17" s="35">
        <v>1</v>
      </c>
      <c r="F17" s="35">
        <v>1</v>
      </c>
      <c r="G17" s="35">
        <v>1</v>
      </c>
      <c r="H17" s="22" t="s">
        <v>581</v>
      </c>
      <c r="I17" s="23" t="str">
        <f t="shared" si="0"/>
        <v>INSERT INTO motivos_rechazo (tipo_documento, motivo, estatus, tipo_proceso, creado_por, fecha_creacion) VALUES (8, 'MOTIVO RECHAZO 1 CONTRATO', 1, 1, 1, GETDATE());</v>
      </c>
      <c r="J17" s="24" t="str">
        <f t="shared" si="1"/>
        <v>UPDATE motivos_rechazo SET 7 = 8, motivo = 'MOTIVO RECHAZO 1 CONTRATO', estatus = 1, tipo_proceso = 1, creado_por = 1, fecha_creacion = GETDATE() WHERE id_motivo = 11;</v>
      </c>
      <c r="K17" s="25" t="str">
        <f t="shared" si="2"/>
        <v>DELETE FROM motivos_rechazo WHERE id_motivo = 11;</v>
      </c>
      <c r="L17" s="26" t="s">
        <v>582</v>
      </c>
      <c r="M17" s="37"/>
      <c r="N17" s="37"/>
    </row>
    <row r="18" spans="2:14" ht="16.8" x14ac:dyDescent="0.25">
      <c r="B18" s="35">
        <v>12</v>
      </c>
      <c r="C18" s="35">
        <v>8</v>
      </c>
      <c r="D18" s="22" t="s">
        <v>648</v>
      </c>
      <c r="E18" s="35">
        <v>1</v>
      </c>
      <c r="F18" s="35">
        <v>1</v>
      </c>
      <c r="G18" s="35">
        <v>1</v>
      </c>
      <c r="H18" s="22" t="s">
        <v>581</v>
      </c>
      <c r="I18" s="23" t="str">
        <f t="shared" si="0"/>
        <v>INSERT INTO motivos_rechazo (tipo_documento, motivo, estatus, tipo_proceso, creado_por, fecha_creacion) VALUES (8, 'MOTIVO RECHAZO 2 CONTRATO', 1, 1, 1, GETDATE());</v>
      </c>
      <c r="J18" s="24" t="str">
        <f t="shared" si="1"/>
        <v>UPDATE motivos_rechazo SET 8 = 8, motivo = 'MOTIVO RECHAZO 2 CONTRATO', estatus = 1, tipo_proceso = 1, creado_por = 1, fecha_creacion = GETDATE() WHERE id_motivo = 12;</v>
      </c>
      <c r="K18" s="25" t="str">
        <f t="shared" si="2"/>
        <v>DELETE FROM motivos_rechazo WHERE id_motivo = 12;</v>
      </c>
      <c r="L18" s="26" t="s">
        <v>582</v>
      </c>
      <c r="M18" s="37"/>
      <c r="N18" s="37"/>
    </row>
    <row r="19" spans="2:14" ht="16.8" x14ac:dyDescent="0.25">
      <c r="B19" s="35">
        <v>13</v>
      </c>
      <c r="C19" s="35">
        <v>9</v>
      </c>
      <c r="D19" s="22" t="s">
        <v>637</v>
      </c>
      <c r="E19" s="35">
        <v>1</v>
      </c>
      <c r="F19" s="35">
        <v>1</v>
      </c>
      <c r="G19" s="35">
        <v>1</v>
      </c>
      <c r="H19" s="22" t="s">
        <v>581</v>
      </c>
      <c r="I19" s="23" t="str">
        <f t="shared" si="0"/>
        <v>INSERT INTO motivos_rechazo (tipo_documento, motivo, estatus, tipo_proceso, creado_por, fecha_creacion) VALUES (9, 'MOTIVO RECHAZO 1 FORMATO DE RECOMENDADO', 1, 1, 1, GETDATE());</v>
      </c>
      <c r="J19" s="24" t="str">
        <f t="shared" si="1"/>
        <v>UPDATE motivos_rechazo SET 8 = 9, motivo = 'MOTIVO RECHAZO 1 FORMATO DE RECOMENDADO', estatus = 1, tipo_proceso = 1, creado_por = 1, fecha_creacion = GETDATE() WHERE id_motivo = 13;</v>
      </c>
      <c r="K19" s="25" t="str">
        <f t="shared" si="2"/>
        <v>DELETE FROM motivos_rechazo WHERE id_motivo = 13;</v>
      </c>
      <c r="L19" s="26" t="s">
        <v>582</v>
      </c>
      <c r="M19" s="37"/>
      <c r="N19" s="37"/>
    </row>
    <row r="20" spans="2:14" ht="16.8" x14ac:dyDescent="0.25">
      <c r="B20" s="35">
        <v>14</v>
      </c>
      <c r="C20" s="35">
        <v>9</v>
      </c>
      <c r="D20" s="22" t="s">
        <v>638</v>
      </c>
      <c r="E20" s="35">
        <v>1</v>
      </c>
      <c r="F20" s="35">
        <v>1</v>
      </c>
      <c r="G20" s="35">
        <v>1</v>
      </c>
      <c r="H20" s="22" t="s">
        <v>581</v>
      </c>
      <c r="I20" s="23" t="str">
        <f t="shared" si="0"/>
        <v>INSERT INTO motivos_rechazo (tipo_documento, motivo, estatus, tipo_proceso, creado_por, fecha_creacion) VALUES (9, 'MOTIVO RECHAZO 2 FORMATO DE RECOMENDADO', 1, 1, 1, GETDATE());</v>
      </c>
      <c r="J20" s="24" t="str">
        <f t="shared" si="1"/>
        <v>UPDATE motivos_rechazo SET 9 = 9, motivo = 'MOTIVO RECHAZO 2 FORMATO DE RECOMENDADO', estatus = 1, tipo_proceso = 1, creado_por = 1, fecha_creacion = GETDATE() WHERE id_motivo = 14;</v>
      </c>
      <c r="K20" s="25" t="str">
        <f t="shared" si="2"/>
        <v>DELETE FROM motivos_rechazo WHERE id_motivo = 14;</v>
      </c>
      <c r="L20" s="26" t="s">
        <v>582</v>
      </c>
      <c r="M20" s="37"/>
      <c r="N20" s="37"/>
    </row>
    <row r="21" spans="2:14" ht="16.8" x14ac:dyDescent="0.25">
      <c r="B21" s="35">
        <v>15</v>
      </c>
      <c r="C21" s="35">
        <v>10</v>
      </c>
      <c r="D21" s="22" t="s">
        <v>639</v>
      </c>
      <c r="E21" s="35">
        <v>1</v>
      </c>
      <c r="F21" s="35">
        <v>1</v>
      </c>
      <c r="G21" s="35">
        <v>1</v>
      </c>
      <c r="H21" s="22" t="s">
        <v>581</v>
      </c>
      <c r="I21" s="23" t="str">
        <f t="shared" si="0"/>
        <v>INSERT INTO motivos_rechazo (tipo_documento, motivo, estatus, tipo_proceso, creado_por, fecha_creacion) VALUES (10, 'MOTIVO RECHAZO 1 IDENTIFICACIÓN OFICIAL', 1, 1, 1, GETDATE());</v>
      </c>
      <c r="J21" s="24" t="str">
        <f t="shared" si="1"/>
        <v>UPDATE motivos_rechazo SET 9 = 10, motivo = 'MOTIVO RECHAZO 1 IDENTIFICACIÓN OFICIAL', estatus = 1, tipo_proceso = 1, creado_por = 1, fecha_creacion = GETDATE() WHERE id_motivo = 15;</v>
      </c>
      <c r="K21" s="25" t="str">
        <f t="shared" si="2"/>
        <v>DELETE FROM motivos_rechazo WHERE id_motivo = 15;</v>
      </c>
      <c r="L21" s="26" t="s">
        <v>582</v>
      </c>
      <c r="M21" s="37"/>
      <c r="N21" s="37"/>
    </row>
    <row r="22" spans="2:14" ht="16.8" x14ac:dyDescent="0.25">
      <c r="B22" s="35">
        <v>16</v>
      </c>
      <c r="C22" s="35">
        <v>10</v>
      </c>
      <c r="D22" s="22" t="s">
        <v>640</v>
      </c>
      <c r="E22" s="35">
        <v>1</v>
      </c>
      <c r="F22" s="35">
        <v>1</v>
      </c>
      <c r="G22" s="35">
        <v>1</v>
      </c>
      <c r="H22" s="22" t="s">
        <v>581</v>
      </c>
      <c r="I22" s="23" t="str">
        <f t="shared" si="0"/>
        <v>INSERT INTO motivos_rechazo (tipo_documento, motivo, estatus, tipo_proceso, creado_por, fecha_creacion) VALUES (10, 'MOTIVO RECHAZO 2 IDENTIFICACIÓN OFICIAL', 1, 1, 1, GETDATE());</v>
      </c>
      <c r="J22" s="24" t="str">
        <f t="shared" si="1"/>
        <v>UPDATE motivos_rechazo SET 10 = 10, motivo = 'MOTIVO RECHAZO 2 IDENTIFICACIÓN OFICIAL', estatus = 1, tipo_proceso = 1, creado_por = 1, fecha_creacion = GETDATE() WHERE id_motivo = 16;</v>
      </c>
      <c r="K22" s="25" t="str">
        <f t="shared" si="2"/>
        <v>DELETE FROM motivos_rechazo WHERE id_motivo = 16;</v>
      </c>
      <c r="L22" s="26" t="s">
        <v>582</v>
      </c>
      <c r="M22" s="37"/>
      <c r="N22" s="37"/>
    </row>
    <row r="23" spans="2:14" ht="16.8" x14ac:dyDescent="0.25">
      <c r="B23" s="35">
        <v>17</v>
      </c>
      <c r="C23" s="35">
        <v>11</v>
      </c>
      <c r="D23" s="22" t="s">
        <v>641</v>
      </c>
      <c r="E23" s="35">
        <v>1</v>
      </c>
      <c r="F23" s="35">
        <v>1</v>
      </c>
      <c r="G23" s="35">
        <v>1</v>
      </c>
      <c r="H23" s="22" t="s">
        <v>581</v>
      </c>
      <c r="I23" s="23" t="str">
        <f t="shared" si="0"/>
        <v>INSERT INTO motivos_rechazo (tipo_documento, motivo, estatus, tipo_proceso, creado_por, fecha_creacion) VALUES (11, 'MOTIVO RECHAZO 1 COMPROBANTE DE DOMICILIO', 1, 1, 1, GETDATE());</v>
      </c>
      <c r="J23" s="24" t="str">
        <f t="shared" si="1"/>
        <v>UPDATE motivos_rechazo SET 10 = 11, motivo = 'MOTIVO RECHAZO 1 COMPROBANTE DE DOMICILIO', estatus = 1, tipo_proceso = 1, creado_por = 1, fecha_creacion = GETDATE() WHERE id_motivo = 17;</v>
      </c>
      <c r="K23" s="25" t="str">
        <f t="shared" si="2"/>
        <v>DELETE FROM motivos_rechazo WHERE id_motivo = 17;</v>
      </c>
      <c r="L23" s="26" t="s">
        <v>582</v>
      </c>
      <c r="M23" s="37"/>
      <c r="N23" s="37"/>
    </row>
    <row r="24" spans="2:14" ht="16.8" x14ac:dyDescent="0.25">
      <c r="B24" s="35">
        <v>18</v>
      </c>
      <c r="C24" s="35">
        <v>11</v>
      </c>
      <c r="D24" s="22" t="s">
        <v>642</v>
      </c>
      <c r="E24" s="35">
        <v>1</v>
      </c>
      <c r="F24" s="35">
        <v>1</v>
      </c>
      <c r="G24" s="35">
        <v>1</v>
      </c>
      <c r="H24" s="22" t="s">
        <v>581</v>
      </c>
      <c r="I24" s="23" t="str">
        <f t="shared" si="0"/>
        <v>INSERT INTO motivos_rechazo (tipo_documento, motivo, estatus, tipo_proceso, creado_por, fecha_creacion) VALUES (11, 'MOTIVO RECHAZO 2 COMPROBANTE DE DOMICILIO', 1, 1, 1, GETDATE());</v>
      </c>
      <c r="J24" s="24" t="str">
        <f t="shared" si="1"/>
        <v>UPDATE motivos_rechazo SET 11 = 11, motivo = 'MOTIVO RECHAZO 2 COMPROBANTE DE DOMICILIO', estatus = 1, tipo_proceso = 1, creado_por = 1, fecha_creacion = GETDATE() WHERE id_motivo = 18;</v>
      </c>
      <c r="K24" s="25" t="str">
        <f t="shared" si="2"/>
        <v>DELETE FROM motivos_rechazo WHERE id_motivo = 18;</v>
      </c>
      <c r="L24" s="26" t="s">
        <v>582</v>
      </c>
      <c r="M24" s="37"/>
      <c r="N24" s="37"/>
    </row>
    <row r="25" spans="2:14" ht="33.6" x14ac:dyDescent="0.25">
      <c r="B25" s="35">
        <v>19</v>
      </c>
      <c r="C25" s="35">
        <v>12</v>
      </c>
      <c r="D25" s="22" t="s">
        <v>643</v>
      </c>
      <c r="E25" s="35">
        <v>1</v>
      </c>
      <c r="F25" s="35">
        <v>1</v>
      </c>
      <c r="G25" s="35">
        <v>1</v>
      </c>
      <c r="H25" s="22" t="s">
        <v>581</v>
      </c>
      <c r="I25" s="23" t="str">
        <f t="shared" si="0"/>
        <v>INSERT INTO motivos_rechazo (tipo_documento, motivo, estatus, tipo_proceso, creado_por, fecha_creacion) VALUES (12, 'MOTIVO RECHAZO 1 RECIBOS DE APARTADO Y ENGANCHE', 1, 1, 1, GETDATE());</v>
      </c>
      <c r="J25" s="24" t="str">
        <f t="shared" si="1"/>
        <v>UPDATE motivos_rechazo SET 11 = 12, motivo = 'MOTIVO RECHAZO 1 RECIBOS DE APARTADO Y ENGANCHE', estatus = 1, tipo_proceso = 1, creado_por = 1, fecha_creacion = GETDATE() WHERE id_motivo = 19;</v>
      </c>
      <c r="K25" s="25" t="str">
        <f t="shared" si="2"/>
        <v>DELETE FROM motivos_rechazo WHERE id_motivo = 19;</v>
      </c>
      <c r="L25" s="26" t="s">
        <v>582</v>
      </c>
      <c r="M25" s="37"/>
      <c r="N25" s="37"/>
    </row>
    <row r="26" spans="2:14" ht="33.6" x14ac:dyDescent="0.25">
      <c r="B26" s="35">
        <v>20</v>
      </c>
      <c r="C26" s="35">
        <v>12</v>
      </c>
      <c r="D26" s="22" t="s">
        <v>644</v>
      </c>
      <c r="E26" s="35">
        <v>1</v>
      </c>
      <c r="F26" s="35">
        <v>1</v>
      </c>
      <c r="G26" s="35">
        <v>1</v>
      </c>
      <c r="H26" s="22" t="s">
        <v>581</v>
      </c>
      <c r="I26" s="23" t="str">
        <f t="shared" si="0"/>
        <v>INSERT INTO motivos_rechazo (tipo_documento, motivo, estatus, tipo_proceso, creado_por, fecha_creacion) VALUES (12, 'MOTIVO RECHAZO 2 RECIBOS DE APARTADO Y ENGANCHE', 1, 1, 1, GETDATE());</v>
      </c>
      <c r="J26" s="24" t="str">
        <f t="shared" si="1"/>
        <v>UPDATE motivos_rechazo SET 12 = 12, motivo = 'MOTIVO RECHAZO 2 RECIBOS DE APARTADO Y ENGANCHE', estatus = 1, tipo_proceso = 1, creado_por = 1, fecha_creacion = GETDATE() WHERE id_motivo = 20;</v>
      </c>
      <c r="K26" s="25" t="str">
        <f t="shared" si="2"/>
        <v>DELETE FROM motivos_rechazo WHERE id_motivo = 20;</v>
      </c>
      <c r="L26" s="26" t="s">
        <v>582</v>
      </c>
      <c r="M26" s="37"/>
      <c r="N26" s="37"/>
    </row>
    <row r="27" spans="2:14" ht="16.8" x14ac:dyDescent="0.25">
      <c r="B27" s="35">
        <v>21</v>
      </c>
      <c r="C27" s="35">
        <v>15</v>
      </c>
      <c r="D27" s="22" t="s">
        <v>649</v>
      </c>
      <c r="E27" s="35">
        <v>1</v>
      </c>
      <c r="F27" s="35">
        <v>1</v>
      </c>
      <c r="G27" s="35">
        <v>1</v>
      </c>
      <c r="H27" s="22" t="s">
        <v>581</v>
      </c>
      <c r="I27" s="23" t="str">
        <f t="shared" si="0"/>
        <v>INSERT INTO motivos_rechazo (tipo_documento, motivo, estatus, tipo_proceso, creado_por, fecha_creacion) VALUES (15, 'MOTIVO RECHAZO 1 EVIDENCIA ASESOR MKTD', 1, 1, 1, GETDATE());</v>
      </c>
      <c r="J27" s="24" t="str">
        <f t="shared" si="1"/>
        <v>UPDATE motivos_rechazo SET 12 = 15, motivo = 'MOTIVO RECHAZO 1 EVIDENCIA ASESOR MKTD', estatus = 1, tipo_proceso = 1, creado_por = 1, fecha_creacion = GETDATE() WHERE id_motivo = 21;</v>
      </c>
      <c r="K27" s="25" t="str">
        <f t="shared" si="2"/>
        <v>DELETE FROM motivos_rechazo WHERE id_motivo = 21;</v>
      </c>
      <c r="L27" s="26" t="s">
        <v>582</v>
      </c>
    </row>
    <row r="28" spans="2:14" ht="16.8" x14ac:dyDescent="0.25">
      <c r="B28" s="35">
        <v>22</v>
      </c>
      <c r="C28" s="35">
        <v>15</v>
      </c>
      <c r="D28" s="22" t="s">
        <v>650</v>
      </c>
      <c r="E28" s="35">
        <v>1</v>
      </c>
      <c r="F28" s="35">
        <v>1</v>
      </c>
      <c r="G28" s="35">
        <v>1</v>
      </c>
      <c r="H28" s="22" t="s">
        <v>581</v>
      </c>
      <c r="I28" s="23" t="str">
        <f t="shared" si="0"/>
        <v>INSERT INTO motivos_rechazo (tipo_documento, motivo, estatus, tipo_proceso, creado_por, fecha_creacion) VALUES (15, 'MOTIVO RECHAZO 2 EVIDENCIA ASESOR MKTD', 1, 1, 1, GETDATE());</v>
      </c>
      <c r="J28" s="24" t="str">
        <f t="shared" si="1"/>
        <v>UPDATE motivos_rechazo SET 15 = 15, motivo = 'MOTIVO RECHAZO 2 EVIDENCIA ASESOR MKTD', estatus = 1, tipo_proceso = 1, creado_por = 1, fecha_creacion = GETDATE() WHERE id_motivo = 22;</v>
      </c>
      <c r="K28" s="25" t="str">
        <f t="shared" si="2"/>
        <v>DELETE FROM motivos_rechazo WHERE id_motivo = 22;</v>
      </c>
      <c r="L28" s="26" t="s">
        <v>582</v>
      </c>
    </row>
    <row r="29" spans="2:14" ht="33.6" x14ac:dyDescent="0.25">
      <c r="B29" s="35">
        <v>23</v>
      </c>
      <c r="C29" s="35">
        <v>17</v>
      </c>
      <c r="D29" s="22" t="s">
        <v>651</v>
      </c>
      <c r="E29" s="35">
        <v>1</v>
      </c>
      <c r="F29" s="35">
        <v>1</v>
      </c>
      <c r="G29" s="35">
        <v>1</v>
      </c>
      <c r="H29" s="22" t="s">
        <v>581</v>
      </c>
      <c r="I29" s="23" t="str">
        <f t="shared" si="0"/>
        <v>INSERT INTO motivos_rechazo (tipo_documento, motivo, estatus, tipo_proceso, creado_por, fecha_creacion) VALUES (17, 'MOTIVO RECHAZO 1 CUPÓN DE DESCUENTOS Y AUTORIZACIONES', 1, 1, 1, GETDATE());</v>
      </c>
      <c r="J29" s="24" t="str">
        <f t="shared" si="1"/>
        <v>UPDATE motivos_rechazo SET 15 = 17, motivo = 'MOTIVO RECHAZO 1 CUPÓN DE DESCUENTOS Y AUTORIZACIONES', estatus = 1, tipo_proceso = 1, creado_por = 1, fecha_creacion = GETDATE() WHERE id_motivo = 23;</v>
      </c>
      <c r="K29" s="25" t="str">
        <f t="shared" si="2"/>
        <v>DELETE FROM motivos_rechazo WHERE id_motivo = 23;</v>
      </c>
      <c r="L29" s="26" t="s">
        <v>582</v>
      </c>
    </row>
    <row r="30" spans="2:14" ht="33.6" x14ac:dyDescent="0.25">
      <c r="B30" s="35">
        <v>24</v>
      </c>
      <c r="C30" s="35">
        <v>17</v>
      </c>
      <c r="D30" s="22" t="s">
        <v>652</v>
      </c>
      <c r="E30" s="35">
        <v>1</v>
      </c>
      <c r="F30" s="35">
        <v>1</v>
      </c>
      <c r="G30" s="35">
        <v>1</v>
      </c>
      <c r="H30" s="22" t="s">
        <v>581</v>
      </c>
      <c r="I30" s="23" t="str">
        <f t="shared" si="0"/>
        <v>INSERT INTO motivos_rechazo (tipo_documento, motivo, estatus, tipo_proceso, creado_por, fecha_creacion) VALUES (17, 'MOTIVO RECHAZO 2 CUPÓN DE DESCUENTOS Y AUTORIZACIONES', 1, 1, 1, GETDATE());</v>
      </c>
      <c r="J30" s="24" t="str">
        <f t="shared" si="1"/>
        <v>UPDATE motivos_rechazo SET 17 = 17, motivo = 'MOTIVO RECHAZO 2 CUPÓN DE DESCUENTOS Y AUTORIZACIONES', estatus = 1, tipo_proceso = 1, creado_por = 1, fecha_creacion = GETDATE() WHERE id_motivo = 24;</v>
      </c>
      <c r="K30" s="25" t="str">
        <f t="shared" si="2"/>
        <v>DELETE FROM motivos_rechazo WHERE id_motivo = 24;</v>
      </c>
      <c r="L30" s="26" t="s">
        <v>582</v>
      </c>
    </row>
    <row r="31" spans="2:14" ht="33.6" x14ac:dyDescent="0.25">
      <c r="B31" s="35">
        <v>25</v>
      </c>
      <c r="C31" s="35">
        <v>20</v>
      </c>
      <c r="D31" s="22" t="s">
        <v>651</v>
      </c>
      <c r="E31" s="35">
        <v>1</v>
      </c>
      <c r="F31" s="35">
        <v>1</v>
      </c>
      <c r="G31" s="35">
        <v>1</v>
      </c>
      <c r="H31" s="22" t="s">
        <v>581</v>
      </c>
      <c r="I31" s="23" t="str">
        <f t="shared" si="0"/>
        <v>INSERT INTO motivos_rechazo (tipo_documento, motivo, estatus, tipo_proceso, creado_por, fecha_creacion) VALUES (20, 'MOTIVO RECHAZO 1 CUPÓN DE DESCUENTOS Y AUTORIZACIONES', 1, 1, 1, GETDATE());</v>
      </c>
      <c r="J31" s="24" t="str">
        <f t="shared" si="1"/>
        <v>UPDATE motivos_rechazo SET 17 = 20, motivo = 'MOTIVO RECHAZO 1 CUPÓN DE DESCUENTOS Y AUTORIZACIONES', estatus = 1, tipo_proceso = 1, creado_por = 1, fecha_creacion = GETDATE() WHERE id_motivo = 25;</v>
      </c>
      <c r="K31" s="25" t="str">
        <f t="shared" si="2"/>
        <v>DELETE FROM motivos_rechazo WHERE id_motivo = 25;</v>
      </c>
      <c r="L31" s="26" t="s">
        <v>582</v>
      </c>
    </row>
    <row r="32" spans="2:14" ht="33.6" x14ac:dyDescent="0.25">
      <c r="B32" s="35">
        <v>26</v>
      </c>
      <c r="C32" s="35">
        <v>20</v>
      </c>
      <c r="D32" s="22" t="s">
        <v>652</v>
      </c>
      <c r="E32" s="35">
        <v>1</v>
      </c>
      <c r="F32" s="35">
        <v>1</v>
      </c>
      <c r="G32" s="35">
        <v>1</v>
      </c>
      <c r="H32" s="22" t="s">
        <v>581</v>
      </c>
      <c r="I32" s="23" t="str">
        <f t="shared" si="0"/>
        <v>INSERT INTO motivos_rechazo (tipo_documento, motivo, estatus, tipo_proceso, creado_por, fecha_creacion) VALUES (20, 'MOTIVO RECHAZO 2 CUPÓN DE DESCUENTOS Y AUTORIZACIONES', 1, 1, 1, GETDATE());</v>
      </c>
      <c r="J32" s="24" t="str">
        <f t="shared" si="1"/>
        <v>UPDATE motivos_rechazo SET 20 = 20, motivo = 'MOTIVO RECHAZO 2 CUPÓN DE DESCUENTOS Y AUTORIZACIONES', estatus = 1, tipo_proceso = 1, creado_por = 1, fecha_creacion = GETDATE() WHERE id_motivo = 26;</v>
      </c>
      <c r="K32" s="25" t="str">
        <f t="shared" si="2"/>
        <v>DELETE FROM motivos_rechazo WHERE id_motivo = 26;</v>
      </c>
      <c r="L32" s="26" t="s">
        <v>582</v>
      </c>
    </row>
    <row r="33" spans="2:12" ht="67.2" x14ac:dyDescent="0.25">
      <c r="B33" s="35">
        <v>27</v>
      </c>
      <c r="C33" s="35">
        <v>22</v>
      </c>
      <c r="D33" s="22" t="s">
        <v>653</v>
      </c>
      <c r="E33" s="35">
        <v>1</v>
      </c>
      <c r="F33" s="35">
        <v>1</v>
      </c>
      <c r="G33" s="35">
        <v>1</v>
      </c>
      <c r="H33" s="22" t="s">
        <v>581</v>
      </c>
      <c r="I33" s="23" t="str">
        <f t="shared" si="0"/>
        <v>INSERT INTO motivos_rechazo (tipo_documento, motivo, estatus, tipo_proceso, creado_por, fecha_creacion) VALUES (22, 'MOTIVO RECHAZO 1 ACTA CONSTITUTIVA Y/O PROTOCOLIZACION DE ASAMBLEA CON DATOS DE INSCRIPCION AL REGISTRO PÚBLICO DE LA PROPIEDAD Y DEL COMERCIO', 1, 1, 1, GETDATE());</v>
      </c>
      <c r="J33" s="24" t="str">
        <f t="shared" si="1"/>
        <v>UPDATE motivos_rechazo SET 20 = 22, motivo = 'MOTIVO RECHAZO 1 ACTA CONSTITUTIVA Y/O PROTOCOLIZACION DE ASAMBLEA CON DATOS DE INSCRIPCION AL REGISTRO PÚBLICO DE LA PROPIEDAD Y DEL COMERCIO', estatus = 1, tipo_proceso = 1, creado_por = 1, fecha_creacion = GETDATE() WHERE id_motivo = 27;</v>
      </c>
      <c r="K33" s="25" t="str">
        <f t="shared" si="2"/>
        <v>DELETE FROM motivos_rechazo WHERE id_motivo = 27;</v>
      </c>
      <c r="L33" s="26" t="s">
        <v>582</v>
      </c>
    </row>
    <row r="34" spans="2:12" ht="67.2" x14ac:dyDescent="0.25">
      <c r="B34" s="35">
        <v>28</v>
      </c>
      <c r="C34" s="35">
        <v>22</v>
      </c>
      <c r="D34" s="22" t="s">
        <v>654</v>
      </c>
      <c r="E34" s="35">
        <v>1</v>
      </c>
      <c r="F34" s="35">
        <v>1</v>
      </c>
      <c r="G34" s="35">
        <v>1</v>
      </c>
      <c r="H34" s="22" t="s">
        <v>581</v>
      </c>
      <c r="I34" s="23" t="str">
        <f t="shared" si="0"/>
        <v>INSERT INTO motivos_rechazo (tipo_documento, motivo, estatus, tipo_proceso, creado_por, fecha_creacion) VALUES (22, 'MOTIVO RECHAZO 2 ACTA CONSTITUTIVA Y/O PROTOCOLIZACION DE ASAMBLEA CON DATOS DE INSCRIPCION AL REGISTRO PÚBLICO DE LA PROPIEDAD Y DEL COMERCIO', 1, 1, 1, GETDATE());</v>
      </c>
      <c r="J34" s="24" t="str">
        <f t="shared" si="1"/>
        <v>UPDATE motivos_rechazo SET 22 = 22, motivo = 'MOTIVO RECHAZO 2 ACTA CONSTITUTIVA Y/O PROTOCOLIZACION DE ASAMBLEA CON DATOS DE INSCRIPCION AL REGISTRO PÚBLICO DE LA PROPIEDAD Y DEL COMERCIO', estatus = 1, tipo_proceso = 1, creado_por = 1, fecha_creacion = GETDATE() WHERE id_motivo = 28;</v>
      </c>
      <c r="K34" s="25" t="str">
        <f t="shared" si="2"/>
        <v>DELETE FROM motivos_rechazo WHERE id_motivo = 28;</v>
      </c>
      <c r="L34" s="26" t="s">
        <v>582</v>
      </c>
    </row>
    <row r="35" spans="2:12" ht="33.6" x14ac:dyDescent="0.25">
      <c r="B35" s="35">
        <v>29</v>
      </c>
      <c r="C35" s="35">
        <v>23</v>
      </c>
      <c r="D35" s="22" t="s">
        <v>655</v>
      </c>
      <c r="E35" s="35">
        <v>1</v>
      </c>
      <c r="F35" s="35">
        <v>1</v>
      </c>
      <c r="G35" s="35">
        <v>1</v>
      </c>
      <c r="H35" s="22" t="s">
        <v>581</v>
      </c>
      <c r="I35" s="23" t="str">
        <f t="shared" si="0"/>
        <v>INSERT INTO motivos_rechazo (tipo_documento, motivo, estatus, tipo_proceso, creado_por, fecha_creacion) VALUES (23, 'MOTIVO RECHAZO 1 PODER DEL REPRESENTANTE LEGAL INSCRITO', 1, 1, 1, GETDATE());</v>
      </c>
      <c r="J35" s="24" t="str">
        <f t="shared" si="1"/>
        <v>UPDATE motivos_rechazo SET 22 = 23, motivo = 'MOTIVO RECHAZO 1 PODER DEL REPRESENTANTE LEGAL INSCRITO', estatus = 1, tipo_proceso = 1, creado_por = 1, fecha_creacion = GETDATE() WHERE id_motivo = 29;</v>
      </c>
      <c r="K35" s="25" t="str">
        <f t="shared" si="2"/>
        <v>DELETE FROM motivos_rechazo WHERE id_motivo = 29;</v>
      </c>
      <c r="L35" s="26" t="s">
        <v>582</v>
      </c>
    </row>
    <row r="36" spans="2:12" ht="33.6" x14ac:dyDescent="0.25">
      <c r="B36" s="35">
        <v>30</v>
      </c>
      <c r="C36" s="35">
        <v>23</v>
      </c>
      <c r="D36" s="22" t="s">
        <v>656</v>
      </c>
      <c r="E36" s="35">
        <v>1</v>
      </c>
      <c r="F36" s="35">
        <v>1</v>
      </c>
      <c r="G36" s="35">
        <v>1</v>
      </c>
      <c r="H36" s="22" t="s">
        <v>581</v>
      </c>
      <c r="I36" s="23" t="str">
        <f t="shared" si="0"/>
        <v>INSERT INTO motivos_rechazo (tipo_documento, motivo, estatus, tipo_proceso, creado_por, fecha_creacion) VALUES (23, 'MOTIVO RECHAZO 2 PODER DEL REPRESENTANTE LEGAL INSCRITO', 1, 1, 1, GETDATE());</v>
      </c>
      <c r="J36" s="24" t="str">
        <f t="shared" si="1"/>
        <v>UPDATE motivos_rechazo SET 23 = 23, motivo = 'MOTIVO RECHAZO 2 PODER DEL REPRESENTANTE LEGAL INSCRITO', estatus = 1, tipo_proceso = 1, creado_por = 1, fecha_creacion = GETDATE() WHERE id_motivo = 30;</v>
      </c>
      <c r="K36" s="25" t="str">
        <f t="shared" si="2"/>
        <v>DELETE FROM motivos_rechazo WHERE id_motivo = 30;</v>
      </c>
      <c r="L36" s="26" t="s">
        <v>582</v>
      </c>
    </row>
    <row r="37" spans="2:12" ht="16.8" x14ac:dyDescent="0.25">
      <c r="B37" s="35">
        <v>31</v>
      </c>
      <c r="C37" s="35">
        <v>24</v>
      </c>
      <c r="D37" s="22" t="s">
        <v>657</v>
      </c>
      <c r="E37" s="35">
        <v>1</v>
      </c>
      <c r="F37" s="35">
        <v>1</v>
      </c>
      <c r="G37" s="35">
        <v>1</v>
      </c>
      <c r="H37" s="22" t="s">
        <v>581</v>
      </c>
      <c r="I37" s="23" t="str">
        <f t="shared" si="0"/>
        <v>INSERT INTO motivos_rechazo (tipo_documento, motivo, estatus, tipo_proceso, creado_por, fecha_creacion) VALUES (24, 'MOTIVO RECHAZO 1 INSCRIPCIÓN DEL RFC', 1, 1, 1, GETDATE());</v>
      </c>
      <c r="J37" s="24" t="str">
        <f t="shared" si="1"/>
        <v>UPDATE motivos_rechazo SET 23 = 24, motivo = 'MOTIVO RECHAZO 1 INSCRIPCIÓN DEL RFC', estatus = 1, tipo_proceso = 1, creado_por = 1, fecha_creacion = GETDATE() WHERE id_motivo = 31;</v>
      </c>
      <c r="K37" s="25" t="str">
        <f t="shared" si="2"/>
        <v>DELETE FROM motivos_rechazo WHERE id_motivo = 31;</v>
      </c>
      <c r="L37" s="26" t="s">
        <v>582</v>
      </c>
    </row>
    <row r="38" spans="2:12" ht="16.8" x14ac:dyDescent="0.25">
      <c r="B38" s="35">
        <v>32</v>
      </c>
      <c r="C38" s="35">
        <v>24</v>
      </c>
      <c r="D38" s="22" t="s">
        <v>658</v>
      </c>
      <c r="E38" s="35">
        <v>1</v>
      </c>
      <c r="F38" s="35">
        <v>1</v>
      </c>
      <c r="G38" s="35">
        <v>1</v>
      </c>
      <c r="H38" s="22" t="s">
        <v>581</v>
      </c>
      <c r="I38" s="23" t="str">
        <f t="shared" si="0"/>
        <v>INSERT INTO motivos_rechazo (tipo_documento, motivo, estatus, tipo_proceso, creado_por, fecha_creacion) VALUES (24, 'MOTIVO RECHAZO 2 INSCRIPCIÓN DEL RFC', 1, 1, 1, GETDATE());</v>
      </c>
      <c r="J38" s="24" t="str">
        <f t="shared" si="1"/>
        <v>UPDATE motivos_rechazo SET 24 = 24, motivo = 'MOTIVO RECHAZO 2 INSCRIPCIÓN DEL RFC', estatus = 1, tipo_proceso = 1, creado_por = 1, fecha_creacion = GETDATE() WHERE id_motivo = 32;</v>
      </c>
      <c r="K38" s="25" t="str">
        <f t="shared" si="2"/>
        <v>DELETE FROM motivos_rechazo WHERE id_motivo = 32;</v>
      </c>
      <c r="L38" s="26" t="s">
        <v>582</v>
      </c>
    </row>
    <row r="39" spans="2:12" ht="33.6" x14ac:dyDescent="0.25">
      <c r="B39" s="35">
        <v>33</v>
      </c>
      <c r="C39" s="35">
        <v>25</v>
      </c>
      <c r="D39" s="22" t="s">
        <v>659</v>
      </c>
      <c r="E39" s="35">
        <v>1</v>
      </c>
      <c r="F39" s="35">
        <v>1</v>
      </c>
      <c r="G39" s="35">
        <v>1</v>
      </c>
      <c r="H39" s="22" t="s">
        <v>581</v>
      </c>
      <c r="I39" s="23" t="str">
        <f t="shared" si="0"/>
        <v>INSERT INTO motivos_rechazo (tipo_documento, motivo, estatus, tipo_proceso, creado_por, fecha_creacion) VALUES (25, 'MOTIVO RECHAZO 1 IDENTIFICACIÓN DE SOCIO MAYORITARIO', 1, 1, 1, GETDATE());</v>
      </c>
      <c r="J39" s="24" t="str">
        <f t="shared" si="1"/>
        <v>UPDATE motivos_rechazo SET 24 = 25, motivo = 'MOTIVO RECHAZO 1 IDENTIFICACIÓN DE SOCIO MAYORITARIO', estatus = 1, tipo_proceso = 1, creado_por = 1, fecha_creacion = GETDATE() WHERE id_motivo = 33;</v>
      </c>
      <c r="K39" s="25" t="str">
        <f t="shared" si="2"/>
        <v>DELETE FROM motivos_rechazo WHERE id_motivo = 33;</v>
      </c>
      <c r="L39" s="26" t="s">
        <v>582</v>
      </c>
    </row>
    <row r="40" spans="2:12" ht="33.6" x14ac:dyDescent="0.25">
      <c r="B40" s="35">
        <v>34</v>
      </c>
      <c r="C40" s="35">
        <v>25</v>
      </c>
      <c r="D40" s="22" t="s">
        <v>660</v>
      </c>
      <c r="E40" s="35">
        <v>1</v>
      </c>
      <c r="F40" s="35">
        <v>1</v>
      </c>
      <c r="G40" s="35">
        <v>1</v>
      </c>
      <c r="H40" s="22" t="s">
        <v>581</v>
      </c>
      <c r="I40" s="23" t="str">
        <f t="shared" si="0"/>
        <v>INSERT INTO motivos_rechazo (tipo_documento, motivo, estatus, tipo_proceso, creado_por, fecha_creacion) VALUES (25, 'MOTIVO RECHAZO 2 IDENTIFICACIÓN DE SOCIO MAYORITARIO', 1, 1, 1, GETDATE());</v>
      </c>
      <c r="J40" s="24" t="str">
        <f t="shared" si="1"/>
        <v>UPDATE motivos_rechazo SET 25 = 25, motivo = 'MOTIVO RECHAZO 2 IDENTIFICACIÓN DE SOCIO MAYORITARIO', estatus = 1, tipo_proceso = 1, creado_por = 1, fecha_creacion = GETDATE() WHERE id_motivo = 34;</v>
      </c>
      <c r="K40" s="25" t="str">
        <f t="shared" si="2"/>
        <v>DELETE FROM motivos_rechazo WHERE id_motivo = 34;</v>
      </c>
      <c r="L40" s="26" t="s">
        <v>582</v>
      </c>
    </row>
    <row r="41" spans="2:12" ht="33.6" x14ac:dyDescent="0.25">
      <c r="B41" s="35">
        <v>35</v>
      </c>
      <c r="C41" s="35">
        <v>26</v>
      </c>
      <c r="D41" s="22" t="s">
        <v>661</v>
      </c>
      <c r="E41" s="35">
        <v>1</v>
      </c>
      <c r="F41" s="35">
        <v>1</v>
      </c>
      <c r="G41" s="35">
        <v>1</v>
      </c>
      <c r="H41" s="22" t="s">
        <v>581</v>
      </c>
      <c r="I41" s="23" t="str">
        <f t="shared" si="0"/>
        <v>INSERT INTO motivos_rechazo (tipo_documento, motivo, estatus, tipo_proceso, creado_por, fecha_creacion) VALUES (26, 'MOTIVO RECHAZO 1 IDENTIFICACIÓN OFICIAL DE BENEFICIARIO', 1, 1, 1, GETDATE());</v>
      </c>
      <c r="J41" s="24" t="str">
        <f t="shared" si="1"/>
        <v>UPDATE motivos_rechazo SET 25 = 26, motivo = 'MOTIVO RECHAZO 1 IDENTIFICACIÓN OFICIAL DE BENEFICIARIO', estatus = 1, tipo_proceso = 1, creado_por = 1, fecha_creacion = GETDATE() WHERE id_motivo = 35;</v>
      </c>
      <c r="K41" s="25" t="str">
        <f t="shared" si="2"/>
        <v>DELETE FROM motivos_rechazo WHERE id_motivo = 35;</v>
      </c>
      <c r="L41" s="26" t="s">
        <v>582</v>
      </c>
    </row>
    <row r="42" spans="2:12" ht="33.6" x14ac:dyDescent="0.25">
      <c r="B42" s="35">
        <v>36</v>
      </c>
      <c r="C42" s="35">
        <v>26</v>
      </c>
      <c r="D42" s="22" t="s">
        <v>662</v>
      </c>
      <c r="E42" s="35">
        <v>1</v>
      </c>
      <c r="F42" s="35">
        <v>1</v>
      </c>
      <c r="G42" s="35">
        <v>1</v>
      </c>
      <c r="H42" s="22" t="s">
        <v>581</v>
      </c>
      <c r="I42" s="23" t="str">
        <f t="shared" si="0"/>
        <v>INSERT INTO motivos_rechazo (tipo_documento, motivo, estatus, tipo_proceso, creado_por, fecha_creacion) VALUES (26, 'MOTIVO RECHAZO 2 IDENTIFICACIÓN OFICIAL DE BENEFICIARIO', 1, 1, 1, GETDATE());</v>
      </c>
      <c r="J42" s="24" t="str">
        <f t="shared" si="1"/>
        <v>UPDATE motivos_rechazo SET 26 = 26, motivo = 'MOTIVO RECHAZO 2 IDENTIFICACIÓN OFICIAL DE BENEFICIARIO', estatus = 1, tipo_proceso = 1, creado_por = 1, fecha_creacion = GETDATE() WHERE id_motivo = 36;</v>
      </c>
      <c r="K42" s="25" t="str">
        <f t="shared" si="2"/>
        <v>DELETE FROM motivos_rechazo WHERE id_motivo = 36;</v>
      </c>
      <c r="L42" s="26" t="s">
        <v>582</v>
      </c>
    </row>
    <row r="43" spans="2:12" ht="33.6" x14ac:dyDescent="0.25">
      <c r="B43" s="35">
        <v>37</v>
      </c>
      <c r="C43" s="35">
        <v>27</v>
      </c>
      <c r="D43" s="22" t="s">
        <v>663</v>
      </c>
      <c r="E43" s="35">
        <v>1</v>
      </c>
      <c r="F43" s="35">
        <v>1</v>
      </c>
      <c r="G43" s="35">
        <v>1</v>
      </c>
      <c r="H43" s="22" t="s">
        <v>581</v>
      </c>
      <c r="I43" s="23" t="str">
        <f t="shared" si="0"/>
        <v>INSERT INTO motivos_rechazo (tipo_documento, motivo, estatus, tipo_proceso, creado_por, fecha_creacion) VALUES (27, 'MOTIVO RECHAZO 1 IDENTIFICACIÓN OFICIAL DE CONYUGUE', 1, 1, 1, GETDATE());</v>
      </c>
      <c r="J43" s="24" t="str">
        <f t="shared" si="1"/>
        <v>UPDATE motivos_rechazo SET 26 = 27, motivo = 'MOTIVO RECHAZO 1 IDENTIFICACIÓN OFICIAL DE CONYUGUE', estatus = 1, tipo_proceso = 1, creado_por = 1, fecha_creacion = GETDATE() WHERE id_motivo = 37;</v>
      </c>
      <c r="K43" s="25" t="str">
        <f t="shared" si="2"/>
        <v>DELETE FROM motivos_rechazo WHERE id_motivo = 37;</v>
      </c>
      <c r="L43" s="26" t="s">
        <v>582</v>
      </c>
    </row>
    <row r="44" spans="2:12" ht="33.6" x14ac:dyDescent="0.25">
      <c r="B44" s="35">
        <v>38</v>
      </c>
      <c r="C44" s="35">
        <v>27</v>
      </c>
      <c r="D44" s="22" t="s">
        <v>664</v>
      </c>
      <c r="E44" s="35">
        <v>1</v>
      </c>
      <c r="F44" s="35">
        <v>1</v>
      </c>
      <c r="G44" s="35">
        <v>1</v>
      </c>
      <c r="H44" s="22" t="s">
        <v>581</v>
      </c>
      <c r="I44" s="23" t="str">
        <f t="shared" si="0"/>
        <v>INSERT INTO motivos_rechazo (tipo_documento, motivo, estatus, tipo_proceso, creado_por, fecha_creacion) VALUES (27, 'MOTIVO RECHAZO 2 IDENTIFICACIÓN OFICIAL DE CONYUGUE', 1, 1, 1, GETDATE());</v>
      </c>
      <c r="J44" s="24" t="str">
        <f t="shared" si="1"/>
        <v>UPDATE motivos_rechazo SET 27 = 27, motivo = 'MOTIVO RECHAZO 2 IDENTIFICACIÓN OFICIAL DE CONYUGUE', estatus = 1, tipo_proceso = 1, creado_por = 1, fecha_creacion = GETDATE() WHERE id_motivo = 38;</v>
      </c>
      <c r="K44" s="25" t="str">
        <f t="shared" si="2"/>
        <v>DELETE FROM motivos_rechazo WHERE id_motivo = 38;</v>
      </c>
      <c r="L44" s="26" t="s">
        <v>582</v>
      </c>
    </row>
    <row r="45" spans="2:12" ht="16.8" x14ac:dyDescent="0.25">
      <c r="B45" s="35">
        <v>39</v>
      </c>
      <c r="C45" s="35">
        <v>28</v>
      </c>
      <c r="D45" s="22" t="s">
        <v>665</v>
      </c>
      <c r="E45" s="35">
        <v>1</v>
      </c>
      <c r="F45" s="35">
        <v>1</v>
      </c>
      <c r="G45" s="35">
        <v>1</v>
      </c>
      <c r="H45" s="22" t="s">
        <v>581</v>
      </c>
      <c r="I45" s="23" t="str">
        <f t="shared" si="0"/>
        <v>INSERT INTO motivos_rechazo (tipo_documento, motivo, estatus, tipo_proceso, creado_por, fecha_creacion) VALUES (28, 'MOTIVO RECHAZO 1 ACTA DE MATRIMONIO', 1, 1, 1, GETDATE());</v>
      </c>
      <c r="J45" s="24" t="str">
        <f t="shared" si="1"/>
        <v>UPDATE motivos_rechazo SET 27 = 28, motivo = 'MOTIVO RECHAZO 1 ACTA DE MATRIMONIO', estatus = 1, tipo_proceso = 1, creado_por = 1, fecha_creacion = GETDATE() WHERE id_motivo = 39;</v>
      </c>
      <c r="K45" s="25" t="str">
        <f t="shared" si="2"/>
        <v>DELETE FROM motivos_rechazo WHERE id_motivo = 39;</v>
      </c>
      <c r="L45" s="26" t="s">
        <v>582</v>
      </c>
    </row>
    <row r="46" spans="2:12" ht="16.8" x14ac:dyDescent="0.25">
      <c r="B46" s="35">
        <v>40</v>
      </c>
      <c r="C46" s="35">
        <v>28</v>
      </c>
      <c r="D46" s="22" t="s">
        <v>666</v>
      </c>
      <c r="E46" s="35">
        <v>1</v>
      </c>
      <c r="F46" s="35">
        <v>1</v>
      </c>
      <c r="G46" s="35">
        <v>1</v>
      </c>
      <c r="H46" s="22" t="s">
        <v>581</v>
      </c>
      <c r="I46" s="23" t="str">
        <f t="shared" si="0"/>
        <v>INSERT INTO motivos_rechazo (tipo_documento, motivo, estatus, tipo_proceso, creado_por, fecha_creacion) VALUES (28, 'MOTIVO RECHAZO 2 ACTA DE MATRIMONIO', 1, 1, 1, GETDATE());</v>
      </c>
      <c r="J46" s="24" t="str">
        <f t="shared" si="1"/>
        <v>UPDATE motivos_rechazo SET 28 = 28, motivo = 'MOTIVO RECHAZO 2 ACTA DE MATRIMONIO', estatus = 1, tipo_proceso = 1, creado_por = 1, fecha_creacion = GETDATE() WHERE id_motivo = 40;</v>
      </c>
      <c r="K46" s="25" t="str">
        <f t="shared" si="2"/>
        <v>DELETE FROM motivos_rechazo WHERE id_motivo = 40;</v>
      </c>
      <c r="L46" s="26" t="s">
        <v>582</v>
      </c>
    </row>
    <row r="47" spans="2:12" ht="16.8" x14ac:dyDescent="0.25">
      <c r="B47" s="35">
        <v>41</v>
      </c>
      <c r="C47" s="35">
        <v>30</v>
      </c>
      <c r="D47" s="22" t="s">
        <v>667</v>
      </c>
      <c r="E47" s="35">
        <v>1</v>
      </c>
      <c r="F47" s="35">
        <v>1</v>
      </c>
      <c r="G47" s="35">
        <v>1</v>
      </c>
      <c r="H47" s="22" t="s">
        <v>581</v>
      </c>
      <c r="I47" s="23" t="str">
        <f t="shared" si="0"/>
        <v>INSERT INTO motivos_rechazo (tipo_documento, motivo, estatus, tipo_proceso, creado_por, fecha_creacion) VALUES (30, 'MOTIVO RECHAZO 1 DS', 1, 1, 1, GETDATE());</v>
      </c>
      <c r="J47" s="24" t="str">
        <f t="shared" si="1"/>
        <v>UPDATE motivos_rechazo SET 28 = 30, motivo = 'MOTIVO RECHAZO 1 DS', estatus = 1, tipo_proceso = 1, creado_por = 1, fecha_creacion = GETDATE() WHERE id_motivo = 41;</v>
      </c>
      <c r="K47" s="25" t="str">
        <f t="shared" si="2"/>
        <v>DELETE FROM motivos_rechazo WHERE id_motivo = 41;</v>
      </c>
      <c r="L47" s="26" t="s">
        <v>582</v>
      </c>
    </row>
    <row r="48" spans="2:12" ht="16.8" x14ac:dyDescent="0.25">
      <c r="B48" s="35">
        <v>42</v>
      </c>
      <c r="C48" s="35">
        <v>30</v>
      </c>
      <c r="D48" s="22" t="s">
        <v>668</v>
      </c>
      <c r="E48" s="35">
        <v>1</v>
      </c>
      <c r="F48" s="35">
        <v>1</v>
      </c>
      <c r="G48" s="35">
        <v>1</v>
      </c>
      <c r="H48" s="22" t="s">
        <v>581</v>
      </c>
      <c r="I48" s="23" t="str">
        <f t="shared" si="0"/>
        <v>INSERT INTO motivos_rechazo (tipo_documento, motivo, estatus, tipo_proceso, creado_por, fecha_creacion) VALUES (30, 'MOTIVO RECHAZO 2 DS', 1, 1, 1, GETDATE());</v>
      </c>
      <c r="J48" s="24" t="str">
        <f t="shared" si="1"/>
        <v>UPDATE motivos_rechazo SET 30 = 30, motivo = 'MOTIVO RECHAZO 2 DS', estatus = 1, tipo_proceso = 1, creado_por = 1, fecha_creacion = GETDATE() WHERE id_motivo = 42;</v>
      </c>
      <c r="K48" s="25" t="str">
        <f t="shared" si="2"/>
        <v>DELETE FROM motivos_rechazo WHERE id_motivo = 42;</v>
      </c>
      <c r="L48" s="26" t="s">
        <v>582</v>
      </c>
    </row>
    <row r="49" spans="2:12" ht="16.8" x14ac:dyDescent="0.25">
      <c r="B49" s="35">
        <v>43</v>
      </c>
      <c r="C49" s="35">
        <v>31</v>
      </c>
      <c r="D49" s="22" t="s">
        <v>669</v>
      </c>
      <c r="E49" s="35">
        <v>1</v>
      </c>
      <c r="F49" s="35">
        <v>1</v>
      </c>
      <c r="G49" s="35">
        <v>1</v>
      </c>
      <c r="H49" s="22" t="s">
        <v>581</v>
      </c>
      <c r="I49" s="23" t="str">
        <f t="shared" si="0"/>
        <v>INSERT INTO motivos_rechazo (tipo_documento, motivo, estatus, tipo_proceso, creado_por, fecha_creacion) VALUES (31, 'MOTIVO RECHAZO 1 DS OLD VERSION', 1, 1, 1, GETDATE());</v>
      </c>
      <c r="J49" s="24" t="str">
        <f t="shared" si="1"/>
        <v>UPDATE motivos_rechazo SET 30 = 31, motivo = 'MOTIVO RECHAZO 1 DS OLD VERSION', estatus = 1, tipo_proceso = 1, creado_por = 1, fecha_creacion = GETDATE() WHERE id_motivo = 43;</v>
      </c>
      <c r="K49" s="25" t="str">
        <f t="shared" si="2"/>
        <v>DELETE FROM motivos_rechazo WHERE id_motivo = 43;</v>
      </c>
      <c r="L49" s="26" t="s">
        <v>582</v>
      </c>
    </row>
    <row r="50" spans="2:12" ht="16.8" x14ac:dyDescent="0.25">
      <c r="B50" s="35">
        <v>44</v>
      </c>
      <c r="C50" s="35">
        <v>31</v>
      </c>
      <c r="D50" s="22" t="s">
        <v>670</v>
      </c>
      <c r="E50" s="35">
        <v>1</v>
      </c>
      <c r="F50" s="35">
        <v>1</v>
      </c>
      <c r="G50" s="35">
        <v>1</v>
      </c>
      <c r="H50" s="22" t="s">
        <v>581</v>
      </c>
      <c r="I50" s="23" t="str">
        <f t="shared" si="0"/>
        <v>INSERT INTO motivos_rechazo (tipo_documento, motivo, estatus, tipo_proceso, creado_por, fecha_creacion) VALUES (31, 'MOTIVO RECHAZO 2 DS OLD VERSION', 1, 1, 1, GETDATE());</v>
      </c>
      <c r="J50" s="24" t="str">
        <f t="shared" si="1"/>
        <v>UPDATE motivos_rechazo SET 31 = 31, motivo = 'MOTIVO RECHAZO 2 DS OLD VERSION', estatus = 1, tipo_proceso = 1, creado_por = 1, fecha_creacion = GETDATE() WHERE id_motivo = 44;</v>
      </c>
      <c r="K50" s="25" t="str">
        <f t="shared" si="2"/>
        <v>DELETE FROM motivos_rechazo WHERE id_motivo = 44;</v>
      </c>
      <c r="L50" s="26" t="s">
        <v>582</v>
      </c>
    </row>
    <row r="51" spans="2:12" ht="16.8" x14ac:dyDescent="0.25">
      <c r="B51" s="35">
        <v>45</v>
      </c>
      <c r="C51" s="35">
        <v>32</v>
      </c>
      <c r="D51" s="22" t="s">
        <v>671</v>
      </c>
      <c r="E51" s="35">
        <v>1</v>
      </c>
      <c r="F51" s="35">
        <v>1</v>
      </c>
      <c r="G51" s="35">
        <v>1</v>
      </c>
      <c r="H51" s="22" t="s">
        <v>581</v>
      </c>
      <c r="I51" s="23" t="str">
        <f t="shared" si="0"/>
        <v>INSERT INTO motivos_rechazo (tipo_documento, motivo, estatus, tipo_proceso, creado_por, fecha_creacion) VALUES (32, 'MOTIVO RECHAZO 1 AUTHORIZATIONS', 1, 1, 1, GETDATE());</v>
      </c>
      <c r="J51" s="24" t="str">
        <f t="shared" si="1"/>
        <v>UPDATE motivos_rechazo SET 31 = 32, motivo = 'MOTIVO RECHAZO 1 AUTHORIZATIONS', estatus = 1, tipo_proceso = 1, creado_por = 1, fecha_creacion = GETDATE() WHERE id_motivo = 45;</v>
      </c>
      <c r="K51" s="25" t="str">
        <f t="shared" si="2"/>
        <v>DELETE FROM motivos_rechazo WHERE id_motivo = 45;</v>
      </c>
      <c r="L51" s="26" t="s">
        <v>582</v>
      </c>
    </row>
    <row r="52" spans="2:12" ht="16.8" x14ac:dyDescent="0.25">
      <c r="B52" s="35">
        <v>46</v>
      </c>
      <c r="C52" s="35">
        <v>32</v>
      </c>
      <c r="D52" s="22" t="s">
        <v>672</v>
      </c>
      <c r="E52" s="35">
        <v>1</v>
      </c>
      <c r="F52" s="35">
        <v>1</v>
      </c>
      <c r="G52" s="35">
        <v>1</v>
      </c>
      <c r="H52" s="22" t="s">
        <v>581</v>
      </c>
      <c r="I52" s="23" t="str">
        <f t="shared" si="0"/>
        <v>INSERT INTO motivos_rechazo (tipo_documento, motivo, estatus, tipo_proceso, creado_por, fecha_creacion) VALUES (32, 'MOTIVO RECHAZO 2 AUTHORIZATIONS', 1, 1, 1, GETDATE());</v>
      </c>
      <c r="J52" s="24" t="str">
        <f t="shared" si="1"/>
        <v>UPDATE motivos_rechazo SET 32 = 32, motivo = 'MOTIVO RECHAZO 2 AUTHORIZATIONS', estatus = 1, tipo_proceso = 1, creado_por = 1, fecha_creacion = GETDATE() WHERE id_motivo = 46;</v>
      </c>
      <c r="K52" s="25" t="str">
        <f t="shared" si="2"/>
        <v>DELETE FROM motivos_rechazo WHERE id_motivo = 46;</v>
      </c>
      <c r="L52" s="26" t="s">
        <v>582</v>
      </c>
    </row>
    <row r="53" spans="2:12" ht="16.8" x14ac:dyDescent="0.25">
      <c r="B53" s="35">
        <v>47</v>
      </c>
      <c r="C53" s="35">
        <v>33</v>
      </c>
      <c r="D53" s="22" t="s">
        <v>673</v>
      </c>
      <c r="E53" s="35">
        <v>1</v>
      </c>
      <c r="F53" s="35">
        <v>1</v>
      </c>
      <c r="G53" s="35">
        <v>1</v>
      </c>
      <c r="H53" s="22" t="s">
        <v>581</v>
      </c>
      <c r="I53" s="23" t="str">
        <f t="shared" si="0"/>
        <v>INSERT INTO motivos_rechazo (tipo_documento, motivo, estatus, tipo_proceso, creado_por, fecha_creacion) VALUES (33, 'MOTIVO RECHAZO 1 PROSPECTO', 1, 1, 1, GETDATE());</v>
      </c>
      <c r="J53" s="24" t="str">
        <f t="shared" si="1"/>
        <v>UPDATE motivos_rechazo SET 32 = 33, motivo = 'MOTIVO RECHAZO 1 PROSPECTO', estatus = 1, tipo_proceso = 1, creado_por = 1, fecha_creacion = GETDATE() WHERE id_motivo = 47;</v>
      </c>
      <c r="K53" s="25" t="str">
        <f t="shared" si="2"/>
        <v>DELETE FROM motivos_rechazo WHERE id_motivo = 47;</v>
      </c>
      <c r="L53" s="26" t="s">
        <v>582</v>
      </c>
    </row>
    <row r="54" spans="2:12" ht="16.8" x14ac:dyDescent="0.25">
      <c r="B54" s="35">
        <v>48</v>
      </c>
      <c r="C54" s="35">
        <v>33</v>
      </c>
      <c r="D54" s="22" t="s">
        <v>674</v>
      </c>
      <c r="E54" s="35">
        <v>1</v>
      </c>
      <c r="F54" s="35">
        <v>1</v>
      </c>
      <c r="G54" s="35">
        <v>1</v>
      </c>
      <c r="H54" s="22" t="s">
        <v>581</v>
      </c>
      <c r="I54" s="23" t="str">
        <f t="shared" si="0"/>
        <v>INSERT INTO motivos_rechazo (tipo_documento, motivo, estatus, tipo_proceso, creado_por, fecha_creacion) VALUES (33, 'MOTIVO RECHAZO 2 PROSPECTO', 1, 1, 1, GETDATE());</v>
      </c>
      <c r="J54" s="24" t="str">
        <f t="shared" si="1"/>
        <v>UPDATE motivos_rechazo SET 33 = 33, motivo = 'MOTIVO RECHAZO 2 PROSPECTO', estatus = 1, tipo_proceso = 1, creado_por = 1, fecha_creacion = GETDATE() WHERE id_motivo = 48;</v>
      </c>
      <c r="K54" s="25" t="str">
        <f t="shared" si="2"/>
        <v>DELETE FROM motivos_rechazo WHERE id_motivo = 48;</v>
      </c>
      <c r="L54" s="26" t="s">
        <v>582</v>
      </c>
    </row>
    <row r="55" spans="2:12" ht="16.8" x14ac:dyDescent="0.25">
      <c r="B55" s="35">
        <v>49</v>
      </c>
      <c r="C55" s="35">
        <v>34</v>
      </c>
      <c r="D55" s="22" t="s">
        <v>675</v>
      </c>
      <c r="E55" s="35">
        <v>1</v>
      </c>
      <c r="F55" s="35">
        <v>1</v>
      </c>
      <c r="G55" s="35">
        <v>1</v>
      </c>
      <c r="H55" s="22" t="s">
        <v>581</v>
      </c>
      <c r="I55" s="23" t="str">
        <f t="shared" si="0"/>
        <v>INSERT INTO motivos_rechazo (tipo_documento, motivo, estatus, tipo_proceso, creado_por, fecha_creacion) VALUES (34, 'MOTIVO RECHAZO 1 EVIDENCIA MKTD', 1, 1, 1, GETDATE());</v>
      </c>
      <c r="J55" s="24" t="str">
        <f t="shared" si="1"/>
        <v>UPDATE motivos_rechazo SET 33 = 34, motivo = 'MOTIVO RECHAZO 1 EVIDENCIA MKTD', estatus = 1, tipo_proceso = 1, creado_por = 1, fecha_creacion = GETDATE() WHERE id_motivo = 49;</v>
      </c>
      <c r="K55" s="25" t="str">
        <f t="shared" si="2"/>
        <v>DELETE FROM motivos_rechazo WHERE id_motivo = 49;</v>
      </c>
      <c r="L55" s="26" t="s">
        <v>582</v>
      </c>
    </row>
    <row r="56" spans="2:12" ht="16.8" x14ac:dyDescent="0.25">
      <c r="B56" s="35">
        <v>50</v>
      </c>
      <c r="C56" s="35">
        <v>34</v>
      </c>
      <c r="D56" s="22" t="s">
        <v>676</v>
      </c>
      <c r="E56" s="35">
        <v>1</v>
      </c>
      <c r="F56" s="35">
        <v>1</v>
      </c>
      <c r="G56" s="35">
        <v>1</v>
      </c>
      <c r="H56" s="22" t="s">
        <v>581</v>
      </c>
      <c r="I56" s="23" t="str">
        <f t="shared" si="0"/>
        <v>INSERT INTO motivos_rechazo (tipo_documento, motivo, estatus, tipo_proceso, creado_por, fecha_creacion) VALUES (34, 'MOTIVO RECHAZO 2 EVIDENCIA MKTD', 1, 1, 1, GETDATE());</v>
      </c>
      <c r="J56" s="24" t="str">
        <f t="shared" si="1"/>
        <v>UPDATE motivos_rechazo SET 34 = 34, motivo = 'MOTIVO RECHAZO 2 EVIDENCIA MKTD', estatus = 1, tipo_proceso = 1, creado_por = 1, fecha_creacion = GETDATE() WHERE id_motivo = 50;</v>
      </c>
      <c r="K56" s="25" t="str">
        <f t="shared" si="2"/>
        <v>DELETE FROM motivos_rechazo WHERE id_motivo = 50;</v>
      </c>
      <c r="L56" s="26" t="s">
        <v>582</v>
      </c>
    </row>
    <row r="57" spans="2:12" ht="16.8" x14ac:dyDescent="0.25">
      <c r="B57" s="35"/>
      <c r="C57" s="35">
        <v>1</v>
      </c>
      <c r="D57" s="22" t="s">
        <v>684</v>
      </c>
      <c r="E57" s="35">
        <v>1</v>
      </c>
      <c r="F57" s="35">
        <v>2</v>
      </c>
      <c r="G57" s="35">
        <v>1</v>
      </c>
      <c r="H57" s="22" t="s">
        <v>581</v>
      </c>
      <c r="I57" s="23" t="str">
        <f t="shared" si="0"/>
        <v>INSERT INTO motivos_rechazo (tipo_documento, motivo, estatus, tipo_proceso, creado_por, fecha_creacion) VALUES (1, 'MOTIVO DE RECHACHAZO 1 INE', 1, 2, 1, GETDATE());</v>
      </c>
      <c r="J57" s="24"/>
      <c r="K57" s="25"/>
    </row>
    <row r="58" spans="2:12" ht="16.8" x14ac:dyDescent="0.25">
      <c r="B58" s="35"/>
      <c r="C58" s="35">
        <v>1</v>
      </c>
      <c r="D58" s="22" t="s">
        <v>685</v>
      </c>
      <c r="E58" s="35">
        <v>1</v>
      </c>
      <c r="F58" s="35">
        <v>2</v>
      </c>
      <c r="G58" s="35">
        <v>1</v>
      </c>
      <c r="H58" s="22" t="s">
        <v>581</v>
      </c>
      <c r="I58" s="23" t="str">
        <f t="shared" si="0"/>
        <v>INSERT INTO motivos_rechazo (tipo_documento, motivo, estatus, tipo_proceso, creado_por, fecha_creacion) VALUES (1, 'MOTIVO DE RECHACHAZO 2 INE', 1, 2, 1, GETDATE());</v>
      </c>
      <c r="J58" s="24"/>
      <c r="K58" s="25"/>
    </row>
    <row r="59" spans="2:12" ht="16.8" x14ac:dyDescent="0.25">
      <c r="B59" s="35"/>
      <c r="C59" s="35">
        <v>2</v>
      </c>
      <c r="D59" s="22" t="s">
        <v>686</v>
      </c>
      <c r="E59" s="35">
        <v>1</v>
      </c>
      <c r="F59" s="35">
        <v>2</v>
      </c>
      <c r="G59" s="35">
        <v>1</v>
      </c>
      <c r="H59" s="22" t="s">
        <v>581</v>
      </c>
      <c r="I59" s="23" t="str">
        <f t="shared" si="0"/>
        <v>INSERT INTO motivos_rechazo (tipo_documento, motivo, estatus, tipo_proceso, creado_por, fecha_creacion) VALUES (2, 'MOTIVO DE RECHACHAZO 1 RFC', 1, 2, 1, GETDATE());</v>
      </c>
      <c r="J59" s="24"/>
      <c r="K59" s="25"/>
    </row>
    <row r="60" spans="2:12" ht="16.8" x14ac:dyDescent="0.25">
      <c r="B60" s="35"/>
      <c r="C60" s="35">
        <v>2</v>
      </c>
      <c r="D60" s="22" t="s">
        <v>687</v>
      </c>
      <c r="E60" s="35">
        <v>1</v>
      </c>
      <c r="F60" s="35">
        <v>2</v>
      </c>
      <c r="G60" s="35">
        <v>1</v>
      </c>
      <c r="H60" s="22" t="s">
        <v>581</v>
      </c>
      <c r="I60" s="23" t="str">
        <f t="shared" si="0"/>
        <v>INSERT INTO motivos_rechazo (tipo_documento, motivo, estatus, tipo_proceso, creado_por, fecha_creacion) VALUES (2, 'MOTIVO DE RECHACHAZO 2 RFC', 1, 2, 1, GETDATE());</v>
      </c>
      <c r="J60" s="24"/>
      <c r="K60" s="25"/>
    </row>
    <row r="61" spans="2:12" ht="33.6" x14ac:dyDescent="0.25">
      <c r="B61" s="35"/>
      <c r="C61" s="35">
        <v>3</v>
      </c>
      <c r="D61" s="22" t="s">
        <v>688</v>
      </c>
      <c r="E61" s="35">
        <v>1</v>
      </c>
      <c r="F61" s="35">
        <v>2</v>
      </c>
      <c r="G61" s="35">
        <v>1</v>
      </c>
      <c r="H61" s="22" t="s">
        <v>581</v>
      </c>
      <c r="I61" s="23" t="str">
        <f t="shared" si="0"/>
        <v>INSERT INTO motivos_rechazo (tipo_documento, motivo, estatus, tipo_proceso, creado_por, fecha_creacion) VALUES (3, 'MOTIVO DE RECHACHAZO 1 COMPROBANTE DE DOMICILIO', 1, 2, 1, GETDATE());</v>
      </c>
      <c r="J61" s="24"/>
      <c r="K61" s="25"/>
    </row>
    <row r="62" spans="2:12" ht="33.6" x14ac:dyDescent="0.25">
      <c r="B62" s="35"/>
      <c r="C62" s="35">
        <v>3</v>
      </c>
      <c r="D62" s="22" t="s">
        <v>689</v>
      </c>
      <c r="E62" s="35">
        <v>1</v>
      </c>
      <c r="F62" s="35">
        <v>2</v>
      </c>
      <c r="G62" s="35">
        <v>1</v>
      </c>
      <c r="H62" s="22" t="s">
        <v>581</v>
      </c>
      <c r="I62" s="23" t="str">
        <f t="shared" si="0"/>
        <v>INSERT INTO motivos_rechazo (tipo_documento, motivo, estatus, tipo_proceso, creado_por, fecha_creacion) VALUES (3, 'MOTIVO DE RECHACHAZO 2 COMPROBANTE DE DOMICILIO', 1, 2, 1, GETDATE());</v>
      </c>
      <c r="J62" s="24"/>
      <c r="K62" s="25"/>
    </row>
    <row r="63" spans="2:12" ht="16.8" x14ac:dyDescent="0.25">
      <c r="B63" s="35"/>
      <c r="C63" s="35">
        <v>4</v>
      </c>
      <c r="D63" s="22" t="s">
        <v>690</v>
      </c>
      <c r="E63" s="35">
        <v>1</v>
      </c>
      <c r="F63" s="35">
        <v>2</v>
      </c>
      <c r="G63" s="35">
        <v>1</v>
      </c>
      <c r="H63" s="22" t="s">
        <v>581</v>
      </c>
      <c r="I63" s="23" t="str">
        <f t="shared" si="0"/>
        <v>INSERT INTO motivos_rechazo (tipo_documento, motivo, estatus, tipo_proceso, creado_por, fecha_creacion) VALUES (4, 'MOTIVO DE RECHACHAZO 1 ACTA DE NACIMIENTO', 1, 2, 1, GETDATE());</v>
      </c>
      <c r="J63" s="24"/>
      <c r="K63" s="25"/>
    </row>
    <row r="64" spans="2:12" ht="16.8" x14ac:dyDescent="0.25">
      <c r="B64" s="35"/>
      <c r="C64" s="35">
        <v>4</v>
      </c>
      <c r="D64" s="22" t="s">
        <v>691</v>
      </c>
      <c r="E64" s="35">
        <v>1</v>
      </c>
      <c r="F64" s="35">
        <v>2</v>
      </c>
      <c r="G64" s="35">
        <v>1</v>
      </c>
      <c r="H64" s="22" t="s">
        <v>581</v>
      </c>
      <c r="I64" s="23" t="str">
        <f t="shared" si="0"/>
        <v>INSERT INTO motivos_rechazo (tipo_documento, motivo, estatus, tipo_proceso, creado_por, fecha_creacion) VALUES (4, 'MOTIVO DE RECHACHAZO 2 ACTA DE NACIMIENTO', 1, 2, 1, GETDATE());</v>
      </c>
      <c r="J64" s="24"/>
      <c r="K64" s="25"/>
    </row>
    <row r="65" spans="2:11" ht="16.8" x14ac:dyDescent="0.25">
      <c r="B65" s="35"/>
      <c r="C65" s="35">
        <v>5</v>
      </c>
      <c r="D65" s="22" t="s">
        <v>692</v>
      </c>
      <c r="E65" s="35">
        <v>1</v>
      </c>
      <c r="F65" s="35">
        <v>2</v>
      </c>
      <c r="G65" s="35">
        <v>1</v>
      </c>
      <c r="H65" s="22" t="s">
        <v>581</v>
      </c>
      <c r="I65" s="23" t="str">
        <f t="shared" si="0"/>
        <v>INSERT INTO motivos_rechazo (tipo_documento, motivo, estatus, tipo_proceso, creado_por, fecha_creacion) VALUES (5, 'MOTIVO DE RECHACHAZO 1 ACTA DE MATRIMONIO', 1, 2, 1, GETDATE());</v>
      </c>
      <c r="J65" s="24"/>
      <c r="K65" s="25"/>
    </row>
    <row r="66" spans="2:11" ht="16.8" x14ac:dyDescent="0.25">
      <c r="B66" s="35"/>
      <c r="C66" s="35">
        <v>5</v>
      </c>
      <c r="D66" s="22" t="s">
        <v>693</v>
      </c>
      <c r="E66" s="35">
        <v>1</v>
      </c>
      <c r="F66" s="35">
        <v>2</v>
      </c>
      <c r="G66" s="35">
        <v>1</v>
      </c>
      <c r="H66" s="22" t="s">
        <v>581</v>
      </c>
      <c r="I66" s="23" t="str">
        <f t="shared" si="0"/>
        <v>INSERT INTO motivos_rechazo (tipo_documento, motivo, estatus, tipo_proceso, creado_por, fecha_creacion) VALUES (5, 'MOTIVO DE RECHACHAZO 2 ACTA DE MATRIMONIO', 1, 2, 1, GETDATE());</v>
      </c>
      <c r="J66" s="24"/>
      <c r="K66" s="25"/>
    </row>
    <row r="67" spans="2:11" ht="16.8" x14ac:dyDescent="0.25">
      <c r="B67" s="35"/>
      <c r="C67" s="35">
        <v>6</v>
      </c>
      <c r="D67" s="22" t="s">
        <v>694</v>
      </c>
      <c r="E67" s="35">
        <v>1</v>
      </c>
      <c r="F67" s="35">
        <v>2</v>
      </c>
      <c r="G67" s="35">
        <v>1</v>
      </c>
      <c r="H67" s="22" t="s">
        <v>581</v>
      </c>
      <c r="I67" s="23" t="str">
        <f t="shared" si="0"/>
        <v>INSERT INTO motivos_rechazo (tipo_documento, motivo, estatus, tipo_proceso, creado_por, fecha_creacion) VALUES (6, 'MOTIVO DE RECHACHAZO 1 CURP', 1, 2, 1, GETDATE());</v>
      </c>
      <c r="J67" s="24"/>
      <c r="K67" s="25"/>
    </row>
    <row r="68" spans="2:11" ht="16.8" x14ac:dyDescent="0.25">
      <c r="B68" s="35"/>
      <c r="C68" s="35">
        <v>6</v>
      </c>
      <c r="D68" s="22" t="s">
        <v>695</v>
      </c>
      <c r="E68" s="35">
        <v>1</v>
      </c>
      <c r="F68" s="35">
        <v>2</v>
      </c>
      <c r="G68" s="35">
        <v>1</v>
      </c>
      <c r="H68" s="22" t="s">
        <v>581</v>
      </c>
      <c r="I68" s="23" t="str">
        <f t="shared" si="0"/>
        <v>INSERT INTO motivos_rechazo (tipo_documento, motivo, estatus, tipo_proceso, creado_por, fecha_creacion) VALUES (6, 'MOTIVO DE RECHACHAZO 2 CURP', 1, 2, 1, GETDATE());</v>
      </c>
      <c r="J68" s="24"/>
      <c r="K68" s="25"/>
    </row>
    <row r="69" spans="2:11" ht="16.8" x14ac:dyDescent="0.25">
      <c r="B69" s="35"/>
      <c r="C69" s="35">
        <v>7</v>
      </c>
      <c r="D69" s="22" t="s">
        <v>696</v>
      </c>
      <c r="E69" s="35">
        <v>1</v>
      </c>
      <c r="F69" s="35">
        <v>2</v>
      </c>
      <c r="G69" s="35">
        <v>1</v>
      </c>
      <c r="H69" s="22" t="s">
        <v>581</v>
      </c>
      <c r="I69" s="23" t="str">
        <f t="shared" si="0"/>
        <v>INSERT INTO motivos_rechazo (tipo_documento, motivo, estatus, tipo_proceso, creado_por, fecha_creacion) VALUES (7, 'MOTIVO DE RECHACHAZO 1 FORMAS DE PAGO', 1, 2, 1, GETDATE());</v>
      </c>
      <c r="J69" s="24"/>
      <c r="K69" s="25"/>
    </row>
    <row r="70" spans="2:11" ht="16.8" x14ac:dyDescent="0.25">
      <c r="B70" s="35"/>
      <c r="C70" s="35">
        <v>7</v>
      </c>
      <c r="D70" s="22" t="s">
        <v>697</v>
      </c>
      <c r="E70" s="35">
        <v>1</v>
      </c>
      <c r="F70" s="35">
        <v>2</v>
      </c>
      <c r="G70" s="35">
        <v>1</v>
      </c>
      <c r="H70" s="22" t="s">
        <v>581</v>
      </c>
      <c r="I70" s="23" t="str">
        <f t="shared" si="0"/>
        <v>INSERT INTO motivos_rechazo (tipo_documento, motivo, estatus, tipo_proceso, creado_por, fecha_creacion) VALUES (7, 'MOTIVO DE RECHACHAZO 2 FORMAS DE PAGO', 1, 2, 1, GETDATE());</v>
      </c>
      <c r="J70" s="24"/>
      <c r="K70" s="25"/>
    </row>
    <row r="71" spans="2:11" ht="16.8" x14ac:dyDescent="0.25">
      <c r="B71" s="35"/>
      <c r="C71" s="35">
        <v>8</v>
      </c>
      <c r="D71" s="22" t="s">
        <v>698</v>
      </c>
      <c r="E71" s="35">
        <v>1</v>
      </c>
      <c r="F71" s="35">
        <v>2</v>
      </c>
      <c r="G71" s="35">
        <v>1</v>
      </c>
      <c r="H71" s="22" t="s">
        <v>581</v>
      </c>
      <c r="I71" s="23" t="str">
        <f t="shared" si="0"/>
        <v>INSERT INTO motivos_rechazo (tipo_documento, motivo, estatus, tipo_proceso, creado_por, fecha_creacion) VALUES (8, 'MOTIVO DE RECHACHAZO 1 BOLETA PREDIAL', 1, 2, 1, GETDATE());</v>
      </c>
      <c r="J71" s="24"/>
      <c r="K71" s="25"/>
    </row>
    <row r="72" spans="2:11" ht="16.8" x14ac:dyDescent="0.25">
      <c r="B72" s="35"/>
      <c r="C72" s="35">
        <v>8</v>
      </c>
      <c r="D72" s="22" t="s">
        <v>699</v>
      </c>
      <c r="E72" s="35">
        <v>1</v>
      </c>
      <c r="F72" s="35">
        <v>2</v>
      </c>
      <c r="G72" s="35">
        <v>1</v>
      </c>
      <c r="H72" s="22" t="s">
        <v>581</v>
      </c>
      <c r="I72" s="23" t="str">
        <f t="shared" si="0"/>
        <v>INSERT INTO motivos_rechazo (tipo_documento, motivo, estatus, tipo_proceso, creado_por, fecha_creacion) VALUES (8, 'MOTIVO DE RECHACHAZO 2 BOLETA PREDIAL', 1, 2, 1, GETDATE());</v>
      </c>
      <c r="J72" s="24"/>
      <c r="K72" s="25"/>
    </row>
    <row r="73" spans="2:11" ht="33.6" x14ac:dyDescent="0.25">
      <c r="B73" s="35"/>
      <c r="C73" s="35">
        <v>9</v>
      </c>
      <c r="D73" s="22" t="s">
        <v>700</v>
      </c>
      <c r="E73" s="35">
        <v>1</v>
      </c>
      <c r="F73" s="35">
        <v>2</v>
      </c>
      <c r="G73" s="35">
        <v>1</v>
      </c>
      <c r="H73" s="22" t="s">
        <v>581</v>
      </c>
      <c r="I73" s="23" t="str">
        <f t="shared" si="0"/>
        <v>INSERT INTO motivos_rechazo (tipo_documento, motivo, estatus, tipo_proceso, creado_por, fecha_creacion) VALUES (9, 'MOTIVO DE RECHACHAZO 1 CONSTANCIA DE NO ADEUDO MANTENIMIENTO', 1, 2, 1, GETDATE());</v>
      </c>
      <c r="J73" s="24"/>
      <c r="K73" s="25"/>
    </row>
    <row r="74" spans="2:11" ht="33.6" x14ac:dyDescent="0.25">
      <c r="B74" s="35"/>
      <c r="C74" s="35">
        <v>9</v>
      </c>
      <c r="D74" s="22" t="s">
        <v>701</v>
      </c>
      <c r="E74" s="35">
        <v>1</v>
      </c>
      <c r="F74" s="35">
        <v>2</v>
      </c>
      <c r="G74" s="35">
        <v>1</v>
      </c>
      <c r="H74" s="22" t="s">
        <v>581</v>
      </c>
      <c r="I74" s="23" t="str">
        <f t="shared" si="0"/>
        <v>INSERT INTO motivos_rechazo (tipo_documento, motivo, estatus, tipo_proceso, creado_por, fecha_creacion) VALUES (9, 'MOTIVO DE RECHACHAZO 2 CONSTANCIA DE NO ADEUDO MANTENIMIENTO', 1, 2, 1, GETDATE());</v>
      </c>
      <c r="J74" s="24"/>
      <c r="K74" s="25"/>
    </row>
    <row r="75" spans="2:11" ht="33.6" x14ac:dyDescent="0.25">
      <c r="B75" s="35"/>
      <c r="C75" s="35">
        <v>10</v>
      </c>
      <c r="D75" s="22" t="s">
        <v>702</v>
      </c>
      <c r="E75" s="35">
        <v>1</v>
      </c>
      <c r="F75" s="35">
        <v>2</v>
      </c>
      <c r="G75" s="35">
        <v>1</v>
      </c>
      <c r="H75" s="22" t="s">
        <v>581</v>
      </c>
      <c r="I75" s="23" t="str">
        <f t="shared" si="0"/>
        <v>INSERT INTO motivos_rechazo (tipo_documento, motivo, estatus, tipo_proceso, creado_por, fecha_creacion) VALUES (10, '1MOTIVO DE RECHACHAZO 1 CONSTANCIA DE NO ADEUDO AGUA', 1, 2, 1, GETDATE());</v>
      </c>
      <c r="J75" s="24"/>
      <c r="K75" s="25"/>
    </row>
    <row r="76" spans="2:11" ht="33.6" x14ac:dyDescent="0.25">
      <c r="B76" s="35"/>
      <c r="C76" s="35">
        <v>10</v>
      </c>
      <c r="D76" s="22" t="s">
        <v>703</v>
      </c>
      <c r="E76" s="35">
        <v>1</v>
      </c>
      <c r="F76" s="35">
        <v>2</v>
      </c>
      <c r="G76" s="35">
        <v>1</v>
      </c>
      <c r="H76" s="22" t="s">
        <v>581</v>
      </c>
      <c r="I76" s="23" t="str">
        <f t="shared" si="0"/>
        <v>INSERT INTO motivos_rechazo (tipo_documento, motivo, estatus, tipo_proceso, creado_por, fecha_creacion) VALUES (10, '1MOTIVO DE RECHACHAZO 2 CONSTANCIA DE NO ADEUDO AGUA', 1, 2, 1, GETDATE());</v>
      </c>
      <c r="J76" s="24"/>
      <c r="K76" s="25"/>
    </row>
    <row r="77" spans="2:11" ht="16.8" x14ac:dyDescent="0.25">
      <c r="B77" s="35"/>
      <c r="C77" s="35">
        <v>11</v>
      </c>
      <c r="D77" s="22" t="s">
        <v>704</v>
      </c>
      <c r="E77" s="35">
        <v>1</v>
      </c>
      <c r="F77" s="35">
        <v>2</v>
      </c>
      <c r="G77" s="35">
        <v>1</v>
      </c>
      <c r="H77" s="22" t="s">
        <v>581</v>
      </c>
      <c r="I77" s="23" t="str">
        <f t="shared" si="0"/>
        <v>INSERT INTO motivos_rechazo (tipo_documento, motivo, estatus, tipo_proceso, creado_por, fecha_creacion) VALUES (11, '1MOTIVO DE RECHACHAZO 1 SOLICITUD PRESUPUESTO', 1, 2, 1, GETDATE());</v>
      </c>
      <c r="J77" s="24"/>
      <c r="K77" s="25"/>
    </row>
    <row r="78" spans="2:11" ht="16.8" x14ac:dyDescent="0.25">
      <c r="B78" s="35"/>
      <c r="C78" s="35">
        <v>11</v>
      </c>
      <c r="D78" s="22" t="s">
        <v>705</v>
      </c>
      <c r="E78" s="35">
        <v>1</v>
      </c>
      <c r="F78" s="35">
        <v>2</v>
      </c>
      <c r="G78" s="35">
        <v>1</v>
      </c>
      <c r="H78" s="22" t="s">
        <v>581</v>
      </c>
      <c r="I78" s="23" t="str">
        <f t="shared" si="0"/>
        <v>INSERT INTO motivos_rechazo (tipo_documento, motivo, estatus, tipo_proceso, creado_por, fecha_creacion) VALUES (11, '1MOTIVO DE RECHACHAZO 2 SOLICITUD PRESUPUESTO', 1, 2, 1, GETDATE());</v>
      </c>
      <c r="J78" s="24"/>
      <c r="K78" s="25"/>
    </row>
    <row r="79" spans="2:11" ht="33.6" x14ac:dyDescent="0.25">
      <c r="B79" s="35"/>
      <c r="C79" s="35">
        <v>12</v>
      </c>
      <c r="D79" s="22" t="s">
        <v>706</v>
      </c>
      <c r="E79" s="35">
        <v>1</v>
      </c>
      <c r="F79" s="35">
        <v>2</v>
      </c>
      <c r="G79" s="35">
        <v>1</v>
      </c>
      <c r="H79" s="22" t="s">
        <v>581</v>
      </c>
      <c r="I79" s="23" t="str">
        <f t="shared" si="0"/>
        <v>INSERT INTO motivos_rechazo (tipo_documento, motivo, estatus, tipo_proceso, creado_por, fecha_creacion) VALUES (12, '1MOTIVO DE RECHACHAZO 1 ESTATUS CONSTRUCCION', 1, 2, 1, GETDATE());</v>
      </c>
      <c r="J79" s="24"/>
      <c r="K79" s="25"/>
    </row>
    <row r="80" spans="2:11" ht="33.6" x14ac:dyDescent="0.25">
      <c r="B80" s="35"/>
      <c r="C80" s="35">
        <v>12</v>
      </c>
      <c r="D80" s="22" t="s">
        <v>707</v>
      </c>
      <c r="E80" s="35">
        <v>1</v>
      </c>
      <c r="F80" s="35">
        <v>2</v>
      </c>
      <c r="G80" s="35">
        <v>1</v>
      </c>
      <c r="H80" s="22" t="s">
        <v>581</v>
      </c>
      <c r="I80" s="23" t="str">
        <f t="shared" si="0"/>
        <v>INSERT INTO motivos_rechazo (tipo_documento, motivo, estatus, tipo_proceso, creado_por, fecha_creacion) VALUES (12, '1MOTIVO DE RECHACHAZO 2 ESTATUS CONSTRUCCION', 1, 2, 1, GETDATE());</v>
      </c>
      <c r="J80" s="24"/>
      <c r="K80" s="25"/>
    </row>
    <row r="81" spans="2:11" ht="16.8" x14ac:dyDescent="0.25">
      <c r="B81" s="35"/>
      <c r="C81" s="35">
        <v>13</v>
      </c>
      <c r="D81" s="22" t="s">
        <v>708</v>
      </c>
      <c r="E81" s="35">
        <v>1</v>
      </c>
      <c r="F81" s="35">
        <v>2</v>
      </c>
      <c r="G81" s="35">
        <v>1</v>
      </c>
      <c r="H81" s="22" t="s">
        <v>581</v>
      </c>
      <c r="I81" s="23" t="str">
        <f t="shared" si="0"/>
        <v>INSERT INTO motivos_rechazo (tipo_documento, motivo, estatus, tipo_proceso, creado_por, fecha_creacion) VALUES (13, '1MOTIVO DE RECHACHAZO 1 PRESUPUESTO', 1, 2, 1, GETDATE());</v>
      </c>
      <c r="J81" s="24"/>
      <c r="K81" s="25"/>
    </row>
    <row r="82" spans="2:11" ht="16.8" x14ac:dyDescent="0.25">
      <c r="B82" s="35"/>
      <c r="C82" s="35">
        <v>13</v>
      </c>
      <c r="D82" s="22" t="s">
        <v>709</v>
      </c>
      <c r="E82" s="35">
        <v>1</v>
      </c>
      <c r="F82" s="35">
        <v>2</v>
      </c>
      <c r="G82" s="35">
        <v>1</v>
      </c>
      <c r="H82" s="22" t="s">
        <v>581</v>
      </c>
      <c r="I82" s="23" t="str">
        <f t="shared" si="0"/>
        <v>INSERT INTO motivos_rechazo (tipo_documento, motivo, estatus, tipo_proceso, creado_por, fecha_creacion) VALUES (13, '1MOTIVO DE RECHACHAZO 2 PRESUPUESTO', 1, 2, 1, GETDATE());</v>
      </c>
      <c r="J82" s="24"/>
      <c r="K82" s="25"/>
    </row>
    <row r="83" spans="2:11" ht="16.8" x14ac:dyDescent="0.25">
      <c r="B83" s="35"/>
      <c r="C83" s="35">
        <v>14</v>
      </c>
      <c r="D83" s="22" t="s">
        <v>710</v>
      </c>
      <c r="E83" s="35">
        <v>1</v>
      </c>
      <c r="F83" s="35">
        <v>2</v>
      </c>
      <c r="G83" s="35">
        <v>1</v>
      </c>
      <c r="H83" s="22" t="s">
        <v>581</v>
      </c>
      <c r="I83" s="23" t="str">
        <f t="shared" si="0"/>
        <v>INSERT INTO motivos_rechazo (tipo_documento, motivo, estatus, tipo_proceso, creado_por, fecha_creacion) VALUES (14, '1MOTIVO DE RECHACHAZO 1 PROYECTO', 1, 2, 1, GETDATE());</v>
      </c>
      <c r="J83" s="24"/>
      <c r="K83" s="25"/>
    </row>
    <row r="84" spans="2:11" ht="16.8" x14ac:dyDescent="0.25">
      <c r="B84" s="35"/>
      <c r="C84" s="35">
        <v>14</v>
      </c>
      <c r="D84" s="22" t="s">
        <v>711</v>
      </c>
      <c r="E84" s="35">
        <v>1</v>
      </c>
      <c r="F84" s="35">
        <v>2</v>
      </c>
      <c r="G84" s="35">
        <v>1</v>
      </c>
      <c r="H84" s="22" t="s">
        <v>581</v>
      </c>
      <c r="I84" s="23" t="str">
        <f t="shared" si="0"/>
        <v>INSERT INTO motivos_rechazo (tipo_documento, motivo, estatus, tipo_proceso, creado_por, fecha_creacion) VALUES (14, '1MOTIVO DE RECHACHAZO 2 PROYECTO', 1, 2, 1, GETDATE());</v>
      </c>
      <c r="J84" s="24"/>
      <c r="K84" s="25"/>
    </row>
    <row r="85" spans="2:11" ht="16.8" x14ac:dyDescent="0.25">
      <c r="B85" s="35"/>
      <c r="C85" s="35">
        <v>15</v>
      </c>
      <c r="D85" s="22" t="s">
        <v>712</v>
      </c>
      <c r="E85" s="35">
        <v>1</v>
      </c>
      <c r="F85" s="35">
        <v>2</v>
      </c>
      <c r="G85" s="35">
        <v>1</v>
      </c>
      <c r="H85" s="22" t="s">
        <v>581</v>
      </c>
      <c r="I85" s="23" t="str">
        <f t="shared" si="0"/>
        <v>INSERT INTO motivos_rechazo (tipo_documento, motivo, estatus, tipo_proceso, creado_por, fecha_creacion) VALUES (15, '1MOTIVO DE RECHACHAZO 1 FACTURA ELECTRONICA', 1, 2, 1, GETDATE());</v>
      </c>
      <c r="J85" s="24"/>
      <c r="K85" s="25"/>
    </row>
    <row r="86" spans="2:11" ht="16.8" x14ac:dyDescent="0.25">
      <c r="B86" s="35"/>
      <c r="C86" s="35">
        <v>15</v>
      </c>
      <c r="D86" s="22" t="s">
        <v>713</v>
      </c>
      <c r="E86" s="35">
        <v>1</v>
      </c>
      <c r="F86" s="35">
        <v>2</v>
      </c>
      <c r="G86" s="35">
        <v>1</v>
      </c>
      <c r="H86" s="22" t="s">
        <v>581</v>
      </c>
      <c r="I86" s="23" t="str">
        <f t="shared" si="0"/>
        <v>INSERT INTO motivos_rechazo (tipo_documento, motivo, estatus, tipo_proceso, creado_por, fecha_creacion) VALUES (15, '1MOTIVO DE RECHACHAZO 2 FACTURA ELECTRONICA', 1, 2, 1, GETDATE());</v>
      </c>
      <c r="J86" s="24"/>
      <c r="K86" s="25"/>
    </row>
    <row r="87" spans="2:11" ht="16.8" x14ac:dyDescent="0.25">
      <c r="B87" s="35"/>
      <c r="C87" s="35">
        <v>16</v>
      </c>
      <c r="D87" s="22" t="s">
        <v>714</v>
      </c>
      <c r="E87" s="35">
        <v>1</v>
      </c>
      <c r="F87" s="35">
        <v>2</v>
      </c>
      <c r="G87" s="35">
        <v>1</v>
      </c>
      <c r="H87" s="22" t="s">
        <v>581</v>
      </c>
      <c r="I87" s="23" t="str">
        <f t="shared" si="0"/>
        <v>INSERT INTO motivos_rechazo (tipo_documento, motivo, estatus, tipo_proceso, creado_por, fecha_creacion) VALUES (16, '1MOTIVO DE RECHACHAZO 1 TESTIMONIO', 1, 2, 1, GETDATE());</v>
      </c>
      <c r="J87" s="24"/>
      <c r="K87" s="25"/>
    </row>
    <row r="88" spans="2:11" ht="16.8" x14ac:dyDescent="0.25">
      <c r="B88" s="35"/>
      <c r="C88" s="35">
        <v>16</v>
      </c>
      <c r="D88" s="22" t="s">
        <v>715</v>
      </c>
      <c r="E88" s="35">
        <v>1</v>
      </c>
      <c r="F88" s="35">
        <v>2</v>
      </c>
      <c r="G88" s="35">
        <v>1</v>
      </c>
      <c r="H88" s="22" t="s">
        <v>581</v>
      </c>
      <c r="I88" s="23" t="str">
        <f t="shared" si="0"/>
        <v>INSERT INTO motivos_rechazo (tipo_documento, motivo, estatus, tipo_proceso, creado_por, fecha_creacion) VALUES (16, '1MOTIVO DE RECHACHAZO 2 TESTIMONIO', 1, 2, 1, GETDATE());</v>
      </c>
      <c r="J88" s="24"/>
      <c r="K88" s="25"/>
    </row>
    <row r="89" spans="2:11" ht="16.8" x14ac:dyDescent="0.25">
      <c r="B89" s="35"/>
      <c r="C89" s="35"/>
      <c r="D89" s="22"/>
      <c r="E89" s="35"/>
      <c r="F89" s="35"/>
      <c r="G89" s="35"/>
      <c r="H89" s="22"/>
      <c r="I89" s="23"/>
      <c r="J89" s="24"/>
      <c r="K89" s="25"/>
    </row>
    <row r="90" spans="2:11" ht="16.8" x14ac:dyDescent="0.25">
      <c r="B90" s="35"/>
      <c r="C90" s="35"/>
      <c r="D90" s="22"/>
      <c r="E90" s="35"/>
      <c r="F90" s="35"/>
      <c r="G90" s="35"/>
      <c r="H90" s="22"/>
      <c r="I90" s="23"/>
      <c r="J90" s="24"/>
      <c r="K90" s="25"/>
    </row>
    <row r="91" spans="2:11" ht="16.8" x14ac:dyDescent="0.25">
      <c r="B91" s="35"/>
      <c r="C91" s="35"/>
      <c r="D91" s="22"/>
      <c r="E91" s="35"/>
      <c r="F91" s="35"/>
      <c r="G91" s="35"/>
      <c r="H91" s="22"/>
      <c r="I91" s="23"/>
      <c r="J91" s="24"/>
      <c r="K91" s="25"/>
    </row>
    <row r="92" spans="2:11" ht="16.8" x14ac:dyDescent="0.25">
      <c r="B92" s="35"/>
      <c r="C92" s="35"/>
      <c r="D92" s="22"/>
      <c r="E92" s="35"/>
      <c r="F92" s="35"/>
      <c r="G92" s="35"/>
      <c r="H92" s="22"/>
      <c r="I92" s="23"/>
      <c r="J92" s="24"/>
      <c r="K92" s="25"/>
    </row>
    <row r="93" spans="2:11" ht="16.8" x14ac:dyDescent="0.25">
      <c r="B93" s="35"/>
      <c r="C93" s="35"/>
      <c r="D93" s="22"/>
      <c r="E93" s="35"/>
      <c r="F93" s="35"/>
      <c r="G93" s="35"/>
      <c r="H93" s="22"/>
      <c r="I93" s="23"/>
      <c r="J93" s="24"/>
      <c r="K93" s="25"/>
    </row>
    <row r="94" spans="2:11" ht="16.8" x14ac:dyDescent="0.25">
      <c r="B94" s="35"/>
      <c r="C94" s="35"/>
      <c r="D94" s="22"/>
      <c r="E94" s="35"/>
      <c r="F94" s="35"/>
      <c r="G94" s="35"/>
      <c r="H94" s="22"/>
      <c r="I94" s="23"/>
      <c r="J94" s="24"/>
      <c r="K94" s="25"/>
    </row>
    <row r="95" spans="2:11" ht="16.8" x14ac:dyDescent="0.25">
      <c r="B95" s="35"/>
      <c r="C95" s="35"/>
      <c r="D95" s="22"/>
      <c r="E95" s="35"/>
      <c r="F95" s="35"/>
      <c r="G95" s="35"/>
      <c r="H95" s="22"/>
      <c r="I95" s="23"/>
      <c r="J95" s="24"/>
      <c r="K95" s="25"/>
    </row>
    <row r="96" spans="2:11" ht="16.8" x14ac:dyDescent="0.25">
      <c r="B96" s="35"/>
      <c r="C96" s="35"/>
      <c r="D96" s="22"/>
      <c r="E96" s="35"/>
      <c r="F96" s="35"/>
      <c r="G96" s="35"/>
      <c r="H96" s="22"/>
      <c r="I96" s="23"/>
      <c r="J96" s="24"/>
      <c r="K96" s="25"/>
    </row>
    <row r="97" spans="2:11" ht="16.8" x14ac:dyDescent="0.25">
      <c r="B97" s="35"/>
      <c r="C97" s="35"/>
      <c r="D97" s="22"/>
      <c r="E97" s="35"/>
      <c r="F97" s="35"/>
      <c r="G97" s="35"/>
      <c r="H97" s="22"/>
      <c r="I97" s="23"/>
      <c r="J97" s="24"/>
      <c r="K97" s="25"/>
    </row>
    <row r="98" spans="2:11" ht="16.8" x14ac:dyDescent="0.25">
      <c r="B98" s="35"/>
      <c r="C98" s="35"/>
      <c r="D98" s="22"/>
      <c r="E98" s="35"/>
      <c r="F98" s="35"/>
      <c r="G98" s="35"/>
      <c r="H98" s="22"/>
      <c r="I98" s="23"/>
      <c r="J98" s="24"/>
      <c r="K98" s="25"/>
    </row>
    <row r="99" spans="2:11" ht="16.8" x14ac:dyDescent="0.25">
      <c r="B99" s="35"/>
      <c r="C99" s="35"/>
      <c r="D99" s="22"/>
      <c r="E99" s="35"/>
      <c r="F99" s="35"/>
      <c r="G99" s="35"/>
      <c r="H99" s="22"/>
      <c r="I99" s="23"/>
      <c r="J99" s="24"/>
      <c r="K99" s="25"/>
    </row>
    <row r="100" spans="2:11" ht="16.8" x14ac:dyDescent="0.25">
      <c r="B100" s="35"/>
      <c r="C100" s="35"/>
      <c r="D100" s="22"/>
      <c r="E100" s="35"/>
      <c r="F100" s="35"/>
      <c r="G100" s="35"/>
      <c r="H100" s="22"/>
      <c r="I100" s="23"/>
      <c r="J100" s="24"/>
      <c r="K100" s="25"/>
    </row>
    <row r="101" spans="2:11" ht="16.8" x14ac:dyDescent="0.25">
      <c r="B101" s="35"/>
      <c r="C101" s="35"/>
      <c r="D101" s="22"/>
      <c r="E101" s="35"/>
      <c r="F101" s="35"/>
      <c r="G101" s="35"/>
      <c r="H101" s="22"/>
      <c r="I101" s="23"/>
      <c r="J101" s="24"/>
      <c r="K101" s="25"/>
    </row>
    <row r="102" spans="2:11" ht="16.8" x14ac:dyDescent="0.25">
      <c r="B102" s="35"/>
      <c r="C102" s="35"/>
      <c r="D102" s="22"/>
      <c r="E102" s="35"/>
      <c r="F102" s="35"/>
      <c r="G102" s="35"/>
      <c r="H102" s="22"/>
      <c r="I102" s="23"/>
      <c r="J102" s="24"/>
      <c r="K102" s="25"/>
    </row>
    <row r="103" spans="2:11" ht="16.8" x14ac:dyDescent="0.25">
      <c r="B103" s="35"/>
      <c r="C103" s="35"/>
      <c r="D103" s="22"/>
      <c r="E103" s="35"/>
      <c r="F103" s="35"/>
      <c r="G103" s="35"/>
      <c r="H103" s="22"/>
      <c r="I103" s="23"/>
      <c r="J103" s="24"/>
      <c r="K103" s="25"/>
    </row>
    <row r="104" spans="2:11" ht="16.8" x14ac:dyDescent="0.25">
      <c r="B104" s="35"/>
      <c r="C104" s="35"/>
      <c r="D104" s="22"/>
      <c r="E104" s="35"/>
      <c r="F104" s="35"/>
      <c r="G104" s="35"/>
      <c r="H104" s="22"/>
      <c r="I104" s="23"/>
      <c r="J104" s="24"/>
      <c r="K104" s="25"/>
    </row>
    <row r="105" spans="2:11" ht="16.8" x14ac:dyDescent="0.25">
      <c r="B105" s="35"/>
      <c r="C105" s="35"/>
      <c r="D105" s="22"/>
      <c r="E105" s="35"/>
      <c r="F105" s="35"/>
      <c r="G105" s="35"/>
      <c r="H105" s="22"/>
      <c r="I105" s="23"/>
      <c r="J105" s="24"/>
      <c r="K105" s="25"/>
    </row>
    <row r="106" spans="2:11" ht="16.8" x14ac:dyDescent="0.25">
      <c r="B106" s="35"/>
      <c r="C106" s="35"/>
      <c r="D106" s="22"/>
      <c r="E106" s="35"/>
      <c r="F106" s="35"/>
      <c r="G106" s="35"/>
      <c r="H106" s="22"/>
      <c r="I106" s="23"/>
      <c r="J106" s="24"/>
      <c r="K106" s="25"/>
    </row>
    <row r="107" spans="2:11" ht="16.8" x14ac:dyDescent="0.25">
      <c r="B107" s="35"/>
      <c r="C107" s="35"/>
      <c r="D107" s="22"/>
      <c r="E107" s="35"/>
      <c r="F107" s="35"/>
      <c r="G107" s="35"/>
      <c r="H107" s="22"/>
      <c r="I107" s="23"/>
      <c r="J107" s="24"/>
      <c r="K107" s="25"/>
    </row>
    <row r="108" spans="2:11" ht="16.8" x14ac:dyDescent="0.25">
      <c r="B108" s="35"/>
      <c r="C108" s="35"/>
      <c r="D108" s="22"/>
      <c r="E108" s="35"/>
      <c r="F108" s="35"/>
      <c r="G108" s="35"/>
      <c r="H108" s="22"/>
      <c r="I108" s="23"/>
      <c r="J108" s="24"/>
      <c r="K108" s="25"/>
    </row>
    <row r="109" spans="2:11" ht="16.8" x14ac:dyDescent="0.25">
      <c r="B109" s="35"/>
      <c r="C109" s="35"/>
      <c r="D109" s="22"/>
      <c r="E109" s="35"/>
      <c r="F109" s="35"/>
      <c r="G109" s="35"/>
      <c r="H109" s="22"/>
      <c r="I109" s="23"/>
      <c r="J109" s="24"/>
      <c r="K109" s="25"/>
    </row>
    <row r="110" spans="2:11" ht="16.8" x14ac:dyDescent="0.25">
      <c r="B110" s="35"/>
      <c r="C110" s="35"/>
      <c r="D110" s="22"/>
      <c r="E110" s="35"/>
      <c r="F110" s="35"/>
      <c r="G110" s="35"/>
      <c r="H110" s="22"/>
      <c r="I110" s="23"/>
      <c r="J110" s="24"/>
      <c r="K110" s="25"/>
    </row>
    <row r="111" spans="2:11" ht="16.8" x14ac:dyDescent="0.25">
      <c r="B111" s="35"/>
      <c r="C111" s="35"/>
      <c r="D111" s="22"/>
      <c r="E111" s="35"/>
      <c r="F111" s="35"/>
      <c r="G111" s="35"/>
      <c r="H111" s="22"/>
      <c r="I111" s="23"/>
      <c r="J111" s="24"/>
      <c r="K111" s="25"/>
    </row>
    <row r="112" spans="2:11" ht="16.8" x14ac:dyDescent="0.25">
      <c r="B112" s="35"/>
      <c r="C112" s="35"/>
      <c r="D112" s="22"/>
      <c r="E112" s="35"/>
      <c r="F112" s="35"/>
      <c r="G112" s="35"/>
      <c r="H112" s="22"/>
      <c r="I112" s="23"/>
      <c r="J112" s="24"/>
      <c r="K112" s="25"/>
    </row>
  </sheetData>
  <mergeCells count="1">
    <mergeCell ref="B1:E1"/>
  </mergeCells>
  <pageMargins left="0.25" right="0.25" top="0.75" bottom="0.75" header="0.3" footer="0.3"/>
  <pageSetup scale="45" fitToWidth="0"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BA18-43FC-4AA3-9F68-42090DA2E259}">
  <sheetPr>
    <tabColor rgb="FF002A6C"/>
  </sheetPr>
  <dimension ref="B1:L17"/>
  <sheetViews>
    <sheetView showGridLines="0" zoomScale="85" zoomScaleNormal="85" zoomScalePageLayoutView="80" workbookViewId="0">
      <selection activeCell="D25" sqref="D25"/>
    </sheetView>
  </sheetViews>
  <sheetFormatPr baseColWidth="10" defaultColWidth="9.109375" defaultRowHeight="13.2" x14ac:dyDescent="0.25"/>
  <cols>
    <col min="1" max="1" width="4.77734375" style="10" customWidth="1"/>
    <col min="2" max="2" width="16" style="27" customWidth="1"/>
    <col min="3" max="3" width="33.5546875" style="27" bestFit="1" customWidth="1"/>
    <col min="4" max="4" width="51.5546875" style="27" customWidth="1"/>
    <col min="5" max="6" width="12.6640625" style="27" bestFit="1" customWidth="1"/>
    <col min="7" max="7" width="13.5546875" style="10" bestFit="1" customWidth="1"/>
    <col min="8" max="8" width="15.77734375" style="10" bestFit="1" customWidth="1"/>
    <col min="9" max="9" width="17.77734375" style="10" customWidth="1"/>
    <col min="10" max="10" width="18.33203125" style="10" customWidth="1"/>
    <col min="11" max="11" width="16.6640625" style="10" customWidth="1"/>
    <col min="12" max="16384" width="9.109375" style="10"/>
  </cols>
  <sheetData>
    <row r="1" spans="2:12" ht="15.9" customHeight="1" x14ac:dyDescent="0.25">
      <c r="B1" s="38"/>
      <c r="C1" s="38"/>
      <c r="D1" s="38"/>
      <c r="E1" s="38"/>
      <c r="F1" s="38"/>
    </row>
    <row r="2" spans="2:12" ht="15.9" customHeight="1" x14ac:dyDescent="0.25">
      <c r="B2" s="11"/>
      <c r="C2" s="11"/>
      <c r="D2" s="11"/>
      <c r="E2" s="11"/>
      <c r="F2" s="11"/>
    </row>
    <row r="3" spans="2:12" ht="34.799999999999997" x14ac:dyDescent="0.75">
      <c r="B3" s="12" t="s">
        <v>677</v>
      </c>
      <c r="C3" s="12"/>
      <c r="D3" s="12"/>
      <c r="E3" s="13" t="s">
        <v>678</v>
      </c>
      <c r="F3" s="13" t="s">
        <v>678</v>
      </c>
      <c r="G3" s="33"/>
      <c r="H3" s="33"/>
      <c r="I3" s="14"/>
      <c r="J3" s="14"/>
      <c r="K3" s="14"/>
    </row>
    <row r="4" spans="2:12" ht="19.2" x14ac:dyDescent="0.45">
      <c r="B4" s="15"/>
      <c r="C4" s="15"/>
      <c r="D4" s="15"/>
      <c r="E4" s="13" t="s">
        <v>679</v>
      </c>
      <c r="F4" s="13" t="s">
        <v>679</v>
      </c>
      <c r="G4" s="14"/>
      <c r="H4" s="14"/>
      <c r="I4" s="14"/>
      <c r="J4" s="14"/>
      <c r="K4" s="14"/>
    </row>
    <row r="5" spans="2:12" s="18" customFormat="1" ht="15" customHeight="1" x14ac:dyDescent="0.45">
      <c r="B5" s="28"/>
      <c r="C5" s="28"/>
      <c r="D5" s="28"/>
      <c r="E5" s="28"/>
      <c r="F5" s="28"/>
      <c r="G5" s="16"/>
      <c r="H5" s="17"/>
      <c r="I5" s="16"/>
      <c r="J5" s="16"/>
      <c r="K5" s="16"/>
    </row>
    <row r="6" spans="2:12" s="21" customFormat="1" ht="28.5" customHeight="1" x14ac:dyDescent="0.35">
      <c r="B6" s="19" t="s">
        <v>680</v>
      </c>
      <c r="C6" s="19" t="s">
        <v>635</v>
      </c>
      <c r="D6" s="19" t="s">
        <v>681</v>
      </c>
      <c r="E6" s="19" t="s">
        <v>682</v>
      </c>
      <c r="F6" s="19" t="s">
        <v>2</v>
      </c>
      <c r="G6" s="19" t="s">
        <v>1</v>
      </c>
      <c r="H6" s="19" t="s">
        <v>0</v>
      </c>
      <c r="I6" s="13" t="str">
        <f>CONCATENATE("INSERT INTO ", F$4, " (", C6, ", ", D6, ", ", E6, ", ", F6, ", ", G6, ", ", H6, ") VALUES (")</f>
        <v>INSERT INTO motivos_rechazo_x_documento (id_motivo, id_documento, tipo, estatus, creado_por, fecha_creacion) VALUES (</v>
      </c>
      <c r="J6" s="20"/>
      <c r="K6" s="20"/>
    </row>
    <row r="7" spans="2:12" s="26" customFormat="1" ht="16.8" x14ac:dyDescent="0.25">
      <c r="B7" s="35">
        <v>1</v>
      </c>
      <c r="C7" s="35">
        <v>1</v>
      </c>
      <c r="D7" s="35">
        <v>1</v>
      </c>
      <c r="E7" s="35">
        <v>1</v>
      </c>
      <c r="F7" s="35">
        <v>1</v>
      </c>
      <c r="G7" s="35">
        <v>1</v>
      </c>
      <c r="H7" s="22" t="s">
        <v>581</v>
      </c>
      <c r="I7" s="23" t="str">
        <f>CONCATENATE(I$6, C7, ", ", D7, ", ", E7, ",", F7, ", ", G7, ", ", H7, ");")</f>
        <v>INSERT INTO motivos_rechazo_x_documento (id_motivo, id_documento, tipo, estatus, creado_por, fecha_creacion) VALUES (1, 1, 1,1, 1, GETDATE());</v>
      </c>
      <c r="J7" s="24" t="str">
        <f>CONCATENATE("UPDATE ", F$4, " SET ", C6, " = ", C7, ", ", D$6, " = ", D7, ", ", E$7, " = ", E7, ", ", F$6, " = ", F7, ", ", G$6, " = ", G7, ", ", H$6, " = ", H7,  " WHERE ", B$6, " = ", B7, ";")</f>
        <v>UPDATE motivos_rechazo_x_documento SET id_motivo = 1, id_documento = 1, 1 = 1, estatus = 1, creado_por = 1, fecha_creacion = GETDATE() WHERE id_mrxdoc = 1;</v>
      </c>
      <c r="K7" s="25" t="str">
        <f>CONCATENATE("DELETE FROM ", F$4, " WHERE ", B$6, " = ", B7, ";")</f>
        <v>DELETE FROM motivos_rechazo_x_documento WHERE id_mrxdoc = 1;</v>
      </c>
      <c r="L7" s="26" t="s">
        <v>582</v>
      </c>
    </row>
    <row r="8" spans="2:12" s="26" customFormat="1" ht="16.8" x14ac:dyDescent="0.25">
      <c r="B8" s="35">
        <v>2</v>
      </c>
      <c r="C8" s="35">
        <v>4</v>
      </c>
      <c r="D8" s="35">
        <v>527517</v>
      </c>
      <c r="E8" s="35">
        <v>2</v>
      </c>
      <c r="F8" s="35">
        <v>1</v>
      </c>
      <c r="G8" s="35">
        <v>1</v>
      </c>
      <c r="H8" s="22" t="s">
        <v>581</v>
      </c>
      <c r="I8" s="23" t="str">
        <f t="shared" ref="I8:I10" si="0">CONCATENATE(I$6, C8, ", ", D8, ", ", E8, ",", F8, ", ", G8, ", ", H8, ");")</f>
        <v>INSERT INTO motivos_rechazo_x_documento (id_motivo, id_documento, tipo, estatus, creado_por, fecha_creacion) VALUES (4, 527517, 2,1, 1, GETDATE());</v>
      </c>
      <c r="J8" s="24" t="str">
        <f t="shared" ref="J8:J10" si="1">CONCATENATE("UPDATE ", F$4, " SET ", C7, " = ", C8, ", ", D$6, " = ", D8, ", ", E$7, " = ", E8, ", ", F$6, " = ", F8, ", ", G$6, " = ", G8, ", ", H$6, " = ", H8,  " WHERE ", B$6, " = ", B8, ";")</f>
        <v>UPDATE motivos_rechazo_x_documento SET 1 = 4, id_documento = 527517, 1 = 2, estatus = 1, creado_por = 1, fecha_creacion = GETDATE() WHERE id_mrxdoc = 2;</v>
      </c>
      <c r="K8" s="25" t="str">
        <f t="shared" ref="K8:K10" si="2">CONCATENATE("DELETE FROM ", F$4, " WHERE ", B$6, " = ", B8, ";")</f>
        <v>DELETE FROM motivos_rechazo_x_documento WHERE id_mrxdoc = 2;</v>
      </c>
      <c r="L8" s="26" t="s">
        <v>582</v>
      </c>
    </row>
    <row r="9" spans="2:12" s="26" customFormat="1" ht="16.8" x14ac:dyDescent="0.25">
      <c r="B9" s="35"/>
      <c r="C9" s="35"/>
      <c r="D9" s="35"/>
      <c r="E9" s="36"/>
      <c r="F9" s="36"/>
      <c r="G9" s="36"/>
      <c r="H9" s="35"/>
      <c r="I9" s="23" t="str">
        <f t="shared" si="0"/>
        <v>INSERT INTO motivos_rechazo_x_documento (id_motivo, id_documento, tipo, estatus, creado_por, fecha_creacion) VALUES (, , ,, , );</v>
      </c>
      <c r="J9" s="24" t="str">
        <f t="shared" si="1"/>
        <v>UPDATE motivos_rechazo_x_documento SET 4 = , id_documento = , 1 = , estatus = , creado_por = , fecha_creacion =  WHERE id_mrxdoc = ;</v>
      </c>
      <c r="K9" s="25" t="str">
        <f t="shared" si="2"/>
        <v>DELETE FROM motivos_rechazo_x_documento WHERE id_mrxdoc = ;</v>
      </c>
      <c r="L9" s="26" t="s">
        <v>582</v>
      </c>
    </row>
    <row r="10" spans="2:12" s="26" customFormat="1" ht="16.8" x14ac:dyDescent="0.25">
      <c r="B10" s="35"/>
      <c r="C10" s="35"/>
      <c r="D10" s="35"/>
      <c r="E10" s="36"/>
      <c r="F10" s="36"/>
      <c r="G10" s="36"/>
      <c r="H10" s="35"/>
      <c r="I10" s="23" t="str">
        <f t="shared" si="0"/>
        <v>INSERT INTO motivos_rechazo_x_documento (id_motivo, id_documento, tipo, estatus, creado_por, fecha_creacion) VALUES (, , ,, , );</v>
      </c>
      <c r="J10" s="24" t="str">
        <f t="shared" si="1"/>
        <v>UPDATE motivos_rechazo_x_documento SET  = , id_documento = , 1 = , estatus = , creado_por = , fecha_creacion =  WHERE id_mrxdoc = ;</v>
      </c>
      <c r="K10" s="25" t="str">
        <f t="shared" si="2"/>
        <v>DELETE FROM motivos_rechazo_x_documento WHERE id_mrxdoc = ;</v>
      </c>
      <c r="L10" s="26" t="s">
        <v>582</v>
      </c>
    </row>
    <row r="17" spans="5:6" x14ac:dyDescent="0.25">
      <c r="E17" s="37"/>
      <c r="F17" s="37"/>
    </row>
  </sheetData>
  <mergeCells count="1">
    <mergeCell ref="B1:F1"/>
  </mergeCells>
  <pageMargins left="0.25" right="0.25" top="0.75" bottom="0.75" header="0.3" footer="0.3"/>
  <pageSetup scale="45"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3CBD-144E-403B-9617-37530D5D5DE2}">
  <sheetPr>
    <tabColor rgb="FF002060"/>
  </sheetPr>
  <dimension ref="B2:H60"/>
  <sheetViews>
    <sheetView showGridLines="0" zoomScale="90" zoomScaleNormal="90" workbookViewId="0">
      <selection activeCell="G23" sqref="G23"/>
    </sheetView>
  </sheetViews>
  <sheetFormatPr baseColWidth="10" defaultRowHeight="14.4" x14ac:dyDescent="0.3"/>
  <cols>
    <col min="1" max="1" width="5.5546875" customWidth="1"/>
    <col min="3" max="3" width="56.88671875" customWidth="1"/>
    <col min="4" max="4" width="14.109375" bestFit="1" customWidth="1"/>
    <col min="5" max="5" width="14.88671875" bestFit="1" customWidth="1"/>
    <col min="7" max="7" width="13.109375" customWidth="1"/>
  </cols>
  <sheetData>
    <row r="2" spans="2:8" ht="52.2" x14ac:dyDescent="1.1000000000000001">
      <c r="B2" s="4" t="s">
        <v>4</v>
      </c>
    </row>
    <row r="4" spans="2:8" ht="16.8" x14ac:dyDescent="0.4">
      <c r="B4" s="2" t="s">
        <v>6</v>
      </c>
      <c r="C4" s="2" t="s">
        <v>3</v>
      </c>
      <c r="D4" s="2" t="s">
        <v>2</v>
      </c>
      <c r="E4" s="2" t="s">
        <v>0</v>
      </c>
      <c r="F4" s="2" t="s">
        <v>1</v>
      </c>
      <c r="G4" s="8" t="s">
        <v>460</v>
      </c>
    </row>
    <row r="5" spans="2:8" ht="16.8" x14ac:dyDescent="0.3">
      <c r="B5" s="1">
        <v>1</v>
      </c>
      <c r="C5" s="3" t="s">
        <v>7</v>
      </c>
      <c r="D5" s="1">
        <v>1</v>
      </c>
      <c r="E5" s="7" t="s">
        <v>59</v>
      </c>
      <c r="F5" s="1">
        <v>1</v>
      </c>
      <c r="G5" s="23" t="str">
        <f>_xlfn.CONCAT(G$4, "'", C5, "', ", D5, ", ", E5, ", ", F5, ");")</f>
        <v>INSERT INTO catalogos (nombre, estatus, fecha_creacion, creado_por) VALUES ('Rol', 1, GETDATE(), 1);</v>
      </c>
      <c r="H5" s="24" t="str">
        <f>_xlfn.CONCAT("UPDATE catalogos SET nombre = '", C5, "', estatus = ", D5, " WHERE id_catalogo = ",B5, ";")</f>
        <v>UPDATE catalogos SET nombre = 'Rol', estatus = 1 WHERE id_catalogo = 1;</v>
      </c>
    </row>
    <row r="6" spans="2:8" ht="16.8" x14ac:dyDescent="0.3">
      <c r="B6" s="1">
        <v>2</v>
      </c>
      <c r="C6" s="3" t="s">
        <v>8</v>
      </c>
      <c r="D6" s="1">
        <v>1</v>
      </c>
      <c r="E6" s="7" t="s">
        <v>59</v>
      </c>
      <c r="F6" s="1">
        <v>1</v>
      </c>
      <c r="G6" s="23" t="str">
        <f t="shared" ref="G6:G59" si="0">_xlfn.CONCAT(G$4, "'", C6, "', ", D6, ", ", E6, ", ", F6, ");")</f>
        <v>INSERT INTO catalogos (nombre, estatus, fecha_creacion, creado_por) VALUES ('SN', 1, GETDATE(), 1);</v>
      </c>
      <c r="H6" s="24" t="str">
        <f t="shared" ref="H6:H59" si="1">_xlfn.CONCAT("UPDATE catalogos SET nombre = '", C6, "', estatus = ", D6, " WHERE id_catalogo = ",B6, ";")</f>
        <v>UPDATE catalogos SET nombre = 'SN', estatus = 1 WHERE id_catalogo = 2;</v>
      </c>
    </row>
    <row r="7" spans="2:8" ht="16.8" x14ac:dyDescent="0.3">
      <c r="B7" s="1">
        <v>3</v>
      </c>
      <c r="C7" s="3" t="s">
        <v>9</v>
      </c>
      <c r="D7" s="1">
        <v>1</v>
      </c>
      <c r="E7" s="7" t="s">
        <v>59</v>
      </c>
      <c r="F7" s="1">
        <v>1</v>
      </c>
      <c r="G7" s="23" t="str">
        <f t="shared" si="0"/>
        <v>INSERT INTO catalogos (nombre, estatus, fecha_creacion, creado_por) VALUES ('Estatus', 1, GETDATE(), 1);</v>
      </c>
      <c r="H7" s="24" t="str">
        <f t="shared" si="1"/>
        <v>UPDATE catalogos SET nombre = 'Estatus', estatus = 1 WHERE id_catalogo = 3;</v>
      </c>
    </row>
    <row r="8" spans="2:8" ht="16.8" x14ac:dyDescent="0.3">
      <c r="B8" s="1">
        <v>5</v>
      </c>
      <c r="C8" s="3" t="s">
        <v>10</v>
      </c>
      <c r="D8" s="1">
        <v>1</v>
      </c>
      <c r="E8" s="7" t="s">
        <v>59</v>
      </c>
      <c r="F8" s="1">
        <v>1</v>
      </c>
      <c r="G8" s="23" t="str">
        <f t="shared" si="0"/>
        <v>INSERT INTO catalogos (nombre, estatus, fecha_creacion, creado_por) VALUES ('Plaza de venta', 1, GETDATE(), 1);</v>
      </c>
      <c r="H8" s="24" t="str">
        <f t="shared" si="1"/>
        <v>UPDATE catalogos SET nombre = 'Plaza de venta', estatus = 1 WHERE id_catalogo = 5;</v>
      </c>
    </row>
    <row r="9" spans="2:8" ht="16.8" x14ac:dyDescent="0.3">
      <c r="B9" s="1">
        <v>6</v>
      </c>
      <c r="C9" s="3" t="s">
        <v>11</v>
      </c>
      <c r="D9" s="1">
        <v>1</v>
      </c>
      <c r="E9" s="7" t="s">
        <v>59</v>
      </c>
      <c r="F9" s="1">
        <v>1</v>
      </c>
      <c r="G9" s="23" t="str">
        <f t="shared" si="0"/>
        <v>INSERT INTO catalogos (nombre, estatus, fecha_creacion, creado_por) VALUES ('Zona de venta', 1, GETDATE(), 1);</v>
      </c>
      <c r="H9" s="24" t="str">
        <f t="shared" si="1"/>
        <v>UPDATE catalogos SET nombre = 'Zona de venta', estatus = 1 WHERE id_catalogo = 6;</v>
      </c>
    </row>
    <row r="10" spans="2:8" ht="16.8" x14ac:dyDescent="0.3">
      <c r="B10" s="1">
        <v>7</v>
      </c>
      <c r="C10" s="3" t="s">
        <v>12</v>
      </c>
      <c r="D10" s="1">
        <v>0</v>
      </c>
      <c r="E10" s="7" t="s">
        <v>59</v>
      </c>
      <c r="F10" s="1">
        <v>1</v>
      </c>
      <c r="G10" s="23" t="str">
        <f t="shared" si="0"/>
        <v>INSERT INTO catalogos (nombre, estatus, fecha_creacion, creado_por) VALUES ('Medio publicitario', 0, GETDATE(), 1);</v>
      </c>
      <c r="H10" s="24" t="str">
        <f t="shared" si="1"/>
        <v>UPDATE catalogos SET nombre = 'Medio publicitario', estatus = 0 WHERE id_catalogo = 7;</v>
      </c>
    </row>
    <row r="11" spans="2:8" ht="16.8" x14ac:dyDescent="0.3">
      <c r="B11" s="1">
        <v>8</v>
      </c>
      <c r="C11" s="3" t="s">
        <v>13</v>
      </c>
      <c r="D11" s="1">
        <v>1</v>
      </c>
      <c r="E11" s="7" t="s">
        <v>59</v>
      </c>
      <c r="F11" s="1">
        <v>1</v>
      </c>
      <c r="G11" s="23" t="str">
        <f t="shared" si="0"/>
        <v>INSERT INTO catalogos (nombre, estatus, fecha_creacion, creado_por) VALUES ('Tipo cliente', 1, GETDATE(), 1);</v>
      </c>
      <c r="H11" s="24" t="str">
        <f t="shared" si="1"/>
        <v>UPDATE catalogos SET nombre = 'Tipo cliente', estatus = 1 WHERE id_catalogo = 8;</v>
      </c>
    </row>
    <row r="12" spans="2:8" ht="16.8" x14ac:dyDescent="0.3">
      <c r="B12" s="1">
        <v>9</v>
      </c>
      <c r="C12" s="3" t="s">
        <v>14</v>
      </c>
      <c r="D12" s="1">
        <v>1</v>
      </c>
      <c r="E12" s="7" t="s">
        <v>59</v>
      </c>
      <c r="F12" s="1">
        <v>1</v>
      </c>
      <c r="G12" s="23" t="str">
        <f t="shared" si="0"/>
        <v>INSERT INTO catalogos (nombre, estatus, fecha_creacion, creado_por) VALUES ('Lugar prospección', 1, GETDATE(), 1);</v>
      </c>
      <c r="H12" s="24" t="str">
        <f t="shared" si="1"/>
        <v>UPDATE catalogos SET nombre = 'Lugar prospección', estatus = 1 WHERE id_catalogo = 9;</v>
      </c>
    </row>
    <row r="13" spans="2:8" ht="16.8" x14ac:dyDescent="0.3">
      <c r="B13" s="1">
        <v>10</v>
      </c>
      <c r="C13" s="3" t="s">
        <v>15</v>
      </c>
      <c r="D13" s="1">
        <v>1</v>
      </c>
      <c r="E13" s="7" t="s">
        <v>59</v>
      </c>
      <c r="F13" s="1">
        <v>1</v>
      </c>
      <c r="G13" s="23" t="str">
        <f t="shared" si="0"/>
        <v>INSERT INTO catalogos (nombre, estatus, fecha_creacion, creado_por) VALUES ('Personalidad jurídica', 1, GETDATE(), 1);</v>
      </c>
      <c r="H13" s="24" t="str">
        <f t="shared" si="1"/>
        <v>UPDATE catalogos SET nombre = 'Personalidad jurídica', estatus = 1 WHERE id_catalogo = 10;</v>
      </c>
    </row>
    <row r="14" spans="2:8" ht="16.8" x14ac:dyDescent="0.3">
      <c r="B14" s="1">
        <v>11</v>
      </c>
      <c r="C14" s="3" t="s">
        <v>16</v>
      </c>
      <c r="D14" s="1">
        <v>1</v>
      </c>
      <c r="E14" s="7" t="s">
        <v>59</v>
      </c>
      <c r="F14" s="1">
        <v>1</v>
      </c>
      <c r="G14" s="23" t="str">
        <f t="shared" si="0"/>
        <v>INSERT INTO catalogos (nombre, estatus, fecha_creacion, creado_por) VALUES ('Nacionalidad', 1, GETDATE(), 1);</v>
      </c>
      <c r="H14" s="24" t="str">
        <f t="shared" si="1"/>
        <v>UPDATE catalogos SET nombre = 'Nacionalidad', estatus = 1 WHERE id_catalogo = 11;</v>
      </c>
    </row>
    <row r="15" spans="2:8" ht="16.8" x14ac:dyDescent="0.3">
      <c r="B15" s="1">
        <v>16</v>
      </c>
      <c r="C15" s="3" t="s">
        <v>17</v>
      </c>
      <c r="D15" s="1">
        <v>1</v>
      </c>
      <c r="E15" s="7" t="s">
        <v>59</v>
      </c>
      <c r="F15" s="1">
        <v>1</v>
      </c>
      <c r="G15" s="23" t="str">
        <f t="shared" si="0"/>
        <v>INSERT INTO catalogos (nombre, estatus, fecha_creacion, creado_por) VALUES ('Forma de pago', 1, GETDATE(), 1);</v>
      </c>
      <c r="H15" s="24" t="str">
        <f t="shared" si="1"/>
        <v>UPDATE catalogos SET nombre = 'Forma de pago', estatus = 1 WHERE id_catalogo = 16;</v>
      </c>
    </row>
    <row r="16" spans="2:8" ht="16.8" x14ac:dyDescent="0.3">
      <c r="B16" s="1">
        <v>17</v>
      </c>
      <c r="C16" s="3" t="s">
        <v>18</v>
      </c>
      <c r="D16" s="1">
        <v>1</v>
      </c>
      <c r="E16" s="7" t="s">
        <v>59</v>
      </c>
      <c r="F16" s="1">
        <v>1</v>
      </c>
      <c r="G16" s="23" t="str">
        <f t="shared" si="0"/>
        <v>INSERT INTO catalogos (nombre, estatus, fecha_creacion, creado_por) VALUES ('Lugares de prospección MKT', 1, GETDATE(), 1);</v>
      </c>
      <c r="H16" s="24" t="str">
        <f t="shared" si="1"/>
        <v>UPDATE catalogos SET nombre = 'Lugares de prospección MKT', estatus = 1 WHERE id_catalogo = 17;</v>
      </c>
    </row>
    <row r="17" spans="2:8" ht="16.8" x14ac:dyDescent="0.3">
      <c r="B17" s="1">
        <v>18</v>
      </c>
      <c r="C17" s="3" t="s">
        <v>19</v>
      </c>
      <c r="D17" s="1">
        <v>1</v>
      </c>
      <c r="E17" s="7" t="s">
        <v>59</v>
      </c>
      <c r="F17" s="1">
        <v>1</v>
      </c>
      <c r="G17" s="23" t="str">
        <f t="shared" si="0"/>
        <v>INSERT INTO catalogos (nombre, estatus, fecha_creacion, creado_por) VALUES ('Estado civil', 1, GETDATE(), 1);</v>
      </c>
      <c r="H17" s="24" t="str">
        <f t="shared" si="1"/>
        <v>UPDATE catalogos SET nombre = 'Estado civil', estatus = 1 WHERE id_catalogo = 18;</v>
      </c>
    </row>
    <row r="18" spans="2:8" ht="16.8" x14ac:dyDescent="0.3">
      <c r="B18" s="1">
        <v>19</v>
      </c>
      <c r="C18" s="3" t="s">
        <v>20</v>
      </c>
      <c r="D18" s="1">
        <v>1</v>
      </c>
      <c r="E18" s="7" t="s">
        <v>59</v>
      </c>
      <c r="F18" s="1">
        <v>1</v>
      </c>
      <c r="G18" s="23" t="str">
        <f t="shared" si="0"/>
        <v>INSERT INTO catalogos (nombre, estatus, fecha_creacion, creado_por) VALUES ('Régimen matrimonial', 1, GETDATE(), 1);</v>
      </c>
      <c r="H18" s="24" t="str">
        <f t="shared" si="1"/>
        <v>UPDATE catalogos SET nombre = 'Régimen matrimonial', estatus = 1 WHERE id_catalogo = 19;</v>
      </c>
    </row>
    <row r="19" spans="2:8" ht="16.8" x14ac:dyDescent="0.3">
      <c r="B19" s="1">
        <v>20</v>
      </c>
      <c r="C19" s="3" t="s">
        <v>21</v>
      </c>
      <c r="D19" s="1">
        <v>1</v>
      </c>
      <c r="E19" s="7" t="s">
        <v>59</v>
      </c>
      <c r="F19" s="1">
        <v>1</v>
      </c>
      <c r="G19" s="23" t="str">
        <f t="shared" si="0"/>
        <v>INSERT INTO catalogos (nombre, estatus, fecha_creacion, creado_por) VALUES ('Vive en casa', 1, GETDATE(), 1);</v>
      </c>
      <c r="H19" s="24" t="str">
        <f t="shared" si="1"/>
        <v>UPDATE catalogos SET nombre = 'Vive en casa', estatus = 1 WHERE id_catalogo = 20;</v>
      </c>
    </row>
    <row r="20" spans="2:8" ht="16.8" x14ac:dyDescent="0.3">
      <c r="B20" s="1">
        <v>21</v>
      </c>
      <c r="C20" s="3" t="s">
        <v>22</v>
      </c>
      <c r="D20" s="1">
        <v>1</v>
      </c>
      <c r="E20" s="7" t="s">
        <v>59</v>
      </c>
      <c r="F20" s="1">
        <v>1</v>
      </c>
      <c r="G20" s="23" t="str">
        <f t="shared" si="0"/>
        <v>INSERT INTO catalogos (nombre, estatus, fecha_creacion, creado_por) VALUES ('Forma de venta', 1, GETDATE(), 1);</v>
      </c>
      <c r="H20" s="24" t="str">
        <f t="shared" si="1"/>
        <v>UPDATE catalogos SET nombre = 'Forma de venta', estatus = 1 WHERE id_catalogo = 21;</v>
      </c>
    </row>
    <row r="21" spans="2:8" ht="16.8" x14ac:dyDescent="0.3">
      <c r="B21" s="1">
        <v>22</v>
      </c>
      <c r="C21" s="3" t="s">
        <v>23</v>
      </c>
      <c r="D21" s="1">
        <v>1</v>
      </c>
      <c r="E21" s="7" t="s">
        <v>59</v>
      </c>
      <c r="F21" s="1">
        <v>1</v>
      </c>
      <c r="G21" s="23" t="str">
        <f t="shared" si="0"/>
        <v>INSERT INTO catalogos (nombre, estatus, fecha_creacion, creado_por) VALUES ('Tipo de venta', 1, GETDATE(), 1);</v>
      </c>
      <c r="H21" s="24" t="str">
        <f t="shared" si="1"/>
        <v>UPDATE catalogos SET nombre = 'Tipo de venta', estatus = 1 WHERE id_catalogo = 22;</v>
      </c>
    </row>
    <row r="22" spans="2:8" ht="16.8" x14ac:dyDescent="0.3">
      <c r="B22" s="1">
        <v>23</v>
      </c>
      <c r="C22" s="3" t="s">
        <v>24</v>
      </c>
      <c r="D22" s="1">
        <v>1</v>
      </c>
      <c r="E22" s="7" t="s">
        <v>59</v>
      </c>
      <c r="F22" s="1">
        <v>1</v>
      </c>
      <c r="G22" s="23" t="str">
        <f t="shared" si="0"/>
        <v>INSERT INTO catalogos (nombre, estatus, fecha_creacion, creado_por) VALUES ('Estatus comisión', 1, GETDATE(), 1);</v>
      </c>
      <c r="H22" s="24" t="str">
        <f t="shared" si="1"/>
        <v>UPDATE catalogos SET nombre = 'Estatus comisión', estatus = 1 WHERE id_catalogo = 23;</v>
      </c>
    </row>
    <row r="23" spans="2:8" ht="16.8" x14ac:dyDescent="0.3">
      <c r="B23" s="1">
        <v>24</v>
      </c>
      <c r="C23" s="3" t="s">
        <v>25</v>
      </c>
      <c r="D23" s="1">
        <v>1</v>
      </c>
      <c r="E23" s="7" t="s">
        <v>59</v>
      </c>
      <c r="F23" s="1">
        <v>1</v>
      </c>
      <c r="G23" s="23" t="str">
        <f t="shared" si="0"/>
        <v>INSERT INTO catalogos (nombre, estatus, fecha_creacion, creado_por) VALUES ('Nomenclatura movimientos', 1, GETDATE(), 1);</v>
      </c>
      <c r="H23" s="24" t="str">
        <f t="shared" si="1"/>
        <v>UPDATE catalogos SET nombre = 'Nomenclatura movimientos', estatus = 1 WHERE id_catalogo = 24;</v>
      </c>
    </row>
    <row r="24" spans="2:8" ht="16.8" x14ac:dyDescent="0.3">
      <c r="B24" s="1">
        <v>25</v>
      </c>
      <c r="C24" s="3" t="s">
        <v>26</v>
      </c>
      <c r="D24" s="1">
        <v>1</v>
      </c>
      <c r="E24" s="7" t="s">
        <v>59</v>
      </c>
      <c r="F24" s="1">
        <v>1</v>
      </c>
      <c r="G24" s="23" t="str">
        <f t="shared" si="0"/>
        <v>INSERT INTO catalogos (nombre, estatus, fecha_creacion, creado_por) VALUES ('Permisos por estado', 1, GETDATE(), 1);</v>
      </c>
      <c r="H24" s="24" t="str">
        <f t="shared" si="1"/>
        <v>UPDATE catalogos SET nombre = 'Permisos por estado', estatus = 1 WHERE id_catalogo = 25;</v>
      </c>
    </row>
    <row r="25" spans="2:8" ht="16.8" x14ac:dyDescent="0.3">
      <c r="B25" s="1">
        <v>26</v>
      </c>
      <c r="C25" s="3" t="s">
        <v>27</v>
      </c>
      <c r="D25" s="1">
        <v>1</v>
      </c>
      <c r="E25" s="7" t="s">
        <v>59</v>
      </c>
      <c r="F25" s="1">
        <v>1</v>
      </c>
      <c r="G25" s="23" t="str">
        <f t="shared" si="0"/>
        <v>INSERT INTO catalogos (nombre, estatus, fecha_creacion, creado_por) VALUES ('Parentesco', 1, GETDATE(), 1);</v>
      </c>
      <c r="H25" s="24" t="str">
        <f t="shared" si="1"/>
        <v>UPDATE catalogos SET nombre = 'Parentesco', estatus = 1 WHERE id_catalogo = 26;</v>
      </c>
    </row>
    <row r="26" spans="2:8" ht="16.8" x14ac:dyDescent="0.3">
      <c r="B26" s="1">
        <v>27</v>
      </c>
      <c r="C26" s="3" t="s">
        <v>28</v>
      </c>
      <c r="D26" s="1">
        <v>1</v>
      </c>
      <c r="E26" s="7" t="s">
        <v>59</v>
      </c>
      <c r="F26" s="1">
        <v>1</v>
      </c>
      <c r="G26" s="23" t="str">
        <f t="shared" si="0"/>
        <v>INSERT INTO catalogos (nombre, estatus, fecha_creacion, creado_por) VALUES ('Tipo de lote', 1, GETDATE(), 1);</v>
      </c>
      <c r="H26" s="24" t="str">
        <f t="shared" si="1"/>
        <v>UPDATE catalogos SET nombre = 'Tipo de lote', estatus = 1 WHERE id_catalogo = 27;</v>
      </c>
    </row>
    <row r="27" spans="2:8" ht="16.8" x14ac:dyDescent="0.3">
      <c r="B27" s="1">
        <v>28</v>
      </c>
      <c r="C27" s="3" t="s">
        <v>29</v>
      </c>
      <c r="D27" s="1">
        <v>1</v>
      </c>
      <c r="E27" s="7" t="s">
        <v>59</v>
      </c>
      <c r="F27" s="1">
        <v>1</v>
      </c>
      <c r="G27" s="23" t="str">
        <f t="shared" si="0"/>
        <v>INSERT INTO catalogos (nombre, estatus, fecha_creacion, creado_por) VALUES ('Modalidad comision', 1, GETDATE(), 1);</v>
      </c>
      <c r="H27" s="24" t="str">
        <f t="shared" si="1"/>
        <v>UPDATE catalogos SET nombre = 'Modalidad comision', estatus = 1 WHERE id_catalogo = 28;</v>
      </c>
    </row>
    <row r="28" spans="2:8" ht="16.8" x14ac:dyDescent="0.3">
      <c r="B28" s="1">
        <v>29</v>
      </c>
      <c r="C28" s="3" t="s">
        <v>30</v>
      </c>
      <c r="D28" s="1">
        <v>1</v>
      </c>
      <c r="E28" s="7" t="s">
        <v>59</v>
      </c>
      <c r="F28" s="1">
        <v>1</v>
      </c>
      <c r="G28" s="23" t="str">
        <f t="shared" si="0"/>
        <v>INSERT INTO catalogos (nombre, estatus, fecha_creacion, creado_por) VALUES ('Plan venta', 1, GETDATE(), 1);</v>
      </c>
      <c r="H28" s="24" t="str">
        <f t="shared" si="1"/>
        <v>UPDATE catalogos SET nombre = 'Plan venta', estatus = 1 WHERE id_catalogo = 29;</v>
      </c>
    </row>
    <row r="29" spans="2:8" ht="16.8" x14ac:dyDescent="0.3">
      <c r="B29" s="1">
        <v>30</v>
      </c>
      <c r="C29" s="3" t="s">
        <v>31</v>
      </c>
      <c r="D29" s="1">
        <v>1</v>
      </c>
      <c r="E29" s="7" t="s">
        <v>59</v>
      </c>
      <c r="F29" s="1">
        <v>1</v>
      </c>
      <c r="G29" s="23" t="str">
        <f t="shared" si="0"/>
        <v>INSERT INTO catalogos (nombre, estatus, fecha_creacion, creado_por) VALUES ('Medios venta', 1, GETDATE(), 1);</v>
      </c>
      <c r="H29" s="24" t="str">
        <f t="shared" si="1"/>
        <v>UPDATE catalogos SET nombre = 'Medios venta', estatus = 1 WHERE id_catalogo = 30;</v>
      </c>
    </row>
    <row r="30" spans="2:8" ht="16.8" x14ac:dyDescent="0.3">
      <c r="B30" s="1">
        <v>31</v>
      </c>
      <c r="C30" s="3" t="s">
        <v>32</v>
      </c>
      <c r="D30" s="1">
        <v>1</v>
      </c>
      <c r="E30" s="7" t="s">
        <v>59</v>
      </c>
      <c r="F30" s="1">
        <v>1</v>
      </c>
      <c r="G30" s="23" t="str">
        <f t="shared" si="0"/>
        <v>INSERT INTO catalogos (nombre, estatus, fecha_creacion, creado_por) VALUES ('Documentacion persona fisica', 1, GETDATE(), 1);</v>
      </c>
      <c r="H30" s="24" t="str">
        <f t="shared" si="1"/>
        <v>UPDATE catalogos SET nombre = 'Documentacion persona fisica', estatus = 1 WHERE id_catalogo = 31;</v>
      </c>
    </row>
    <row r="31" spans="2:8" ht="16.8" x14ac:dyDescent="0.3">
      <c r="B31" s="1">
        <v>32</v>
      </c>
      <c r="C31" s="3" t="s">
        <v>33</v>
      </c>
      <c r="D31" s="1">
        <v>1</v>
      </c>
      <c r="E31" s="7" t="s">
        <v>59</v>
      </c>
      <c r="F31" s="1">
        <v>1</v>
      </c>
      <c r="G31" s="23" t="str">
        <f t="shared" si="0"/>
        <v>INSERT INTO catalogos (nombre, estatus, fecha_creacion, creado_por) VALUES ('Documentacion persona moral', 1, GETDATE(), 1);</v>
      </c>
      <c r="H31" s="24" t="str">
        <f t="shared" si="1"/>
        <v>UPDATE catalogos SET nombre = 'Documentacion persona moral', estatus = 1 WHERE id_catalogo = 32;</v>
      </c>
    </row>
    <row r="32" spans="2:8" ht="16.8" x14ac:dyDescent="0.3">
      <c r="B32" s="1">
        <v>33</v>
      </c>
      <c r="C32" s="3" t="s">
        <v>34</v>
      </c>
      <c r="D32" s="1">
        <v>1</v>
      </c>
      <c r="E32" s="7" t="s">
        <v>59</v>
      </c>
      <c r="F32" s="1">
        <v>1</v>
      </c>
      <c r="G32" s="23" t="str">
        <f t="shared" si="0"/>
        <v>INSERT INTO catalogos (nombre, estatus, fecha_creacion, creado_por) VALUES ('Estatus Prestamos', 1, GETDATE(), 1);</v>
      </c>
      <c r="H32" s="24" t="str">
        <f t="shared" si="1"/>
        <v>UPDATE catalogos SET nombre = 'Estatus Prestamos', estatus = 1 WHERE id_catalogo = 33;</v>
      </c>
    </row>
    <row r="33" spans="2:8" ht="16.8" x14ac:dyDescent="0.3">
      <c r="B33" s="1">
        <v>34</v>
      </c>
      <c r="C33" s="3" t="s">
        <v>35</v>
      </c>
      <c r="D33" s="1">
        <v>1</v>
      </c>
      <c r="E33" s="7" t="s">
        <v>59</v>
      </c>
      <c r="F33" s="1">
        <v>1</v>
      </c>
      <c r="G33" s="23" t="str">
        <f t="shared" si="0"/>
        <v>INSERT INTO catalogos (nombre, estatus, fecha_creacion, creado_por) VALUES ('Estatus pagos', 1, GETDATE(), 1);</v>
      </c>
      <c r="H33" s="24" t="str">
        <f t="shared" si="1"/>
        <v>UPDATE catalogos SET nombre = 'Estatus pagos', estatus = 1 WHERE id_catalogo = 34;</v>
      </c>
    </row>
    <row r="34" spans="2:8" ht="16.8" x14ac:dyDescent="0.3">
      <c r="B34" s="1">
        <v>35</v>
      </c>
      <c r="C34" s="3" t="s">
        <v>36</v>
      </c>
      <c r="D34" s="1">
        <v>1</v>
      </c>
      <c r="E34" s="7" t="s">
        <v>59</v>
      </c>
      <c r="F34" s="1">
        <v>1</v>
      </c>
      <c r="G34" s="23" t="str">
        <f t="shared" si="0"/>
        <v>INSERT INTO catalogos (nombre, estatus, fecha_creacion, creado_por) VALUES ('Tipos de casa', 1, GETDATE(), 1);</v>
      </c>
      <c r="H34" s="24" t="str">
        <f t="shared" si="1"/>
        <v>UPDATE catalogos SET nombre = 'Tipos de casa', estatus = 1 WHERE id_catalogo = 35;</v>
      </c>
    </row>
    <row r="35" spans="2:8" ht="16.8" x14ac:dyDescent="0.3">
      <c r="B35" s="1">
        <v>36</v>
      </c>
      <c r="C35" s="3" t="s">
        <v>37</v>
      </c>
      <c r="D35" s="1">
        <v>1</v>
      </c>
      <c r="E35" s="7" t="s">
        <v>59</v>
      </c>
      <c r="F35" s="1">
        <v>1</v>
      </c>
      <c r="G35" s="23" t="str">
        <f t="shared" si="0"/>
        <v>INSERT INTO catalogos (nombre, estatus, fecha_creacion, creado_por) VALUES ('Plazas', 1, GETDATE(), 1);</v>
      </c>
      <c r="H35" s="24" t="str">
        <f t="shared" si="1"/>
        <v>UPDATE catalogos SET nombre = 'Plazas', estatus = 1 WHERE id_catalogo = 36;</v>
      </c>
    </row>
    <row r="36" spans="2:8" ht="16.8" x14ac:dyDescent="0.3">
      <c r="B36" s="1">
        <v>37</v>
      </c>
      <c r="C36" s="3" t="s">
        <v>38</v>
      </c>
      <c r="D36" s="1">
        <v>1</v>
      </c>
      <c r="E36" s="7" t="s">
        <v>59</v>
      </c>
      <c r="F36" s="1">
        <v>1</v>
      </c>
      <c r="G36" s="23" t="str">
        <f t="shared" si="0"/>
        <v>INSERT INTO catalogos (nombre, estatus, fecha_creacion, creado_por) VALUES ('Comision aplicada al lote', 1, GETDATE(), 1);</v>
      </c>
      <c r="H36" s="24" t="str">
        <f t="shared" si="1"/>
        <v>UPDATE catalogos SET nombre = 'Comision aplicada al lote', estatus = 1 WHERE id_catalogo = 37;</v>
      </c>
    </row>
    <row r="37" spans="2:8" ht="16.8" x14ac:dyDescent="0.3">
      <c r="B37" s="1">
        <v>38</v>
      </c>
      <c r="C37" s="3" t="s">
        <v>39</v>
      </c>
      <c r="D37" s="1">
        <v>1</v>
      </c>
      <c r="E37" s="7" t="s">
        <v>59</v>
      </c>
      <c r="F37" s="1">
        <v>1</v>
      </c>
      <c r="G37" s="23" t="str">
        <f t="shared" si="0"/>
        <v>INSERT INTO catalogos (nombre, estatus, fecha_creacion, creado_por) VALUES ('Estatus particular de prospecto', 1, GETDATE(), 1);</v>
      </c>
      <c r="H37" s="24" t="str">
        <f t="shared" si="1"/>
        <v>UPDATE catalogos SET nombre = 'Estatus particular de prospecto', estatus = 1 WHERE id_catalogo = 38;</v>
      </c>
    </row>
    <row r="38" spans="2:8" ht="16.8" x14ac:dyDescent="0.3">
      <c r="B38" s="1">
        <v>39</v>
      </c>
      <c r="C38" s="3" t="s">
        <v>40</v>
      </c>
      <c r="D38" s="1">
        <v>1</v>
      </c>
      <c r="E38" s="7" t="s">
        <v>59</v>
      </c>
      <c r="F38" s="1">
        <v>1</v>
      </c>
      <c r="G38" s="23" t="str">
        <f t="shared" si="0"/>
        <v>INSERT INTO catalogos (nombre, estatus, fecha_creacion, creado_por) VALUES ('Planes Comision', 1, GETDATE(), 1);</v>
      </c>
      <c r="H38" s="24" t="str">
        <f t="shared" si="1"/>
        <v>UPDATE catalogos SET nombre = 'Planes Comision', estatus = 1 WHERE id_catalogo = 39;</v>
      </c>
    </row>
    <row r="39" spans="2:8" ht="16.8" x14ac:dyDescent="0.3">
      <c r="B39" s="1">
        <v>40</v>
      </c>
      <c r="C39" s="3" t="s">
        <v>41</v>
      </c>
      <c r="D39" s="1">
        <v>1</v>
      </c>
      <c r="E39" s="7" t="s">
        <v>59</v>
      </c>
      <c r="F39" s="1">
        <v>1</v>
      </c>
      <c r="G39" s="23" t="str">
        <f t="shared" si="0"/>
        <v>INSERT INTO catalogos (nombre, estatus, fecha_creacion, creado_por) VALUES ('Estatus preventa', 1, GETDATE(), 1);</v>
      </c>
      <c r="H39" s="24" t="str">
        <f t="shared" si="1"/>
        <v>UPDATE catalogos SET nombre = 'Estatus preventa', estatus = 1 WHERE id_catalogo = 40;</v>
      </c>
    </row>
    <row r="40" spans="2:8" ht="16.8" x14ac:dyDescent="0.3">
      <c r="B40" s="1">
        <v>41</v>
      </c>
      <c r="C40" s="3" t="s">
        <v>42</v>
      </c>
      <c r="D40" s="1">
        <v>1</v>
      </c>
      <c r="E40" s="7" t="s">
        <v>59</v>
      </c>
      <c r="F40" s="1">
        <v>1</v>
      </c>
      <c r="G40" s="23" t="str">
        <f t="shared" si="0"/>
        <v>INSERT INTO catalogos (nombre, estatus, fecha_creacion, creado_por) VALUES ('Estatus Comision', 1, GETDATE(), 1);</v>
      </c>
      <c r="H40" s="24" t="str">
        <f t="shared" si="1"/>
        <v>UPDATE catalogos SET nombre = 'Estatus Comision', estatus = 1 WHERE id_catalogo = 41;</v>
      </c>
    </row>
    <row r="41" spans="2:8" ht="16.8" x14ac:dyDescent="0.3">
      <c r="B41" s="1">
        <v>42</v>
      </c>
      <c r="C41" s="3" t="s">
        <v>43</v>
      </c>
      <c r="D41" s="1">
        <v>1</v>
      </c>
      <c r="E41" s="7" t="s">
        <v>59</v>
      </c>
      <c r="F41" s="1">
        <v>1</v>
      </c>
      <c r="G41" s="23" t="str">
        <f t="shared" si="0"/>
        <v>INSERT INTO catalogos (nombre, estatus, fecha_creacion, creado_por) VALUES ('Evidencias', 1, GETDATE(), 1);</v>
      </c>
      <c r="H41" s="24" t="str">
        <f t="shared" si="1"/>
        <v>UPDATE catalogos SET nombre = 'Evidencias', estatus = 1 WHERE id_catalogo = 42;</v>
      </c>
    </row>
    <row r="42" spans="2:8" ht="16.8" x14ac:dyDescent="0.3">
      <c r="B42" s="1">
        <v>43</v>
      </c>
      <c r="C42" s="3" t="s">
        <v>44</v>
      </c>
      <c r="D42" s="1">
        <v>1</v>
      </c>
      <c r="E42" s="7" t="s">
        <v>59</v>
      </c>
      <c r="F42" s="1">
        <v>1</v>
      </c>
      <c r="G42" s="23" t="str">
        <f t="shared" si="0"/>
        <v>INSERT INTO catalogos (nombre, estatus, fecha_creacion, creado_por) VALUES ('Tipo de compañero de venta', 1, GETDATE(), 1);</v>
      </c>
      <c r="H42" s="24" t="str">
        <f t="shared" si="1"/>
        <v>UPDATE catalogos SET nombre = 'Tipo de compañero de venta', estatus = 1 WHERE id_catalogo = 43;</v>
      </c>
    </row>
    <row r="43" spans="2:8" ht="16.8" x14ac:dyDescent="0.3">
      <c r="B43" s="1">
        <v>44</v>
      </c>
      <c r="C43" s="3" t="s">
        <v>45</v>
      </c>
      <c r="D43" s="1">
        <v>1</v>
      </c>
      <c r="E43" s="7" t="s">
        <v>59</v>
      </c>
      <c r="F43" s="1">
        <v>1</v>
      </c>
      <c r="G43" s="23" t="str">
        <f t="shared" si="0"/>
        <v>INSERT INTO catalogos (nombre, estatus, fecha_creacion, creado_por) VALUES ('Estados lote (consulta NEODATA)', 1, GETDATE(), 1);</v>
      </c>
      <c r="H43" s="24" t="str">
        <f t="shared" si="1"/>
        <v>UPDATE catalogos SET nombre = 'Estados lote (consulta NEODATA)', estatus = 1 WHERE id_catalogo = 44;</v>
      </c>
    </row>
    <row r="44" spans="2:8" ht="16.8" x14ac:dyDescent="0.3">
      <c r="B44" s="1">
        <v>45</v>
      </c>
      <c r="C44" s="3" t="s">
        <v>46</v>
      </c>
      <c r="D44" s="1">
        <v>1</v>
      </c>
      <c r="E44" s="7" t="s">
        <v>59</v>
      </c>
      <c r="F44" s="1">
        <v>1</v>
      </c>
      <c r="G44" s="23" t="str">
        <f t="shared" si="0"/>
        <v>INSERT INTO catalogos (nombre, estatus, fecha_creacion, creado_por) VALUES ('Desarrollos lote (consulta NEODATA)', 1, GETDATE(), 1);</v>
      </c>
      <c r="H44" s="24" t="str">
        <f t="shared" si="1"/>
        <v>UPDATE catalogos SET nombre = 'Desarrollos lote (consulta NEODATA)', estatus = 1 WHERE id_catalogo = 45;</v>
      </c>
    </row>
    <row r="45" spans="2:8" ht="16.8" x14ac:dyDescent="0.3">
      <c r="B45" s="1">
        <v>46</v>
      </c>
      <c r="C45" s="3" t="s">
        <v>47</v>
      </c>
      <c r="D45" s="1">
        <v>1</v>
      </c>
      <c r="E45" s="7" t="s">
        <v>59</v>
      </c>
      <c r="F45" s="1">
        <v>1</v>
      </c>
      <c r="G45" s="23" t="str">
        <f t="shared" si="0"/>
        <v>INSERT INTO catalogos (nombre, estatus, fecha_creacion, creado_por) VALUES ('Estatus Bonos', 1, GETDATE(), 1);</v>
      </c>
      <c r="H45" s="24" t="str">
        <f t="shared" si="1"/>
        <v>UPDATE catalogos SET nombre = 'Estatus Bonos', estatus = 1 WHERE id_catalogo = 46;</v>
      </c>
    </row>
    <row r="46" spans="2:8" ht="16.8" x14ac:dyDescent="0.3">
      <c r="B46" s="1">
        <v>47</v>
      </c>
      <c r="C46" s="3" t="s">
        <v>48</v>
      </c>
      <c r="D46" s="1">
        <v>1</v>
      </c>
      <c r="E46" s="7" t="s">
        <v>59</v>
      </c>
      <c r="F46" s="1">
        <v>1</v>
      </c>
      <c r="G46" s="23" t="str">
        <f t="shared" si="0"/>
        <v>INSERT INTO catalogos (nombre, estatus, fecha_creacion, creado_por) VALUES ('Meses', 1, GETDATE(), 1);</v>
      </c>
      <c r="H46" s="24" t="str">
        <f t="shared" si="1"/>
        <v>UPDATE catalogos SET nombre = 'Meses', estatus = 1 WHERE id_catalogo = 47;</v>
      </c>
    </row>
    <row r="47" spans="2:8" ht="16.8" x14ac:dyDescent="0.3">
      <c r="B47" s="1">
        <v>48</v>
      </c>
      <c r="C47" s="3" t="s">
        <v>49</v>
      </c>
      <c r="D47" s="1">
        <v>1</v>
      </c>
      <c r="E47" s="7" t="s">
        <v>59</v>
      </c>
      <c r="F47" s="1">
        <v>1</v>
      </c>
      <c r="G47" s="23" t="str">
        <f t="shared" si="0"/>
        <v>INSERT INTO catalogos (nombre, estatus, fecha_creacion, creado_por) VALUES ('Motivos de liberación', 1, GETDATE(), 1);</v>
      </c>
      <c r="H47" s="24" t="str">
        <f t="shared" si="1"/>
        <v>UPDATE catalogos SET nombre = 'Motivos de liberación', estatus = 1 WHERE id_catalogo = 48;</v>
      </c>
    </row>
    <row r="48" spans="2:8" ht="16.8" x14ac:dyDescent="0.3">
      <c r="B48" s="1">
        <v>49</v>
      </c>
      <c r="C48" s="3" t="s">
        <v>50</v>
      </c>
      <c r="D48" s="1">
        <v>1</v>
      </c>
      <c r="E48" s="7" t="s">
        <v>59</v>
      </c>
      <c r="F48" s="1">
        <v>1</v>
      </c>
      <c r="G48" s="23" t="str">
        <f t="shared" si="0"/>
        <v>INSERT INTO catalogos (nombre, estatus, fecha_creacion, creado_por) VALUES ('Proceso evidencia MKTD', 1, GETDATE(), 1);</v>
      </c>
      <c r="H48" s="24" t="str">
        <f t="shared" si="1"/>
        <v>UPDATE catalogos SET nombre = 'Proceso evidencia MKTD', estatus = 1 WHERE id_catalogo = 49;</v>
      </c>
    </row>
    <row r="49" spans="2:8" ht="16.8" x14ac:dyDescent="0.3">
      <c r="B49" s="1">
        <v>50</v>
      </c>
      <c r="C49" s="3" t="s">
        <v>51</v>
      </c>
      <c r="D49" s="1">
        <v>1</v>
      </c>
      <c r="E49" s="7" t="s">
        <v>59</v>
      </c>
      <c r="F49" s="1">
        <v>1</v>
      </c>
      <c r="G49" s="23" t="str">
        <f t="shared" si="0"/>
        <v>INSERT INTO catalogos (nombre, estatus, fecha_creacion, creado_por) VALUES ('Estatus vigencia', 1, GETDATE(), 1);</v>
      </c>
      <c r="H49" s="24" t="str">
        <f t="shared" si="1"/>
        <v>UPDATE catalogos SET nombre = 'Estatus vigencia', estatus = 1 WHERE id_catalogo = 50;</v>
      </c>
    </row>
    <row r="50" spans="2:8" ht="16.8" x14ac:dyDescent="0.3">
      <c r="B50" s="1">
        <v>51</v>
      </c>
      <c r="C50" s="3" t="s">
        <v>52</v>
      </c>
      <c r="D50" s="1">
        <v>1</v>
      </c>
      <c r="E50" s="7" t="s">
        <v>59</v>
      </c>
      <c r="F50" s="1">
        <v>1</v>
      </c>
      <c r="G50" s="23" t="str">
        <f t="shared" si="0"/>
        <v>INSERT INTO catalogos (nombre, estatus, fecha_creacion, creado_por) VALUES ('Nivel embajador', 1, GETDATE(), 1);</v>
      </c>
      <c r="H50" s="24" t="str">
        <f t="shared" si="1"/>
        <v>UPDATE catalogos SET nombre = 'Nivel embajador', estatus = 1 WHERE id_catalogo = 51;</v>
      </c>
    </row>
    <row r="51" spans="2:8" ht="16.8" x14ac:dyDescent="0.3">
      <c r="B51" s="1">
        <v>52</v>
      </c>
      <c r="C51" s="3" t="s">
        <v>53</v>
      </c>
      <c r="D51" s="1">
        <v>1</v>
      </c>
      <c r="E51" s="7" t="s">
        <v>59</v>
      </c>
      <c r="F51" s="1">
        <v>1</v>
      </c>
      <c r="G51" s="23" t="str">
        <f t="shared" si="0"/>
        <v>INSERT INTO catalogos (nombre, estatus, fecha_creacion, creado_por) VALUES ('Tipo pago', 1, GETDATE(), 1);</v>
      </c>
      <c r="H51" s="24" t="str">
        <f t="shared" si="1"/>
        <v>UPDATE catalogos SET nombre = 'Tipo pago', estatus = 1 WHERE id_catalogo = 52;</v>
      </c>
    </row>
    <row r="52" spans="2:8" ht="16.8" x14ac:dyDescent="0.3">
      <c r="B52" s="1">
        <v>53</v>
      </c>
      <c r="C52" s="3" t="s">
        <v>54</v>
      </c>
      <c r="D52" s="1">
        <v>1</v>
      </c>
      <c r="E52" s="7" t="s">
        <v>59</v>
      </c>
      <c r="F52" s="1">
        <v>1</v>
      </c>
      <c r="G52" s="23" t="str">
        <f t="shared" si="0"/>
        <v>INSERT INTO catalogos (nombre, estatus, fecha_creacion, creado_por) VALUES ('Tipo embajador', 1, GETDATE(), 1);</v>
      </c>
      <c r="H52" s="24" t="str">
        <f t="shared" si="1"/>
        <v>UPDATE catalogos SET nombre = 'Tipo embajador', estatus = 1 WHERE id_catalogo = 53;</v>
      </c>
    </row>
    <row r="53" spans="2:8" ht="16.8" x14ac:dyDescent="0.3">
      <c r="B53" s="1">
        <v>54</v>
      </c>
      <c r="C53" s="3" t="s">
        <v>52</v>
      </c>
      <c r="D53" s="1">
        <v>1</v>
      </c>
      <c r="E53" s="7" t="s">
        <v>59</v>
      </c>
      <c r="F53" s="1">
        <v>1</v>
      </c>
      <c r="G53" s="23" t="str">
        <f t="shared" si="0"/>
        <v>INSERT INTO catalogos (nombre, estatus, fecha_creacion, creado_por) VALUES ('Nivel embajador', 1, GETDATE(), 1);</v>
      </c>
      <c r="H53" s="24" t="str">
        <f t="shared" si="1"/>
        <v>UPDATE catalogos SET nombre = 'Nivel embajador', estatus = 1 WHERE id_catalogo = 54;</v>
      </c>
    </row>
    <row r="54" spans="2:8" ht="16.8" x14ac:dyDescent="0.3">
      <c r="B54" s="1">
        <v>55</v>
      </c>
      <c r="C54" s="3" t="s">
        <v>53</v>
      </c>
      <c r="D54" s="1">
        <v>1</v>
      </c>
      <c r="E54" s="7" t="s">
        <v>59</v>
      </c>
      <c r="F54" s="1">
        <v>1</v>
      </c>
      <c r="G54" s="23" t="str">
        <f t="shared" si="0"/>
        <v>INSERT INTO catalogos (nombre, estatus, fecha_creacion, creado_por) VALUES ('Tipo pago', 1, GETDATE(), 1);</v>
      </c>
      <c r="H54" s="24" t="str">
        <f t="shared" si="1"/>
        <v>UPDATE catalogos SET nombre = 'Tipo pago', estatus = 1 WHERE id_catalogo = 55;</v>
      </c>
    </row>
    <row r="55" spans="2:8" ht="16.8" x14ac:dyDescent="0.3">
      <c r="B55" s="1">
        <v>56</v>
      </c>
      <c r="C55" s="3" t="s">
        <v>54</v>
      </c>
      <c r="D55" s="1">
        <v>1</v>
      </c>
      <c r="E55" s="7" t="s">
        <v>59</v>
      </c>
      <c r="F55" s="1">
        <v>1</v>
      </c>
      <c r="G55" s="23" t="str">
        <f t="shared" si="0"/>
        <v>INSERT INTO catalogos (nombre, estatus, fecha_creacion, creado_por) VALUES ('Tipo embajador', 1, GETDATE(), 1);</v>
      </c>
      <c r="H55" s="24" t="str">
        <f t="shared" si="1"/>
        <v>UPDATE catalogos SET nombre = 'Tipo embajador', estatus = 1 WHERE id_catalogo = 56;</v>
      </c>
    </row>
    <row r="56" spans="2:8" ht="16.8" x14ac:dyDescent="0.3">
      <c r="B56" s="1">
        <v>57</v>
      </c>
      <c r="C56" s="3" t="s">
        <v>55</v>
      </c>
      <c r="D56" s="1">
        <v>1</v>
      </c>
      <c r="E56" s="7" t="s">
        <v>59</v>
      </c>
      <c r="F56" s="1">
        <v>1</v>
      </c>
      <c r="G56" s="23" t="str">
        <f t="shared" si="0"/>
        <v>INSERT INTO catalogos (nombre, estatus, fecha_creacion, creado_por) VALUES ('Estatus evidencia', 1, GETDATE(), 1);</v>
      </c>
      <c r="H56" s="24" t="str">
        <f t="shared" si="1"/>
        <v>UPDATE catalogos SET nombre = 'Estatus evidencia', estatus = 1 WHERE id_catalogo = 57;</v>
      </c>
    </row>
    <row r="57" spans="2:8" ht="16.8" x14ac:dyDescent="0.3">
      <c r="B57" s="1">
        <v>58</v>
      </c>
      <c r="C57" s="3" t="s">
        <v>56</v>
      </c>
      <c r="D57" s="1">
        <v>1</v>
      </c>
      <c r="E57" s="7" t="s">
        <v>59</v>
      </c>
      <c r="F57" s="1">
        <v>1</v>
      </c>
      <c r="G57" s="23" t="str">
        <f t="shared" si="0"/>
        <v>INSERT INTO catalogos (nombre, estatus, fecha_creacion, creado_por) VALUES ('Tipo controversia', 1, GETDATE(), 1);</v>
      </c>
      <c r="H57" s="24" t="str">
        <f t="shared" si="1"/>
        <v>UPDATE catalogos SET nombre = 'Tipo controversia', estatus = 1 WHERE id_catalogo = 58;</v>
      </c>
    </row>
    <row r="58" spans="2:8" ht="16.8" x14ac:dyDescent="0.3">
      <c r="B58" s="1">
        <v>59</v>
      </c>
      <c r="C58" s="3" t="s">
        <v>57</v>
      </c>
      <c r="D58" s="1">
        <v>1</v>
      </c>
      <c r="E58" s="7" t="s">
        <v>59</v>
      </c>
      <c r="F58" s="1">
        <v>1</v>
      </c>
      <c r="G58" s="23" t="str">
        <f t="shared" si="0"/>
        <v>INSERT INTO catalogos (nombre, estatus, fecha_creacion, creado_por) VALUES ('Procesos escrituracion', 1, GETDATE(), 1);</v>
      </c>
      <c r="H58" s="24" t="str">
        <f t="shared" si="1"/>
        <v>UPDATE catalogos SET nombre = 'Procesos escrituracion', estatus = 1 WHERE id_catalogo = 59;</v>
      </c>
    </row>
    <row r="59" spans="2:8" ht="16.8" x14ac:dyDescent="0.3">
      <c r="B59" s="1">
        <v>60</v>
      </c>
      <c r="C59" s="3" t="s">
        <v>58</v>
      </c>
      <c r="D59" s="1">
        <v>1</v>
      </c>
      <c r="E59" s="7" t="s">
        <v>59</v>
      </c>
      <c r="F59" s="1">
        <v>1</v>
      </c>
      <c r="G59" s="23" t="str">
        <f t="shared" si="0"/>
        <v>INSERT INTO catalogos (nombre, estatus, fecha_creacion, creado_por) VALUES ('Documentos escrituracion', 1, GETDATE(), 1);</v>
      </c>
      <c r="H59" s="24" t="str">
        <f t="shared" si="1"/>
        <v>UPDATE catalogos SET nombre = 'Documentos escrituracion', estatus = 1 WHERE id_catalogo = 60;</v>
      </c>
    </row>
    <row r="60" spans="2:8" ht="16.8" x14ac:dyDescent="0.3">
      <c r="B60" s="1">
        <v>61</v>
      </c>
      <c r="C60" s="3" t="s">
        <v>461</v>
      </c>
      <c r="D60" s="1">
        <v>1</v>
      </c>
      <c r="E60" s="7" t="s">
        <v>59</v>
      </c>
      <c r="F60" s="1">
        <v>1</v>
      </c>
      <c r="G60" s="23" t="str">
        <f t="shared" ref="G60" si="2">_xlfn.CONCAT(G$4, "'", C60, "', ", D60, ", ", E60, ", ", F60, ");")</f>
        <v>INSERT INTO catalogos (nombre, estatus, fecha_creacion, creado_por) VALUES ('Empresas', 1, GETDATE(), 1);</v>
      </c>
      <c r="H60" s="24" t="str">
        <f t="shared" ref="H60" si="3">_xlfn.CONCAT("UPDATE catalogos SET nombre = '", C60, "', estatus = ", D60, " WHERE id_catalogo = ",B60, ";")</f>
        <v>UPDATE catalogos SET nombre = 'Empresas', estatus = 1 WHERE id_catalogo = 61;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CBC44-8759-4013-913F-556870E3FA71}">
  <sheetPr>
    <tabColor rgb="FF002060"/>
  </sheetPr>
  <dimension ref="B2:I451"/>
  <sheetViews>
    <sheetView showGridLines="0" workbookViewId="0">
      <selection activeCell="H5" sqref="H5:I451"/>
    </sheetView>
  </sheetViews>
  <sheetFormatPr baseColWidth="10" defaultRowHeight="14.4" x14ac:dyDescent="0.3"/>
  <cols>
    <col min="1" max="1" width="5.5546875" customWidth="1"/>
    <col min="3" max="3" width="14.109375" bestFit="1" customWidth="1"/>
    <col min="4" max="4" width="92.77734375" customWidth="1"/>
    <col min="5" max="5" width="7.21875" bestFit="1" customWidth="1"/>
    <col min="6" max="6" width="13.6640625" bestFit="1" customWidth="1"/>
    <col min="8" max="8" width="13.109375" customWidth="1"/>
  </cols>
  <sheetData>
    <row r="2" spans="2:9" ht="52.2" x14ac:dyDescent="1.1000000000000001">
      <c r="B2" s="4" t="s">
        <v>5</v>
      </c>
    </row>
    <row r="4" spans="2:9" ht="16.8" x14ac:dyDescent="0.4">
      <c r="B4" s="2" t="s">
        <v>458</v>
      </c>
      <c r="C4" s="2" t="s">
        <v>6</v>
      </c>
      <c r="D4" s="2" t="s">
        <v>3</v>
      </c>
      <c r="E4" s="2" t="s">
        <v>2</v>
      </c>
      <c r="F4" s="2" t="s">
        <v>0</v>
      </c>
      <c r="G4" s="2" t="s">
        <v>1</v>
      </c>
      <c r="H4" s="8" t="s">
        <v>459</v>
      </c>
    </row>
    <row r="5" spans="2:9" ht="16.8" x14ac:dyDescent="0.3">
      <c r="B5" s="1">
        <v>1</v>
      </c>
      <c r="C5" s="1">
        <v>1</v>
      </c>
      <c r="D5" s="5" t="s">
        <v>60</v>
      </c>
      <c r="E5" s="1">
        <v>1</v>
      </c>
      <c r="F5" s="7" t="s">
        <v>59</v>
      </c>
      <c r="G5" s="1">
        <v>1</v>
      </c>
      <c r="H5" s="23" t="str">
        <f>_xlfn.CONCAT(H$4, B5, ", ", C5, ", '", D5, "', ", E5, ", ", F5, ", ", G5, ");")</f>
        <v>INSERT INTO opcs_x_cats (id_opcion, id_catalogo, nombre, estatus, fecha_creacion, creado_por) VALUES (1, 1, 'Director', 1, GETDATE(), 1);</v>
      </c>
      <c r="I5" s="24" t="str">
        <f>_xlfn.CONCAT("UPDATE opcs_x_cats SET nombre = '", D5, "', estatus = ", E5, " WHERE id_opcion = ",B5, " AND id_catalogo = ", C5, ";")</f>
        <v>UPDATE opcs_x_cats SET nombre = 'Director', estatus = 1 WHERE id_opcion = 1 AND id_catalogo = 1;</v>
      </c>
    </row>
    <row r="6" spans="2:9" ht="16.8" x14ac:dyDescent="0.3">
      <c r="B6" s="1">
        <v>2</v>
      </c>
      <c r="C6" s="1">
        <v>1</v>
      </c>
      <c r="D6" s="5" t="s">
        <v>61</v>
      </c>
      <c r="E6" s="1">
        <v>1</v>
      </c>
      <c r="F6" s="7" t="s">
        <v>59</v>
      </c>
      <c r="G6" s="1">
        <v>1</v>
      </c>
      <c r="H6" s="23" t="str">
        <f t="shared" ref="H6:H24" si="0">_xlfn.CONCAT(H$4, B6, ", ", C6, ", '", D6, "', ", E6, ", ", F6, ", ", G6, ");")</f>
        <v>INSERT INTO opcs_x_cats (id_opcion, id_catalogo, nombre, estatus, fecha_creacion, creado_por) VALUES (2, 1, 'Subdirector', 1, GETDATE(), 1);</v>
      </c>
      <c r="I6" s="24" t="str">
        <f t="shared" ref="I6:I24" si="1">_xlfn.CONCAT("UPDATE opcs_x_cats SET nombre = '", D6, "', estatus = ", E6, " WHERE id_opcion = ",B6, " AND id_catalogo = ", C6, ";")</f>
        <v>UPDATE opcs_x_cats SET nombre = 'Subdirector', estatus = 1 WHERE id_opcion = 2 AND id_catalogo = 1;</v>
      </c>
    </row>
    <row r="7" spans="2:9" ht="16.8" x14ac:dyDescent="0.3">
      <c r="B7" s="1">
        <v>3</v>
      </c>
      <c r="C7" s="1">
        <v>1</v>
      </c>
      <c r="D7" s="5" t="s">
        <v>62</v>
      </c>
      <c r="E7" s="1">
        <v>1</v>
      </c>
      <c r="F7" s="7" t="s">
        <v>59</v>
      </c>
      <c r="G7" s="1">
        <v>1</v>
      </c>
      <c r="H7" s="23" t="str">
        <f t="shared" si="0"/>
        <v>INSERT INTO opcs_x_cats (id_opcion, id_catalogo, nombre, estatus, fecha_creacion, creado_por) VALUES (3, 1, 'Gerente', 1, GETDATE(), 1);</v>
      </c>
      <c r="I7" s="24" t="str">
        <f t="shared" si="1"/>
        <v>UPDATE opcs_x_cats SET nombre = 'Gerente', estatus = 1 WHERE id_opcion = 3 AND id_catalogo = 1;</v>
      </c>
    </row>
    <row r="8" spans="2:9" ht="16.8" x14ac:dyDescent="0.3">
      <c r="B8" s="1">
        <v>4</v>
      </c>
      <c r="C8" s="1">
        <v>1</v>
      </c>
      <c r="D8" s="5" t="s">
        <v>63</v>
      </c>
      <c r="E8" s="1">
        <v>1</v>
      </c>
      <c r="F8" s="7" t="s">
        <v>59</v>
      </c>
      <c r="G8" s="1">
        <v>1</v>
      </c>
      <c r="H8" s="23" t="str">
        <f t="shared" si="0"/>
        <v>INSERT INTO opcs_x_cats (id_opcion, id_catalogo, nombre, estatus, fecha_creacion, creado_por) VALUES (4, 1, 'Asistente director', 1, GETDATE(), 1);</v>
      </c>
      <c r="I8" s="24" t="str">
        <f t="shared" si="1"/>
        <v>UPDATE opcs_x_cats SET nombre = 'Asistente director', estatus = 1 WHERE id_opcion = 4 AND id_catalogo = 1;</v>
      </c>
    </row>
    <row r="9" spans="2:9" ht="16.8" x14ac:dyDescent="0.3">
      <c r="B9" s="1">
        <v>5</v>
      </c>
      <c r="C9" s="1">
        <v>1</v>
      </c>
      <c r="D9" s="5" t="s">
        <v>64</v>
      </c>
      <c r="E9" s="1">
        <v>1</v>
      </c>
      <c r="F9" s="7" t="s">
        <v>59</v>
      </c>
      <c r="G9" s="1">
        <v>1</v>
      </c>
      <c r="H9" s="23" t="str">
        <f t="shared" si="0"/>
        <v>INSERT INTO opcs_x_cats (id_opcion, id_catalogo, nombre, estatus, fecha_creacion, creado_por) VALUES (5, 1, 'Asistente subdirector', 1, GETDATE(), 1);</v>
      </c>
      <c r="I9" s="24" t="str">
        <f t="shared" si="1"/>
        <v>UPDATE opcs_x_cats SET nombre = 'Asistente subdirector', estatus = 1 WHERE id_opcion = 5 AND id_catalogo = 1;</v>
      </c>
    </row>
    <row r="10" spans="2:9" ht="16.8" x14ac:dyDescent="0.3">
      <c r="B10" s="1">
        <v>6</v>
      </c>
      <c r="C10" s="1">
        <v>1</v>
      </c>
      <c r="D10" s="5" t="s">
        <v>65</v>
      </c>
      <c r="E10" s="1">
        <v>1</v>
      </c>
      <c r="F10" s="7" t="s">
        <v>59</v>
      </c>
      <c r="G10" s="1">
        <v>1</v>
      </c>
      <c r="H10" s="23" t="str">
        <f t="shared" si="0"/>
        <v>INSERT INTO opcs_x_cats (id_opcion, id_catalogo, nombre, estatus, fecha_creacion, creado_por) VALUES (6, 1, 'Asistente gerente', 1, GETDATE(), 1);</v>
      </c>
      <c r="I10" s="24" t="str">
        <f t="shared" si="1"/>
        <v>UPDATE opcs_x_cats SET nombre = 'Asistente gerente', estatus = 1 WHERE id_opcion = 6 AND id_catalogo = 1;</v>
      </c>
    </row>
    <row r="11" spans="2:9" ht="16.8" x14ac:dyDescent="0.3">
      <c r="B11" s="1">
        <v>7</v>
      </c>
      <c r="C11" s="1">
        <v>1</v>
      </c>
      <c r="D11" s="5" t="s">
        <v>66</v>
      </c>
      <c r="E11" s="1">
        <v>1</v>
      </c>
      <c r="F11" s="7" t="s">
        <v>59</v>
      </c>
      <c r="G11" s="1">
        <v>1</v>
      </c>
      <c r="H11" s="23" t="str">
        <f t="shared" si="0"/>
        <v>INSERT INTO opcs_x_cats (id_opcion, id_catalogo, nombre, estatus, fecha_creacion, creado_por) VALUES (7, 1, 'Asesor', 1, GETDATE(), 1);</v>
      </c>
      <c r="I11" s="24" t="str">
        <f t="shared" si="1"/>
        <v>UPDATE opcs_x_cats SET nombre = 'Asesor', estatus = 1 WHERE id_opcion = 7 AND id_catalogo = 1;</v>
      </c>
    </row>
    <row r="12" spans="2:9" ht="16.8" x14ac:dyDescent="0.3">
      <c r="B12" s="1">
        <v>8</v>
      </c>
      <c r="C12" s="1">
        <v>1</v>
      </c>
      <c r="D12" s="5" t="s">
        <v>67</v>
      </c>
      <c r="E12" s="1">
        <v>1</v>
      </c>
      <c r="F12" s="7" t="s">
        <v>59</v>
      </c>
      <c r="G12" s="1">
        <v>1</v>
      </c>
      <c r="H12" s="23" t="str">
        <f t="shared" si="0"/>
        <v>INSERT INTO opcs_x_cats (id_opcion, id_catalogo, nombre, estatus, fecha_creacion, creado_por) VALUES (8, 1, 'Soporte', 1, GETDATE(), 1);</v>
      </c>
      <c r="I12" s="24" t="str">
        <f t="shared" si="1"/>
        <v>UPDATE opcs_x_cats SET nombre = 'Soporte', estatus = 1 WHERE id_opcion = 8 AND id_catalogo = 1;</v>
      </c>
    </row>
    <row r="13" spans="2:9" ht="16.8" x14ac:dyDescent="0.3">
      <c r="B13" s="1">
        <v>9</v>
      </c>
      <c r="C13" s="1">
        <v>1</v>
      </c>
      <c r="D13" s="5" t="s">
        <v>68</v>
      </c>
      <c r="E13" s="1">
        <v>1</v>
      </c>
      <c r="F13" s="7" t="s">
        <v>59</v>
      </c>
      <c r="G13" s="1">
        <v>1</v>
      </c>
      <c r="H13" s="23" t="str">
        <f t="shared" si="0"/>
        <v>INSERT INTO opcs_x_cats (id_opcion, id_catalogo, nombre, estatus, fecha_creacion, creado_por) VALUES (9, 1, 'Coordinador de ventas', 1, GETDATE(), 1);</v>
      </c>
      <c r="I13" s="24" t="str">
        <f t="shared" si="1"/>
        <v>UPDATE opcs_x_cats SET nombre = 'Coordinador de ventas', estatus = 1 WHERE id_opcion = 9 AND id_catalogo = 1;</v>
      </c>
    </row>
    <row r="14" spans="2:9" ht="16.8" x14ac:dyDescent="0.3">
      <c r="B14" s="1">
        <v>10</v>
      </c>
      <c r="C14" s="1">
        <v>1</v>
      </c>
      <c r="D14" s="5" t="s">
        <v>69</v>
      </c>
      <c r="E14" s="1">
        <v>0</v>
      </c>
      <c r="F14" s="7" t="s">
        <v>59</v>
      </c>
      <c r="G14" s="1">
        <v>1</v>
      </c>
      <c r="H14" s="23" t="str">
        <f t="shared" si="0"/>
        <v>INSERT INTO opcs_x_cats (id_opcion, id_catalogo, nombre, estatus, fecha_creacion, creado_por) VALUES (10, 1, 'Ejecutivo administrativo MKTD', 0, GETDATE(), 1);</v>
      </c>
      <c r="I14" s="24" t="str">
        <f t="shared" si="1"/>
        <v>UPDATE opcs_x_cats SET nombre = 'Ejecutivo administrativo MKTD', estatus = 0 WHERE id_opcion = 10 AND id_catalogo = 1;</v>
      </c>
    </row>
    <row r="15" spans="2:9" ht="16.8" x14ac:dyDescent="0.3">
      <c r="B15" s="1">
        <v>11</v>
      </c>
      <c r="C15" s="1">
        <v>1</v>
      </c>
      <c r="D15" s="5" t="s">
        <v>70</v>
      </c>
      <c r="E15" s="1">
        <v>1</v>
      </c>
      <c r="F15" s="7" t="s">
        <v>59</v>
      </c>
      <c r="G15" s="1">
        <v>1</v>
      </c>
      <c r="H15" s="23" t="str">
        <f t="shared" si="0"/>
        <v>INSERT INTO opcs_x_cats (id_opcion, id_catalogo, nombre, estatus, fecha_creacion, creado_por) VALUES (11, 1, 'Administración', 1, GETDATE(), 1);</v>
      </c>
      <c r="I15" s="24" t="str">
        <f t="shared" si="1"/>
        <v>UPDATE opcs_x_cats SET nombre = 'Administración', estatus = 1 WHERE id_opcion = 11 AND id_catalogo = 1;</v>
      </c>
    </row>
    <row r="16" spans="2:9" ht="16.8" x14ac:dyDescent="0.3">
      <c r="B16" s="1">
        <v>12</v>
      </c>
      <c r="C16" s="1">
        <v>1</v>
      </c>
      <c r="D16" s="5" t="s">
        <v>71</v>
      </c>
      <c r="E16" s="1">
        <v>1</v>
      </c>
      <c r="F16" s="7" t="s">
        <v>59</v>
      </c>
      <c r="G16" s="1">
        <v>1</v>
      </c>
      <c r="H16" s="23" t="str">
        <f t="shared" si="0"/>
        <v>INSERT INTO opcs_x_cats (id_opcion, id_catalogo, nombre, estatus, fecha_creacion, creado_por) VALUES (12, 1, 'Caja', 1, GETDATE(), 1);</v>
      </c>
      <c r="I16" s="24" t="str">
        <f t="shared" si="1"/>
        <v>UPDATE opcs_x_cats SET nombre = 'Caja', estatus = 1 WHERE id_opcion = 12 AND id_catalogo = 1;</v>
      </c>
    </row>
    <row r="17" spans="2:9" ht="16.8" x14ac:dyDescent="0.3">
      <c r="B17" s="1">
        <v>13</v>
      </c>
      <c r="C17" s="1">
        <v>1</v>
      </c>
      <c r="D17" s="5" t="s">
        <v>72</v>
      </c>
      <c r="E17" s="1">
        <v>1</v>
      </c>
      <c r="F17" s="7" t="s">
        <v>59</v>
      </c>
      <c r="G17" s="1">
        <v>1</v>
      </c>
      <c r="H17" s="23" t="str">
        <f t="shared" si="0"/>
        <v>INSERT INTO opcs_x_cats (id_opcion, id_catalogo, nombre, estatus, fecha_creacion, creado_por) VALUES (13, 1, 'Contraloría', 1, GETDATE(), 1);</v>
      </c>
      <c r="I17" s="24" t="str">
        <f t="shared" si="1"/>
        <v>UPDATE opcs_x_cats SET nombre = 'Contraloría', estatus = 1 WHERE id_opcion = 13 AND id_catalogo = 1;</v>
      </c>
    </row>
    <row r="18" spans="2:9" ht="16.8" x14ac:dyDescent="0.3">
      <c r="B18" s="1">
        <v>14</v>
      </c>
      <c r="C18" s="1">
        <v>1</v>
      </c>
      <c r="D18" s="5" t="s">
        <v>73</v>
      </c>
      <c r="E18" s="1">
        <v>1</v>
      </c>
      <c r="F18" s="7" t="s">
        <v>59</v>
      </c>
      <c r="G18" s="1">
        <v>1</v>
      </c>
      <c r="H18" s="23" t="str">
        <f t="shared" si="0"/>
        <v>INSERT INTO opcs_x_cats (id_opcion, id_catalogo, nombre, estatus, fecha_creacion, creado_por) VALUES (14, 1, 'Dirección administración', 1, GETDATE(), 1);</v>
      </c>
      <c r="I18" s="24" t="str">
        <f t="shared" si="1"/>
        <v>UPDATE opcs_x_cats SET nombre = 'Dirección administración', estatus = 1 WHERE id_opcion = 14 AND id_catalogo = 1;</v>
      </c>
    </row>
    <row r="19" spans="2:9" ht="16.8" x14ac:dyDescent="0.3">
      <c r="B19" s="1">
        <v>15</v>
      </c>
      <c r="C19" s="1">
        <v>1</v>
      </c>
      <c r="D19" s="5" t="s">
        <v>74</v>
      </c>
      <c r="E19" s="1">
        <v>1</v>
      </c>
      <c r="F19" s="7" t="s">
        <v>59</v>
      </c>
      <c r="G19" s="1">
        <v>1</v>
      </c>
      <c r="H19" s="23" t="str">
        <f t="shared" si="0"/>
        <v>INSERT INTO opcs_x_cats (id_opcion, id_catalogo, nombre, estatus, fecha_creacion, creado_por) VALUES (15, 1, 'Jurídico', 1, GETDATE(), 1);</v>
      </c>
      <c r="I19" s="24" t="str">
        <f t="shared" si="1"/>
        <v>UPDATE opcs_x_cats SET nombre = 'Jurídico', estatus = 1 WHERE id_opcion = 15 AND id_catalogo = 1;</v>
      </c>
    </row>
    <row r="20" spans="2:9" ht="16.8" x14ac:dyDescent="0.3">
      <c r="B20" s="6">
        <v>16</v>
      </c>
      <c r="C20" s="6">
        <v>1</v>
      </c>
      <c r="D20" s="3" t="s">
        <v>75</v>
      </c>
      <c r="E20" s="1">
        <v>1</v>
      </c>
      <c r="F20" s="7" t="s">
        <v>59</v>
      </c>
      <c r="G20" s="1">
        <v>1</v>
      </c>
      <c r="H20" s="23" t="str">
        <f t="shared" si="0"/>
        <v>INSERT INTO opcs_x_cats (id_opcion, id_catalogo, nombre, estatus, fecha_creacion, creado_por) VALUES (16, 1, 'Contratación', 1, GETDATE(), 1);</v>
      </c>
      <c r="I20" s="24" t="str">
        <f t="shared" si="1"/>
        <v>UPDATE opcs_x_cats SET nombre = 'Contratación', estatus = 1 WHERE id_opcion = 16 AND id_catalogo = 1;</v>
      </c>
    </row>
    <row r="21" spans="2:9" ht="16.8" x14ac:dyDescent="0.3">
      <c r="B21" s="6">
        <v>17</v>
      </c>
      <c r="C21" s="6">
        <v>1</v>
      </c>
      <c r="D21" s="3" t="s">
        <v>76</v>
      </c>
      <c r="E21" s="1">
        <v>1</v>
      </c>
      <c r="F21" s="7" t="s">
        <v>59</v>
      </c>
      <c r="G21" s="1">
        <v>1</v>
      </c>
      <c r="H21" s="23" t="str">
        <f t="shared" si="0"/>
        <v>INSERT INTO opcs_x_cats (id_opcion, id_catalogo, nombre, estatus, fecha_creacion, creado_por) VALUES (17, 1, 'Subdirector contraloría', 1, GETDATE(), 1);</v>
      </c>
      <c r="I21" s="24" t="str">
        <f t="shared" si="1"/>
        <v>UPDATE opcs_x_cats SET nombre = 'Subdirector contraloría', estatus = 1 WHERE id_opcion = 17 AND id_catalogo = 1;</v>
      </c>
    </row>
    <row r="22" spans="2:9" ht="16.8" x14ac:dyDescent="0.3">
      <c r="B22" s="6">
        <v>18</v>
      </c>
      <c r="C22" s="6">
        <v>1</v>
      </c>
      <c r="D22" s="3" t="s">
        <v>77</v>
      </c>
      <c r="E22" s="1">
        <v>1</v>
      </c>
      <c r="F22" s="7" t="s">
        <v>59</v>
      </c>
      <c r="G22" s="1">
        <v>1</v>
      </c>
      <c r="H22" s="23" t="str">
        <f t="shared" si="0"/>
        <v>INSERT INTO opcs_x_cats (id_opcion, id_catalogo, nombre, estatus, fecha_creacion, creado_por) VALUES (18, 1, 'Director MKTD', 1, GETDATE(), 1);</v>
      </c>
      <c r="I22" s="24" t="str">
        <f t="shared" si="1"/>
        <v>UPDATE opcs_x_cats SET nombre = 'Director MKTD', estatus = 1 WHERE id_opcion = 18 AND id_catalogo = 1;</v>
      </c>
    </row>
    <row r="23" spans="2:9" ht="16.8" x14ac:dyDescent="0.3">
      <c r="B23" s="6">
        <v>19</v>
      </c>
      <c r="C23" s="6">
        <v>1</v>
      </c>
      <c r="D23" s="3" t="s">
        <v>78</v>
      </c>
      <c r="E23" s="1">
        <v>1</v>
      </c>
      <c r="F23" s="7" t="s">
        <v>59</v>
      </c>
      <c r="G23" s="1">
        <v>1</v>
      </c>
      <c r="H23" s="23" t="str">
        <f t="shared" si="0"/>
        <v>INSERT INTO opcs_x_cats (id_opcion, id_catalogo, nombre, estatus, fecha_creacion, creado_por) VALUES (19, 1, 'Subdirector MKTD', 1, GETDATE(), 1);</v>
      </c>
      <c r="I23" s="24" t="str">
        <f t="shared" si="1"/>
        <v>UPDATE opcs_x_cats SET nombre = 'Subdirector MKTD', estatus = 1 WHERE id_opcion = 19 AND id_catalogo = 1;</v>
      </c>
    </row>
    <row r="24" spans="2:9" ht="16.8" x14ac:dyDescent="0.3">
      <c r="B24" s="1">
        <v>20</v>
      </c>
      <c r="C24" s="1">
        <v>1</v>
      </c>
      <c r="D24" s="5" t="s">
        <v>79</v>
      </c>
      <c r="E24" s="1">
        <v>1</v>
      </c>
      <c r="F24" s="7" t="s">
        <v>59</v>
      </c>
      <c r="G24" s="1">
        <v>1</v>
      </c>
      <c r="H24" s="23" t="str">
        <f t="shared" si="0"/>
        <v>INSERT INTO opcs_x_cats (id_opcion, id_catalogo, nombre, estatus, fecha_creacion, creado_por) VALUES (20, 1, 'Gerente MKTD', 1, GETDATE(), 1);</v>
      </c>
      <c r="I24" s="24" t="str">
        <f t="shared" si="1"/>
        <v>UPDATE opcs_x_cats SET nombre = 'Gerente MKTD', estatus = 1 WHERE id_opcion = 20 AND id_catalogo = 1;</v>
      </c>
    </row>
    <row r="25" spans="2:9" ht="16.8" x14ac:dyDescent="0.3">
      <c r="B25" s="1">
        <v>21</v>
      </c>
      <c r="C25" s="1">
        <v>1</v>
      </c>
      <c r="D25" s="5" t="s">
        <v>80</v>
      </c>
      <c r="E25" s="1">
        <v>1</v>
      </c>
      <c r="F25" s="7" t="s">
        <v>59</v>
      </c>
      <c r="G25" s="1">
        <v>1</v>
      </c>
      <c r="H25" s="23" t="str">
        <f t="shared" ref="H25:H88" si="2">_xlfn.CONCAT(H$4, B25, ", ", C25, ", '", D25, "', ", E25, ", ", F25, ", ", G25, ");")</f>
        <v>INSERT INTO opcs_x_cats (id_opcion, id_catalogo, nombre, estatus, fecha_creacion, creado_por) VALUES (21, 1, 'Cliente', 1, GETDATE(), 1);</v>
      </c>
      <c r="I25" s="24" t="str">
        <f t="shared" ref="I25:I88" si="3">_xlfn.CONCAT("UPDATE opcs_x_cats SET nombre = '", D25, "', estatus = ", E25, " WHERE id_opcion = ",B25, " AND id_catalogo = ", C25, ";")</f>
        <v>UPDATE opcs_x_cats SET nombre = 'Cliente', estatus = 1 WHERE id_opcion = 21 AND id_catalogo = 1;</v>
      </c>
    </row>
    <row r="26" spans="2:9" ht="16.8" x14ac:dyDescent="0.3">
      <c r="B26" s="1">
        <v>22</v>
      </c>
      <c r="C26" s="1">
        <v>1</v>
      </c>
      <c r="D26" s="5" t="s">
        <v>81</v>
      </c>
      <c r="E26" s="1">
        <v>1</v>
      </c>
      <c r="F26" s="7" t="s">
        <v>59</v>
      </c>
      <c r="G26" s="1">
        <v>1</v>
      </c>
      <c r="H26" s="23" t="str">
        <f t="shared" si="2"/>
        <v>INSERT INTO opcs_x_cats (id_opcion, id_catalogo, nombre, estatus, fecha_creacion, creado_por) VALUES (22, 1, 'Ejecutivo CLUB MADERAS', 1, GETDATE(), 1);</v>
      </c>
      <c r="I26" s="24" t="str">
        <f t="shared" si="3"/>
        <v>UPDATE opcs_x_cats SET nombre = 'Ejecutivo CLUB MADERAS', estatus = 1 WHERE id_opcion = 22 AND id_catalogo = 1;</v>
      </c>
    </row>
    <row r="27" spans="2:9" ht="16.8" x14ac:dyDescent="0.3">
      <c r="B27" s="1">
        <v>23</v>
      </c>
      <c r="C27" s="1">
        <v>1</v>
      </c>
      <c r="D27" s="5" t="s">
        <v>82</v>
      </c>
      <c r="E27" s="1">
        <v>1</v>
      </c>
      <c r="F27" s="7" t="s">
        <v>59</v>
      </c>
      <c r="G27" s="1">
        <v>1</v>
      </c>
      <c r="H27" s="23" t="str">
        <f t="shared" si="2"/>
        <v>INSERT INTO opcs_x_cats (id_opcion, id_catalogo, nombre, estatus, fecha_creacion, creado_por) VALUES (23, 1, 'Subdirector CLUB MADERAS', 1, GETDATE(), 1);</v>
      </c>
      <c r="I27" s="24" t="str">
        <f t="shared" si="3"/>
        <v>UPDATE opcs_x_cats SET nombre = 'Subdirector CLUB MADERAS', estatus = 1 WHERE id_opcion = 23 AND id_catalogo = 1;</v>
      </c>
    </row>
    <row r="28" spans="2:9" ht="16.8" x14ac:dyDescent="0.3">
      <c r="B28" s="1">
        <v>24</v>
      </c>
      <c r="C28" s="1">
        <v>1</v>
      </c>
      <c r="D28" s="5" t="s">
        <v>83</v>
      </c>
      <c r="E28" s="1">
        <v>1</v>
      </c>
      <c r="F28" s="7" t="s">
        <v>59</v>
      </c>
      <c r="G28" s="1">
        <v>1</v>
      </c>
      <c r="H28" s="23" t="str">
        <f t="shared" si="2"/>
        <v>INSERT INTO opcs_x_cats (id_opcion, id_catalogo, nombre, estatus, fecha_creacion, creado_por) VALUES (24, 1, 'Asesor USA', 1, GETDATE(), 1);</v>
      </c>
      <c r="I28" s="24" t="str">
        <f t="shared" si="3"/>
        <v>UPDATE opcs_x_cats SET nombre = 'Asesor USA', estatus = 1 WHERE id_opcion = 24 AND id_catalogo = 1;</v>
      </c>
    </row>
    <row r="29" spans="2:9" ht="16.8" x14ac:dyDescent="0.3">
      <c r="B29" s="1">
        <v>25</v>
      </c>
      <c r="C29" s="1">
        <v>1</v>
      </c>
      <c r="D29" s="5" t="s">
        <v>84</v>
      </c>
      <c r="E29" s="1">
        <v>1</v>
      </c>
      <c r="F29" s="7" t="s">
        <v>59</v>
      </c>
      <c r="G29" s="1">
        <v>1</v>
      </c>
      <c r="H29" s="23" t="str">
        <f t="shared" si="2"/>
        <v>INSERT INTO opcs_x_cats (id_opcion, id_catalogo, nombre, estatus, fecha_creacion, creado_por) VALUES (25, 1, 'Asesor de contenido RRSS', 1, GETDATE(), 1);</v>
      </c>
      <c r="I29" s="24" t="str">
        <f t="shared" si="3"/>
        <v>UPDATE opcs_x_cats SET nombre = 'Asesor de contenido RRSS', estatus = 1 WHERE id_opcion = 25 AND id_catalogo = 1;</v>
      </c>
    </row>
    <row r="30" spans="2:9" ht="16.8" x14ac:dyDescent="0.3">
      <c r="B30" s="1">
        <v>26</v>
      </c>
      <c r="C30" s="1">
        <v>1</v>
      </c>
      <c r="D30" s="5" t="s">
        <v>85</v>
      </c>
      <c r="E30" s="1">
        <v>1</v>
      </c>
      <c r="F30" s="7" t="s">
        <v>59</v>
      </c>
      <c r="G30" s="1">
        <v>1</v>
      </c>
      <c r="H30" s="23" t="str">
        <f t="shared" si="2"/>
        <v>INSERT INTO opcs_x_cats (id_opcion, id_catalogo, nombre, estatus, fecha_creacion, creado_por) VALUES (26, 1, 'Mercadólogo', 1, GETDATE(), 1);</v>
      </c>
      <c r="I30" s="24" t="str">
        <f t="shared" si="3"/>
        <v>UPDATE opcs_x_cats SET nombre = 'Mercadólogo', estatus = 1 WHERE id_opcion = 26 AND id_catalogo = 1;</v>
      </c>
    </row>
    <row r="31" spans="2:9" ht="16.8" x14ac:dyDescent="0.3">
      <c r="B31" s="1">
        <v>27</v>
      </c>
      <c r="C31" s="1">
        <v>1</v>
      </c>
      <c r="D31" s="5" t="s">
        <v>86</v>
      </c>
      <c r="E31" s="1">
        <v>1</v>
      </c>
      <c r="F31" s="7" t="s">
        <v>59</v>
      </c>
      <c r="G31" s="1">
        <v>1</v>
      </c>
      <c r="H31" s="23" t="str">
        <f t="shared" si="2"/>
        <v>INSERT INTO opcs_x_cats (id_opcion, id_catalogo, nombre, estatus, fecha_creacion, creado_por) VALUES (27, 1, 'Comunity Manager', 1, GETDATE(), 1);</v>
      </c>
      <c r="I31" s="24" t="str">
        <f t="shared" si="3"/>
        <v>UPDATE opcs_x_cats SET nombre = 'Comunity Manager', estatus = 1 WHERE id_opcion = 27 AND id_catalogo = 1;</v>
      </c>
    </row>
    <row r="32" spans="2:9" ht="16.8" x14ac:dyDescent="0.3">
      <c r="B32" s="1">
        <v>28</v>
      </c>
      <c r="C32" s="1">
        <v>1</v>
      </c>
      <c r="D32" s="5" t="s">
        <v>87</v>
      </c>
      <c r="E32" s="1">
        <v>1</v>
      </c>
      <c r="F32" s="7" t="s">
        <v>59</v>
      </c>
      <c r="G32" s="1">
        <v>1</v>
      </c>
      <c r="H32" s="23" t="str">
        <f t="shared" si="2"/>
        <v>INSERT INTO opcs_x_cats (id_opcion, id_catalogo, nombre, estatus, fecha_creacion, creado_por) VALUES (28, 1, 'Ejecutivo Administrativo', 1, GETDATE(), 1);</v>
      </c>
      <c r="I32" s="24" t="str">
        <f t="shared" si="3"/>
        <v>UPDATE opcs_x_cats SET nombre = 'Ejecutivo Administrativo', estatus = 1 WHERE id_opcion = 28 AND id_catalogo = 1;</v>
      </c>
    </row>
    <row r="33" spans="2:9" ht="16.8" x14ac:dyDescent="0.3">
      <c r="B33" s="1">
        <v>29</v>
      </c>
      <c r="C33" s="1">
        <v>1</v>
      </c>
      <c r="D33" s="5" t="s">
        <v>88</v>
      </c>
      <c r="E33" s="1">
        <v>1</v>
      </c>
      <c r="F33" s="7" t="s">
        <v>59</v>
      </c>
      <c r="G33" s="1">
        <v>1</v>
      </c>
      <c r="H33" s="23" t="str">
        <f t="shared" si="2"/>
        <v>INSERT INTO opcs_x_cats (id_opcion, id_catalogo, nombre, estatus, fecha_creacion, creado_por) VALUES (29, 1, 'Asesor Cobranza', 1, GETDATE(), 1);</v>
      </c>
      <c r="I33" s="24" t="str">
        <f t="shared" si="3"/>
        <v>UPDATE opcs_x_cats SET nombre = 'Asesor Cobranza', estatus = 1 WHERE id_opcion = 29 AND id_catalogo = 1;</v>
      </c>
    </row>
    <row r="34" spans="2:9" ht="16.8" x14ac:dyDescent="0.3">
      <c r="B34" s="1">
        <v>30</v>
      </c>
      <c r="C34" s="1">
        <v>1</v>
      </c>
      <c r="D34" s="5" t="s">
        <v>89</v>
      </c>
      <c r="E34" s="1">
        <v>1</v>
      </c>
      <c r="F34" s="7" t="s">
        <v>59</v>
      </c>
      <c r="G34" s="1">
        <v>1</v>
      </c>
      <c r="H34" s="23" t="str">
        <f t="shared" si="2"/>
        <v>INSERT INTO opcs_x_cats (id_opcion, id_catalogo, nombre, estatus, fecha_creacion, creado_por) VALUES (30, 1, 'Desarrollo web', 1, GETDATE(), 1);</v>
      </c>
      <c r="I34" s="24" t="str">
        <f t="shared" si="3"/>
        <v>UPDATE opcs_x_cats SET nombre = 'Desarrollo web', estatus = 1 WHERE id_opcion = 30 AND id_catalogo = 1;</v>
      </c>
    </row>
    <row r="35" spans="2:9" ht="16.8" x14ac:dyDescent="0.3">
      <c r="B35" s="1">
        <v>31</v>
      </c>
      <c r="C35" s="1">
        <v>1</v>
      </c>
      <c r="D35" s="5" t="s">
        <v>90</v>
      </c>
      <c r="E35" s="1">
        <v>1</v>
      </c>
      <c r="F35" s="7" t="s">
        <v>59</v>
      </c>
      <c r="G35" s="1">
        <v>1</v>
      </c>
      <c r="H35" s="23" t="str">
        <f t="shared" si="2"/>
        <v>INSERT INTO opcs_x_cats (id_opcion, id_catalogo, nombre, estatus, fecha_creacion, creado_por) VALUES (31, 1, 'Internomex', 1, GETDATE(), 1);</v>
      </c>
      <c r="I35" s="24" t="str">
        <f t="shared" si="3"/>
        <v>UPDATE opcs_x_cats SET nombre = 'Internomex', estatus = 1 WHERE id_opcion = 31 AND id_catalogo = 1;</v>
      </c>
    </row>
    <row r="36" spans="2:9" ht="16.8" x14ac:dyDescent="0.3">
      <c r="B36" s="1">
        <v>32</v>
      </c>
      <c r="C36" s="1">
        <v>1</v>
      </c>
      <c r="D36" s="5" t="s">
        <v>91</v>
      </c>
      <c r="E36" s="1">
        <v>1</v>
      </c>
      <c r="F36" s="7" t="s">
        <v>59</v>
      </c>
      <c r="G36" s="1">
        <v>1</v>
      </c>
      <c r="H36" s="23" t="str">
        <f t="shared" si="2"/>
        <v>INSERT INTO opcs_x_cats (id_opcion, id_catalogo, nombre, estatus, fecha_creacion, creado_por) VALUES (32, 1, 'Contraloría corporativa', 1, GETDATE(), 1);</v>
      </c>
      <c r="I36" s="24" t="str">
        <f t="shared" si="3"/>
        <v>UPDATE opcs_x_cats SET nombre = 'Contraloría corporativa', estatus = 1 WHERE id_opcion = 32 AND id_catalogo = 1;</v>
      </c>
    </row>
    <row r="37" spans="2:9" ht="16.8" x14ac:dyDescent="0.3">
      <c r="B37" s="1">
        <v>33</v>
      </c>
      <c r="C37" s="1">
        <v>1</v>
      </c>
      <c r="D37" s="5" t="s">
        <v>92</v>
      </c>
      <c r="E37" s="1">
        <v>1</v>
      </c>
      <c r="F37" s="7" t="s">
        <v>59</v>
      </c>
      <c r="G37" s="1">
        <v>1</v>
      </c>
      <c r="H37" s="23" t="str">
        <f t="shared" si="2"/>
        <v>INSERT INTO opcs_x_cats (id_opcion, id_catalogo, nombre, estatus, fecha_creacion, creado_por) VALUES (33, 1, 'Consulta', 1, GETDATE(), 1);</v>
      </c>
      <c r="I37" s="24" t="str">
        <f t="shared" si="3"/>
        <v>UPDATE opcs_x_cats SET nombre = 'Consulta', estatus = 1 WHERE id_opcion = 33 AND id_catalogo = 1;</v>
      </c>
    </row>
    <row r="38" spans="2:9" ht="16.8" x14ac:dyDescent="0.3">
      <c r="B38" s="1">
        <v>34</v>
      </c>
      <c r="C38" s="1">
        <v>1</v>
      </c>
      <c r="D38" s="5" t="s">
        <v>93</v>
      </c>
      <c r="E38" s="1">
        <v>1</v>
      </c>
      <c r="F38" s="7" t="s">
        <v>59</v>
      </c>
      <c r="G38" s="1">
        <v>1</v>
      </c>
      <c r="H38" s="23" t="str">
        <f t="shared" si="2"/>
        <v>INSERT INTO opcs_x_cats (id_opcion, id_catalogo, nombre, estatus, fecha_creacion, creado_por) VALUES (34, 1, 'Facturación', 1, GETDATE(), 1);</v>
      </c>
      <c r="I38" s="24" t="str">
        <f t="shared" si="3"/>
        <v>UPDATE opcs_x_cats SET nombre = 'Facturación', estatus = 1 WHERE id_opcion = 34 AND id_catalogo = 1;</v>
      </c>
    </row>
    <row r="39" spans="2:9" ht="16.8" x14ac:dyDescent="0.3">
      <c r="B39" s="1">
        <v>35</v>
      </c>
      <c r="C39" s="1">
        <v>1</v>
      </c>
      <c r="D39" s="5" t="s">
        <v>94</v>
      </c>
      <c r="E39" s="1">
        <v>1</v>
      </c>
      <c r="F39" s="7" t="s">
        <v>59</v>
      </c>
      <c r="G39" s="1">
        <v>1</v>
      </c>
      <c r="H39" s="23" t="str">
        <f t="shared" si="2"/>
        <v>INSERT INTO opcs_x_cats (id_opcion, id_catalogo, nombre, estatus, fecha_creacion, creado_por) VALUES (35, 1, 'Atención a clientes', 1, GETDATE(), 1);</v>
      </c>
      <c r="I39" s="24" t="str">
        <f t="shared" si="3"/>
        <v>UPDATE opcs_x_cats SET nombre = 'Atención a clientes', estatus = 1 WHERE id_opcion = 35 AND id_catalogo = 1;</v>
      </c>
    </row>
    <row r="40" spans="2:9" ht="16.8" x14ac:dyDescent="0.3">
      <c r="B40" s="1">
        <v>36</v>
      </c>
      <c r="C40" s="1">
        <v>1</v>
      </c>
      <c r="D40" s="5" t="s">
        <v>95</v>
      </c>
      <c r="E40" s="1">
        <v>1</v>
      </c>
      <c r="F40" s="7" t="s">
        <v>59</v>
      </c>
      <c r="G40" s="1">
        <v>1</v>
      </c>
      <c r="H40" s="23" t="str">
        <f t="shared" si="2"/>
        <v>INSERT INTO opcs_x_cats (id_opcion, id_catalogo, nombre, estatus, fecha_creacion, creado_por) VALUES (36, 1, 'Asistente TI &amp; MKTD', 1, GETDATE(), 1);</v>
      </c>
      <c r="I40" s="24" t="str">
        <f t="shared" si="3"/>
        <v>UPDATE opcs_x_cats SET nombre = 'Asistente TI &amp; MKTD', estatus = 1 WHERE id_opcion = 36 AND id_catalogo = 1;</v>
      </c>
    </row>
    <row r="41" spans="2:9" ht="16.8" x14ac:dyDescent="0.3">
      <c r="B41" s="1">
        <v>37</v>
      </c>
      <c r="C41" s="1">
        <v>1</v>
      </c>
      <c r="D41" s="5" t="s">
        <v>96</v>
      </c>
      <c r="E41" s="1">
        <v>1</v>
      </c>
      <c r="F41" s="7" t="s">
        <v>59</v>
      </c>
      <c r="G41" s="1">
        <v>1</v>
      </c>
      <c r="H41" s="23" t="str">
        <f t="shared" si="2"/>
        <v>INSERT INTO opcs_x_cats (id_opcion, id_catalogo, nombre, estatus, fecha_creacion, creado_por) VALUES (37, 1, 'Coordinador Comercial', 1, GETDATE(), 1);</v>
      </c>
      <c r="I41" s="24" t="str">
        <f t="shared" si="3"/>
        <v>UPDATE opcs_x_cats SET nombre = 'Coordinador Comercial', estatus = 1 WHERE id_opcion = 37 AND id_catalogo = 1;</v>
      </c>
    </row>
    <row r="42" spans="2:9" ht="16.8" x14ac:dyDescent="0.3">
      <c r="B42" s="1">
        <v>38</v>
      </c>
      <c r="C42" s="1">
        <v>1</v>
      </c>
      <c r="D42" s="5" t="s">
        <v>97</v>
      </c>
      <c r="E42" s="1">
        <v>1</v>
      </c>
      <c r="F42" s="7" t="s">
        <v>59</v>
      </c>
      <c r="G42" s="1">
        <v>1</v>
      </c>
      <c r="H42" s="23" t="str">
        <f t="shared" si="2"/>
        <v>INSERT INTO opcs_x_cats (id_opcion, id_catalogo, nombre, estatus, fecha_creacion, creado_por) VALUES (38, 1, 'MKTD Comision', 1, GETDATE(), 1);</v>
      </c>
      <c r="I42" s="24" t="str">
        <f t="shared" si="3"/>
        <v>UPDATE opcs_x_cats SET nombre = 'MKTD Comision', estatus = 1 WHERE id_opcion = 38 AND id_catalogo = 1;</v>
      </c>
    </row>
    <row r="43" spans="2:9" ht="16.8" x14ac:dyDescent="0.3">
      <c r="B43" s="1">
        <v>39</v>
      </c>
      <c r="C43" s="1">
        <v>1</v>
      </c>
      <c r="D43" s="5" t="s">
        <v>98</v>
      </c>
      <c r="E43" s="1">
        <v>1</v>
      </c>
      <c r="F43" s="7" t="s">
        <v>59</v>
      </c>
      <c r="G43" s="1">
        <v>1</v>
      </c>
      <c r="H43" s="23" t="str">
        <f t="shared" si="2"/>
        <v>INSERT INTO opcs_x_cats (id_opcion, id_catalogo, nombre, estatus, fecha_creacion, creado_por) VALUES (39, 1, 'Contabilidad', 1, GETDATE(), 1);</v>
      </c>
      <c r="I43" s="24" t="str">
        <f t="shared" si="3"/>
        <v>UPDATE opcs_x_cats SET nombre = 'Contabilidad', estatus = 1 WHERE id_opcion = 39 AND id_catalogo = 1;</v>
      </c>
    </row>
    <row r="44" spans="2:9" ht="16.8" x14ac:dyDescent="0.3">
      <c r="B44" s="1">
        <v>40</v>
      </c>
      <c r="C44" s="1">
        <v>1</v>
      </c>
      <c r="D44" s="5" t="s">
        <v>99</v>
      </c>
      <c r="E44" s="1">
        <v>1</v>
      </c>
      <c r="F44" s="7" t="s">
        <v>59</v>
      </c>
      <c r="G44" s="1">
        <v>1</v>
      </c>
      <c r="H44" s="23" t="str">
        <f t="shared" si="2"/>
        <v>INSERT INTO opcs_x_cats (id_opcion, id_catalogo, nombre, estatus, fecha_creacion, creado_por) VALUES (40, 1, 'Cobranza', 1, GETDATE(), 1);</v>
      </c>
      <c r="I44" s="24" t="str">
        <f t="shared" si="3"/>
        <v>UPDATE opcs_x_cats SET nombre = 'Cobranza', estatus = 1 WHERE id_opcion = 40 AND id_catalogo = 1;</v>
      </c>
    </row>
    <row r="45" spans="2:9" ht="16.8" x14ac:dyDescent="0.3">
      <c r="B45" s="1">
        <v>41</v>
      </c>
      <c r="C45" s="1">
        <v>1</v>
      </c>
      <c r="D45" s="5" t="s">
        <v>100</v>
      </c>
      <c r="E45" s="1">
        <v>1</v>
      </c>
      <c r="F45" s="7" t="s">
        <v>59</v>
      </c>
      <c r="G45" s="1">
        <v>1</v>
      </c>
      <c r="H45" s="23" t="str">
        <f t="shared" si="2"/>
        <v>INSERT INTO opcs_x_cats (id_opcion, id_catalogo, nombre, estatus, fecha_creacion, creado_por) VALUES (41, 1, 'Generalista', 1, GETDATE(), 1);</v>
      </c>
      <c r="I45" s="24" t="str">
        <f t="shared" si="3"/>
        <v>UPDATE opcs_x_cats SET nombre = 'Generalista', estatus = 1 WHERE id_opcion = 41 AND id_catalogo = 1;</v>
      </c>
    </row>
    <row r="46" spans="2:9" ht="16.8" x14ac:dyDescent="0.3">
      <c r="B46" s="1">
        <v>42</v>
      </c>
      <c r="C46" s="1">
        <v>1</v>
      </c>
      <c r="D46" s="5" t="s">
        <v>101</v>
      </c>
      <c r="E46" s="1">
        <v>1</v>
      </c>
      <c r="F46" s="7" t="s">
        <v>59</v>
      </c>
      <c r="G46" s="1">
        <v>1</v>
      </c>
      <c r="H46" s="23" t="str">
        <f t="shared" si="2"/>
        <v>INSERT INTO opcs_x_cats (id_opcion, id_catalogo, nombre, estatus, fecha_creacion, creado_por) VALUES (42, 1, 'CLUB MADERAS Comision', 1, GETDATE(), 1);</v>
      </c>
      <c r="I46" s="24" t="str">
        <f t="shared" si="3"/>
        <v>UPDATE opcs_x_cats SET nombre = 'CLUB MADERAS Comision', estatus = 1 WHERE id_opcion = 42 AND id_catalogo = 1;</v>
      </c>
    </row>
    <row r="47" spans="2:9" ht="16.8" x14ac:dyDescent="0.3">
      <c r="B47" s="1">
        <v>43</v>
      </c>
      <c r="C47" s="1">
        <v>1</v>
      </c>
      <c r="D47" s="5" t="s">
        <v>102</v>
      </c>
      <c r="E47" s="1">
        <v>1</v>
      </c>
      <c r="F47" s="7" t="s">
        <v>59</v>
      </c>
      <c r="G47" s="1">
        <v>1</v>
      </c>
      <c r="H47" s="23" t="str">
        <f t="shared" si="2"/>
        <v>INSERT INTO opcs_x_cats (id_opcion, id_catalogo, nombre, estatus, fecha_creacion, creado_por) VALUES (43, 1, 'Community Manager Club Maderas', 1, GETDATE(), 1);</v>
      </c>
      <c r="I47" s="24" t="str">
        <f t="shared" si="3"/>
        <v>UPDATE opcs_x_cats SET nombre = 'Community Manager Club Maderas', estatus = 1 WHERE id_opcion = 43 AND id_catalogo = 1;</v>
      </c>
    </row>
    <row r="48" spans="2:9" ht="16.8" x14ac:dyDescent="0.3">
      <c r="B48" s="1">
        <v>44</v>
      </c>
      <c r="C48" s="1">
        <v>1</v>
      </c>
      <c r="D48" s="5" t="s">
        <v>103</v>
      </c>
      <c r="E48" s="1">
        <v>1</v>
      </c>
      <c r="F48" s="7" t="s">
        <v>59</v>
      </c>
      <c r="G48" s="1">
        <v>1</v>
      </c>
      <c r="H48" s="23" t="str">
        <f t="shared" si="2"/>
        <v>INSERT INTO opcs_x_cats (id_opcion, id_catalogo, nombre, estatus, fecha_creacion, creado_por) VALUES (44, 1, 'Bonos Club Maderas', 1, GETDATE(), 1);</v>
      </c>
      <c r="I48" s="24" t="str">
        <f t="shared" si="3"/>
        <v>UPDATE opcs_x_cats SET nombre = 'Bonos Club Maderas', estatus = 1 WHERE id_opcion = 44 AND id_catalogo = 1;</v>
      </c>
    </row>
    <row r="49" spans="2:9" ht="16.8" x14ac:dyDescent="0.3">
      <c r="B49" s="1">
        <v>45</v>
      </c>
      <c r="C49" s="1">
        <v>1</v>
      </c>
      <c r="D49" s="5" t="s">
        <v>104</v>
      </c>
      <c r="E49" s="1">
        <v>1</v>
      </c>
      <c r="F49" s="7" t="s">
        <v>59</v>
      </c>
      <c r="G49" s="1">
        <v>1</v>
      </c>
      <c r="H49" s="23" t="str">
        <f t="shared" si="2"/>
        <v>INSERT INTO opcs_x_cats (id_opcion, id_catalogo, nombre, estatus, fecha_creacion, creado_por) VALUES (45, 1, 'Empresa', 1, GETDATE(), 1);</v>
      </c>
      <c r="I49" s="24" t="str">
        <f t="shared" si="3"/>
        <v>UPDATE opcs_x_cats SET nombre = 'Empresa', estatus = 1 WHERE id_opcion = 45 AND id_catalogo = 1;</v>
      </c>
    </row>
    <row r="50" spans="2:9" ht="16.8" x14ac:dyDescent="0.3">
      <c r="B50" s="1">
        <v>46</v>
      </c>
      <c r="C50" s="1">
        <v>1</v>
      </c>
      <c r="D50" s="5" t="s">
        <v>105</v>
      </c>
      <c r="E50" s="1">
        <v>1</v>
      </c>
      <c r="F50" s="7" t="s">
        <v>59</v>
      </c>
      <c r="G50" s="1">
        <v>1</v>
      </c>
      <c r="H50" s="23" t="str">
        <f t="shared" si="2"/>
        <v>INSERT INTO opcs_x_cats (id_opcion, id_catalogo, nombre, estatus, fecha_creacion, creado_por) VALUES (46, 1, 'Asistente CLUB MADERAS', 1, GETDATE(), 1);</v>
      </c>
      <c r="I50" s="24" t="str">
        <f t="shared" si="3"/>
        <v>UPDATE opcs_x_cats SET nombre = 'Asistente CLUB MADERAS', estatus = 1 WHERE id_opcion = 46 AND id_catalogo = 1;</v>
      </c>
    </row>
    <row r="51" spans="2:9" ht="16.8" x14ac:dyDescent="0.3">
      <c r="B51" s="1">
        <v>47</v>
      </c>
      <c r="C51" s="1">
        <v>1</v>
      </c>
      <c r="D51" s="5" t="s">
        <v>106</v>
      </c>
      <c r="E51" s="1">
        <v>1</v>
      </c>
      <c r="F51" s="7" t="s">
        <v>59</v>
      </c>
      <c r="G51" s="1">
        <v>1</v>
      </c>
      <c r="H51" s="23" t="str">
        <f t="shared" si="2"/>
        <v>INSERT INTO opcs_x_cats (id_opcion, id_catalogo, nombre, estatus, fecha_creacion, creado_por) VALUES (47, 1, 'Subdirección finanzas', 1, GETDATE(), 1);</v>
      </c>
      <c r="I51" s="24" t="str">
        <f t="shared" si="3"/>
        <v>UPDATE opcs_x_cats SET nombre = 'Subdirección finanzas', estatus = 1 WHERE id_opcion = 47 AND id_catalogo = 1;</v>
      </c>
    </row>
    <row r="52" spans="2:9" ht="16.8" x14ac:dyDescent="0.3">
      <c r="B52" s="1">
        <v>48</v>
      </c>
      <c r="C52" s="1">
        <v>1</v>
      </c>
      <c r="D52" s="5" t="s">
        <v>107</v>
      </c>
      <c r="E52" s="1">
        <v>1</v>
      </c>
      <c r="F52" s="7" t="s">
        <v>59</v>
      </c>
      <c r="G52" s="1">
        <v>1</v>
      </c>
      <c r="H52" s="23" t="str">
        <f t="shared" si="2"/>
        <v>INSERT INTO opcs_x_cats (id_opcion, id_catalogo, nombre, estatus, fecha_creacion, creado_por) VALUES (48, 1, 'Super Administrador', 1, GETDATE(), 1);</v>
      </c>
      <c r="I52" s="24" t="str">
        <f t="shared" si="3"/>
        <v>UPDATE opcs_x_cats SET nombre = 'Super Administrador', estatus = 1 WHERE id_opcion = 48 AND id_catalogo = 1;</v>
      </c>
    </row>
    <row r="53" spans="2:9" ht="16.8" x14ac:dyDescent="0.3">
      <c r="B53" s="1">
        <v>49</v>
      </c>
      <c r="C53" s="1">
        <v>1</v>
      </c>
      <c r="D53" s="5" t="s">
        <v>108</v>
      </c>
      <c r="E53" s="1">
        <v>1</v>
      </c>
      <c r="F53" s="7" t="s">
        <v>59</v>
      </c>
      <c r="G53" s="1">
        <v>1</v>
      </c>
      <c r="H53" s="23" t="str">
        <f t="shared" si="2"/>
        <v>INSERT INTO opcs_x_cats (id_opcion, id_catalogo, nombre, estatus, fecha_creacion, creado_por) VALUES (49, 1, 'Capacitación Capital Humano', 1, GETDATE(), 1);</v>
      </c>
      <c r="I53" s="24" t="str">
        <f t="shared" si="3"/>
        <v>UPDATE opcs_x_cats SET nombre = 'Capacitación Capital Humano', estatus = 1 WHERE id_opcion = 49 AND id_catalogo = 1;</v>
      </c>
    </row>
    <row r="54" spans="2:9" ht="16.8" x14ac:dyDescent="0.3">
      <c r="B54" s="1">
        <v>50</v>
      </c>
      <c r="C54" s="1">
        <v>1</v>
      </c>
      <c r="D54" s="5" t="s">
        <v>109</v>
      </c>
      <c r="E54" s="1">
        <v>1</v>
      </c>
      <c r="F54" s="7" t="s">
        <v>59</v>
      </c>
      <c r="G54" s="1">
        <v>1</v>
      </c>
      <c r="H54" s="23" t="str">
        <f t="shared" si="2"/>
        <v>INSERT INTO opcs_x_cats (id_opcion, id_catalogo, nombre, estatus, fecha_creacion, creado_por) VALUES (50, 1, 'Generalista MKTD', 1, GETDATE(), 1);</v>
      </c>
      <c r="I54" s="24" t="str">
        <f t="shared" si="3"/>
        <v>UPDATE opcs_x_cats SET nombre = 'Generalista MKTD', estatus = 1 WHERE id_opcion = 50 AND id_catalogo = 1;</v>
      </c>
    </row>
    <row r="55" spans="2:9" ht="16.8" x14ac:dyDescent="0.3">
      <c r="B55" s="1">
        <v>51</v>
      </c>
      <c r="C55" s="1">
        <v>1</v>
      </c>
      <c r="D55" s="5" t="s">
        <v>110</v>
      </c>
      <c r="E55" s="1">
        <v>1</v>
      </c>
      <c r="F55" s="7" t="s">
        <v>59</v>
      </c>
      <c r="G55" s="1">
        <v>1</v>
      </c>
      <c r="H55" s="23" t="str">
        <f t="shared" si="2"/>
        <v>INSERT INTO opcs_x_cats (id_opcion, id_catalogo, nombre, estatus, fecha_creacion, creado_por) VALUES (51, 1, 'Influencer E-commerce', 1, GETDATE(), 1);</v>
      </c>
      <c r="I55" s="24" t="str">
        <f t="shared" si="3"/>
        <v>UPDATE opcs_x_cats SET nombre = 'Influencer E-commerce', estatus = 1 WHERE id_opcion = 51 AND id_catalogo = 1;</v>
      </c>
    </row>
    <row r="56" spans="2:9" ht="16.8" x14ac:dyDescent="0.3">
      <c r="B56" s="1">
        <v>52</v>
      </c>
      <c r="C56" s="1">
        <v>1</v>
      </c>
      <c r="D56" s="5" t="s">
        <v>111</v>
      </c>
      <c r="E56" s="1">
        <v>1</v>
      </c>
      <c r="F56" s="7" t="s">
        <v>59</v>
      </c>
      <c r="G56" s="1">
        <v>1</v>
      </c>
      <c r="H56" s="23" t="str">
        <f t="shared" si="2"/>
        <v>INSERT INTO opcs_x_cats (id_opcion, id_catalogo, nombre, estatus, fecha_creacion, creado_por) VALUES (52, 1, 'Embajador E-commerce', 1, GETDATE(), 1);</v>
      </c>
      <c r="I56" s="24" t="str">
        <f t="shared" si="3"/>
        <v>UPDATE opcs_x_cats SET nombre = 'Embajador E-commerce', estatus = 1 WHERE id_opcion = 52 AND id_catalogo = 1;</v>
      </c>
    </row>
    <row r="57" spans="2:9" ht="16.8" x14ac:dyDescent="0.3">
      <c r="B57" s="1">
        <v>53</v>
      </c>
      <c r="C57" s="1">
        <v>1</v>
      </c>
      <c r="D57" s="5" t="s">
        <v>112</v>
      </c>
      <c r="E57" s="1">
        <v>1</v>
      </c>
      <c r="F57" s="7" t="s">
        <v>59</v>
      </c>
      <c r="G57" s="1">
        <v>1</v>
      </c>
      <c r="H57" s="23" t="str">
        <f t="shared" si="2"/>
        <v>INSERT INTO opcs_x_cats (id_opcion, id_catalogo, nombre, estatus, fecha_creacion, creado_por) VALUES (53, 1, 'Analista de comisiones', 1, GETDATE(), 1);</v>
      </c>
      <c r="I57" s="24" t="str">
        <f t="shared" si="3"/>
        <v>UPDATE opcs_x_cats SET nombre = 'Analista de comisiones', estatus = 1 WHERE id_opcion = 53 AND id_catalogo = 1;</v>
      </c>
    </row>
    <row r="58" spans="2:9" ht="16.8" x14ac:dyDescent="0.3">
      <c r="B58" s="1">
        <v>54</v>
      </c>
      <c r="C58" s="1">
        <v>1</v>
      </c>
      <c r="D58" s="5" t="s">
        <v>113</v>
      </c>
      <c r="E58" s="1">
        <v>1</v>
      </c>
      <c r="F58" s="7" t="s">
        <v>59</v>
      </c>
      <c r="G58" s="1">
        <v>1</v>
      </c>
      <c r="H58" s="23" t="str">
        <f t="shared" si="2"/>
        <v>INSERT INTO opcs_x_cats (id_opcion, id_catalogo, nombre, estatus, fecha_creacion, creado_por) VALUES (54, 1, 'POSTVENTA', 1, GETDATE(), 1);</v>
      </c>
      <c r="I58" s="24" t="str">
        <f t="shared" si="3"/>
        <v>UPDATE opcs_x_cats SET nombre = 'POSTVENTA', estatus = 1 WHERE id_opcion = 54 AND id_catalogo = 1;</v>
      </c>
    </row>
    <row r="59" spans="2:9" ht="16.8" x14ac:dyDescent="0.3">
      <c r="B59" s="1">
        <v>55</v>
      </c>
      <c r="C59" s="1">
        <v>1</v>
      </c>
      <c r="D59" s="5" t="s">
        <v>114</v>
      </c>
      <c r="E59" s="1">
        <v>1</v>
      </c>
      <c r="F59" s="7" t="s">
        <v>59</v>
      </c>
      <c r="G59" s="1">
        <v>1</v>
      </c>
      <c r="H59" s="23" t="str">
        <f t="shared" si="2"/>
        <v>INSERT INTO opcs_x_cats (id_opcion, id_catalogo, nombre, estatus, fecha_creacion, creado_por) VALUES (55, 1, 'Ejecutivo Comité técnico', 1, GETDATE(), 1);</v>
      </c>
      <c r="I59" s="24" t="str">
        <f t="shared" si="3"/>
        <v>UPDATE opcs_x_cats SET nombre = 'Ejecutivo Comité técnico', estatus = 1 WHERE id_opcion = 55 AND id_catalogo = 1;</v>
      </c>
    </row>
    <row r="60" spans="2:9" ht="16.8" x14ac:dyDescent="0.3">
      <c r="B60" s="1">
        <v>56</v>
      </c>
      <c r="C60" s="1">
        <v>1</v>
      </c>
      <c r="D60" s="5" t="s">
        <v>115</v>
      </c>
      <c r="E60" s="1">
        <v>1</v>
      </c>
      <c r="F60" s="7" t="s">
        <v>59</v>
      </c>
      <c r="G60" s="1">
        <v>1</v>
      </c>
      <c r="H60" s="23" t="str">
        <f t="shared" si="2"/>
        <v>INSERT INTO opcs_x_cats (id_opcion, id_catalogo, nombre, estatus, fecha_creacion, creado_por) VALUES (56, 1, 'Ejecutivo titulación', 1, GETDATE(), 1);</v>
      </c>
      <c r="I60" s="24" t="str">
        <f t="shared" si="3"/>
        <v>UPDATE opcs_x_cats SET nombre = 'Ejecutivo titulación', estatus = 1 WHERE id_opcion = 56 AND id_catalogo = 1;</v>
      </c>
    </row>
    <row r="61" spans="2:9" ht="16.8" x14ac:dyDescent="0.3">
      <c r="B61" s="1">
        <v>0</v>
      </c>
      <c r="C61" s="1">
        <v>2</v>
      </c>
      <c r="D61" s="5" t="s">
        <v>116</v>
      </c>
      <c r="E61" s="1">
        <v>1</v>
      </c>
      <c r="F61" s="7" t="s">
        <v>59</v>
      </c>
      <c r="G61" s="1">
        <v>1</v>
      </c>
      <c r="H61" s="23" t="str">
        <f t="shared" si="2"/>
        <v>INSERT INTO opcs_x_cats (id_opcion, id_catalogo, nombre, estatus, fecha_creacion, creado_por) VALUES (0, 2, 'No', 1, GETDATE(), 1);</v>
      </c>
      <c r="I61" s="24" t="str">
        <f t="shared" si="3"/>
        <v>UPDATE opcs_x_cats SET nombre = 'No', estatus = 1 WHERE id_opcion = 0 AND id_catalogo = 2;</v>
      </c>
    </row>
    <row r="62" spans="2:9" ht="16.8" x14ac:dyDescent="0.3">
      <c r="B62" s="1">
        <v>1</v>
      </c>
      <c r="C62" s="1">
        <v>2</v>
      </c>
      <c r="D62" s="5" t="s">
        <v>117</v>
      </c>
      <c r="E62" s="1">
        <v>1</v>
      </c>
      <c r="F62" s="7" t="s">
        <v>59</v>
      </c>
      <c r="G62" s="1">
        <v>1</v>
      </c>
      <c r="H62" s="23" t="str">
        <f t="shared" si="2"/>
        <v>INSERT INTO opcs_x_cats (id_opcion, id_catalogo, nombre, estatus, fecha_creacion, creado_por) VALUES (1, 2, 'Sí', 1, GETDATE(), 1);</v>
      </c>
      <c r="I62" s="24" t="str">
        <f t="shared" si="3"/>
        <v>UPDATE opcs_x_cats SET nombre = 'Sí', estatus = 1 WHERE id_opcion = 1 AND id_catalogo = 2;</v>
      </c>
    </row>
    <row r="63" spans="2:9" ht="16.8" x14ac:dyDescent="0.3">
      <c r="B63" s="1">
        <v>2</v>
      </c>
      <c r="C63" s="1">
        <v>2</v>
      </c>
      <c r="D63" s="5" t="s">
        <v>118</v>
      </c>
      <c r="E63" s="1">
        <v>1</v>
      </c>
      <c r="F63" s="7" t="s">
        <v>59</v>
      </c>
      <c r="G63" s="1">
        <v>1</v>
      </c>
      <c r="H63" s="23" t="str">
        <f t="shared" si="2"/>
        <v>INSERT INTO opcs_x_cats (id_opcion, id_catalogo, nombre, estatus, fecha_creacion, creado_por) VALUES (2, 2, 'Sin especificar', 1, GETDATE(), 1);</v>
      </c>
      <c r="I63" s="24" t="str">
        <f t="shared" si="3"/>
        <v>UPDATE opcs_x_cats SET nombre = 'Sin especificar', estatus = 1 WHERE id_opcion = 2 AND id_catalogo = 2;</v>
      </c>
    </row>
    <row r="64" spans="2:9" ht="16.8" x14ac:dyDescent="0.3">
      <c r="B64" s="1">
        <v>0</v>
      </c>
      <c r="C64" s="1">
        <v>3</v>
      </c>
      <c r="D64" s="5" t="s">
        <v>119</v>
      </c>
      <c r="E64" s="1">
        <v>1</v>
      </c>
      <c r="F64" s="7" t="s">
        <v>59</v>
      </c>
      <c r="G64" s="1">
        <v>1</v>
      </c>
      <c r="H64" s="23" t="str">
        <f t="shared" si="2"/>
        <v>INSERT INTO opcs_x_cats (id_opcion, id_catalogo, nombre, estatus, fecha_creacion, creado_por) VALUES (0, 3, 'Inactivo', 1, GETDATE(), 1);</v>
      </c>
      <c r="I64" s="24" t="str">
        <f t="shared" si="3"/>
        <v>UPDATE opcs_x_cats SET nombre = 'Inactivo', estatus = 1 WHERE id_opcion = 0 AND id_catalogo = 3;</v>
      </c>
    </row>
    <row r="65" spans="2:9" ht="16.8" x14ac:dyDescent="0.3">
      <c r="B65" s="1">
        <v>1</v>
      </c>
      <c r="C65" s="1">
        <v>3</v>
      </c>
      <c r="D65" s="5" t="s">
        <v>120</v>
      </c>
      <c r="E65" s="1">
        <v>1</v>
      </c>
      <c r="F65" s="7" t="s">
        <v>59</v>
      </c>
      <c r="G65" s="1">
        <v>1</v>
      </c>
      <c r="H65" s="23" t="str">
        <f t="shared" si="2"/>
        <v>INSERT INTO opcs_x_cats (id_opcion, id_catalogo, nombre, estatus, fecha_creacion, creado_por) VALUES (1, 3, 'Activo', 1, GETDATE(), 1);</v>
      </c>
      <c r="I65" s="24" t="str">
        <f t="shared" si="3"/>
        <v>UPDATE opcs_x_cats SET nombre = 'Activo', estatus = 1 WHERE id_opcion = 1 AND id_catalogo = 3;</v>
      </c>
    </row>
    <row r="66" spans="2:9" ht="16.8" x14ac:dyDescent="0.3">
      <c r="B66" s="1">
        <v>2</v>
      </c>
      <c r="C66" s="1">
        <v>3</v>
      </c>
      <c r="D66" s="5" t="s">
        <v>121</v>
      </c>
      <c r="E66" s="1">
        <v>0</v>
      </c>
      <c r="F66" s="7" t="s">
        <v>59</v>
      </c>
      <c r="G66" s="1">
        <v>1</v>
      </c>
      <c r="H66" s="23" t="str">
        <f t="shared" si="2"/>
        <v>INSERT INTO opcs_x_cats (id_opcion, id_catalogo, nombre, estatus, fecha_creacion, creado_por) VALUES (2, 3, 'Con contraseña provisional', 0, GETDATE(), 1);</v>
      </c>
      <c r="I66" s="24" t="str">
        <f t="shared" si="3"/>
        <v>UPDATE opcs_x_cats SET nombre = 'Con contraseña provisional', estatus = 0 WHERE id_opcion = 2 AND id_catalogo = 3;</v>
      </c>
    </row>
    <row r="67" spans="2:9" ht="16.8" x14ac:dyDescent="0.3">
      <c r="B67" s="1">
        <v>1</v>
      </c>
      <c r="C67" s="1">
        <v>5</v>
      </c>
      <c r="D67" s="5" t="s">
        <v>122</v>
      </c>
      <c r="E67" s="1">
        <v>1</v>
      </c>
      <c r="F67" s="7" t="s">
        <v>59</v>
      </c>
      <c r="G67" s="1">
        <v>1</v>
      </c>
      <c r="H67" s="23" t="str">
        <f t="shared" si="2"/>
        <v>INSERT INTO opcs_x_cats (id_opcion, id_catalogo, nombre, estatus, fecha_creacion, creado_por) VALUES (1, 5, 'Querétaro', 1, GETDATE(), 1);</v>
      </c>
      <c r="I67" s="24" t="str">
        <f t="shared" si="3"/>
        <v>UPDATE opcs_x_cats SET nombre = 'Querétaro', estatus = 1 WHERE id_opcion = 1 AND id_catalogo = 5;</v>
      </c>
    </row>
    <row r="68" spans="2:9" ht="16.8" x14ac:dyDescent="0.3">
      <c r="B68" s="1">
        <v>2</v>
      </c>
      <c r="C68" s="1">
        <v>5</v>
      </c>
      <c r="D68" s="5" t="s">
        <v>123</v>
      </c>
      <c r="E68" s="1">
        <v>1</v>
      </c>
      <c r="F68" s="7" t="s">
        <v>59</v>
      </c>
      <c r="G68" s="1">
        <v>1</v>
      </c>
      <c r="H68" s="23" t="str">
        <f t="shared" si="2"/>
        <v>INSERT INTO opcs_x_cats (id_opcion, id_catalogo, nombre, estatus, fecha_creacion, creado_por) VALUES (2, 5, 'CDMX', 1, GETDATE(), 1);</v>
      </c>
      <c r="I68" s="24" t="str">
        <f t="shared" si="3"/>
        <v>UPDATE opcs_x_cats SET nombre = 'CDMX', estatus = 1 WHERE id_opcion = 2 AND id_catalogo = 5;</v>
      </c>
    </row>
    <row r="69" spans="2:9" ht="16.8" x14ac:dyDescent="0.3">
      <c r="B69" s="1">
        <v>3</v>
      </c>
      <c r="C69" s="1">
        <v>5</v>
      </c>
      <c r="D69" s="5" t="s">
        <v>124</v>
      </c>
      <c r="E69" s="1">
        <v>1</v>
      </c>
      <c r="F69" s="7" t="s">
        <v>59</v>
      </c>
      <c r="G69" s="1">
        <v>1</v>
      </c>
      <c r="H69" s="23" t="str">
        <f t="shared" si="2"/>
        <v>INSERT INTO opcs_x_cats (id_opcion, id_catalogo, nombre, estatus, fecha_creacion, creado_por) VALUES (3, 5, 'León', 1, GETDATE(), 1);</v>
      </c>
      <c r="I69" s="24" t="str">
        <f t="shared" si="3"/>
        <v>UPDATE opcs_x_cats SET nombre = 'León', estatus = 1 WHERE id_opcion = 3 AND id_catalogo = 5;</v>
      </c>
    </row>
    <row r="70" spans="2:9" ht="16.8" x14ac:dyDescent="0.3">
      <c r="B70" s="1">
        <v>4</v>
      </c>
      <c r="C70" s="1">
        <v>5</v>
      </c>
      <c r="D70" s="5" t="s">
        <v>125</v>
      </c>
      <c r="E70" s="1">
        <v>1</v>
      </c>
      <c r="F70" s="7" t="s">
        <v>59</v>
      </c>
      <c r="G70" s="1">
        <v>1</v>
      </c>
      <c r="H70" s="23" t="str">
        <f t="shared" si="2"/>
        <v>INSERT INTO opcs_x_cats (id_opcion, id_catalogo, nombre, estatus, fecha_creacion, creado_por) VALUES (4, 5, 'San Luis Potosí', 1, GETDATE(), 1);</v>
      </c>
      <c r="I70" s="24" t="str">
        <f t="shared" si="3"/>
        <v>UPDATE opcs_x_cats SET nombre = 'San Luis Potosí', estatus = 1 WHERE id_opcion = 4 AND id_catalogo = 5;</v>
      </c>
    </row>
    <row r="71" spans="2:9" ht="16.8" x14ac:dyDescent="0.3">
      <c r="B71" s="1">
        <v>5</v>
      </c>
      <c r="C71" s="1">
        <v>5</v>
      </c>
      <c r="D71" s="5" t="s">
        <v>126</v>
      </c>
      <c r="E71" s="1">
        <v>1</v>
      </c>
      <c r="F71" s="7" t="s">
        <v>59</v>
      </c>
      <c r="G71" s="1">
        <v>1</v>
      </c>
      <c r="H71" s="23" t="str">
        <f t="shared" si="2"/>
        <v>INSERT INTO opcs_x_cats (id_opcion, id_catalogo, nombre, estatus, fecha_creacion, creado_por) VALUES (5, 5, 'Península', 1, GETDATE(), 1);</v>
      </c>
      <c r="I71" s="24" t="str">
        <f t="shared" si="3"/>
        <v>UPDATE opcs_x_cats SET nombre = 'Península', estatus = 1 WHERE id_opcion = 5 AND id_catalogo = 5;</v>
      </c>
    </row>
    <row r="72" spans="2:9" ht="16.8" x14ac:dyDescent="0.3">
      <c r="B72" s="1">
        <v>6</v>
      </c>
      <c r="C72" s="1">
        <v>5</v>
      </c>
      <c r="D72" s="5" t="s">
        <v>127</v>
      </c>
      <c r="E72" s="1">
        <v>1</v>
      </c>
      <c r="F72" s="7" t="s">
        <v>59</v>
      </c>
      <c r="G72" s="1">
        <v>1</v>
      </c>
      <c r="H72" s="23" t="str">
        <f t="shared" si="2"/>
        <v>INSERT INTO opcs_x_cats (id_opcion, id_catalogo, nombre, estatus, fecha_creacion, creado_por) VALUES (6, 5, 'Tijuana', 1, GETDATE(), 1);</v>
      </c>
      <c r="I72" s="24" t="str">
        <f t="shared" si="3"/>
        <v>UPDATE opcs_x_cats SET nombre = 'Tijuana', estatus = 1 WHERE id_opcion = 6 AND id_catalogo = 5;</v>
      </c>
    </row>
    <row r="73" spans="2:9" ht="16.8" x14ac:dyDescent="0.3">
      <c r="B73" s="1">
        <v>7</v>
      </c>
      <c r="C73" s="1">
        <v>5</v>
      </c>
      <c r="D73" s="5" t="s">
        <v>128</v>
      </c>
      <c r="E73" s="1">
        <v>1</v>
      </c>
      <c r="F73" s="7" t="s">
        <v>59</v>
      </c>
      <c r="G73" s="1">
        <v>1</v>
      </c>
      <c r="H73" s="23" t="str">
        <f t="shared" si="2"/>
        <v>INSERT INTO opcs_x_cats (id_opcion, id_catalogo, nombre, estatus, fecha_creacion, creado_por) VALUES (7, 5, 'Cancún', 1, GETDATE(), 1);</v>
      </c>
      <c r="I73" s="24" t="str">
        <f t="shared" si="3"/>
        <v>UPDATE opcs_x_cats SET nombre = 'Cancún', estatus = 1 WHERE id_opcion = 7 AND id_catalogo = 5;</v>
      </c>
    </row>
    <row r="74" spans="2:9" ht="16.8" x14ac:dyDescent="0.3">
      <c r="B74" s="1">
        <v>1</v>
      </c>
      <c r="C74" s="1">
        <v>7</v>
      </c>
      <c r="D74" s="5" t="s">
        <v>129</v>
      </c>
      <c r="E74" s="1">
        <v>0</v>
      </c>
      <c r="F74" s="7" t="s">
        <v>59</v>
      </c>
      <c r="G74" s="1">
        <v>1</v>
      </c>
      <c r="H74" s="23" t="str">
        <f t="shared" si="2"/>
        <v>INSERT INTO opcs_x_cats (id_opcion, id_catalogo, nombre, estatus, fecha_creacion, creado_por) VALUES (1, 7, 'Cine', 0, GETDATE(), 1);</v>
      </c>
      <c r="I74" s="24" t="str">
        <f t="shared" si="3"/>
        <v>UPDATE opcs_x_cats SET nombre = 'Cine', estatus = 0 WHERE id_opcion = 1 AND id_catalogo = 7;</v>
      </c>
    </row>
    <row r="75" spans="2:9" ht="16.8" x14ac:dyDescent="0.3">
      <c r="B75" s="1">
        <v>2</v>
      </c>
      <c r="C75" s="1">
        <v>7</v>
      </c>
      <c r="D75" s="5" t="s">
        <v>130</v>
      </c>
      <c r="E75" s="1">
        <v>0</v>
      </c>
      <c r="F75" s="7" t="s">
        <v>59</v>
      </c>
      <c r="G75" s="1">
        <v>1</v>
      </c>
      <c r="H75" s="23" t="str">
        <f t="shared" si="2"/>
        <v>INSERT INTO opcs_x_cats (id_opcion, id_catalogo, nombre, estatus, fecha_creacion, creado_por) VALUES (2, 7, 'Espectacular', 0, GETDATE(), 1);</v>
      </c>
      <c r="I75" s="24" t="str">
        <f t="shared" si="3"/>
        <v>UPDATE opcs_x_cats SET nombre = 'Espectacular', estatus = 0 WHERE id_opcion = 2 AND id_catalogo = 7;</v>
      </c>
    </row>
    <row r="76" spans="2:9" ht="16.8" x14ac:dyDescent="0.3">
      <c r="B76" s="1">
        <v>3</v>
      </c>
      <c r="C76" s="1">
        <v>7</v>
      </c>
      <c r="D76" s="5" t="s">
        <v>131</v>
      </c>
      <c r="E76" s="1">
        <v>0</v>
      </c>
      <c r="F76" s="7" t="s">
        <v>59</v>
      </c>
      <c r="G76" s="1">
        <v>1</v>
      </c>
      <c r="H76" s="23" t="str">
        <f t="shared" si="2"/>
        <v>INSERT INTO opcs_x_cats (id_opcion, id_catalogo, nombre, estatus, fecha_creacion, creado_por) VALUES (3, 7, 'Facebook', 0, GETDATE(), 1);</v>
      </c>
      <c r="I76" s="24" t="str">
        <f t="shared" si="3"/>
        <v>UPDATE opcs_x_cats SET nombre = 'Facebook', estatus = 0 WHERE id_opcion = 3 AND id_catalogo = 7;</v>
      </c>
    </row>
    <row r="77" spans="2:9" ht="16.8" x14ac:dyDescent="0.3">
      <c r="B77" s="1">
        <v>4</v>
      </c>
      <c r="C77" s="1">
        <v>7</v>
      </c>
      <c r="D77" s="5" t="s">
        <v>132</v>
      </c>
      <c r="E77" s="1">
        <v>0</v>
      </c>
      <c r="F77" s="7" t="s">
        <v>59</v>
      </c>
      <c r="G77" s="1">
        <v>1</v>
      </c>
      <c r="H77" s="23" t="str">
        <f t="shared" si="2"/>
        <v>INSERT INTO opcs_x_cats (id_opcion, id_catalogo, nombre, estatus, fecha_creacion, creado_por) VALUES (4, 7, 'Módulo', 0, GETDATE(), 1);</v>
      </c>
      <c r="I77" s="24" t="str">
        <f t="shared" si="3"/>
        <v>UPDATE opcs_x_cats SET nombre = 'Módulo', estatus = 0 WHERE id_opcion = 4 AND id_catalogo = 7;</v>
      </c>
    </row>
    <row r="78" spans="2:9" ht="16.8" x14ac:dyDescent="0.3">
      <c r="B78" s="1">
        <v>5</v>
      </c>
      <c r="C78" s="1">
        <v>7</v>
      </c>
      <c r="D78" s="5" t="s">
        <v>133</v>
      </c>
      <c r="E78" s="1">
        <v>0</v>
      </c>
      <c r="F78" s="7" t="s">
        <v>59</v>
      </c>
      <c r="G78" s="1">
        <v>1</v>
      </c>
      <c r="H78" s="23" t="str">
        <f t="shared" si="2"/>
        <v>INSERT INTO opcs_x_cats (id_opcion, id_catalogo, nombre, estatus, fecha_creacion, creado_por) VALUES (5, 7, 'Prensa', 0, GETDATE(), 1);</v>
      </c>
      <c r="I78" s="24" t="str">
        <f t="shared" si="3"/>
        <v>UPDATE opcs_x_cats SET nombre = 'Prensa', estatus = 0 WHERE id_opcion = 5 AND id_catalogo = 7;</v>
      </c>
    </row>
    <row r="79" spans="2:9" ht="16.8" x14ac:dyDescent="0.3">
      <c r="B79" s="1">
        <v>6</v>
      </c>
      <c r="C79" s="1">
        <v>7</v>
      </c>
      <c r="D79" s="5" t="s">
        <v>134</v>
      </c>
      <c r="E79" s="1">
        <v>0</v>
      </c>
      <c r="F79" s="7" t="s">
        <v>59</v>
      </c>
      <c r="G79" s="1">
        <v>1</v>
      </c>
      <c r="H79" s="23" t="str">
        <f t="shared" si="2"/>
        <v>INSERT INTO opcs_x_cats (id_opcion, id_catalogo, nombre, estatus, fecha_creacion, creado_por) VALUES (6, 7, 'Radio', 0, GETDATE(), 1);</v>
      </c>
      <c r="I79" s="24" t="str">
        <f t="shared" si="3"/>
        <v>UPDATE opcs_x_cats SET nombre = 'Radio', estatus = 0 WHERE id_opcion = 6 AND id_catalogo = 7;</v>
      </c>
    </row>
    <row r="80" spans="2:9" ht="16.8" x14ac:dyDescent="0.3">
      <c r="B80" s="1">
        <v>7</v>
      </c>
      <c r="C80" s="1">
        <v>7</v>
      </c>
      <c r="D80" s="5" t="s">
        <v>135</v>
      </c>
      <c r="E80" s="1">
        <v>0</v>
      </c>
      <c r="F80" s="7" t="s">
        <v>59</v>
      </c>
      <c r="G80" s="1">
        <v>1</v>
      </c>
      <c r="H80" s="23" t="str">
        <f t="shared" si="2"/>
        <v>INSERT INTO opcs_x_cats (id_opcion, id_catalogo, nombre, estatus, fecha_creacion, creado_por) VALUES (7, 7, 'Recomendado', 0, GETDATE(), 1);</v>
      </c>
      <c r="I80" s="24" t="str">
        <f t="shared" si="3"/>
        <v>UPDATE opcs_x_cats SET nombre = 'Recomendado', estatus = 0 WHERE id_opcion = 7 AND id_catalogo = 7;</v>
      </c>
    </row>
    <row r="81" spans="2:9" ht="16.8" x14ac:dyDescent="0.3">
      <c r="B81" s="1">
        <v>8</v>
      </c>
      <c r="C81" s="1">
        <v>7</v>
      </c>
      <c r="D81" s="5" t="s">
        <v>136</v>
      </c>
      <c r="E81" s="1">
        <v>0</v>
      </c>
      <c r="F81" s="7" t="s">
        <v>59</v>
      </c>
      <c r="G81" s="1">
        <v>1</v>
      </c>
      <c r="H81" s="23" t="str">
        <f t="shared" si="2"/>
        <v>INSERT INTO opcs_x_cats (id_opcion, id_catalogo, nombre, estatus, fecha_creacion, creado_por) VALUES (8, 7, 'Revista', 0, GETDATE(), 1);</v>
      </c>
      <c r="I81" s="24" t="str">
        <f t="shared" si="3"/>
        <v>UPDATE opcs_x_cats SET nombre = 'Revista', estatus = 0 WHERE id_opcion = 8 AND id_catalogo = 7;</v>
      </c>
    </row>
    <row r="82" spans="2:9" ht="16.8" x14ac:dyDescent="0.3">
      <c r="B82" s="1">
        <v>9</v>
      </c>
      <c r="C82" s="1">
        <v>7</v>
      </c>
      <c r="D82" s="5" t="s">
        <v>137</v>
      </c>
      <c r="E82" s="1">
        <v>0</v>
      </c>
      <c r="F82" s="7" t="s">
        <v>59</v>
      </c>
      <c r="G82" s="1">
        <v>1</v>
      </c>
      <c r="H82" s="23" t="str">
        <f t="shared" si="2"/>
        <v>INSERT INTO opcs_x_cats (id_opcion, id_catalogo, nombre, estatus, fecha_creacion, creado_por) VALUES (9, 7, 'Sitio web', 0, GETDATE(), 1);</v>
      </c>
      <c r="I82" s="24" t="str">
        <f t="shared" si="3"/>
        <v>UPDATE opcs_x_cats SET nombre = 'Sitio web', estatus = 0 WHERE id_opcion = 9 AND id_catalogo = 7;</v>
      </c>
    </row>
    <row r="83" spans="2:9" ht="16.8" x14ac:dyDescent="0.3">
      <c r="B83" s="1">
        <v>10</v>
      </c>
      <c r="C83" s="1">
        <v>7</v>
      </c>
      <c r="D83" s="5" t="s">
        <v>118</v>
      </c>
      <c r="E83" s="1">
        <v>0</v>
      </c>
      <c r="F83" s="7" t="s">
        <v>59</v>
      </c>
      <c r="G83" s="1">
        <v>1</v>
      </c>
      <c r="H83" s="23" t="str">
        <f t="shared" si="2"/>
        <v>INSERT INTO opcs_x_cats (id_opcion, id_catalogo, nombre, estatus, fecha_creacion, creado_por) VALUES (10, 7, 'Sin especificar', 0, GETDATE(), 1);</v>
      </c>
      <c r="I83" s="24" t="str">
        <f t="shared" si="3"/>
        <v>UPDATE opcs_x_cats SET nombre = 'Sin especificar', estatus = 0 WHERE id_opcion = 10 AND id_catalogo = 7;</v>
      </c>
    </row>
    <row r="84" spans="2:9" ht="16.8" x14ac:dyDescent="0.3">
      <c r="B84" s="1">
        <v>0</v>
      </c>
      <c r="C84" s="1">
        <v>8</v>
      </c>
      <c r="D84" s="5" t="s">
        <v>138</v>
      </c>
      <c r="E84" s="1">
        <v>1</v>
      </c>
      <c r="F84" s="7" t="s">
        <v>59</v>
      </c>
      <c r="G84" s="1">
        <v>1</v>
      </c>
      <c r="H84" s="23" t="str">
        <f t="shared" si="2"/>
        <v>INSERT INTO opcs_x_cats (id_opcion, id_catalogo, nombre, estatus, fecha_creacion, creado_por) VALUES (0, 8, 'Prospecto', 1, GETDATE(), 1);</v>
      </c>
      <c r="I84" s="24" t="str">
        <f t="shared" si="3"/>
        <v>UPDATE opcs_x_cats SET nombre = 'Prospecto', estatus = 1 WHERE id_opcion = 0 AND id_catalogo = 8;</v>
      </c>
    </row>
    <row r="85" spans="2:9" ht="16.8" x14ac:dyDescent="0.3">
      <c r="B85" s="1">
        <v>1</v>
      </c>
      <c r="C85" s="1">
        <v>8</v>
      </c>
      <c r="D85" s="5" t="s">
        <v>80</v>
      </c>
      <c r="E85" s="1">
        <v>1</v>
      </c>
      <c r="F85" s="7" t="s">
        <v>59</v>
      </c>
      <c r="G85" s="1">
        <v>1</v>
      </c>
      <c r="H85" s="23" t="str">
        <f t="shared" si="2"/>
        <v>INSERT INTO opcs_x_cats (id_opcion, id_catalogo, nombre, estatus, fecha_creacion, creado_por) VALUES (1, 8, 'Cliente', 1, GETDATE(), 1);</v>
      </c>
      <c r="I85" s="24" t="str">
        <f t="shared" si="3"/>
        <v>UPDATE opcs_x_cats SET nombre = 'Cliente', estatus = 1 WHERE id_opcion = 1 AND id_catalogo = 8;</v>
      </c>
    </row>
    <row r="86" spans="2:9" ht="16.8" x14ac:dyDescent="0.3">
      <c r="B86" s="1">
        <v>1</v>
      </c>
      <c r="C86" s="1">
        <v>9</v>
      </c>
      <c r="D86" s="5" t="s">
        <v>139</v>
      </c>
      <c r="E86" s="1">
        <v>1</v>
      </c>
      <c r="F86" s="7" t="s">
        <v>59</v>
      </c>
      <c r="G86" s="1">
        <v>1</v>
      </c>
      <c r="H86" s="23" t="str">
        <f t="shared" si="2"/>
        <v>INSERT INTO opcs_x_cats (id_opcion, id_catalogo, nombre, estatus, fecha_creacion, creado_por) VALUES (1, 9, 'Call Picker', 1, GETDATE(), 1);</v>
      </c>
      <c r="I86" s="24" t="str">
        <f t="shared" si="3"/>
        <v>UPDATE opcs_x_cats SET nombre = 'Call Picker', estatus = 1 WHERE id_opcion = 1 AND id_catalogo = 9;</v>
      </c>
    </row>
    <row r="87" spans="2:9" ht="16.8" x14ac:dyDescent="0.3">
      <c r="B87" s="1">
        <v>2</v>
      </c>
      <c r="C87" s="1">
        <v>9</v>
      </c>
      <c r="D87" s="5" t="s">
        <v>140</v>
      </c>
      <c r="E87" s="1">
        <v>0</v>
      </c>
      <c r="F87" s="7" t="s">
        <v>59</v>
      </c>
      <c r="G87" s="1">
        <v>1</v>
      </c>
      <c r="H87" s="23" t="str">
        <f t="shared" si="2"/>
        <v>INSERT INTO opcs_x_cats (id_opcion, id_catalogo, nombre, estatus, fecha_creacion, creado_por) VALUES (2, 9, 'Correo electrónico', 0, GETDATE(), 1);</v>
      </c>
      <c r="I87" s="24" t="str">
        <f t="shared" si="3"/>
        <v>UPDATE opcs_x_cats SET nombre = 'Correo electrónico', estatus = 0 WHERE id_opcion = 2 AND id_catalogo = 9;</v>
      </c>
    </row>
    <row r="88" spans="2:9" ht="16.8" x14ac:dyDescent="0.3">
      <c r="B88" s="1">
        <v>3</v>
      </c>
      <c r="C88" s="1">
        <v>9</v>
      </c>
      <c r="D88" s="5" t="s">
        <v>141</v>
      </c>
      <c r="E88" s="1">
        <v>1</v>
      </c>
      <c r="F88" s="7" t="s">
        <v>59</v>
      </c>
      <c r="G88" s="1">
        <v>1</v>
      </c>
      <c r="H88" s="23" t="str">
        <f t="shared" si="2"/>
        <v>INSERT INTO opcs_x_cats (id_opcion, id_catalogo, nombre, estatus, fecha_creacion, creado_por) VALUES (3, 9, 'Evento (especificar)', 1, GETDATE(), 1);</v>
      </c>
      <c r="I88" s="24" t="str">
        <f t="shared" si="3"/>
        <v>UPDATE opcs_x_cats SET nombre = 'Evento (especificar)', estatus = 1 WHERE id_opcion = 3 AND id_catalogo = 9;</v>
      </c>
    </row>
    <row r="89" spans="2:9" ht="16.8" x14ac:dyDescent="0.3">
      <c r="B89" s="1">
        <v>5</v>
      </c>
      <c r="C89" s="1">
        <v>9</v>
      </c>
      <c r="D89" s="5" t="s">
        <v>142</v>
      </c>
      <c r="E89" s="1">
        <v>0</v>
      </c>
      <c r="F89" s="7" t="s">
        <v>59</v>
      </c>
      <c r="G89" s="1">
        <v>1</v>
      </c>
      <c r="H89" s="23" t="str">
        <f t="shared" ref="H89:H152" si="4">_xlfn.CONCAT(H$4, B89, ", ", C89, ", '", D89, "', ", E89, ", ", F89, ", ", G89, ");")</f>
        <v>INSERT INTO opcs_x_cats (id_opcion, id_catalogo, nombre, estatus, fecha_creacion, creado_por) VALUES (5, 9, 'Facebook personal (chat)', 0, GETDATE(), 1);</v>
      </c>
      <c r="I89" s="24" t="str">
        <f t="shared" ref="I89:I152" si="5">_xlfn.CONCAT("UPDATE opcs_x_cats SET nombre = '", D89, "', estatus = ", E89, " WHERE id_opcion = ",B89, " AND id_catalogo = ", C89, ";")</f>
        <v>UPDATE opcs_x_cats SET nombre = 'Facebook personal (chat)', estatus = 0 WHERE id_opcion = 5 AND id_catalogo = 9;</v>
      </c>
    </row>
    <row r="90" spans="2:9" ht="16.8" x14ac:dyDescent="0.3">
      <c r="B90" s="1">
        <v>6</v>
      </c>
      <c r="C90" s="1">
        <v>9</v>
      </c>
      <c r="D90" s="5" t="s">
        <v>143</v>
      </c>
      <c r="E90" s="1">
        <v>1</v>
      </c>
      <c r="F90" s="7" t="s">
        <v>59</v>
      </c>
      <c r="G90" s="1">
        <v>1</v>
      </c>
      <c r="H90" s="23" t="str">
        <f t="shared" si="4"/>
        <v>INSERT INTO opcs_x_cats (id_opcion, id_catalogo, nombre, estatus, fecha_creacion, creado_por) VALUES (6, 9, 'MKT digital (especificar)', 1, GETDATE(), 1);</v>
      </c>
      <c r="I90" s="24" t="str">
        <f t="shared" si="5"/>
        <v>UPDATE opcs_x_cats SET nombre = 'MKT digital (especificar)', estatus = 1 WHERE id_opcion = 6 AND id_catalogo = 9;</v>
      </c>
    </row>
    <row r="91" spans="2:9" ht="16.8" x14ac:dyDescent="0.3">
      <c r="B91" s="1">
        <v>7</v>
      </c>
      <c r="C91" s="1">
        <v>9</v>
      </c>
      <c r="D91" s="5" t="s">
        <v>144</v>
      </c>
      <c r="E91" s="1">
        <v>1</v>
      </c>
      <c r="F91" s="7" t="s">
        <v>59</v>
      </c>
      <c r="G91" s="1">
        <v>1</v>
      </c>
      <c r="H91" s="23" t="str">
        <f t="shared" si="4"/>
        <v>INSERT INTO opcs_x_cats (id_opcion, id_catalogo, nombre, estatus, fecha_creacion, creado_por) VALUES (7, 9, 'Otro (especificar)', 1, GETDATE(), 1);</v>
      </c>
      <c r="I91" s="24" t="str">
        <f t="shared" si="5"/>
        <v>UPDATE opcs_x_cats SET nombre = 'Otro (especificar)', estatus = 1 WHERE id_opcion = 7 AND id_catalogo = 9;</v>
      </c>
    </row>
    <row r="92" spans="2:9" ht="16.8" x14ac:dyDescent="0.3">
      <c r="B92" s="1">
        <v>8</v>
      </c>
      <c r="C92" s="1">
        <v>9</v>
      </c>
      <c r="D92" s="5" t="s">
        <v>145</v>
      </c>
      <c r="E92" s="1">
        <v>0</v>
      </c>
      <c r="F92" s="7" t="s">
        <v>59</v>
      </c>
      <c r="G92" s="1">
        <v>1</v>
      </c>
      <c r="H92" s="23" t="str">
        <f t="shared" si="4"/>
        <v>INSERT INTO opcs_x_cats (id_opcion, id_catalogo, nombre, estatus, fecha_creacion, creado_por) VALUES (8, 9, 'Página web personal (chat)', 0, GETDATE(), 1);</v>
      </c>
      <c r="I92" s="24" t="str">
        <f t="shared" si="5"/>
        <v>UPDATE opcs_x_cats SET nombre = 'Página web personal (chat)', estatus = 0 WHERE id_opcion = 8 AND id_catalogo = 9;</v>
      </c>
    </row>
    <row r="93" spans="2:9" ht="16.8" x14ac:dyDescent="0.3">
      <c r="B93" s="1">
        <v>9</v>
      </c>
      <c r="C93" s="1">
        <v>9</v>
      </c>
      <c r="D93" s="5" t="s">
        <v>146</v>
      </c>
      <c r="E93" s="1">
        <v>1</v>
      </c>
      <c r="F93" s="7" t="s">
        <v>59</v>
      </c>
      <c r="G93" s="1">
        <v>1</v>
      </c>
      <c r="H93" s="23" t="str">
        <f t="shared" si="4"/>
        <v>INSERT INTO opcs_x_cats (id_opcion, id_catalogo, nombre, estatus, fecha_creacion, creado_por) VALUES (9, 9, 'Pase (especificar)', 1, GETDATE(), 1);</v>
      </c>
      <c r="I93" s="24" t="str">
        <f t="shared" si="5"/>
        <v>UPDATE opcs_x_cats SET nombre = 'Pase (especificar)', estatus = 1 WHERE id_opcion = 9 AND id_catalogo = 9;</v>
      </c>
    </row>
    <row r="94" spans="2:9" ht="16.8" x14ac:dyDescent="0.3">
      <c r="B94" s="1">
        <v>10</v>
      </c>
      <c r="C94" s="1">
        <v>9</v>
      </c>
      <c r="D94" s="5" t="s">
        <v>147</v>
      </c>
      <c r="E94" s="1">
        <v>1</v>
      </c>
      <c r="F94" s="7" t="s">
        <v>59</v>
      </c>
      <c r="G94" s="1">
        <v>1</v>
      </c>
      <c r="H94" s="23" t="str">
        <f t="shared" si="4"/>
        <v>INSERT INTO opcs_x_cats (id_opcion, id_catalogo, nombre, estatus, fecha_creacion, creado_por) VALUES (10, 9, 'Visita a empresas (especificar)', 1, GETDATE(), 1);</v>
      </c>
      <c r="I94" s="24" t="str">
        <f t="shared" si="5"/>
        <v>UPDATE opcs_x_cats SET nombre = 'Visita a empresas (especificar)', estatus = 1 WHERE id_opcion = 10 AND id_catalogo = 9;</v>
      </c>
    </row>
    <row r="95" spans="2:9" ht="16.8" x14ac:dyDescent="0.3">
      <c r="B95" s="1">
        <v>11</v>
      </c>
      <c r="C95" s="1">
        <v>9</v>
      </c>
      <c r="D95" s="5" t="s">
        <v>118</v>
      </c>
      <c r="E95" s="1">
        <v>0</v>
      </c>
      <c r="F95" s="7" t="s">
        <v>59</v>
      </c>
      <c r="G95" s="1">
        <v>1</v>
      </c>
      <c r="H95" s="23" t="str">
        <f t="shared" si="4"/>
        <v>INSERT INTO opcs_x_cats (id_opcion, id_catalogo, nombre, estatus, fecha_creacion, creado_por) VALUES (11, 9, 'Sin especificar', 0, GETDATE(), 1);</v>
      </c>
      <c r="I95" s="24" t="str">
        <f t="shared" si="5"/>
        <v>UPDATE opcs_x_cats SET nombre = 'Sin especificar', estatus = 0 WHERE id_opcion = 11 AND id_catalogo = 9;</v>
      </c>
    </row>
    <row r="96" spans="2:9" ht="16.8" x14ac:dyDescent="0.3">
      <c r="B96" s="1">
        <v>12</v>
      </c>
      <c r="C96" s="1">
        <v>9</v>
      </c>
      <c r="D96" s="5" t="s">
        <v>148</v>
      </c>
      <c r="E96" s="1">
        <v>0</v>
      </c>
      <c r="F96" s="7" t="s">
        <v>59</v>
      </c>
      <c r="G96" s="1">
        <v>1</v>
      </c>
      <c r="H96" s="23" t="str">
        <f t="shared" si="4"/>
        <v>INSERT INTO opcs_x_cats (id_opcion, id_catalogo, nombre, estatus, fecha_creacion, creado_por) VALUES (12, 9, 'Club Maderas', 0, GETDATE(), 1);</v>
      </c>
      <c r="I96" s="24" t="str">
        <f t="shared" si="5"/>
        <v>UPDATE opcs_x_cats SET nombre = 'Club Maderas', estatus = 0 WHERE id_opcion = 12 AND id_catalogo = 9;</v>
      </c>
    </row>
    <row r="97" spans="2:9" ht="16.8" x14ac:dyDescent="0.3">
      <c r="B97" s="1">
        <v>13</v>
      </c>
      <c r="C97" s="1">
        <v>9</v>
      </c>
      <c r="D97" s="5" t="s">
        <v>149</v>
      </c>
      <c r="E97" s="1">
        <v>1</v>
      </c>
      <c r="F97" s="7" t="s">
        <v>59</v>
      </c>
      <c r="G97" s="1">
        <v>1</v>
      </c>
      <c r="H97" s="23" t="str">
        <f t="shared" si="4"/>
        <v>INSERT INTO opcs_x_cats (id_opcion, id_catalogo, nombre, estatus, fecha_creacion, creado_por) VALUES (13, 9, 'USA', 1, GETDATE(), 1);</v>
      </c>
      <c r="I97" s="24" t="str">
        <f t="shared" si="5"/>
        <v>UPDATE opcs_x_cats SET nombre = 'USA', estatus = 1 WHERE id_opcion = 13 AND id_catalogo = 9;</v>
      </c>
    </row>
    <row r="98" spans="2:9" ht="16.8" x14ac:dyDescent="0.3">
      <c r="B98" s="1">
        <v>14</v>
      </c>
      <c r="C98" s="1">
        <v>9</v>
      </c>
      <c r="D98" s="5" t="s">
        <v>150</v>
      </c>
      <c r="E98" s="1">
        <v>0</v>
      </c>
      <c r="F98" s="7" t="s">
        <v>59</v>
      </c>
      <c r="G98" s="1">
        <v>1</v>
      </c>
      <c r="H98" s="23" t="str">
        <f t="shared" si="4"/>
        <v>INSERT INTO opcs_x_cats (id_opcion, id_catalogo, nombre, estatus, fecha_creacion, creado_por) VALUES (14, 9, 'MKTD y Club Maderas', 0, GETDATE(), 1);</v>
      </c>
      <c r="I98" s="24" t="str">
        <f t="shared" si="5"/>
        <v>UPDATE opcs_x_cats SET nombre = 'MKTD y Club Maderas', estatus = 0 WHERE id_opcion = 14 AND id_catalogo = 9;</v>
      </c>
    </row>
    <row r="99" spans="2:9" ht="16.8" x14ac:dyDescent="0.3">
      <c r="B99" s="1">
        <v>15</v>
      </c>
      <c r="C99" s="1">
        <v>9</v>
      </c>
      <c r="D99" s="5" t="s">
        <v>129</v>
      </c>
      <c r="E99" s="1">
        <v>1</v>
      </c>
      <c r="F99" s="7" t="s">
        <v>59</v>
      </c>
      <c r="G99" s="1">
        <v>1</v>
      </c>
      <c r="H99" s="23" t="str">
        <f t="shared" si="4"/>
        <v>INSERT INTO opcs_x_cats (id_opcion, id_catalogo, nombre, estatus, fecha_creacion, creado_por) VALUES (15, 9, 'Cine', 1, GETDATE(), 1);</v>
      </c>
      <c r="I99" s="24" t="str">
        <f t="shared" si="5"/>
        <v>UPDATE opcs_x_cats SET nombre = 'Cine', estatus = 1 WHERE id_opcion = 15 AND id_catalogo = 9;</v>
      </c>
    </row>
    <row r="100" spans="2:9" ht="16.8" x14ac:dyDescent="0.3">
      <c r="B100" s="1">
        <v>16</v>
      </c>
      <c r="C100" s="1">
        <v>9</v>
      </c>
      <c r="D100" s="5" t="s">
        <v>130</v>
      </c>
      <c r="E100" s="1">
        <v>1</v>
      </c>
      <c r="F100" s="7" t="s">
        <v>59</v>
      </c>
      <c r="G100" s="1">
        <v>1</v>
      </c>
      <c r="H100" s="23" t="str">
        <f t="shared" si="4"/>
        <v>INSERT INTO opcs_x_cats (id_opcion, id_catalogo, nombre, estatus, fecha_creacion, creado_por) VALUES (16, 9, 'Espectacular', 1, GETDATE(), 1);</v>
      </c>
      <c r="I100" s="24" t="str">
        <f t="shared" si="5"/>
        <v>UPDATE opcs_x_cats SET nombre = 'Espectacular', estatus = 1 WHERE id_opcion = 16 AND id_catalogo = 9;</v>
      </c>
    </row>
    <row r="101" spans="2:9" ht="16.8" x14ac:dyDescent="0.3">
      <c r="B101" s="1">
        <v>17</v>
      </c>
      <c r="C101" s="1">
        <v>9</v>
      </c>
      <c r="D101" s="5" t="s">
        <v>131</v>
      </c>
      <c r="E101" s="1">
        <v>0</v>
      </c>
      <c r="F101" s="7" t="s">
        <v>59</v>
      </c>
      <c r="G101" s="1">
        <v>1</v>
      </c>
      <c r="H101" s="23" t="str">
        <f t="shared" si="4"/>
        <v>INSERT INTO opcs_x_cats (id_opcion, id_catalogo, nombre, estatus, fecha_creacion, creado_por) VALUES (17, 9, 'Facebook', 0, GETDATE(), 1);</v>
      </c>
      <c r="I101" s="24" t="str">
        <f t="shared" si="5"/>
        <v>UPDATE opcs_x_cats SET nombre = 'Facebook', estatus = 0 WHERE id_opcion = 17 AND id_catalogo = 9;</v>
      </c>
    </row>
    <row r="102" spans="2:9" ht="16.8" x14ac:dyDescent="0.3">
      <c r="B102" s="1">
        <v>18</v>
      </c>
      <c r="C102" s="1">
        <v>9</v>
      </c>
      <c r="D102" s="5" t="s">
        <v>151</v>
      </c>
      <c r="E102" s="1">
        <v>1</v>
      </c>
      <c r="F102" s="7" t="s">
        <v>59</v>
      </c>
      <c r="G102" s="1">
        <v>1</v>
      </c>
      <c r="H102" s="23" t="str">
        <f t="shared" si="4"/>
        <v>INSERT INTO opcs_x_cats (id_opcion, id_catalogo, nombre, estatus, fecha_creacion, creado_por) VALUES (18, 9, 'Módulo (centro comercial)', 1, GETDATE(), 1);</v>
      </c>
      <c r="I102" s="24" t="str">
        <f t="shared" si="5"/>
        <v>UPDATE opcs_x_cats SET nombre = 'Módulo (centro comercial)', estatus = 1 WHERE id_opcion = 18 AND id_catalogo = 9;</v>
      </c>
    </row>
    <row r="103" spans="2:9" ht="16.8" x14ac:dyDescent="0.3">
      <c r="B103" s="1">
        <v>19</v>
      </c>
      <c r="C103" s="1">
        <v>9</v>
      </c>
      <c r="D103" s="5" t="s">
        <v>133</v>
      </c>
      <c r="E103" s="1">
        <v>1</v>
      </c>
      <c r="F103" s="7" t="s">
        <v>59</v>
      </c>
      <c r="G103" s="1">
        <v>1</v>
      </c>
      <c r="H103" s="23" t="str">
        <f t="shared" si="4"/>
        <v>INSERT INTO opcs_x_cats (id_opcion, id_catalogo, nombre, estatus, fecha_creacion, creado_por) VALUES (19, 9, 'Prensa', 1, GETDATE(), 1);</v>
      </c>
      <c r="I103" s="24" t="str">
        <f t="shared" si="5"/>
        <v>UPDATE opcs_x_cats SET nombre = 'Prensa', estatus = 1 WHERE id_opcion = 19 AND id_catalogo = 9;</v>
      </c>
    </row>
    <row r="104" spans="2:9" ht="16.8" x14ac:dyDescent="0.3">
      <c r="B104" s="1">
        <v>20</v>
      </c>
      <c r="C104" s="1">
        <v>9</v>
      </c>
      <c r="D104" s="5" t="s">
        <v>134</v>
      </c>
      <c r="E104" s="1">
        <v>1</v>
      </c>
      <c r="F104" s="7" t="s">
        <v>59</v>
      </c>
      <c r="G104" s="1">
        <v>1</v>
      </c>
      <c r="H104" s="23" t="str">
        <f t="shared" si="4"/>
        <v>INSERT INTO opcs_x_cats (id_opcion, id_catalogo, nombre, estatus, fecha_creacion, creado_por) VALUES (20, 9, 'Radio', 1, GETDATE(), 1);</v>
      </c>
      <c r="I104" s="24" t="str">
        <f t="shared" si="5"/>
        <v>UPDATE opcs_x_cats SET nombre = 'Radio', estatus = 1 WHERE id_opcion = 20 AND id_catalogo = 9;</v>
      </c>
    </row>
    <row r="105" spans="2:9" ht="16.8" x14ac:dyDescent="0.3">
      <c r="B105" s="1">
        <v>21</v>
      </c>
      <c r="C105" s="1">
        <v>9</v>
      </c>
      <c r="D105" s="5" t="s">
        <v>152</v>
      </c>
      <c r="E105" s="1">
        <v>1</v>
      </c>
      <c r="F105" s="7" t="s">
        <v>59</v>
      </c>
      <c r="G105" s="1">
        <v>1</v>
      </c>
      <c r="H105" s="23" t="str">
        <f t="shared" si="4"/>
        <v>INSERT INTO opcs_x_cats (id_opcion, id_catalogo, nombre, estatus, fecha_creacion, creado_por) VALUES (21, 9, 'Recomendado (especificar)', 1, GETDATE(), 1);</v>
      </c>
      <c r="I105" s="24" t="str">
        <f t="shared" si="5"/>
        <v>UPDATE opcs_x_cats SET nombre = 'Recomendado (especificar)', estatus = 1 WHERE id_opcion = 21 AND id_catalogo = 9;</v>
      </c>
    </row>
    <row r="106" spans="2:9" ht="16.8" x14ac:dyDescent="0.3">
      <c r="B106" s="1">
        <v>22</v>
      </c>
      <c r="C106" s="1">
        <v>9</v>
      </c>
      <c r="D106" s="5" t="s">
        <v>136</v>
      </c>
      <c r="E106" s="1">
        <v>1</v>
      </c>
      <c r="F106" s="7" t="s">
        <v>59</v>
      </c>
      <c r="G106" s="1">
        <v>1</v>
      </c>
      <c r="H106" s="23" t="str">
        <f t="shared" si="4"/>
        <v>INSERT INTO opcs_x_cats (id_opcion, id_catalogo, nombre, estatus, fecha_creacion, creado_por) VALUES (22, 9, 'Revista', 1, GETDATE(), 1);</v>
      </c>
      <c r="I106" s="24" t="str">
        <f t="shared" si="5"/>
        <v>UPDATE opcs_x_cats SET nombre = 'Revista', estatus = 1 WHERE id_opcion = 22 AND id_catalogo = 9;</v>
      </c>
    </row>
    <row r="107" spans="2:9" ht="16.8" x14ac:dyDescent="0.3">
      <c r="B107" s="1">
        <v>23</v>
      </c>
      <c r="C107" s="1">
        <v>9</v>
      </c>
      <c r="D107" s="5" t="s">
        <v>137</v>
      </c>
      <c r="E107" s="1">
        <v>0</v>
      </c>
      <c r="F107" s="7" t="s">
        <v>59</v>
      </c>
      <c r="G107" s="1">
        <v>1</v>
      </c>
      <c r="H107" s="23" t="str">
        <f t="shared" si="4"/>
        <v>INSERT INTO opcs_x_cats (id_opcion, id_catalogo, nombre, estatus, fecha_creacion, creado_por) VALUES (23, 9, 'Sitio web', 0, GETDATE(), 1);</v>
      </c>
      <c r="I107" s="24" t="str">
        <f t="shared" si="5"/>
        <v>UPDATE opcs_x_cats SET nombre = 'Sitio web', estatus = 0 WHERE id_opcion = 23 AND id_catalogo = 9;</v>
      </c>
    </row>
    <row r="108" spans="2:9" ht="16.8" x14ac:dyDescent="0.3">
      <c r="B108" s="1">
        <v>24</v>
      </c>
      <c r="C108" s="1">
        <v>9</v>
      </c>
      <c r="D108" s="5" t="s">
        <v>153</v>
      </c>
      <c r="E108" s="1">
        <v>1</v>
      </c>
      <c r="F108" s="7" t="s">
        <v>59</v>
      </c>
      <c r="G108" s="1">
        <v>1</v>
      </c>
      <c r="H108" s="23" t="str">
        <f t="shared" si="4"/>
        <v>INSERT INTO opcs_x_cats (id_opcion, id_catalogo, nombre, estatus, fecha_creacion, creado_por) VALUES (24, 9, 'Redes personales', 1, GETDATE(), 1);</v>
      </c>
      <c r="I108" s="24" t="str">
        <f t="shared" si="5"/>
        <v>UPDATE opcs_x_cats SET nombre = 'Redes personales', estatus = 1 WHERE id_opcion = 24 AND id_catalogo = 9;</v>
      </c>
    </row>
    <row r="109" spans="2:9" ht="16.8" x14ac:dyDescent="0.3">
      <c r="B109" s="1">
        <v>25</v>
      </c>
      <c r="C109" s="1">
        <v>9</v>
      </c>
      <c r="D109" s="5" t="s">
        <v>154</v>
      </c>
      <c r="E109" s="1">
        <v>0</v>
      </c>
      <c r="F109" s="7" t="s">
        <v>59</v>
      </c>
      <c r="G109" s="1">
        <v>1</v>
      </c>
      <c r="H109" s="23" t="str">
        <f t="shared" si="4"/>
        <v>INSERT INTO opcs_x_cats (id_opcion, id_catalogo, nombre, estatus, fecha_creacion, creado_por) VALUES (25, 9, 'Ignacio Greenham', 0, GETDATE(), 1);</v>
      </c>
      <c r="I109" s="24" t="str">
        <f t="shared" si="5"/>
        <v>UPDATE opcs_x_cats SET nombre = 'Ignacio Greenham', estatus = 0 WHERE id_opcion = 25 AND id_catalogo = 9;</v>
      </c>
    </row>
    <row r="110" spans="2:9" ht="16.8" x14ac:dyDescent="0.3">
      <c r="B110" s="1">
        <v>26</v>
      </c>
      <c r="C110" s="1">
        <v>9</v>
      </c>
      <c r="D110" s="5" t="s">
        <v>155</v>
      </c>
      <c r="E110" s="1">
        <v>1</v>
      </c>
      <c r="F110" s="7" t="s">
        <v>59</v>
      </c>
      <c r="G110" s="1">
        <v>1</v>
      </c>
      <c r="H110" s="23" t="str">
        <f t="shared" si="4"/>
        <v>INSERT INTO opcs_x_cats (id_opcion, id_catalogo, nombre, estatus, fecha_creacion, creado_por) VALUES (26, 9, 'Coreano', 1, GETDATE(), 1);</v>
      </c>
      <c r="I110" s="24" t="str">
        <f t="shared" si="5"/>
        <v>UPDATE opcs_x_cats SET nombre = 'Coreano', estatus = 1 WHERE id_opcion = 26 AND id_catalogo = 9;</v>
      </c>
    </row>
    <row r="111" spans="2:9" ht="16.8" x14ac:dyDescent="0.3">
      <c r="B111" s="1">
        <v>27</v>
      </c>
      <c r="C111" s="1">
        <v>9</v>
      </c>
      <c r="D111" s="5" t="s">
        <v>156</v>
      </c>
      <c r="E111" s="1">
        <v>0</v>
      </c>
      <c r="F111" s="7" t="s">
        <v>59</v>
      </c>
      <c r="G111" s="1">
        <v>1</v>
      </c>
      <c r="H111" s="23" t="str">
        <f t="shared" si="4"/>
        <v>INSERT INTO opcs_x_cats (id_opcion, id_catalogo, nombre, estatus, fecha_creacion, creado_por) VALUES (27, 9, 'E-commerce MKTD', 0, GETDATE(), 1);</v>
      </c>
      <c r="I111" s="24" t="str">
        <f t="shared" si="5"/>
        <v>UPDATE opcs_x_cats SET nombre = 'E-commerce MKTD', estatus = 0 WHERE id_opcion = 27 AND id_catalogo = 9;</v>
      </c>
    </row>
    <row r="112" spans="2:9" ht="16.8" x14ac:dyDescent="0.3">
      <c r="B112" s="1">
        <v>28</v>
      </c>
      <c r="C112" s="1">
        <v>9</v>
      </c>
      <c r="D112" s="5" t="s">
        <v>157</v>
      </c>
      <c r="E112" s="1">
        <v>0</v>
      </c>
      <c r="F112" s="7" t="s">
        <v>59</v>
      </c>
      <c r="G112" s="1">
        <v>1</v>
      </c>
      <c r="H112" s="23" t="str">
        <f t="shared" si="4"/>
        <v>INSERT INTO opcs_x_cats (id_opcion, id_catalogo, nombre, estatus, fecha_creacion, creado_por) VALUES (28, 9, 'E-commerce Referido', 0, GETDATE(), 1);</v>
      </c>
      <c r="I112" s="24" t="str">
        <f t="shared" si="5"/>
        <v>UPDATE opcs_x_cats SET nombre = 'E-commerce Referido', estatus = 0 WHERE id_opcion = 28 AND id_catalogo = 9;</v>
      </c>
    </row>
    <row r="113" spans="2:9" ht="16.8" x14ac:dyDescent="0.3">
      <c r="B113" s="1">
        <v>29</v>
      </c>
      <c r="C113" s="1">
        <v>9</v>
      </c>
      <c r="D113" s="5" t="s">
        <v>158</v>
      </c>
      <c r="E113" s="1">
        <v>1</v>
      </c>
      <c r="F113" s="7" t="s">
        <v>59</v>
      </c>
      <c r="G113" s="1">
        <v>1</v>
      </c>
      <c r="H113" s="23" t="str">
        <f t="shared" si="4"/>
        <v>INSERT INTO opcs_x_cats (id_opcion, id_catalogo, nombre, estatus, fecha_creacion, creado_por) VALUES (29, 9, 'MKTD - Coreano', 1, GETDATE(), 1);</v>
      </c>
      <c r="I113" s="24" t="str">
        <f t="shared" si="5"/>
        <v>UPDATE opcs_x_cats SET nombre = 'MKTD - Coreano', estatus = 1 WHERE id_opcion = 29 AND id_catalogo = 9;</v>
      </c>
    </row>
    <row r="114" spans="2:9" ht="16.8" x14ac:dyDescent="0.3">
      <c r="B114" s="1">
        <v>30</v>
      </c>
      <c r="C114" s="1">
        <v>9</v>
      </c>
      <c r="D114" s="5" t="s">
        <v>159</v>
      </c>
      <c r="E114" s="1">
        <v>1</v>
      </c>
      <c r="F114" s="7" t="s">
        <v>59</v>
      </c>
      <c r="G114" s="1">
        <v>1</v>
      </c>
      <c r="H114" s="23" t="str">
        <f t="shared" si="4"/>
        <v>INSERT INTO opcs_x_cats (id_opcion, id_catalogo, nombre, estatus, fecha_creacion, creado_por) VALUES (30, 9, 'BE', 1, GETDATE(), 1);</v>
      </c>
      <c r="I114" s="24" t="str">
        <f t="shared" si="5"/>
        <v>UPDATE opcs_x_cats SET nombre = 'BE', estatus = 1 WHERE id_opcion = 30 AND id_catalogo = 9;</v>
      </c>
    </row>
    <row r="115" spans="2:9" ht="16.8" x14ac:dyDescent="0.3">
      <c r="B115" s="1">
        <v>31</v>
      </c>
      <c r="C115" s="1">
        <v>9</v>
      </c>
      <c r="D115" s="5" t="s">
        <v>160</v>
      </c>
      <c r="E115" s="1">
        <v>1</v>
      </c>
      <c r="F115" s="7" t="s">
        <v>59</v>
      </c>
      <c r="G115" s="1">
        <v>1</v>
      </c>
      <c r="H115" s="23" t="str">
        <f t="shared" si="4"/>
        <v>INSERT INTO opcs_x_cats (id_opcion, id_catalogo, nombre, estatus, fecha_creacion, creado_por) VALUES (31, 9, 'Martha Debayle', 1, GETDATE(), 1);</v>
      </c>
      <c r="I115" s="24" t="str">
        <f t="shared" si="5"/>
        <v>UPDATE opcs_x_cats SET nombre = 'Martha Debayle', estatus = 1 WHERE id_opcion = 31 AND id_catalogo = 9;</v>
      </c>
    </row>
    <row r="116" spans="2:9" ht="16.8" x14ac:dyDescent="0.3">
      <c r="B116" s="1">
        <v>32</v>
      </c>
      <c r="C116" s="1">
        <v>9</v>
      </c>
      <c r="D116" s="5" t="s">
        <v>161</v>
      </c>
      <c r="E116" s="1">
        <v>1</v>
      </c>
      <c r="F116" s="7" t="s">
        <v>59</v>
      </c>
      <c r="G116" s="1">
        <v>1</v>
      </c>
      <c r="H116" s="23" t="str">
        <f t="shared" si="4"/>
        <v>INSERT INTO opcs_x_cats (id_opcion, id_catalogo, nombre, estatus, fecha_creacion, creado_por) VALUES (32, 9, 'Yo amo San Luis', 1, GETDATE(), 1);</v>
      </c>
      <c r="I116" s="24" t="str">
        <f t="shared" si="5"/>
        <v>UPDATE opcs_x_cats SET nombre = 'Yo amo San Luis', estatus = 1 WHERE id_opcion = 32 AND id_catalogo = 9;</v>
      </c>
    </row>
    <row r="117" spans="2:9" ht="16.8" x14ac:dyDescent="0.3">
      <c r="B117" s="1">
        <v>1</v>
      </c>
      <c r="C117" s="1">
        <v>10</v>
      </c>
      <c r="D117" s="5" t="s">
        <v>162</v>
      </c>
      <c r="E117" s="1">
        <v>1</v>
      </c>
      <c r="F117" s="7" t="s">
        <v>59</v>
      </c>
      <c r="G117" s="1">
        <v>1</v>
      </c>
      <c r="H117" s="23" t="str">
        <f t="shared" si="4"/>
        <v>INSERT INTO opcs_x_cats (id_opcion, id_catalogo, nombre, estatus, fecha_creacion, creado_por) VALUES (1, 10, 'Persona Moral', 1, GETDATE(), 1);</v>
      </c>
      <c r="I117" s="24" t="str">
        <f t="shared" si="5"/>
        <v>UPDATE opcs_x_cats SET nombre = 'Persona Moral', estatus = 1 WHERE id_opcion = 1 AND id_catalogo = 10;</v>
      </c>
    </row>
    <row r="118" spans="2:9" ht="16.8" x14ac:dyDescent="0.3">
      <c r="B118" s="1">
        <v>2</v>
      </c>
      <c r="C118" s="1">
        <v>10</v>
      </c>
      <c r="D118" s="5" t="s">
        <v>163</v>
      </c>
      <c r="E118" s="1">
        <v>1</v>
      </c>
      <c r="F118" s="7" t="s">
        <v>59</v>
      </c>
      <c r="G118" s="1">
        <v>1</v>
      </c>
      <c r="H118" s="23" t="str">
        <f t="shared" si="4"/>
        <v>INSERT INTO opcs_x_cats (id_opcion, id_catalogo, nombre, estatus, fecha_creacion, creado_por) VALUES (2, 10, 'Persona Física', 1, GETDATE(), 1);</v>
      </c>
      <c r="I118" s="24" t="str">
        <f t="shared" si="5"/>
        <v>UPDATE opcs_x_cats SET nombre = 'Persona Física', estatus = 1 WHERE id_opcion = 2 AND id_catalogo = 10;</v>
      </c>
    </row>
    <row r="119" spans="2:9" ht="16.8" x14ac:dyDescent="0.3">
      <c r="B119" s="1">
        <v>3</v>
      </c>
      <c r="C119" s="1">
        <v>10</v>
      </c>
      <c r="D119" s="5" t="s">
        <v>164</v>
      </c>
      <c r="E119" s="1">
        <v>0</v>
      </c>
      <c r="F119" s="7" t="s">
        <v>59</v>
      </c>
      <c r="G119" s="1">
        <v>1</v>
      </c>
      <c r="H119" s="23" t="str">
        <f t="shared" si="4"/>
        <v>INSERT INTO opcs_x_cats (id_opcion, id_catalogo, nombre, estatus, fecha_creacion, creado_por) VALUES (3, 10, 'Persona Física con Actividad Empresarial', 0, GETDATE(), 1);</v>
      </c>
      <c r="I119" s="24" t="str">
        <f t="shared" si="5"/>
        <v>UPDATE opcs_x_cats SET nombre = 'Persona Física con Actividad Empresarial', estatus = 0 WHERE id_opcion = 3 AND id_catalogo = 10;</v>
      </c>
    </row>
    <row r="120" spans="2:9" ht="16.8" x14ac:dyDescent="0.3">
      <c r="B120" s="1">
        <v>4</v>
      </c>
      <c r="C120" s="1">
        <v>10</v>
      </c>
      <c r="D120" s="5" t="s">
        <v>118</v>
      </c>
      <c r="E120" s="1">
        <v>0</v>
      </c>
      <c r="F120" s="7" t="s">
        <v>59</v>
      </c>
      <c r="G120" s="1">
        <v>1</v>
      </c>
      <c r="H120" s="23" t="str">
        <f t="shared" si="4"/>
        <v>INSERT INTO opcs_x_cats (id_opcion, id_catalogo, nombre, estatus, fecha_creacion, creado_por) VALUES (4, 10, 'Sin especificar', 0, GETDATE(), 1);</v>
      </c>
      <c r="I120" s="24" t="str">
        <f t="shared" si="5"/>
        <v>UPDATE opcs_x_cats SET nombre = 'Sin especificar', estatus = 0 WHERE id_opcion = 4 AND id_catalogo = 10;</v>
      </c>
    </row>
    <row r="121" spans="2:9" ht="16.8" x14ac:dyDescent="0.3">
      <c r="B121" s="1">
        <v>0</v>
      </c>
      <c r="C121" s="1">
        <v>11</v>
      </c>
      <c r="D121" s="5" t="s">
        <v>165</v>
      </c>
      <c r="E121" s="1">
        <v>1</v>
      </c>
      <c r="F121" s="7" t="s">
        <v>59</v>
      </c>
      <c r="G121" s="1">
        <v>1</v>
      </c>
      <c r="H121" s="23" t="str">
        <f t="shared" si="4"/>
        <v>INSERT INTO opcs_x_cats (id_opcion, id_catalogo, nombre, estatus, fecha_creacion, creado_por) VALUES (0, 11, 'Mexicano (a)', 1, GETDATE(), 1);</v>
      </c>
      <c r="I121" s="24" t="str">
        <f t="shared" si="5"/>
        <v>UPDATE opcs_x_cats SET nombre = 'Mexicano (a)', estatus = 1 WHERE id_opcion = 0 AND id_catalogo = 11;</v>
      </c>
    </row>
    <row r="122" spans="2:9" ht="16.8" x14ac:dyDescent="0.3">
      <c r="B122" s="1">
        <v>1</v>
      </c>
      <c r="C122" s="1">
        <v>11</v>
      </c>
      <c r="D122" s="5" t="s">
        <v>166</v>
      </c>
      <c r="E122" s="1">
        <v>1</v>
      </c>
      <c r="F122" s="7" t="s">
        <v>59</v>
      </c>
      <c r="G122" s="1">
        <v>1</v>
      </c>
      <c r="H122" s="23" t="str">
        <f t="shared" si="4"/>
        <v>INSERT INTO opcs_x_cats (id_opcion, id_catalogo, nombre, estatus, fecha_creacion, creado_por) VALUES (1, 11, 'Estadounidense', 1, GETDATE(), 1);</v>
      </c>
      <c r="I122" s="24" t="str">
        <f t="shared" si="5"/>
        <v>UPDATE opcs_x_cats SET nombre = 'Estadounidense', estatus = 1 WHERE id_opcion = 1 AND id_catalogo = 11;</v>
      </c>
    </row>
    <row r="123" spans="2:9" ht="16.8" x14ac:dyDescent="0.3">
      <c r="B123" s="1">
        <v>2</v>
      </c>
      <c r="C123" s="1">
        <v>11</v>
      </c>
      <c r="D123" s="5" t="s">
        <v>167</v>
      </c>
      <c r="E123" s="1">
        <v>1</v>
      </c>
      <c r="F123" s="7" t="s">
        <v>59</v>
      </c>
      <c r="G123" s="1">
        <v>1</v>
      </c>
      <c r="H123" s="23" t="str">
        <f t="shared" si="4"/>
        <v>INSERT INTO opcs_x_cats (id_opcion, id_catalogo, nombre, estatus, fecha_creacion, creado_por) VALUES (2, 11, 'Afgano (a)', 1, GETDATE(), 1);</v>
      </c>
      <c r="I123" s="24" t="str">
        <f t="shared" si="5"/>
        <v>UPDATE opcs_x_cats SET nombre = 'Afgano (a)', estatus = 1 WHERE id_opcion = 2 AND id_catalogo = 11;</v>
      </c>
    </row>
    <row r="124" spans="2:9" ht="16.8" x14ac:dyDescent="0.3">
      <c r="B124" s="1">
        <v>3</v>
      </c>
      <c r="C124" s="1">
        <v>11</v>
      </c>
      <c r="D124" s="5" t="s">
        <v>168</v>
      </c>
      <c r="E124" s="1">
        <v>1</v>
      </c>
      <c r="F124" s="7" t="s">
        <v>59</v>
      </c>
      <c r="G124" s="1">
        <v>1</v>
      </c>
      <c r="H124" s="23" t="str">
        <f t="shared" si="4"/>
        <v>INSERT INTO opcs_x_cats (id_opcion, id_catalogo, nombre, estatus, fecha_creacion, creado_por) VALUES (3, 11, 'Alemán (a)', 1, GETDATE(), 1);</v>
      </c>
      <c r="I124" s="24" t="str">
        <f t="shared" si="5"/>
        <v>UPDATE opcs_x_cats SET nombre = 'Alemán (a)', estatus = 1 WHERE id_opcion = 3 AND id_catalogo = 11;</v>
      </c>
    </row>
    <row r="125" spans="2:9" ht="16.8" x14ac:dyDescent="0.3">
      <c r="B125" s="1">
        <v>4</v>
      </c>
      <c r="C125" s="1">
        <v>11</v>
      </c>
      <c r="D125" s="5" t="s">
        <v>169</v>
      </c>
      <c r="E125" s="1">
        <v>1</v>
      </c>
      <c r="F125" s="7" t="s">
        <v>59</v>
      </c>
      <c r="G125" s="1">
        <v>1</v>
      </c>
      <c r="H125" s="23" t="str">
        <f t="shared" si="4"/>
        <v>INSERT INTO opcs_x_cats (id_opcion, id_catalogo, nombre, estatus, fecha_creacion, creado_por) VALUES (4, 11, 'Árabe', 1, GETDATE(), 1);</v>
      </c>
      <c r="I125" s="24" t="str">
        <f t="shared" si="5"/>
        <v>UPDATE opcs_x_cats SET nombre = 'Árabe', estatus = 1 WHERE id_opcion = 4 AND id_catalogo = 11;</v>
      </c>
    </row>
    <row r="126" spans="2:9" ht="16.8" x14ac:dyDescent="0.3">
      <c r="B126" s="1">
        <v>5</v>
      </c>
      <c r="C126" s="1">
        <v>11</v>
      </c>
      <c r="D126" s="5" t="s">
        <v>170</v>
      </c>
      <c r="E126" s="1">
        <v>1</v>
      </c>
      <c r="F126" s="7" t="s">
        <v>59</v>
      </c>
      <c r="G126" s="1">
        <v>1</v>
      </c>
      <c r="H126" s="23" t="str">
        <f t="shared" si="4"/>
        <v>INSERT INTO opcs_x_cats (id_opcion, id_catalogo, nombre, estatus, fecha_creacion, creado_por) VALUES (5, 11, 'Argentino (a)', 1, GETDATE(), 1);</v>
      </c>
      <c r="I126" s="24" t="str">
        <f t="shared" si="5"/>
        <v>UPDATE opcs_x_cats SET nombre = 'Argentino (a)', estatus = 1 WHERE id_opcion = 5 AND id_catalogo = 11;</v>
      </c>
    </row>
    <row r="127" spans="2:9" ht="16.8" x14ac:dyDescent="0.3">
      <c r="B127" s="1">
        <v>6</v>
      </c>
      <c r="C127" s="1">
        <v>11</v>
      </c>
      <c r="D127" s="5" t="s">
        <v>171</v>
      </c>
      <c r="E127" s="1">
        <v>1</v>
      </c>
      <c r="F127" s="7" t="s">
        <v>59</v>
      </c>
      <c r="G127" s="1">
        <v>1</v>
      </c>
      <c r="H127" s="23" t="str">
        <f t="shared" si="4"/>
        <v>INSERT INTO opcs_x_cats (id_opcion, id_catalogo, nombre, estatus, fecha_creacion, creado_por) VALUES (6, 11, 'Australiano (a)', 1, GETDATE(), 1);</v>
      </c>
      <c r="I127" s="24" t="str">
        <f t="shared" si="5"/>
        <v>UPDATE opcs_x_cats SET nombre = 'Australiano (a)', estatus = 1 WHERE id_opcion = 6 AND id_catalogo = 11;</v>
      </c>
    </row>
    <row r="128" spans="2:9" ht="16.8" x14ac:dyDescent="0.3">
      <c r="B128" s="1">
        <v>7</v>
      </c>
      <c r="C128" s="1">
        <v>11</v>
      </c>
      <c r="D128" s="5" t="s">
        <v>172</v>
      </c>
      <c r="E128" s="1">
        <v>1</v>
      </c>
      <c r="F128" s="7" t="s">
        <v>59</v>
      </c>
      <c r="G128" s="1">
        <v>1</v>
      </c>
      <c r="H128" s="23" t="str">
        <f t="shared" si="4"/>
        <v>INSERT INTO opcs_x_cats (id_opcion, id_catalogo, nombre, estatus, fecha_creacion, creado_por) VALUES (7, 11, 'Belga', 1, GETDATE(), 1);</v>
      </c>
      <c r="I128" s="24" t="str">
        <f t="shared" si="5"/>
        <v>UPDATE opcs_x_cats SET nombre = 'Belga', estatus = 1 WHERE id_opcion = 7 AND id_catalogo = 11;</v>
      </c>
    </row>
    <row r="129" spans="2:9" ht="16.8" x14ac:dyDescent="0.3">
      <c r="B129" s="1">
        <v>8</v>
      </c>
      <c r="C129" s="1">
        <v>11</v>
      </c>
      <c r="D129" s="5" t="s">
        <v>173</v>
      </c>
      <c r="E129" s="1">
        <v>1</v>
      </c>
      <c r="F129" s="7" t="s">
        <v>59</v>
      </c>
      <c r="G129" s="1">
        <v>1</v>
      </c>
      <c r="H129" s="23" t="str">
        <f t="shared" si="4"/>
        <v>INSERT INTO opcs_x_cats (id_opcion, id_catalogo, nombre, estatus, fecha_creacion, creado_por) VALUES (8, 11, 'Boliviano (a)', 1, GETDATE(), 1);</v>
      </c>
      <c r="I129" s="24" t="str">
        <f t="shared" si="5"/>
        <v>UPDATE opcs_x_cats SET nombre = 'Boliviano (a)', estatus = 1 WHERE id_opcion = 8 AND id_catalogo = 11;</v>
      </c>
    </row>
    <row r="130" spans="2:9" ht="16.8" x14ac:dyDescent="0.3">
      <c r="B130" s="1">
        <v>9</v>
      </c>
      <c r="C130" s="1">
        <v>11</v>
      </c>
      <c r="D130" s="5" t="s">
        <v>174</v>
      </c>
      <c r="E130" s="1">
        <v>1</v>
      </c>
      <c r="F130" s="7" t="s">
        <v>59</v>
      </c>
      <c r="G130" s="1">
        <v>1</v>
      </c>
      <c r="H130" s="23" t="str">
        <f t="shared" si="4"/>
        <v>INSERT INTO opcs_x_cats (id_opcion, id_catalogo, nombre, estatus, fecha_creacion, creado_por) VALUES (9, 11, 'Brasileño (a)', 1, GETDATE(), 1);</v>
      </c>
      <c r="I130" s="24" t="str">
        <f t="shared" si="5"/>
        <v>UPDATE opcs_x_cats SET nombre = 'Brasileño (a)', estatus = 1 WHERE id_opcion = 9 AND id_catalogo = 11;</v>
      </c>
    </row>
    <row r="131" spans="2:9" ht="16.8" x14ac:dyDescent="0.3">
      <c r="B131" s="1">
        <v>10</v>
      </c>
      <c r="C131" s="1">
        <v>11</v>
      </c>
      <c r="D131" s="5" t="s">
        <v>175</v>
      </c>
      <c r="E131" s="1">
        <v>1</v>
      </c>
      <c r="F131" s="7" t="s">
        <v>59</v>
      </c>
      <c r="G131" s="1">
        <v>1</v>
      </c>
      <c r="H131" s="23" t="str">
        <f t="shared" si="4"/>
        <v>INSERT INTO opcs_x_cats (id_opcion, id_catalogo, nombre, estatus, fecha_creacion, creado_por) VALUES (10, 11, 'Camboyano (a)', 1, GETDATE(), 1);</v>
      </c>
      <c r="I131" s="24" t="str">
        <f t="shared" si="5"/>
        <v>UPDATE opcs_x_cats SET nombre = 'Camboyano (a)', estatus = 1 WHERE id_opcion = 10 AND id_catalogo = 11;</v>
      </c>
    </row>
    <row r="132" spans="2:9" ht="16.8" x14ac:dyDescent="0.3">
      <c r="B132" s="1">
        <v>11</v>
      </c>
      <c r="C132" s="1">
        <v>11</v>
      </c>
      <c r="D132" s="5" t="s">
        <v>176</v>
      </c>
      <c r="E132" s="1">
        <v>1</v>
      </c>
      <c r="F132" s="7" t="s">
        <v>59</v>
      </c>
      <c r="G132" s="1">
        <v>1</v>
      </c>
      <c r="H132" s="23" t="str">
        <f t="shared" si="4"/>
        <v>INSERT INTO opcs_x_cats (id_opcion, id_catalogo, nombre, estatus, fecha_creacion, creado_por) VALUES (11, 11, 'Canadiense', 1, GETDATE(), 1);</v>
      </c>
      <c r="I132" s="24" t="str">
        <f t="shared" si="5"/>
        <v>UPDATE opcs_x_cats SET nombre = 'Canadiense', estatus = 1 WHERE id_opcion = 11 AND id_catalogo = 11;</v>
      </c>
    </row>
    <row r="133" spans="2:9" ht="16.8" x14ac:dyDescent="0.3">
      <c r="B133" s="1">
        <v>12</v>
      </c>
      <c r="C133" s="1">
        <v>11</v>
      </c>
      <c r="D133" s="5" t="s">
        <v>177</v>
      </c>
      <c r="E133" s="1">
        <v>1</v>
      </c>
      <c r="F133" s="7" t="s">
        <v>59</v>
      </c>
      <c r="G133" s="1">
        <v>1</v>
      </c>
      <c r="H133" s="23" t="str">
        <f t="shared" si="4"/>
        <v>INSERT INTO opcs_x_cats (id_opcion, id_catalogo, nombre, estatus, fecha_creacion, creado_por) VALUES (12, 11, 'Chileno (a)', 1, GETDATE(), 1);</v>
      </c>
      <c r="I133" s="24" t="str">
        <f t="shared" si="5"/>
        <v>UPDATE opcs_x_cats SET nombre = 'Chileno (a)', estatus = 1 WHERE id_opcion = 12 AND id_catalogo = 11;</v>
      </c>
    </row>
    <row r="134" spans="2:9" ht="16.8" x14ac:dyDescent="0.3">
      <c r="B134" s="1">
        <v>13</v>
      </c>
      <c r="C134" s="1">
        <v>11</v>
      </c>
      <c r="D134" s="5" t="s">
        <v>178</v>
      </c>
      <c r="E134" s="1">
        <v>1</v>
      </c>
      <c r="F134" s="7" t="s">
        <v>59</v>
      </c>
      <c r="G134" s="1">
        <v>1</v>
      </c>
      <c r="H134" s="23" t="str">
        <f t="shared" si="4"/>
        <v>INSERT INTO opcs_x_cats (id_opcion, id_catalogo, nombre, estatus, fecha_creacion, creado_por) VALUES (13, 11, 'Chino (a)', 1, GETDATE(), 1);</v>
      </c>
      <c r="I134" s="24" t="str">
        <f t="shared" si="5"/>
        <v>UPDATE opcs_x_cats SET nombre = 'Chino (a)', estatus = 1 WHERE id_opcion = 13 AND id_catalogo = 11;</v>
      </c>
    </row>
    <row r="135" spans="2:9" ht="16.8" x14ac:dyDescent="0.3">
      <c r="B135" s="1">
        <v>14</v>
      </c>
      <c r="C135" s="1">
        <v>11</v>
      </c>
      <c r="D135" s="5" t="s">
        <v>179</v>
      </c>
      <c r="E135" s="1">
        <v>1</v>
      </c>
      <c r="F135" s="7" t="s">
        <v>59</v>
      </c>
      <c r="G135" s="1">
        <v>1</v>
      </c>
      <c r="H135" s="23" t="str">
        <f t="shared" si="4"/>
        <v>INSERT INTO opcs_x_cats (id_opcion, id_catalogo, nombre, estatus, fecha_creacion, creado_por) VALUES (14, 11, 'Colombiano (a)', 1, GETDATE(), 1);</v>
      </c>
      <c r="I135" s="24" t="str">
        <f t="shared" si="5"/>
        <v>UPDATE opcs_x_cats SET nombre = 'Colombiano (a)', estatus = 1 WHERE id_opcion = 14 AND id_catalogo = 11;</v>
      </c>
    </row>
    <row r="136" spans="2:9" ht="16.8" x14ac:dyDescent="0.3">
      <c r="B136" s="1">
        <v>15</v>
      </c>
      <c r="C136" s="1">
        <v>11</v>
      </c>
      <c r="D136" s="5" t="s">
        <v>180</v>
      </c>
      <c r="E136" s="1">
        <v>1</v>
      </c>
      <c r="F136" s="7" t="s">
        <v>59</v>
      </c>
      <c r="G136" s="1">
        <v>1</v>
      </c>
      <c r="H136" s="23" t="str">
        <f t="shared" si="4"/>
        <v>INSERT INTO opcs_x_cats (id_opcion, id_catalogo, nombre, estatus, fecha_creacion, creado_por) VALUES (15, 11, 'Coreano (a)', 1, GETDATE(), 1);</v>
      </c>
      <c r="I136" s="24" t="str">
        <f t="shared" si="5"/>
        <v>UPDATE opcs_x_cats SET nombre = 'Coreano (a)', estatus = 1 WHERE id_opcion = 15 AND id_catalogo = 11;</v>
      </c>
    </row>
    <row r="137" spans="2:9" ht="16.8" x14ac:dyDescent="0.3">
      <c r="B137" s="1">
        <v>16</v>
      </c>
      <c r="C137" s="1">
        <v>11</v>
      </c>
      <c r="D137" s="5" t="s">
        <v>181</v>
      </c>
      <c r="E137" s="1">
        <v>1</v>
      </c>
      <c r="F137" s="7" t="s">
        <v>59</v>
      </c>
      <c r="G137" s="1">
        <v>1</v>
      </c>
      <c r="H137" s="23" t="str">
        <f t="shared" si="4"/>
        <v>INSERT INTO opcs_x_cats (id_opcion, id_catalogo, nombre, estatus, fecha_creacion, creado_por) VALUES (16, 11, 'Costarricense', 1, GETDATE(), 1);</v>
      </c>
      <c r="I137" s="24" t="str">
        <f t="shared" si="5"/>
        <v>UPDATE opcs_x_cats SET nombre = 'Costarricense', estatus = 1 WHERE id_opcion = 16 AND id_catalogo = 11;</v>
      </c>
    </row>
    <row r="138" spans="2:9" ht="16.8" x14ac:dyDescent="0.3">
      <c r="B138" s="1">
        <v>17</v>
      </c>
      <c r="C138" s="1">
        <v>11</v>
      </c>
      <c r="D138" s="5" t="s">
        <v>182</v>
      </c>
      <c r="E138" s="1">
        <v>1</v>
      </c>
      <c r="F138" s="7" t="s">
        <v>59</v>
      </c>
      <c r="G138" s="1">
        <v>1</v>
      </c>
      <c r="H138" s="23" t="str">
        <f t="shared" si="4"/>
        <v>INSERT INTO opcs_x_cats (id_opcion, id_catalogo, nombre, estatus, fecha_creacion, creado_por) VALUES (17, 11, 'Cubano (a)', 1, GETDATE(), 1);</v>
      </c>
      <c r="I138" s="24" t="str">
        <f t="shared" si="5"/>
        <v>UPDATE opcs_x_cats SET nombre = 'Cubano (a)', estatus = 1 WHERE id_opcion = 17 AND id_catalogo = 11;</v>
      </c>
    </row>
    <row r="139" spans="2:9" ht="16.8" x14ac:dyDescent="0.3">
      <c r="B139" s="1">
        <v>18</v>
      </c>
      <c r="C139" s="1">
        <v>11</v>
      </c>
      <c r="D139" s="5" t="s">
        <v>183</v>
      </c>
      <c r="E139" s="1">
        <v>1</v>
      </c>
      <c r="F139" s="7" t="s">
        <v>59</v>
      </c>
      <c r="G139" s="1">
        <v>1</v>
      </c>
      <c r="H139" s="23" t="str">
        <f t="shared" si="4"/>
        <v>INSERT INTO opcs_x_cats (id_opcion, id_catalogo, nombre, estatus, fecha_creacion, creado_por) VALUES (18, 11, 'Danés (a)', 1, GETDATE(), 1);</v>
      </c>
      <c r="I139" s="24" t="str">
        <f t="shared" si="5"/>
        <v>UPDATE opcs_x_cats SET nombre = 'Danés (a)', estatus = 1 WHERE id_opcion = 18 AND id_catalogo = 11;</v>
      </c>
    </row>
    <row r="140" spans="2:9" ht="16.8" x14ac:dyDescent="0.3">
      <c r="B140" s="1">
        <v>19</v>
      </c>
      <c r="C140" s="1">
        <v>11</v>
      </c>
      <c r="D140" s="5" t="s">
        <v>184</v>
      </c>
      <c r="E140" s="1">
        <v>1</v>
      </c>
      <c r="F140" s="7" t="s">
        <v>59</v>
      </c>
      <c r="G140" s="1">
        <v>1</v>
      </c>
      <c r="H140" s="23" t="str">
        <f t="shared" si="4"/>
        <v>INSERT INTO opcs_x_cats (id_opcion, id_catalogo, nombre, estatus, fecha_creacion, creado_por) VALUES (19, 11, 'Dominicano (a)', 1, GETDATE(), 1);</v>
      </c>
      <c r="I140" s="24" t="str">
        <f t="shared" si="5"/>
        <v>UPDATE opcs_x_cats SET nombre = 'Dominicano (a)', estatus = 1 WHERE id_opcion = 19 AND id_catalogo = 11;</v>
      </c>
    </row>
    <row r="141" spans="2:9" ht="16.8" x14ac:dyDescent="0.3">
      <c r="B141" s="1">
        <v>20</v>
      </c>
      <c r="C141" s="1">
        <v>11</v>
      </c>
      <c r="D141" s="5" t="s">
        <v>185</v>
      </c>
      <c r="E141" s="1">
        <v>1</v>
      </c>
      <c r="F141" s="7" t="s">
        <v>59</v>
      </c>
      <c r="G141" s="1">
        <v>1</v>
      </c>
      <c r="H141" s="23" t="str">
        <f t="shared" si="4"/>
        <v>INSERT INTO opcs_x_cats (id_opcion, id_catalogo, nombre, estatus, fecha_creacion, creado_por) VALUES (20, 11, 'Ecuatoriano (a)', 1, GETDATE(), 1);</v>
      </c>
      <c r="I141" s="24" t="str">
        <f t="shared" si="5"/>
        <v>UPDATE opcs_x_cats SET nombre = 'Ecuatoriano (a)', estatus = 1 WHERE id_opcion = 20 AND id_catalogo = 11;</v>
      </c>
    </row>
    <row r="142" spans="2:9" ht="16.8" x14ac:dyDescent="0.3">
      <c r="B142" s="1">
        <v>21</v>
      </c>
      <c r="C142" s="1">
        <v>11</v>
      </c>
      <c r="D142" s="5" t="s">
        <v>186</v>
      </c>
      <c r="E142" s="1">
        <v>1</v>
      </c>
      <c r="F142" s="7" t="s">
        <v>59</v>
      </c>
      <c r="G142" s="1">
        <v>1</v>
      </c>
      <c r="H142" s="23" t="str">
        <f t="shared" si="4"/>
        <v>INSERT INTO opcs_x_cats (id_opcion, id_catalogo, nombre, estatus, fecha_creacion, creado_por) VALUES (21, 11, 'Egipcio (a)', 1, GETDATE(), 1);</v>
      </c>
      <c r="I142" s="24" t="str">
        <f t="shared" si="5"/>
        <v>UPDATE opcs_x_cats SET nombre = 'Egipcio (a)', estatus = 1 WHERE id_opcion = 21 AND id_catalogo = 11;</v>
      </c>
    </row>
    <row r="143" spans="2:9" ht="16.8" x14ac:dyDescent="0.3">
      <c r="B143" s="1">
        <v>22</v>
      </c>
      <c r="C143" s="1">
        <v>11</v>
      </c>
      <c r="D143" s="5" t="s">
        <v>187</v>
      </c>
      <c r="E143" s="1">
        <v>1</v>
      </c>
      <c r="F143" s="7" t="s">
        <v>59</v>
      </c>
      <c r="G143" s="1">
        <v>1</v>
      </c>
      <c r="H143" s="23" t="str">
        <f t="shared" si="4"/>
        <v>INSERT INTO opcs_x_cats (id_opcion, id_catalogo, nombre, estatus, fecha_creacion, creado_por) VALUES (22, 11, 'Escocés (a)', 1, GETDATE(), 1);</v>
      </c>
      <c r="I143" s="24" t="str">
        <f t="shared" si="5"/>
        <v>UPDATE opcs_x_cats SET nombre = 'Escocés (a)', estatus = 1 WHERE id_opcion = 22 AND id_catalogo = 11;</v>
      </c>
    </row>
    <row r="144" spans="2:9" ht="16.8" x14ac:dyDescent="0.3">
      <c r="B144" s="1">
        <v>23</v>
      </c>
      <c r="C144" s="1">
        <v>11</v>
      </c>
      <c r="D144" s="5" t="s">
        <v>188</v>
      </c>
      <c r="E144" s="1">
        <v>1</v>
      </c>
      <c r="F144" s="7" t="s">
        <v>59</v>
      </c>
      <c r="G144" s="1">
        <v>1</v>
      </c>
      <c r="H144" s="23" t="str">
        <f t="shared" si="4"/>
        <v>INSERT INTO opcs_x_cats (id_opcion, id_catalogo, nombre, estatus, fecha_creacion, creado_por) VALUES (23, 11, 'Español (a)', 1, GETDATE(), 1);</v>
      </c>
      <c r="I144" s="24" t="str">
        <f t="shared" si="5"/>
        <v>UPDATE opcs_x_cats SET nombre = 'Español (a)', estatus = 1 WHERE id_opcion = 23 AND id_catalogo = 11;</v>
      </c>
    </row>
    <row r="145" spans="2:9" ht="16.8" x14ac:dyDescent="0.3">
      <c r="B145" s="1">
        <v>24</v>
      </c>
      <c r="C145" s="1">
        <v>11</v>
      </c>
      <c r="D145" s="5" t="s">
        <v>189</v>
      </c>
      <c r="E145" s="1">
        <v>1</v>
      </c>
      <c r="F145" s="7" t="s">
        <v>59</v>
      </c>
      <c r="G145" s="1">
        <v>1</v>
      </c>
      <c r="H145" s="23" t="str">
        <f t="shared" si="4"/>
        <v>INSERT INTO opcs_x_cats (id_opcion, id_catalogo, nombre, estatus, fecha_creacion, creado_por) VALUES (24, 11, 'Estonio (a)', 1, GETDATE(), 1);</v>
      </c>
      <c r="I145" s="24" t="str">
        <f t="shared" si="5"/>
        <v>UPDATE opcs_x_cats SET nombre = 'Estonio (a)', estatus = 1 WHERE id_opcion = 24 AND id_catalogo = 11;</v>
      </c>
    </row>
    <row r="146" spans="2:9" ht="16.8" x14ac:dyDescent="0.3">
      <c r="B146" s="1">
        <v>25</v>
      </c>
      <c r="C146" s="1">
        <v>11</v>
      </c>
      <c r="D146" s="5" t="s">
        <v>190</v>
      </c>
      <c r="E146" s="1">
        <v>1</v>
      </c>
      <c r="F146" s="7" t="s">
        <v>59</v>
      </c>
      <c r="G146" s="1">
        <v>1</v>
      </c>
      <c r="H146" s="23" t="str">
        <f t="shared" si="4"/>
        <v>INSERT INTO opcs_x_cats (id_opcion, id_catalogo, nombre, estatus, fecha_creacion, creado_por) VALUES (25, 11, 'Etiope', 1, GETDATE(), 1);</v>
      </c>
      <c r="I146" s="24" t="str">
        <f t="shared" si="5"/>
        <v>UPDATE opcs_x_cats SET nombre = 'Etiope', estatus = 1 WHERE id_opcion = 25 AND id_catalogo = 11;</v>
      </c>
    </row>
    <row r="147" spans="2:9" ht="16.8" x14ac:dyDescent="0.3">
      <c r="B147" s="1">
        <v>26</v>
      </c>
      <c r="C147" s="1">
        <v>11</v>
      </c>
      <c r="D147" s="5" t="s">
        <v>191</v>
      </c>
      <c r="E147" s="1">
        <v>1</v>
      </c>
      <c r="F147" s="7" t="s">
        <v>59</v>
      </c>
      <c r="G147" s="1">
        <v>1</v>
      </c>
      <c r="H147" s="23" t="str">
        <f t="shared" si="4"/>
        <v>INSERT INTO opcs_x_cats (id_opcion, id_catalogo, nombre, estatus, fecha_creacion, creado_por) VALUES (26, 11, 'Filipino (a)', 1, GETDATE(), 1);</v>
      </c>
      <c r="I147" s="24" t="str">
        <f t="shared" si="5"/>
        <v>UPDATE opcs_x_cats SET nombre = 'Filipino (a)', estatus = 1 WHERE id_opcion = 26 AND id_catalogo = 11;</v>
      </c>
    </row>
    <row r="148" spans="2:9" ht="16.8" x14ac:dyDescent="0.3">
      <c r="B148" s="1">
        <v>27</v>
      </c>
      <c r="C148" s="1">
        <v>11</v>
      </c>
      <c r="D148" s="5" t="s">
        <v>192</v>
      </c>
      <c r="E148" s="1">
        <v>1</v>
      </c>
      <c r="F148" s="7" t="s">
        <v>59</v>
      </c>
      <c r="G148" s="1">
        <v>1</v>
      </c>
      <c r="H148" s="23" t="str">
        <f t="shared" si="4"/>
        <v>INSERT INTO opcs_x_cats (id_opcion, id_catalogo, nombre, estatus, fecha_creacion, creado_por) VALUES (27, 11, 'Finlandés (a)', 1, GETDATE(), 1);</v>
      </c>
      <c r="I148" s="24" t="str">
        <f t="shared" si="5"/>
        <v>UPDATE opcs_x_cats SET nombre = 'Finlandés (a)', estatus = 1 WHERE id_opcion = 27 AND id_catalogo = 11;</v>
      </c>
    </row>
    <row r="149" spans="2:9" ht="16.8" x14ac:dyDescent="0.3">
      <c r="B149" s="1">
        <v>28</v>
      </c>
      <c r="C149" s="1">
        <v>11</v>
      </c>
      <c r="D149" s="5" t="s">
        <v>193</v>
      </c>
      <c r="E149" s="1">
        <v>1</v>
      </c>
      <c r="F149" s="7" t="s">
        <v>59</v>
      </c>
      <c r="G149" s="1">
        <v>1</v>
      </c>
      <c r="H149" s="23" t="str">
        <f t="shared" si="4"/>
        <v>INSERT INTO opcs_x_cats (id_opcion, id_catalogo, nombre, estatus, fecha_creacion, creado_por) VALUES (28, 11, 'Francés (a)', 1, GETDATE(), 1);</v>
      </c>
      <c r="I149" s="24" t="str">
        <f t="shared" si="5"/>
        <v>UPDATE opcs_x_cats SET nombre = 'Francés (a)', estatus = 1 WHERE id_opcion = 28 AND id_catalogo = 11;</v>
      </c>
    </row>
    <row r="150" spans="2:9" ht="16.8" x14ac:dyDescent="0.3">
      <c r="B150" s="1">
        <v>29</v>
      </c>
      <c r="C150" s="1">
        <v>11</v>
      </c>
      <c r="D150" s="5" t="s">
        <v>194</v>
      </c>
      <c r="E150" s="1">
        <v>1</v>
      </c>
      <c r="F150" s="7" t="s">
        <v>59</v>
      </c>
      <c r="G150" s="1">
        <v>1</v>
      </c>
      <c r="H150" s="23" t="str">
        <f t="shared" si="4"/>
        <v>INSERT INTO opcs_x_cats (id_opcion, id_catalogo, nombre, estatus, fecha_creacion, creado_por) VALUES (29, 11, 'Galés (a)', 1, GETDATE(), 1);</v>
      </c>
      <c r="I150" s="24" t="str">
        <f t="shared" si="5"/>
        <v>UPDATE opcs_x_cats SET nombre = 'Galés (a)', estatus = 1 WHERE id_opcion = 29 AND id_catalogo = 11;</v>
      </c>
    </row>
    <row r="151" spans="2:9" ht="16.8" x14ac:dyDescent="0.3">
      <c r="B151" s="1">
        <v>30</v>
      </c>
      <c r="C151" s="1">
        <v>11</v>
      </c>
      <c r="D151" s="5" t="s">
        <v>195</v>
      </c>
      <c r="E151" s="1">
        <v>1</v>
      </c>
      <c r="F151" s="7" t="s">
        <v>59</v>
      </c>
      <c r="G151" s="1">
        <v>1</v>
      </c>
      <c r="H151" s="23" t="str">
        <f t="shared" si="4"/>
        <v>INSERT INTO opcs_x_cats (id_opcion, id_catalogo, nombre, estatus, fecha_creacion, creado_por) VALUES (30, 11, 'Griego (a)', 1, GETDATE(), 1);</v>
      </c>
      <c r="I151" s="24" t="str">
        <f t="shared" si="5"/>
        <v>UPDATE opcs_x_cats SET nombre = 'Griego (a)', estatus = 1 WHERE id_opcion = 30 AND id_catalogo = 11;</v>
      </c>
    </row>
    <row r="152" spans="2:9" ht="16.8" x14ac:dyDescent="0.3">
      <c r="B152" s="1">
        <v>31</v>
      </c>
      <c r="C152" s="1">
        <v>11</v>
      </c>
      <c r="D152" s="5" t="s">
        <v>196</v>
      </c>
      <c r="E152" s="1">
        <v>1</v>
      </c>
      <c r="F152" s="7" t="s">
        <v>59</v>
      </c>
      <c r="G152" s="1">
        <v>1</v>
      </c>
      <c r="H152" s="23" t="str">
        <f t="shared" si="4"/>
        <v>INSERT INTO opcs_x_cats (id_opcion, id_catalogo, nombre, estatus, fecha_creacion, creado_por) VALUES (31, 11, 'Guatemalteco (a)', 1, GETDATE(), 1);</v>
      </c>
      <c r="I152" s="24" t="str">
        <f t="shared" si="5"/>
        <v>UPDATE opcs_x_cats SET nombre = 'Guatemalteco (a)', estatus = 1 WHERE id_opcion = 31 AND id_catalogo = 11;</v>
      </c>
    </row>
    <row r="153" spans="2:9" ht="16.8" x14ac:dyDescent="0.3">
      <c r="B153" s="1">
        <v>32</v>
      </c>
      <c r="C153" s="1">
        <v>11</v>
      </c>
      <c r="D153" s="5" t="s">
        <v>197</v>
      </c>
      <c r="E153" s="1">
        <v>1</v>
      </c>
      <c r="F153" s="7" t="s">
        <v>59</v>
      </c>
      <c r="G153" s="1">
        <v>1</v>
      </c>
      <c r="H153" s="23" t="str">
        <f t="shared" ref="H153:H216" si="6">_xlfn.CONCAT(H$4, B153, ", ", C153, ", '", D153, "', ", E153, ", ", F153, ", ", G153, ");")</f>
        <v>INSERT INTO opcs_x_cats (id_opcion, id_catalogo, nombre, estatus, fecha_creacion, creado_por) VALUES (32, 11, 'Haitiano (a)', 1, GETDATE(), 1);</v>
      </c>
      <c r="I153" s="24" t="str">
        <f t="shared" ref="I153:I216" si="7">_xlfn.CONCAT("UPDATE opcs_x_cats SET nombre = '", D153, "', estatus = ", E153, " WHERE id_opcion = ",B153, " AND id_catalogo = ", C153, ";")</f>
        <v>UPDATE opcs_x_cats SET nombre = 'Haitiano (a)', estatus = 1 WHERE id_opcion = 32 AND id_catalogo = 11;</v>
      </c>
    </row>
    <row r="154" spans="2:9" ht="16.8" x14ac:dyDescent="0.3">
      <c r="B154" s="1">
        <v>33</v>
      </c>
      <c r="C154" s="1">
        <v>11</v>
      </c>
      <c r="D154" s="5" t="s">
        <v>198</v>
      </c>
      <c r="E154" s="1">
        <v>1</v>
      </c>
      <c r="F154" s="7" t="s">
        <v>59</v>
      </c>
      <c r="G154" s="1">
        <v>1</v>
      </c>
      <c r="H154" s="23" t="str">
        <f t="shared" si="6"/>
        <v>INSERT INTO opcs_x_cats (id_opcion, id_catalogo, nombre, estatus, fecha_creacion, creado_por) VALUES (33, 11, 'Holandés (a)', 1, GETDATE(), 1);</v>
      </c>
      <c r="I154" s="24" t="str">
        <f t="shared" si="7"/>
        <v>UPDATE opcs_x_cats SET nombre = 'Holandés (a)', estatus = 1 WHERE id_opcion = 33 AND id_catalogo = 11;</v>
      </c>
    </row>
    <row r="155" spans="2:9" ht="16.8" x14ac:dyDescent="0.3">
      <c r="B155" s="1">
        <v>34</v>
      </c>
      <c r="C155" s="1">
        <v>11</v>
      </c>
      <c r="D155" s="5" t="s">
        <v>199</v>
      </c>
      <c r="E155" s="1">
        <v>1</v>
      </c>
      <c r="F155" s="7" t="s">
        <v>59</v>
      </c>
      <c r="G155" s="1">
        <v>1</v>
      </c>
      <c r="H155" s="23" t="str">
        <f t="shared" si="6"/>
        <v>INSERT INTO opcs_x_cats (id_opcion, id_catalogo, nombre, estatus, fecha_creacion, creado_por) VALUES (34, 11, 'Hondureño (a)', 1, GETDATE(), 1);</v>
      </c>
      <c r="I155" s="24" t="str">
        <f t="shared" si="7"/>
        <v>UPDATE opcs_x_cats SET nombre = 'Hondureño (a)', estatus = 1 WHERE id_opcion = 34 AND id_catalogo = 11;</v>
      </c>
    </row>
    <row r="156" spans="2:9" ht="16.8" x14ac:dyDescent="0.3">
      <c r="B156" s="1">
        <v>35</v>
      </c>
      <c r="C156" s="1">
        <v>11</v>
      </c>
      <c r="D156" s="5" t="s">
        <v>200</v>
      </c>
      <c r="E156" s="1">
        <v>1</v>
      </c>
      <c r="F156" s="7" t="s">
        <v>59</v>
      </c>
      <c r="G156" s="1">
        <v>1</v>
      </c>
      <c r="H156" s="23" t="str">
        <f t="shared" si="6"/>
        <v>INSERT INTO opcs_x_cats (id_opcion, id_catalogo, nombre, estatus, fecha_creacion, creado_por) VALUES (35, 11, 'Indonés (a)', 1, GETDATE(), 1);</v>
      </c>
      <c r="I156" s="24" t="str">
        <f t="shared" si="7"/>
        <v>UPDATE opcs_x_cats SET nombre = 'Indonés (a)', estatus = 1 WHERE id_opcion = 35 AND id_catalogo = 11;</v>
      </c>
    </row>
    <row r="157" spans="2:9" ht="16.8" x14ac:dyDescent="0.3">
      <c r="B157" s="1">
        <v>36</v>
      </c>
      <c r="C157" s="1">
        <v>11</v>
      </c>
      <c r="D157" s="5" t="s">
        <v>201</v>
      </c>
      <c r="E157" s="1">
        <v>1</v>
      </c>
      <c r="F157" s="7" t="s">
        <v>59</v>
      </c>
      <c r="G157" s="1">
        <v>1</v>
      </c>
      <c r="H157" s="23" t="str">
        <f t="shared" si="6"/>
        <v>INSERT INTO opcs_x_cats (id_opcion, id_catalogo, nombre, estatus, fecha_creacion, creado_por) VALUES (36, 11, 'Inglés (a)', 1, GETDATE(), 1);</v>
      </c>
      <c r="I157" s="24" t="str">
        <f t="shared" si="7"/>
        <v>UPDATE opcs_x_cats SET nombre = 'Inglés (a)', estatus = 1 WHERE id_opcion = 36 AND id_catalogo = 11;</v>
      </c>
    </row>
    <row r="158" spans="2:9" ht="16.8" x14ac:dyDescent="0.3">
      <c r="B158" s="1">
        <v>37</v>
      </c>
      <c r="C158" s="1">
        <v>11</v>
      </c>
      <c r="D158" s="5" t="s">
        <v>202</v>
      </c>
      <c r="E158" s="1">
        <v>1</v>
      </c>
      <c r="F158" s="7" t="s">
        <v>59</v>
      </c>
      <c r="G158" s="1">
        <v>1</v>
      </c>
      <c r="H158" s="23" t="str">
        <f t="shared" si="6"/>
        <v>INSERT INTO opcs_x_cats (id_opcion, id_catalogo, nombre, estatus, fecha_creacion, creado_por) VALUES (37, 11, 'Iraní', 1, GETDATE(), 1);</v>
      </c>
      <c r="I158" s="24" t="str">
        <f t="shared" si="7"/>
        <v>UPDATE opcs_x_cats SET nombre = 'Iraní', estatus = 1 WHERE id_opcion = 37 AND id_catalogo = 11;</v>
      </c>
    </row>
    <row r="159" spans="2:9" ht="16.8" x14ac:dyDescent="0.3">
      <c r="B159" s="1">
        <v>38</v>
      </c>
      <c r="C159" s="1">
        <v>11</v>
      </c>
      <c r="D159" s="5" t="s">
        <v>203</v>
      </c>
      <c r="E159" s="1">
        <v>1</v>
      </c>
      <c r="F159" s="7" t="s">
        <v>59</v>
      </c>
      <c r="G159" s="1">
        <v>1</v>
      </c>
      <c r="H159" s="23" t="str">
        <f t="shared" si="6"/>
        <v>INSERT INTO opcs_x_cats (id_opcion, id_catalogo, nombre, estatus, fecha_creacion, creado_por) VALUES (38, 11, 'Iraquí', 1, GETDATE(), 1);</v>
      </c>
      <c r="I159" s="24" t="str">
        <f t="shared" si="7"/>
        <v>UPDATE opcs_x_cats SET nombre = 'Iraquí', estatus = 1 WHERE id_opcion = 38 AND id_catalogo = 11;</v>
      </c>
    </row>
    <row r="160" spans="2:9" ht="16.8" x14ac:dyDescent="0.3">
      <c r="B160" s="1">
        <v>39</v>
      </c>
      <c r="C160" s="1">
        <v>11</v>
      </c>
      <c r="D160" s="5" t="s">
        <v>204</v>
      </c>
      <c r="E160" s="1">
        <v>1</v>
      </c>
      <c r="F160" s="7" t="s">
        <v>59</v>
      </c>
      <c r="G160" s="1">
        <v>1</v>
      </c>
      <c r="H160" s="23" t="str">
        <f t="shared" si="6"/>
        <v>INSERT INTO opcs_x_cats (id_opcion, id_catalogo, nombre, estatus, fecha_creacion, creado_por) VALUES (39, 11, 'Irlandés (a)', 1, GETDATE(), 1);</v>
      </c>
      <c r="I160" s="24" t="str">
        <f t="shared" si="7"/>
        <v>UPDATE opcs_x_cats SET nombre = 'Irlandés (a)', estatus = 1 WHERE id_opcion = 39 AND id_catalogo = 11;</v>
      </c>
    </row>
    <row r="161" spans="2:9" ht="16.8" x14ac:dyDescent="0.3">
      <c r="B161" s="1">
        <v>40</v>
      </c>
      <c r="C161" s="1">
        <v>11</v>
      </c>
      <c r="D161" s="5" t="s">
        <v>205</v>
      </c>
      <c r="E161" s="1">
        <v>1</v>
      </c>
      <c r="F161" s="7" t="s">
        <v>59</v>
      </c>
      <c r="G161" s="1">
        <v>1</v>
      </c>
      <c r="H161" s="23" t="str">
        <f t="shared" si="6"/>
        <v>INSERT INTO opcs_x_cats (id_opcion, id_catalogo, nombre, estatus, fecha_creacion, creado_por) VALUES (40, 11, 'Israelí', 1, GETDATE(), 1);</v>
      </c>
      <c r="I161" s="24" t="str">
        <f t="shared" si="7"/>
        <v>UPDATE opcs_x_cats SET nombre = 'Israelí', estatus = 1 WHERE id_opcion = 40 AND id_catalogo = 11;</v>
      </c>
    </row>
    <row r="162" spans="2:9" ht="16.8" x14ac:dyDescent="0.3">
      <c r="B162" s="1">
        <v>41</v>
      </c>
      <c r="C162" s="1">
        <v>11</v>
      </c>
      <c r="D162" s="5" t="s">
        <v>206</v>
      </c>
      <c r="E162" s="1">
        <v>1</v>
      </c>
      <c r="F162" s="7" t="s">
        <v>59</v>
      </c>
      <c r="G162" s="1">
        <v>1</v>
      </c>
      <c r="H162" s="23" t="str">
        <f t="shared" si="6"/>
        <v>INSERT INTO opcs_x_cats (id_opcion, id_catalogo, nombre, estatus, fecha_creacion, creado_por) VALUES (41, 11, 'Italiano (a)', 1, GETDATE(), 1);</v>
      </c>
      <c r="I162" s="24" t="str">
        <f t="shared" si="7"/>
        <v>UPDATE opcs_x_cats SET nombre = 'Italiano (a)', estatus = 1 WHERE id_opcion = 41 AND id_catalogo = 11;</v>
      </c>
    </row>
    <row r="163" spans="2:9" ht="16.8" x14ac:dyDescent="0.3">
      <c r="B163" s="1">
        <v>42</v>
      </c>
      <c r="C163" s="1">
        <v>11</v>
      </c>
      <c r="D163" s="5" t="s">
        <v>207</v>
      </c>
      <c r="E163" s="1">
        <v>1</v>
      </c>
      <c r="F163" s="7" t="s">
        <v>59</v>
      </c>
      <c r="G163" s="1">
        <v>1</v>
      </c>
      <c r="H163" s="23" t="str">
        <f t="shared" si="6"/>
        <v>INSERT INTO opcs_x_cats (id_opcion, id_catalogo, nombre, estatus, fecha_creacion, creado_por) VALUES (42, 11, 'Japonés (a)', 1, GETDATE(), 1);</v>
      </c>
      <c r="I163" s="24" t="str">
        <f t="shared" si="7"/>
        <v>UPDATE opcs_x_cats SET nombre = 'Japonés (a)', estatus = 1 WHERE id_opcion = 42 AND id_catalogo = 11;</v>
      </c>
    </row>
    <row r="164" spans="2:9" ht="16.8" x14ac:dyDescent="0.3">
      <c r="B164" s="1">
        <v>43</v>
      </c>
      <c r="C164" s="1">
        <v>11</v>
      </c>
      <c r="D164" s="5" t="s">
        <v>208</v>
      </c>
      <c r="E164" s="1">
        <v>1</v>
      </c>
      <c r="F164" s="7" t="s">
        <v>59</v>
      </c>
      <c r="G164" s="1">
        <v>1</v>
      </c>
      <c r="H164" s="23" t="str">
        <f t="shared" si="6"/>
        <v>INSERT INTO opcs_x_cats (id_opcion, id_catalogo, nombre, estatus, fecha_creacion, creado_por) VALUES (43, 11, 'Jordano (a)', 1, GETDATE(), 1);</v>
      </c>
      <c r="I164" s="24" t="str">
        <f t="shared" si="7"/>
        <v>UPDATE opcs_x_cats SET nombre = 'Jordano (a)', estatus = 1 WHERE id_opcion = 43 AND id_catalogo = 11;</v>
      </c>
    </row>
    <row r="165" spans="2:9" ht="16.8" x14ac:dyDescent="0.3">
      <c r="B165" s="1">
        <v>44</v>
      </c>
      <c r="C165" s="1">
        <v>11</v>
      </c>
      <c r="D165" s="5" t="s">
        <v>209</v>
      </c>
      <c r="E165" s="1">
        <v>1</v>
      </c>
      <c r="F165" s="7" t="s">
        <v>59</v>
      </c>
      <c r="G165" s="1">
        <v>1</v>
      </c>
      <c r="H165" s="23" t="str">
        <f t="shared" si="6"/>
        <v>INSERT INTO opcs_x_cats (id_opcion, id_catalogo, nombre, estatus, fecha_creacion, creado_por) VALUES (44, 11, 'Laosiano (a)', 1, GETDATE(), 1);</v>
      </c>
      <c r="I165" s="24" t="str">
        <f t="shared" si="7"/>
        <v>UPDATE opcs_x_cats SET nombre = 'Laosiano (a)', estatus = 1 WHERE id_opcion = 44 AND id_catalogo = 11;</v>
      </c>
    </row>
    <row r="166" spans="2:9" ht="16.8" x14ac:dyDescent="0.3">
      <c r="B166" s="1">
        <v>45</v>
      </c>
      <c r="C166" s="1">
        <v>11</v>
      </c>
      <c r="D166" s="5" t="s">
        <v>210</v>
      </c>
      <c r="E166" s="1">
        <v>1</v>
      </c>
      <c r="F166" s="7" t="s">
        <v>59</v>
      </c>
      <c r="G166" s="1">
        <v>1</v>
      </c>
      <c r="H166" s="23" t="str">
        <f t="shared" si="6"/>
        <v>INSERT INTO opcs_x_cats (id_opcion, id_catalogo, nombre, estatus, fecha_creacion, creado_por) VALUES (45, 11, 'Letón (a)', 1, GETDATE(), 1);</v>
      </c>
      <c r="I166" s="24" t="str">
        <f t="shared" si="7"/>
        <v>UPDATE opcs_x_cats SET nombre = 'Letón (a)', estatus = 1 WHERE id_opcion = 45 AND id_catalogo = 11;</v>
      </c>
    </row>
    <row r="167" spans="2:9" ht="16.8" x14ac:dyDescent="0.3">
      <c r="B167" s="1">
        <v>46</v>
      </c>
      <c r="C167" s="1">
        <v>11</v>
      </c>
      <c r="D167" s="5" t="s">
        <v>211</v>
      </c>
      <c r="E167" s="1">
        <v>1</v>
      </c>
      <c r="F167" s="7" t="s">
        <v>59</v>
      </c>
      <c r="G167" s="1">
        <v>1</v>
      </c>
      <c r="H167" s="23" t="str">
        <f t="shared" si="6"/>
        <v>INSERT INTO opcs_x_cats (id_opcion, id_catalogo, nombre, estatus, fecha_creacion, creado_por) VALUES (46, 11, 'Letonés (a)', 1, GETDATE(), 1);</v>
      </c>
      <c r="I167" s="24" t="str">
        <f t="shared" si="7"/>
        <v>UPDATE opcs_x_cats SET nombre = 'Letonés (a)', estatus = 1 WHERE id_opcion = 46 AND id_catalogo = 11;</v>
      </c>
    </row>
    <row r="168" spans="2:9" ht="16.8" x14ac:dyDescent="0.3">
      <c r="B168" s="1">
        <v>47</v>
      </c>
      <c r="C168" s="1">
        <v>11</v>
      </c>
      <c r="D168" s="5" t="s">
        <v>212</v>
      </c>
      <c r="E168" s="1">
        <v>1</v>
      </c>
      <c r="F168" s="7" t="s">
        <v>59</v>
      </c>
      <c r="G168" s="1">
        <v>1</v>
      </c>
      <c r="H168" s="23" t="str">
        <f t="shared" si="6"/>
        <v>INSERT INTO opcs_x_cats (id_opcion, id_catalogo, nombre, estatus, fecha_creacion, creado_por) VALUES (47, 11, 'Malayo (a)', 1, GETDATE(), 1);</v>
      </c>
      <c r="I168" s="24" t="str">
        <f t="shared" si="7"/>
        <v>UPDATE opcs_x_cats SET nombre = 'Malayo (a)', estatus = 1 WHERE id_opcion = 47 AND id_catalogo = 11;</v>
      </c>
    </row>
    <row r="169" spans="2:9" ht="16.8" x14ac:dyDescent="0.3">
      <c r="B169" s="1">
        <v>48</v>
      </c>
      <c r="C169" s="1">
        <v>11</v>
      </c>
      <c r="D169" s="5" t="s">
        <v>213</v>
      </c>
      <c r="E169" s="1">
        <v>1</v>
      </c>
      <c r="F169" s="7" t="s">
        <v>59</v>
      </c>
      <c r="G169" s="1">
        <v>1</v>
      </c>
      <c r="H169" s="23" t="str">
        <f t="shared" si="6"/>
        <v>INSERT INTO opcs_x_cats (id_opcion, id_catalogo, nombre, estatus, fecha_creacion, creado_por) VALUES (48, 11, 'Marroquí', 1, GETDATE(), 1);</v>
      </c>
      <c r="I169" s="24" t="str">
        <f t="shared" si="7"/>
        <v>UPDATE opcs_x_cats SET nombre = 'Marroquí', estatus = 1 WHERE id_opcion = 48 AND id_catalogo = 11;</v>
      </c>
    </row>
    <row r="170" spans="2:9" ht="16.8" x14ac:dyDescent="0.3">
      <c r="B170" s="1">
        <v>49</v>
      </c>
      <c r="C170" s="1">
        <v>11</v>
      </c>
      <c r="D170" s="5" t="s">
        <v>214</v>
      </c>
      <c r="E170" s="1">
        <v>1</v>
      </c>
      <c r="F170" s="7" t="s">
        <v>59</v>
      </c>
      <c r="G170" s="1">
        <v>1</v>
      </c>
      <c r="H170" s="23" t="str">
        <f t="shared" si="6"/>
        <v>INSERT INTO opcs_x_cats (id_opcion, id_catalogo, nombre, estatus, fecha_creacion, creado_por) VALUES (49, 11, 'Neozelandés (a)', 1, GETDATE(), 1);</v>
      </c>
      <c r="I170" s="24" t="str">
        <f t="shared" si="7"/>
        <v>UPDATE opcs_x_cats SET nombre = 'Neozelandés (a)', estatus = 1 WHERE id_opcion = 49 AND id_catalogo = 11;</v>
      </c>
    </row>
    <row r="171" spans="2:9" ht="16.8" x14ac:dyDescent="0.3">
      <c r="B171" s="1">
        <v>50</v>
      </c>
      <c r="C171" s="1">
        <v>11</v>
      </c>
      <c r="D171" s="5" t="s">
        <v>215</v>
      </c>
      <c r="E171" s="1">
        <v>1</v>
      </c>
      <c r="F171" s="7" t="s">
        <v>59</v>
      </c>
      <c r="G171" s="1">
        <v>1</v>
      </c>
      <c r="H171" s="23" t="str">
        <f t="shared" si="6"/>
        <v>INSERT INTO opcs_x_cats (id_opcion, id_catalogo, nombre, estatus, fecha_creacion, creado_por) VALUES (50, 11, 'Nicaragüense', 1, GETDATE(), 1);</v>
      </c>
      <c r="I171" s="24" t="str">
        <f t="shared" si="7"/>
        <v>UPDATE opcs_x_cats SET nombre = 'Nicaragüense', estatus = 1 WHERE id_opcion = 50 AND id_catalogo = 11;</v>
      </c>
    </row>
    <row r="172" spans="2:9" ht="16.8" x14ac:dyDescent="0.3">
      <c r="B172" s="1">
        <v>51</v>
      </c>
      <c r="C172" s="1">
        <v>11</v>
      </c>
      <c r="D172" s="5" t="s">
        <v>216</v>
      </c>
      <c r="E172" s="1">
        <v>1</v>
      </c>
      <c r="F172" s="7" t="s">
        <v>59</v>
      </c>
      <c r="G172" s="1">
        <v>1</v>
      </c>
      <c r="H172" s="23" t="str">
        <f t="shared" si="6"/>
        <v>INSERT INTO opcs_x_cats (id_opcion, id_catalogo, nombre, estatus, fecha_creacion, creado_por) VALUES (51, 11, 'Noruego (a)', 1, GETDATE(), 1);</v>
      </c>
      <c r="I172" s="24" t="str">
        <f t="shared" si="7"/>
        <v>UPDATE opcs_x_cats SET nombre = 'Noruego (a)', estatus = 1 WHERE id_opcion = 51 AND id_catalogo = 11;</v>
      </c>
    </row>
    <row r="173" spans="2:9" ht="16.8" x14ac:dyDescent="0.3">
      <c r="B173" s="1">
        <v>52</v>
      </c>
      <c r="C173" s="1">
        <v>11</v>
      </c>
      <c r="D173" s="5" t="s">
        <v>217</v>
      </c>
      <c r="E173" s="1">
        <v>1</v>
      </c>
      <c r="F173" s="7" t="s">
        <v>59</v>
      </c>
      <c r="G173" s="1">
        <v>1</v>
      </c>
      <c r="H173" s="23" t="str">
        <f t="shared" si="6"/>
        <v>INSERT INTO opcs_x_cats (id_opcion, id_catalogo, nombre, estatus, fecha_creacion, creado_por) VALUES (52, 11, 'Panameño (a)', 1, GETDATE(), 1);</v>
      </c>
      <c r="I173" s="24" t="str">
        <f t="shared" si="7"/>
        <v>UPDATE opcs_x_cats SET nombre = 'Panameño (a)', estatus = 1 WHERE id_opcion = 52 AND id_catalogo = 11;</v>
      </c>
    </row>
    <row r="174" spans="2:9" ht="16.8" x14ac:dyDescent="0.3">
      <c r="B174" s="1">
        <v>53</v>
      </c>
      <c r="C174" s="1">
        <v>11</v>
      </c>
      <c r="D174" s="5" t="s">
        <v>218</v>
      </c>
      <c r="E174" s="1">
        <v>1</v>
      </c>
      <c r="F174" s="7" t="s">
        <v>59</v>
      </c>
      <c r="G174" s="1">
        <v>1</v>
      </c>
      <c r="H174" s="23" t="str">
        <f t="shared" si="6"/>
        <v>INSERT INTO opcs_x_cats (id_opcion, id_catalogo, nombre, estatus, fecha_creacion, creado_por) VALUES (53, 11, 'Paraguayo (a)', 1, GETDATE(), 1);</v>
      </c>
      <c r="I174" s="24" t="str">
        <f t="shared" si="7"/>
        <v>UPDATE opcs_x_cats SET nombre = 'Paraguayo (a)', estatus = 1 WHERE id_opcion = 53 AND id_catalogo = 11;</v>
      </c>
    </row>
    <row r="175" spans="2:9" ht="16.8" x14ac:dyDescent="0.3">
      <c r="B175" s="1">
        <v>54</v>
      </c>
      <c r="C175" s="1">
        <v>11</v>
      </c>
      <c r="D175" s="5" t="s">
        <v>219</v>
      </c>
      <c r="E175" s="1">
        <v>1</v>
      </c>
      <c r="F175" s="7" t="s">
        <v>59</v>
      </c>
      <c r="G175" s="1">
        <v>1</v>
      </c>
      <c r="H175" s="23" t="str">
        <f t="shared" si="6"/>
        <v>INSERT INTO opcs_x_cats (id_opcion, id_catalogo, nombre, estatus, fecha_creacion, creado_por) VALUES (54, 11, 'Peruano (a)', 1, GETDATE(), 1);</v>
      </c>
      <c r="I175" s="24" t="str">
        <f t="shared" si="7"/>
        <v>UPDATE opcs_x_cats SET nombre = 'Peruano (a)', estatus = 1 WHERE id_opcion = 54 AND id_catalogo = 11;</v>
      </c>
    </row>
    <row r="176" spans="2:9" ht="16.8" x14ac:dyDescent="0.3">
      <c r="B176" s="1">
        <v>55</v>
      </c>
      <c r="C176" s="1">
        <v>11</v>
      </c>
      <c r="D176" s="5" t="s">
        <v>220</v>
      </c>
      <c r="E176" s="1">
        <v>1</v>
      </c>
      <c r="F176" s="7" t="s">
        <v>59</v>
      </c>
      <c r="G176" s="1">
        <v>1</v>
      </c>
      <c r="H176" s="23" t="str">
        <f t="shared" si="6"/>
        <v>INSERT INTO opcs_x_cats (id_opcion, id_catalogo, nombre, estatus, fecha_creacion, creado_por) VALUES (55, 11, 'Polaco (a)', 1, GETDATE(), 1);</v>
      </c>
      <c r="I176" s="24" t="str">
        <f t="shared" si="7"/>
        <v>UPDATE opcs_x_cats SET nombre = 'Polaco (a)', estatus = 1 WHERE id_opcion = 55 AND id_catalogo = 11;</v>
      </c>
    </row>
    <row r="177" spans="2:9" ht="16.8" x14ac:dyDescent="0.3">
      <c r="B177" s="1">
        <v>56</v>
      </c>
      <c r="C177" s="1">
        <v>11</v>
      </c>
      <c r="D177" s="5" t="s">
        <v>221</v>
      </c>
      <c r="E177" s="1">
        <v>1</v>
      </c>
      <c r="F177" s="7" t="s">
        <v>59</v>
      </c>
      <c r="G177" s="1">
        <v>1</v>
      </c>
      <c r="H177" s="23" t="str">
        <f t="shared" si="6"/>
        <v>INSERT INTO opcs_x_cats (id_opcion, id_catalogo, nombre, estatus, fecha_creacion, creado_por) VALUES (56, 11, 'Portugués (a)', 1, GETDATE(), 1);</v>
      </c>
      <c r="I177" s="24" t="str">
        <f t="shared" si="7"/>
        <v>UPDATE opcs_x_cats SET nombre = 'Portugués (a)', estatus = 1 WHERE id_opcion = 56 AND id_catalogo = 11;</v>
      </c>
    </row>
    <row r="178" spans="2:9" ht="16.8" x14ac:dyDescent="0.3">
      <c r="B178" s="1">
        <v>57</v>
      </c>
      <c r="C178" s="1">
        <v>11</v>
      </c>
      <c r="D178" s="5" t="s">
        <v>222</v>
      </c>
      <c r="E178" s="1">
        <v>1</v>
      </c>
      <c r="F178" s="7" t="s">
        <v>59</v>
      </c>
      <c r="G178" s="1">
        <v>1</v>
      </c>
      <c r="H178" s="23" t="str">
        <f t="shared" si="6"/>
        <v>INSERT INTO opcs_x_cats (id_opcion, id_catalogo, nombre, estatus, fecha_creacion, creado_por) VALUES (57, 11, 'Puertorriqueño', 1, GETDATE(), 1);</v>
      </c>
      <c r="I178" s="24" t="str">
        <f t="shared" si="7"/>
        <v>UPDATE opcs_x_cats SET nombre = 'Puertorriqueño', estatus = 1 WHERE id_opcion = 57 AND id_catalogo = 11;</v>
      </c>
    </row>
    <row r="179" spans="2:9" ht="16.8" x14ac:dyDescent="0.3">
      <c r="B179" s="1">
        <v>58</v>
      </c>
      <c r="C179" s="1">
        <v>11</v>
      </c>
      <c r="D179" s="5" t="s">
        <v>223</v>
      </c>
      <c r="E179" s="1">
        <v>1</v>
      </c>
      <c r="F179" s="7" t="s">
        <v>59</v>
      </c>
      <c r="G179" s="1">
        <v>1</v>
      </c>
      <c r="H179" s="23" t="str">
        <f t="shared" si="6"/>
        <v>INSERT INTO opcs_x_cats (id_opcion, id_catalogo, nombre, estatus, fecha_creacion, creado_por) VALUES (58, 11, 'Rumano (a)', 1, GETDATE(), 1);</v>
      </c>
      <c r="I179" s="24" t="str">
        <f t="shared" si="7"/>
        <v>UPDATE opcs_x_cats SET nombre = 'Rumano (a)', estatus = 1 WHERE id_opcion = 58 AND id_catalogo = 11;</v>
      </c>
    </row>
    <row r="180" spans="2:9" ht="16.8" x14ac:dyDescent="0.3">
      <c r="B180" s="1">
        <v>59</v>
      </c>
      <c r="C180" s="1">
        <v>11</v>
      </c>
      <c r="D180" s="5" t="s">
        <v>224</v>
      </c>
      <c r="E180" s="1">
        <v>1</v>
      </c>
      <c r="F180" s="7" t="s">
        <v>59</v>
      </c>
      <c r="G180" s="1">
        <v>1</v>
      </c>
      <c r="H180" s="23" t="str">
        <f t="shared" si="6"/>
        <v>INSERT INTO opcs_x_cats (id_opcion, id_catalogo, nombre, estatus, fecha_creacion, creado_por) VALUES (59, 11, 'Ruso (a)', 1, GETDATE(), 1);</v>
      </c>
      <c r="I180" s="24" t="str">
        <f t="shared" si="7"/>
        <v>UPDATE opcs_x_cats SET nombre = 'Ruso (a)', estatus = 1 WHERE id_opcion = 59 AND id_catalogo = 11;</v>
      </c>
    </row>
    <row r="181" spans="2:9" ht="16.8" x14ac:dyDescent="0.3">
      <c r="B181" s="1">
        <v>60</v>
      </c>
      <c r="C181" s="1">
        <v>11</v>
      </c>
      <c r="D181" s="5" t="s">
        <v>225</v>
      </c>
      <c r="E181" s="1">
        <v>1</v>
      </c>
      <c r="F181" s="7" t="s">
        <v>59</v>
      </c>
      <c r="G181" s="1">
        <v>1</v>
      </c>
      <c r="H181" s="23" t="str">
        <f t="shared" si="6"/>
        <v>INSERT INTO opcs_x_cats (id_opcion, id_catalogo, nombre, estatus, fecha_creacion, creado_por) VALUES (60, 11, 'Salvadoreño (a)', 1, GETDATE(), 1);</v>
      </c>
      <c r="I181" s="24" t="str">
        <f t="shared" si="7"/>
        <v>UPDATE opcs_x_cats SET nombre = 'Salvadoreño (a)', estatus = 1 WHERE id_opcion = 60 AND id_catalogo = 11;</v>
      </c>
    </row>
    <row r="182" spans="2:9" ht="16.8" x14ac:dyDescent="0.3">
      <c r="B182" s="1">
        <v>61</v>
      </c>
      <c r="C182" s="1">
        <v>11</v>
      </c>
      <c r="D182" s="5" t="s">
        <v>226</v>
      </c>
      <c r="E182" s="1">
        <v>1</v>
      </c>
      <c r="F182" s="7" t="s">
        <v>59</v>
      </c>
      <c r="G182" s="1">
        <v>1</v>
      </c>
      <c r="H182" s="23" t="str">
        <f t="shared" si="6"/>
        <v>INSERT INTO opcs_x_cats (id_opcion, id_catalogo, nombre, estatus, fecha_creacion, creado_por) VALUES (61, 11, 'Sueco (a)', 1, GETDATE(), 1);</v>
      </c>
      <c r="I182" s="24" t="str">
        <f t="shared" si="7"/>
        <v>UPDATE opcs_x_cats SET nombre = 'Sueco (a)', estatus = 1 WHERE id_opcion = 61 AND id_catalogo = 11;</v>
      </c>
    </row>
    <row r="183" spans="2:9" ht="16.8" x14ac:dyDescent="0.3">
      <c r="B183" s="1">
        <v>62</v>
      </c>
      <c r="C183" s="1">
        <v>11</v>
      </c>
      <c r="D183" s="5" t="s">
        <v>227</v>
      </c>
      <c r="E183" s="1">
        <v>1</v>
      </c>
      <c r="F183" s="7" t="s">
        <v>59</v>
      </c>
      <c r="G183" s="1">
        <v>1</v>
      </c>
      <c r="H183" s="23" t="str">
        <f t="shared" si="6"/>
        <v>INSERT INTO opcs_x_cats (id_opcion, id_catalogo, nombre, estatus, fecha_creacion, creado_por) VALUES (62, 11, 'Suizo (a)', 1, GETDATE(), 1);</v>
      </c>
      <c r="I183" s="24" t="str">
        <f t="shared" si="7"/>
        <v>UPDATE opcs_x_cats SET nombre = 'Suizo (a)', estatus = 1 WHERE id_opcion = 62 AND id_catalogo = 11;</v>
      </c>
    </row>
    <row r="184" spans="2:9" ht="16.8" x14ac:dyDescent="0.3">
      <c r="B184" s="1">
        <v>63</v>
      </c>
      <c r="C184" s="1">
        <v>11</v>
      </c>
      <c r="D184" s="5" t="s">
        <v>228</v>
      </c>
      <c r="E184" s="1">
        <v>1</v>
      </c>
      <c r="F184" s="7" t="s">
        <v>59</v>
      </c>
      <c r="G184" s="1">
        <v>1</v>
      </c>
      <c r="H184" s="23" t="str">
        <f t="shared" si="6"/>
        <v>INSERT INTO opcs_x_cats (id_opcion, id_catalogo, nombre, estatus, fecha_creacion, creado_por) VALUES (63, 11, 'Tailandés (a)', 1, GETDATE(), 1);</v>
      </c>
      <c r="I184" s="24" t="str">
        <f t="shared" si="7"/>
        <v>UPDATE opcs_x_cats SET nombre = 'Tailandés (a)', estatus = 1 WHERE id_opcion = 63 AND id_catalogo = 11;</v>
      </c>
    </row>
    <row r="185" spans="2:9" ht="16.8" x14ac:dyDescent="0.3">
      <c r="B185" s="1">
        <v>64</v>
      </c>
      <c r="C185" s="1">
        <v>11</v>
      </c>
      <c r="D185" s="5" t="s">
        <v>229</v>
      </c>
      <c r="E185" s="1">
        <v>1</v>
      </c>
      <c r="F185" s="7" t="s">
        <v>59</v>
      </c>
      <c r="G185" s="1">
        <v>1</v>
      </c>
      <c r="H185" s="23" t="str">
        <f t="shared" si="6"/>
        <v>INSERT INTO opcs_x_cats (id_opcion, id_catalogo, nombre, estatus, fecha_creacion, creado_por) VALUES (64, 11, 'Taiwanes (a)', 1, GETDATE(), 1);</v>
      </c>
      <c r="I185" s="24" t="str">
        <f t="shared" si="7"/>
        <v>UPDATE opcs_x_cats SET nombre = 'Taiwanes (a)', estatus = 1 WHERE id_opcion = 64 AND id_catalogo = 11;</v>
      </c>
    </row>
    <row r="186" spans="2:9" ht="16.8" x14ac:dyDescent="0.3">
      <c r="B186" s="1">
        <v>65</v>
      </c>
      <c r="C186" s="1">
        <v>11</v>
      </c>
      <c r="D186" s="5" t="s">
        <v>230</v>
      </c>
      <c r="E186" s="1">
        <v>1</v>
      </c>
      <c r="F186" s="7" t="s">
        <v>59</v>
      </c>
      <c r="G186" s="1">
        <v>1</v>
      </c>
      <c r="H186" s="23" t="str">
        <f t="shared" si="6"/>
        <v>INSERT INTO opcs_x_cats (id_opcion, id_catalogo, nombre, estatus, fecha_creacion, creado_por) VALUES (65, 11, 'Turco (a)', 1, GETDATE(), 1);</v>
      </c>
      <c r="I186" s="24" t="str">
        <f t="shared" si="7"/>
        <v>UPDATE opcs_x_cats SET nombre = 'Turco (a)', estatus = 1 WHERE id_opcion = 65 AND id_catalogo = 11;</v>
      </c>
    </row>
    <row r="187" spans="2:9" ht="16.8" x14ac:dyDescent="0.3">
      <c r="B187" s="1">
        <v>66</v>
      </c>
      <c r="C187" s="1">
        <v>11</v>
      </c>
      <c r="D187" s="5" t="s">
        <v>231</v>
      </c>
      <c r="E187" s="1">
        <v>1</v>
      </c>
      <c r="F187" s="7" t="s">
        <v>59</v>
      </c>
      <c r="G187" s="1">
        <v>1</v>
      </c>
      <c r="H187" s="23" t="str">
        <f t="shared" si="6"/>
        <v>INSERT INTO opcs_x_cats (id_opcion, id_catalogo, nombre, estatus, fecha_creacion, creado_por) VALUES (66, 11, 'Ucraniano (a)', 1, GETDATE(), 1);</v>
      </c>
      <c r="I187" s="24" t="str">
        <f t="shared" si="7"/>
        <v>UPDATE opcs_x_cats SET nombre = 'Ucraniano (a)', estatus = 1 WHERE id_opcion = 66 AND id_catalogo = 11;</v>
      </c>
    </row>
    <row r="188" spans="2:9" ht="16.8" x14ac:dyDescent="0.3">
      <c r="B188" s="1">
        <v>67</v>
      </c>
      <c r="C188" s="1">
        <v>11</v>
      </c>
      <c r="D188" s="5" t="s">
        <v>232</v>
      </c>
      <c r="E188" s="1">
        <v>1</v>
      </c>
      <c r="F188" s="7" t="s">
        <v>59</v>
      </c>
      <c r="G188" s="1">
        <v>1</v>
      </c>
      <c r="H188" s="23" t="str">
        <f t="shared" si="6"/>
        <v>INSERT INTO opcs_x_cats (id_opcion, id_catalogo, nombre, estatus, fecha_creacion, creado_por) VALUES (67, 11, 'Uruguayo (a)', 1, GETDATE(), 1);</v>
      </c>
      <c r="I188" s="24" t="str">
        <f t="shared" si="7"/>
        <v>UPDATE opcs_x_cats SET nombre = 'Uruguayo (a)', estatus = 1 WHERE id_opcion = 67 AND id_catalogo = 11;</v>
      </c>
    </row>
    <row r="189" spans="2:9" ht="16.8" x14ac:dyDescent="0.3">
      <c r="B189" s="1">
        <v>68</v>
      </c>
      <c r="C189" s="1">
        <v>11</v>
      </c>
      <c r="D189" s="5" t="s">
        <v>233</v>
      </c>
      <c r="E189" s="1">
        <v>1</v>
      </c>
      <c r="F189" s="7" t="s">
        <v>59</v>
      </c>
      <c r="G189" s="1">
        <v>1</v>
      </c>
      <c r="H189" s="23" t="str">
        <f t="shared" si="6"/>
        <v>INSERT INTO opcs_x_cats (id_opcion, id_catalogo, nombre, estatus, fecha_creacion, creado_por) VALUES (68, 11, 'Venezolano (a)', 1, GETDATE(), 1);</v>
      </c>
      <c r="I189" s="24" t="str">
        <f t="shared" si="7"/>
        <v>UPDATE opcs_x_cats SET nombre = 'Venezolano (a)', estatus = 1 WHERE id_opcion = 68 AND id_catalogo = 11;</v>
      </c>
    </row>
    <row r="190" spans="2:9" ht="16.8" x14ac:dyDescent="0.3">
      <c r="B190" s="1">
        <v>69</v>
      </c>
      <c r="C190" s="1">
        <v>11</v>
      </c>
      <c r="D190" s="5" t="s">
        <v>234</v>
      </c>
      <c r="E190" s="1">
        <v>1</v>
      </c>
      <c r="F190" s="7" t="s">
        <v>59</v>
      </c>
      <c r="G190" s="1">
        <v>1</v>
      </c>
      <c r="H190" s="23" t="str">
        <f t="shared" si="6"/>
        <v>INSERT INTO opcs_x_cats (id_opcion, id_catalogo, nombre, estatus, fecha_creacion, creado_por) VALUES (69, 11, 'Vietnamita', 1, GETDATE(), 1);</v>
      </c>
      <c r="I190" s="24" t="str">
        <f t="shared" si="7"/>
        <v>UPDATE opcs_x_cats SET nombre = 'Vietnamita', estatus = 1 WHERE id_opcion = 69 AND id_catalogo = 11;</v>
      </c>
    </row>
    <row r="191" spans="2:9" ht="16.8" x14ac:dyDescent="0.3">
      <c r="B191" s="1">
        <v>70</v>
      </c>
      <c r="C191" s="1">
        <v>11</v>
      </c>
      <c r="D191" s="5" t="s">
        <v>118</v>
      </c>
      <c r="E191" s="1">
        <v>1</v>
      </c>
      <c r="F191" s="7" t="s">
        <v>59</v>
      </c>
      <c r="G191" s="1">
        <v>1</v>
      </c>
      <c r="H191" s="23" t="str">
        <f t="shared" si="6"/>
        <v>INSERT INTO opcs_x_cats (id_opcion, id_catalogo, nombre, estatus, fecha_creacion, creado_por) VALUES (70, 11, 'Sin especificar', 1, GETDATE(), 1);</v>
      </c>
      <c r="I191" s="24" t="str">
        <f t="shared" si="7"/>
        <v>UPDATE opcs_x_cats SET nombre = 'Sin especificar', estatus = 1 WHERE id_opcion = 70 AND id_catalogo = 11;</v>
      </c>
    </row>
    <row r="192" spans="2:9" ht="16.8" x14ac:dyDescent="0.3">
      <c r="B192" s="1">
        <v>71</v>
      </c>
      <c r="C192" s="1">
        <v>11</v>
      </c>
      <c r="D192" s="5" t="s">
        <v>235</v>
      </c>
      <c r="E192" s="1">
        <v>1</v>
      </c>
      <c r="F192" s="7" t="s">
        <v>59</v>
      </c>
      <c r="G192" s="1">
        <v>1</v>
      </c>
      <c r="H192" s="23" t="str">
        <f t="shared" si="6"/>
        <v>INSERT INTO opcs_x_cats (id_opcion, id_catalogo, nombre, estatus, fecha_creacion, creado_por) VALUES (71, 11, 'Hindú', 1, GETDATE(), 1);</v>
      </c>
      <c r="I192" s="24" t="str">
        <f t="shared" si="7"/>
        <v>UPDATE opcs_x_cats SET nombre = 'Hindú', estatus = 1 WHERE id_opcion = 71 AND id_catalogo = 11;</v>
      </c>
    </row>
    <row r="193" spans="2:9" ht="16.8" x14ac:dyDescent="0.3">
      <c r="B193" s="1">
        <v>72</v>
      </c>
      <c r="C193" s="1">
        <v>11</v>
      </c>
      <c r="D193" s="5" t="s">
        <v>236</v>
      </c>
      <c r="E193" s="1">
        <v>1</v>
      </c>
      <c r="F193" s="7" t="s">
        <v>59</v>
      </c>
      <c r="G193" s="1">
        <v>1</v>
      </c>
      <c r="H193" s="23" t="str">
        <f t="shared" si="6"/>
        <v>INSERT INTO opcs_x_cats (id_opcion, id_catalogo, nombre, estatus, fecha_creacion, creado_por) VALUES (72, 11, 'Pakistaní', 1, GETDATE(), 1);</v>
      </c>
      <c r="I193" s="24" t="str">
        <f t="shared" si="7"/>
        <v>UPDATE opcs_x_cats SET nombre = 'Pakistaní', estatus = 1 WHERE id_opcion = 72 AND id_catalogo = 11;</v>
      </c>
    </row>
    <row r="194" spans="2:9" ht="16.8" x14ac:dyDescent="0.3">
      <c r="B194" s="1">
        <v>1</v>
      </c>
      <c r="C194" s="1">
        <v>16</v>
      </c>
      <c r="D194" s="5" t="s">
        <v>118</v>
      </c>
      <c r="E194" s="1">
        <v>1</v>
      </c>
      <c r="F194" s="7" t="s">
        <v>59</v>
      </c>
      <c r="G194" s="1">
        <v>1</v>
      </c>
      <c r="H194" s="23" t="str">
        <f t="shared" si="6"/>
        <v>INSERT INTO opcs_x_cats (id_opcion, id_catalogo, nombre, estatus, fecha_creacion, creado_por) VALUES (1, 16, 'Sin especificar', 1, GETDATE(), 1);</v>
      </c>
      <c r="I194" s="24" t="str">
        <f t="shared" si="7"/>
        <v>UPDATE opcs_x_cats SET nombre = 'Sin especificar', estatus = 1 WHERE id_opcion = 1 AND id_catalogo = 16;</v>
      </c>
    </row>
    <row r="195" spans="2:9" ht="16.8" x14ac:dyDescent="0.3">
      <c r="B195" s="1">
        <v>2</v>
      </c>
      <c r="C195" s="1">
        <v>16</v>
      </c>
      <c r="D195" s="5" t="s">
        <v>237</v>
      </c>
      <c r="E195" s="1">
        <v>1</v>
      </c>
      <c r="F195" s="7" t="s">
        <v>59</v>
      </c>
      <c r="G195" s="1">
        <v>1</v>
      </c>
      <c r="H195" s="23" t="str">
        <f t="shared" si="6"/>
        <v>INSERT INTO opcs_x_cats (id_opcion, id_catalogo, nombre, estatus, fecha_creacion, creado_por) VALUES (2, 16, 'Factura', 1, GETDATE(), 1);</v>
      </c>
      <c r="I195" s="24" t="str">
        <f t="shared" si="7"/>
        <v>UPDATE opcs_x_cats SET nombre = 'Factura', estatus = 1 WHERE id_opcion = 2 AND id_catalogo = 16;</v>
      </c>
    </row>
    <row r="196" spans="2:9" ht="16.8" x14ac:dyDescent="0.3">
      <c r="B196" s="1">
        <v>3</v>
      </c>
      <c r="C196" s="1">
        <v>16</v>
      </c>
      <c r="D196" s="5" t="s">
        <v>238</v>
      </c>
      <c r="E196" s="1">
        <v>1</v>
      </c>
      <c r="F196" s="7" t="s">
        <v>59</v>
      </c>
      <c r="G196" s="1">
        <v>1</v>
      </c>
      <c r="H196" s="23" t="str">
        <f t="shared" si="6"/>
        <v>INSERT INTO opcs_x_cats (id_opcion, id_catalogo, nombre, estatus, fecha_creacion, creado_por) VALUES (3, 16, 'Asimilados', 1, GETDATE(), 1);</v>
      </c>
      <c r="I196" s="24" t="str">
        <f t="shared" si="7"/>
        <v>UPDATE opcs_x_cats SET nombre = 'Asimilados', estatus = 1 WHERE id_opcion = 3 AND id_catalogo = 16;</v>
      </c>
    </row>
    <row r="197" spans="2:9" ht="16.8" x14ac:dyDescent="0.3">
      <c r="B197" s="1">
        <v>4</v>
      </c>
      <c r="C197" s="1">
        <v>16</v>
      </c>
      <c r="D197" s="5" t="s">
        <v>239</v>
      </c>
      <c r="E197" s="1">
        <v>1</v>
      </c>
      <c r="F197" s="7" t="s">
        <v>59</v>
      </c>
      <c r="G197" s="1">
        <v>1</v>
      </c>
      <c r="H197" s="23" t="str">
        <f t="shared" si="6"/>
        <v>INSERT INTO opcs_x_cats (id_opcion, id_catalogo, nombre, estatus, fecha_creacion, creado_por) VALUES (4, 16, 'Remanente distribuible', 1, GETDATE(), 1);</v>
      </c>
      <c r="I197" s="24" t="str">
        <f t="shared" si="7"/>
        <v>UPDATE opcs_x_cats SET nombre = 'Remanente distribuible', estatus = 1 WHERE id_opcion = 4 AND id_catalogo = 16;</v>
      </c>
    </row>
    <row r="198" spans="2:9" ht="16.8" x14ac:dyDescent="0.3">
      <c r="B198" s="1">
        <v>1</v>
      </c>
      <c r="C198" s="1">
        <v>18</v>
      </c>
      <c r="D198" s="5" t="s">
        <v>240</v>
      </c>
      <c r="E198" s="1">
        <v>1</v>
      </c>
      <c r="F198" s="7" t="s">
        <v>59</v>
      </c>
      <c r="G198" s="1">
        <v>1</v>
      </c>
      <c r="H198" s="23" t="str">
        <f t="shared" si="6"/>
        <v>INSERT INTO opcs_x_cats (id_opcion, id_catalogo, nombre, estatus, fecha_creacion, creado_por) VALUES (1, 18, 'Soltero', 1, GETDATE(), 1);</v>
      </c>
      <c r="I198" s="24" t="str">
        <f t="shared" si="7"/>
        <v>UPDATE opcs_x_cats SET nombre = 'Soltero', estatus = 1 WHERE id_opcion = 1 AND id_catalogo = 18;</v>
      </c>
    </row>
    <row r="199" spans="2:9" ht="16.8" x14ac:dyDescent="0.3">
      <c r="B199" s="1">
        <v>2</v>
      </c>
      <c r="C199" s="1">
        <v>18</v>
      </c>
      <c r="D199" s="5" t="s">
        <v>241</v>
      </c>
      <c r="E199" s="1">
        <v>0</v>
      </c>
      <c r="F199" s="7" t="s">
        <v>59</v>
      </c>
      <c r="G199" s="1">
        <v>1</v>
      </c>
      <c r="H199" s="23" t="str">
        <f t="shared" si="6"/>
        <v>INSERT INTO opcs_x_cats (id_opcion, id_catalogo, nombre, estatus, fecha_creacion, creado_por) VALUES (2, 18, 'En una relación', 0, GETDATE(), 1);</v>
      </c>
      <c r="I199" s="24" t="str">
        <f t="shared" si="7"/>
        <v>UPDATE opcs_x_cats SET nombre = 'En una relación', estatus = 0 WHERE id_opcion = 2 AND id_catalogo = 18;</v>
      </c>
    </row>
    <row r="200" spans="2:9" ht="16.8" x14ac:dyDescent="0.3">
      <c r="B200" s="1">
        <v>3</v>
      </c>
      <c r="C200" s="1">
        <v>18</v>
      </c>
      <c r="D200" s="5" t="s">
        <v>242</v>
      </c>
      <c r="E200" s="1">
        <v>0</v>
      </c>
      <c r="F200" s="7" t="s">
        <v>59</v>
      </c>
      <c r="G200" s="1">
        <v>1</v>
      </c>
      <c r="H200" s="23" t="str">
        <f t="shared" si="6"/>
        <v>INSERT INTO opcs_x_cats (id_opcion, id_catalogo, nombre, estatus, fecha_creacion, creado_por) VALUES (3, 18, 'Comprometido', 0, GETDATE(), 1);</v>
      </c>
      <c r="I200" s="24" t="str">
        <f t="shared" si="7"/>
        <v>UPDATE opcs_x_cats SET nombre = 'Comprometido', estatus = 0 WHERE id_opcion = 3 AND id_catalogo = 18;</v>
      </c>
    </row>
    <row r="201" spans="2:9" ht="16.8" x14ac:dyDescent="0.3">
      <c r="B201" s="1">
        <v>4</v>
      </c>
      <c r="C201" s="1">
        <v>18</v>
      </c>
      <c r="D201" s="5" t="s">
        <v>243</v>
      </c>
      <c r="E201" s="1">
        <v>1</v>
      </c>
      <c r="F201" s="7" t="s">
        <v>59</v>
      </c>
      <c r="G201" s="1">
        <v>1</v>
      </c>
      <c r="H201" s="23" t="str">
        <f t="shared" si="6"/>
        <v>INSERT INTO opcs_x_cats (id_opcion, id_catalogo, nombre, estatus, fecha_creacion, creado_por) VALUES (4, 18, 'Casado', 1, GETDATE(), 1);</v>
      </c>
      <c r="I201" s="24" t="str">
        <f t="shared" si="7"/>
        <v>UPDATE opcs_x_cats SET nombre = 'Casado', estatus = 1 WHERE id_opcion = 4 AND id_catalogo = 18;</v>
      </c>
    </row>
    <row r="202" spans="2:9" ht="16.8" x14ac:dyDescent="0.3">
      <c r="B202" s="1">
        <v>5</v>
      </c>
      <c r="C202" s="1">
        <v>18</v>
      </c>
      <c r="D202" s="5" t="s">
        <v>244</v>
      </c>
      <c r="E202" s="1">
        <v>1</v>
      </c>
      <c r="F202" s="7" t="s">
        <v>59</v>
      </c>
      <c r="G202" s="1">
        <v>1</v>
      </c>
      <c r="H202" s="23" t="str">
        <f t="shared" si="6"/>
        <v>INSERT INTO opcs_x_cats (id_opcion, id_catalogo, nombre, estatus, fecha_creacion, creado_por) VALUES (5, 18, 'Viudo', 1, GETDATE(), 1);</v>
      </c>
      <c r="I202" s="24" t="str">
        <f t="shared" si="7"/>
        <v>UPDATE opcs_x_cats SET nombre = 'Viudo', estatus = 1 WHERE id_opcion = 5 AND id_catalogo = 18;</v>
      </c>
    </row>
    <row r="203" spans="2:9" ht="16.8" x14ac:dyDescent="0.3">
      <c r="B203" s="1">
        <v>6</v>
      </c>
      <c r="C203" s="1">
        <v>18</v>
      </c>
      <c r="D203" s="5" t="s">
        <v>245</v>
      </c>
      <c r="E203" s="1">
        <v>1</v>
      </c>
      <c r="F203" s="7" t="s">
        <v>59</v>
      </c>
      <c r="G203" s="1">
        <v>1</v>
      </c>
      <c r="H203" s="23" t="str">
        <f t="shared" si="6"/>
        <v>INSERT INTO opcs_x_cats (id_opcion, id_catalogo, nombre, estatus, fecha_creacion, creado_por) VALUES (6, 18, 'Divorciado', 1, GETDATE(), 1);</v>
      </c>
      <c r="I203" s="24" t="str">
        <f t="shared" si="7"/>
        <v>UPDATE opcs_x_cats SET nombre = 'Divorciado', estatus = 1 WHERE id_opcion = 6 AND id_catalogo = 18;</v>
      </c>
    </row>
    <row r="204" spans="2:9" ht="16.8" x14ac:dyDescent="0.3">
      <c r="B204" s="1">
        <v>7</v>
      </c>
      <c r="C204" s="1">
        <v>18</v>
      </c>
      <c r="D204" s="5" t="s">
        <v>118</v>
      </c>
      <c r="E204" s="1">
        <v>1</v>
      </c>
      <c r="F204" s="7" t="s">
        <v>59</v>
      </c>
      <c r="G204" s="1">
        <v>1</v>
      </c>
      <c r="H204" s="23" t="str">
        <f t="shared" si="6"/>
        <v>INSERT INTO opcs_x_cats (id_opcion, id_catalogo, nombre, estatus, fecha_creacion, creado_por) VALUES (7, 18, 'Sin especificar', 1, GETDATE(), 1);</v>
      </c>
      <c r="I204" s="24" t="str">
        <f t="shared" si="7"/>
        <v>UPDATE opcs_x_cats SET nombre = 'Sin especificar', estatus = 1 WHERE id_opcion = 7 AND id_catalogo = 18;</v>
      </c>
    </row>
    <row r="205" spans="2:9" ht="16.8" x14ac:dyDescent="0.3">
      <c r="B205" s="1">
        <v>1</v>
      </c>
      <c r="C205" s="1">
        <v>19</v>
      </c>
      <c r="D205" s="5" t="s">
        <v>246</v>
      </c>
      <c r="E205" s="1">
        <v>1</v>
      </c>
      <c r="F205" s="7" t="s">
        <v>59</v>
      </c>
      <c r="G205" s="1">
        <v>1</v>
      </c>
      <c r="H205" s="23" t="str">
        <f t="shared" si="6"/>
        <v>INSERT INTO opcs_x_cats (id_opcion, id_catalogo, nombre, estatus, fecha_creacion, creado_por) VALUES (1, 19, 'Sociedad conyugal', 1, GETDATE(), 1);</v>
      </c>
      <c r="I205" s="24" t="str">
        <f t="shared" si="7"/>
        <v>UPDATE opcs_x_cats SET nombre = 'Sociedad conyugal', estatus = 1 WHERE id_opcion = 1 AND id_catalogo = 19;</v>
      </c>
    </row>
    <row r="206" spans="2:9" ht="16.8" x14ac:dyDescent="0.3">
      <c r="B206" s="1">
        <v>2</v>
      </c>
      <c r="C206" s="1">
        <v>19</v>
      </c>
      <c r="D206" s="5" t="s">
        <v>247</v>
      </c>
      <c r="E206" s="1">
        <v>1</v>
      </c>
      <c r="F206" s="7" t="s">
        <v>59</v>
      </c>
      <c r="G206" s="1">
        <v>1</v>
      </c>
      <c r="H206" s="23" t="str">
        <f t="shared" si="6"/>
        <v>INSERT INTO opcs_x_cats (id_opcion, id_catalogo, nombre, estatus, fecha_creacion, creado_por) VALUES (2, 19, 'Separación de bienes', 1, GETDATE(), 1);</v>
      </c>
      <c r="I206" s="24" t="str">
        <f t="shared" si="7"/>
        <v>UPDATE opcs_x_cats SET nombre = 'Separación de bienes', estatus = 1 WHERE id_opcion = 2 AND id_catalogo = 19;</v>
      </c>
    </row>
    <row r="207" spans="2:9" ht="16.8" x14ac:dyDescent="0.3">
      <c r="B207" s="1">
        <v>3</v>
      </c>
      <c r="C207" s="1">
        <v>19</v>
      </c>
      <c r="D207" s="5" t="s">
        <v>248</v>
      </c>
      <c r="E207" s="1">
        <v>1</v>
      </c>
      <c r="F207" s="7" t="s">
        <v>59</v>
      </c>
      <c r="G207" s="1">
        <v>1</v>
      </c>
      <c r="H207" s="23" t="str">
        <f t="shared" si="6"/>
        <v>INSERT INTO opcs_x_cats (id_opcion, id_catalogo, nombre, estatus, fecha_creacion, creado_por) VALUES (3, 19, 'Mixto', 1, GETDATE(), 1);</v>
      </c>
      <c r="I207" s="24" t="str">
        <f t="shared" si="7"/>
        <v>UPDATE opcs_x_cats SET nombre = 'Mixto', estatus = 1 WHERE id_opcion = 3 AND id_catalogo = 19;</v>
      </c>
    </row>
    <row r="208" spans="2:9" ht="16.8" x14ac:dyDescent="0.3">
      <c r="B208" s="1">
        <v>4</v>
      </c>
      <c r="C208" s="1">
        <v>19</v>
      </c>
      <c r="D208" s="5" t="s">
        <v>249</v>
      </c>
      <c r="E208" s="1">
        <v>1</v>
      </c>
      <c r="F208" s="7" t="s">
        <v>59</v>
      </c>
      <c r="G208" s="1">
        <v>1</v>
      </c>
      <c r="H208" s="23" t="str">
        <f t="shared" si="6"/>
        <v>INSERT INTO opcs_x_cats (id_opcion, id_catalogo, nombre, estatus, fecha_creacion, creado_por) VALUES (4, 19, 'No aplica', 1, GETDATE(), 1);</v>
      </c>
      <c r="I208" s="24" t="str">
        <f t="shared" si="7"/>
        <v>UPDATE opcs_x_cats SET nombre = 'No aplica', estatus = 1 WHERE id_opcion = 4 AND id_catalogo = 19;</v>
      </c>
    </row>
    <row r="209" spans="2:9" ht="16.8" x14ac:dyDescent="0.3">
      <c r="B209" s="1">
        <v>5</v>
      </c>
      <c r="C209" s="1">
        <v>19</v>
      </c>
      <c r="D209" s="5" t="s">
        <v>118</v>
      </c>
      <c r="E209" s="1">
        <v>0</v>
      </c>
      <c r="F209" s="7" t="s">
        <v>59</v>
      </c>
      <c r="G209" s="1">
        <v>1</v>
      </c>
      <c r="H209" s="23" t="str">
        <f t="shared" si="6"/>
        <v>INSERT INTO opcs_x_cats (id_opcion, id_catalogo, nombre, estatus, fecha_creacion, creado_por) VALUES (5, 19, 'Sin especificar', 0, GETDATE(), 1);</v>
      </c>
      <c r="I209" s="24" t="str">
        <f t="shared" si="7"/>
        <v>UPDATE opcs_x_cats SET nombre = 'Sin especificar', estatus = 0 WHERE id_opcion = 5 AND id_catalogo = 19;</v>
      </c>
    </row>
    <row r="210" spans="2:9" ht="16.8" x14ac:dyDescent="0.3">
      <c r="B210" s="1">
        <v>1</v>
      </c>
      <c r="C210" s="1">
        <v>20</v>
      </c>
      <c r="D210" s="5" t="s">
        <v>250</v>
      </c>
      <c r="E210" s="1">
        <v>1</v>
      </c>
      <c r="F210" s="7" t="s">
        <v>59</v>
      </c>
      <c r="G210" s="1">
        <v>1</v>
      </c>
      <c r="H210" s="23" t="str">
        <f t="shared" si="6"/>
        <v>INSERT INTO opcs_x_cats (id_opcion, id_catalogo, nombre, estatus, fecha_creacion, creado_por) VALUES (1, 20, 'Propia', 1, GETDATE(), 1);</v>
      </c>
      <c r="I210" s="24" t="str">
        <f t="shared" si="7"/>
        <v>UPDATE opcs_x_cats SET nombre = 'Propia', estatus = 1 WHERE id_opcion = 1 AND id_catalogo = 20;</v>
      </c>
    </row>
    <row r="211" spans="2:9" ht="16.8" x14ac:dyDescent="0.3">
      <c r="B211" s="1">
        <v>2</v>
      </c>
      <c r="C211" s="1">
        <v>20</v>
      </c>
      <c r="D211" s="5" t="s">
        <v>251</v>
      </c>
      <c r="E211" s="1">
        <v>1</v>
      </c>
      <c r="F211" s="7" t="s">
        <v>59</v>
      </c>
      <c r="G211" s="1">
        <v>1</v>
      </c>
      <c r="H211" s="23" t="str">
        <f t="shared" si="6"/>
        <v>INSERT INTO opcs_x_cats (id_opcion, id_catalogo, nombre, estatus, fecha_creacion, creado_por) VALUES (2, 20, 'Rentada', 1, GETDATE(), 1);</v>
      </c>
      <c r="I211" s="24" t="str">
        <f t="shared" si="7"/>
        <v>UPDATE opcs_x_cats SET nombre = 'Rentada', estatus = 1 WHERE id_opcion = 2 AND id_catalogo = 20;</v>
      </c>
    </row>
    <row r="212" spans="2:9" ht="16.8" x14ac:dyDescent="0.3">
      <c r="B212" s="1">
        <v>3</v>
      </c>
      <c r="C212" s="1">
        <v>20</v>
      </c>
      <c r="D212" s="5" t="s">
        <v>252</v>
      </c>
      <c r="E212" s="1">
        <v>1</v>
      </c>
      <c r="F212" s="7" t="s">
        <v>59</v>
      </c>
      <c r="G212" s="1">
        <v>1</v>
      </c>
      <c r="H212" s="23" t="str">
        <f t="shared" si="6"/>
        <v>INSERT INTO opcs_x_cats (id_opcion, id_catalogo, nombre, estatus, fecha_creacion, creado_por) VALUES (3, 20, 'Pagándose', 1, GETDATE(), 1);</v>
      </c>
      <c r="I212" s="24" t="str">
        <f t="shared" si="7"/>
        <v>UPDATE opcs_x_cats SET nombre = 'Pagándose', estatus = 1 WHERE id_opcion = 3 AND id_catalogo = 20;</v>
      </c>
    </row>
    <row r="213" spans="2:9" ht="16.8" x14ac:dyDescent="0.3">
      <c r="B213" s="1">
        <v>4</v>
      </c>
      <c r="C213" s="1">
        <v>20</v>
      </c>
      <c r="D213" s="5" t="s">
        <v>253</v>
      </c>
      <c r="E213" s="1">
        <v>1</v>
      </c>
      <c r="F213" s="7" t="s">
        <v>59</v>
      </c>
      <c r="G213" s="1">
        <v>1</v>
      </c>
      <c r="H213" s="23" t="str">
        <f t="shared" si="6"/>
        <v>INSERT INTO opcs_x_cats (id_opcion, id_catalogo, nombre, estatus, fecha_creacion, creado_por) VALUES (4, 20, 'Familiar', 1, GETDATE(), 1);</v>
      </c>
      <c r="I213" s="24" t="str">
        <f t="shared" si="7"/>
        <v>UPDATE opcs_x_cats SET nombre = 'Familiar', estatus = 1 WHERE id_opcion = 4 AND id_catalogo = 20;</v>
      </c>
    </row>
    <row r="214" spans="2:9" ht="16.8" x14ac:dyDescent="0.3">
      <c r="B214" s="1">
        <v>5</v>
      </c>
      <c r="C214" s="1">
        <v>20</v>
      </c>
      <c r="D214" s="5" t="s">
        <v>254</v>
      </c>
      <c r="E214" s="1">
        <v>1</v>
      </c>
      <c r="F214" s="7" t="s">
        <v>59</v>
      </c>
      <c r="G214" s="1">
        <v>1</v>
      </c>
      <c r="H214" s="23" t="str">
        <f t="shared" si="6"/>
        <v>INSERT INTO opcs_x_cats (id_opcion, id_catalogo, nombre, estatus, fecha_creacion, creado_por) VALUES (5, 20, 'Otro', 1, GETDATE(), 1);</v>
      </c>
      <c r="I214" s="24" t="str">
        <f t="shared" si="7"/>
        <v>UPDATE opcs_x_cats SET nombre = 'Otro', estatus = 1 WHERE id_opcion = 5 AND id_catalogo = 20;</v>
      </c>
    </row>
    <row r="215" spans="2:9" ht="16.8" x14ac:dyDescent="0.3">
      <c r="B215" s="1">
        <v>6</v>
      </c>
      <c r="C215" s="1">
        <v>20</v>
      </c>
      <c r="D215" s="5" t="s">
        <v>118</v>
      </c>
      <c r="E215" s="1">
        <v>1</v>
      </c>
      <c r="F215" s="7" t="s">
        <v>59</v>
      </c>
      <c r="G215" s="1">
        <v>1</v>
      </c>
      <c r="H215" s="23" t="str">
        <f t="shared" si="6"/>
        <v>INSERT INTO opcs_x_cats (id_opcion, id_catalogo, nombre, estatus, fecha_creacion, creado_por) VALUES (6, 20, 'Sin especificar', 1, GETDATE(), 1);</v>
      </c>
      <c r="I215" s="24" t="str">
        <f t="shared" si="7"/>
        <v>UPDATE opcs_x_cats SET nombre = 'Sin especificar', estatus = 1 WHERE id_opcion = 6 AND id_catalogo = 20;</v>
      </c>
    </row>
    <row r="216" spans="2:9" ht="16.8" x14ac:dyDescent="0.3">
      <c r="B216" s="1">
        <v>1</v>
      </c>
      <c r="C216" s="1">
        <v>21</v>
      </c>
      <c r="D216" s="5" t="s">
        <v>255</v>
      </c>
      <c r="E216" s="1">
        <v>1</v>
      </c>
      <c r="F216" s="7" t="s">
        <v>59</v>
      </c>
      <c r="G216" s="1">
        <v>1</v>
      </c>
      <c r="H216" s="23" t="str">
        <f t="shared" si="6"/>
        <v>INSERT INTO opcs_x_cats (id_opcion, id_catalogo, nombre, estatus, fecha_creacion, creado_por) VALUES (1, 21, 'Normal', 1, GETDATE(), 1);</v>
      </c>
      <c r="I216" s="24" t="str">
        <f t="shared" si="7"/>
        <v>UPDATE opcs_x_cats SET nombre = 'Normal', estatus = 1 WHERE id_opcion = 1 AND id_catalogo = 21;</v>
      </c>
    </row>
    <row r="217" spans="2:9" ht="16.8" x14ac:dyDescent="0.3">
      <c r="B217" s="1">
        <v>2</v>
      </c>
      <c r="C217" s="1">
        <v>21</v>
      </c>
      <c r="D217" s="5" t="s">
        <v>148</v>
      </c>
      <c r="E217" s="1">
        <v>1</v>
      </c>
      <c r="F217" s="7" t="s">
        <v>59</v>
      </c>
      <c r="G217" s="1">
        <v>1</v>
      </c>
      <c r="H217" s="23" t="str">
        <f t="shared" ref="H217:H280" si="8">_xlfn.CONCAT(H$4, B217, ", ", C217, ", '", D217, "', ", E217, ", ", F217, ", ", G217, ");")</f>
        <v>INSERT INTO opcs_x_cats (id_opcion, id_catalogo, nombre, estatus, fecha_creacion, creado_por) VALUES (2, 21, 'Club Maderas', 1, GETDATE(), 1);</v>
      </c>
      <c r="I217" s="24" t="str">
        <f t="shared" ref="I217:I280" si="9">_xlfn.CONCAT("UPDATE opcs_x_cats SET nombre = '", D217, "', estatus = ", E217, " WHERE id_opcion = ",B217, " AND id_catalogo = ", C217, ";")</f>
        <v>UPDATE opcs_x_cats SET nombre = 'Club Maderas', estatus = 1 WHERE id_opcion = 2 AND id_catalogo = 21;</v>
      </c>
    </row>
    <row r="218" spans="2:9" ht="16.8" x14ac:dyDescent="0.3">
      <c r="B218" s="1">
        <v>3</v>
      </c>
      <c r="C218" s="1">
        <v>21</v>
      </c>
      <c r="D218" s="5" t="s">
        <v>256</v>
      </c>
      <c r="E218" s="1">
        <v>1</v>
      </c>
      <c r="F218" s="7" t="s">
        <v>59</v>
      </c>
      <c r="G218" s="1">
        <v>1</v>
      </c>
      <c r="H218" s="23" t="str">
        <f t="shared" si="8"/>
        <v>INSERT INTO opcs_x_cats (id_opcion, id_catalogo, nombre, estatus, fecha_creacion, creado_por) VALUES (3, 21, 'MKT Digital', 1, GETDATE(), 1);</v>
      </c>
      <c r="I218" s="24" t="str">
        <f t="shared" si="9"/>
        <v>UPDATE opcs_x_cats SET nombre = 'MKT Digital', estatus = 1 WHERE id_opcion = 3 AND id_catalogo = 21;</v>
      </c>
    </row>
    <row r="219" spans="2:9" ht="16.8" x14ac:dyDescent="0.3">
      <c r="B219" s="1">
        <v>1</v>
      </c>
      <c r="C219" s="1">
        <v>22</v>
      </c>
      <c r="D219" s="5" t="s">
        <v>257</v>
      </c>
      <c r="E219" s="1">
        <v>1</v>
      </c>
      <c r="F219" s="7" t="s">
        <v>59</v>
      </c>
      <c r="G219" s="1">
        <v>1</v>
      </c>
      <c r="H219" s="23" t="str">
        <f t="shared" si="8"/>
        <v>INSERT INTO opcs_x_cats (id_opcion, id_catalogo, nombre, estatus, fecha_creacion, creado_por) VALUES (1, 22, 'Individual', 1, GETDATE(), 1);</v>
      </c>
      <c r="I219" s="24" t="str">
        <f t="shared" si="9"/>
        <v>UPDATE opcs_x_cats SET nombre = 'Individual', estatus = 1 WHERE id_opcion = 1 AND id_catalogo = 22;</v>
      </c>
    </row>
    <row r="220" spans="2:9" ht="16.8" x14ac:dyDescent="0.3">
      <c r="B220" s="1">
        <v>2</v>
      </c>
      <c r="C220" s="1">
        <v>22</v>
      </c>
      <c r="D220" s="5" t="s">
        <v>258</v>
      </c>
      <c r="E220" s="1">
        <v>1</v>
      </c>
      <c r="F220" s="7" t="s">
        <v>59</v>
      </c>
      <c r="G220" s="1">
        <v>1</v>
      </c>
      <c r="H220" s="23" t="str">
        <f t="shared" si="8"/>
        <v>INSERT INTO opcs_x_cats (id_opcion, id_catalogo, nombre, estatus, fecha_creacion, creado_por) VALUES (2, 22, 'Compartida', 1, GETDATE(), 1);</v>
      </c>
      <c r="I220" s="24" t="str">
        <f t="shared" si="9"/>
        <v>UPDATE opcs_x_cats SET nombre = 'Compartida', estatus = 1 WHERE id_opcion = 2 AND id_catalogo = 22;</v>
      </c>
    </row>
    <row r="221" spans="2:9" ht="16.8" x14ac:dyDescent="0.3">
      <c r="B221" s="1">
        <v>3</v>
      </c>
      <c r="C221" s="1">
        <v>22</v>
      </c>
      <c r="D221" s="5" t="s">
        <v>259</v>
      </c>
      <c r="E221" s="1">
        <v>1</v>
      </c>
      <c r="F221" s="7" t="s">
        <v>59</v>
      </c>
      <c r="G221" s="1">
        <v>1</v>
      </c>
      <c r="H221" s="23" t="str">
        <f t="shared" si="8"/>
        <v>INSERT INTO opcs_x_cats (id_opcion, id_catalogo, nombre, estatus, fecha_creacion, creado_por) VALUES (3, 22, 'Convenio', 1, GETDATE(), 1);</v>
      </c>
      <c r="I221" s="24" t="str">
        <f t="shared" si="9"/>
        <v>UPDATE opcs_x_cats SET nombre = 'Convenio', estatus = 1 WHERE id_opcion = 3 AND id_catalogo = 22;</v>
      </c>
    </row>
    <row r="222" spans="2:9" ht="16.8" x14ac:dyDescent="0.3">
      <c r="B222" s="1">
        <v>0</v>
      </c>
      <c r="C222" s="1">
        <v>23</v>
      </c>
      <c r="D222" s="5" t="s">
        <v>260</v>
      </c>
      <c r="E222" s="1">
        <v>1</v>
      </c>
      <c r="F222" s="7" t="s">
        <v>59</v>
      </c>
      <c r="G222" s="1">
        <v>1</v>
      </c>
      <c r="H222" s="23" t="str">
        <f t="shared" si="8"/>
        <v>INSERT INTO opcs_x_cats (id_opcion, id_catalogo, nombre, estatus, fecha_creacion, creado_por) VALUES (0, 23, 'Descuento en proceso', 1, GETDATE(), 1);</v>
      </c>
      <c r="I222" s="24" t="str">
        <f t="shared" si="9"/>
        <v>UPDATE opcs_x_cats SET nombre = 'Descuento en proceso', estatus = 1 WHERE id_opcion = 0 AND id_catalogo = 23;</v>
      </c>
    </row>
    <row r="223" spans="2:9" ht="16.8" x14ac:dyDescent="0.3">
      <c r="B223" s="1">
        <v>1</v>
      </c>
      <c r="C223" s="1">
        <v>23</v>
      </c>
      <c r="D223" s="5" t="s">
        <v>261</v>
      </c>
      <c r="E223" s="1">
        <v>1</v>
      </c>
      <c r="F223" s="7" t="s">
        <v>59</v>
      </c>
      <c r="G223" s="1">
        <v>1</v>
      </c>
      <c r="H223" s="23" t="str">
        <f t="shared" si="8"/>
        <v>INSERT INTO opcs_x_cats (id_opcion, id_catalogo, nombre, estatus, fecha_creacion, creado_por) VALUES (1, 23, 'Nueva, sin solicitar', 1, GETDATE(), 1);</v>
      </c>
      <c r="I223" s="24" t="str">
        <f t="shared" si="9"/>
        <v>UPDATE opcs_x_cats SET nombre = 'Nueva, sin solicitar', estatus = 1 WHERE id_opcion = 1 AND id_catalogo = 23;</v>
      </c>
    </row>
    <row r="224" spans="2:9" ht="16.8" x14ac:dyDescent="0.3">
      <c r="B224" s="1">
        <v>2</v>
      </c>
      <c r="C224" s="1">
        <v>23</v>
      </c>
      <c r="D224" s="5" t="s">
        <v>262</v>
      </c>
      <c r="E224" s="1">
        <v>1</v>
      </c>
      <c r="F224" s="7" t="s">
        <v>59</v>
      </c>
      <c r="G224" s="1">
        <v>1</v>
      </c>
      <c r="H224" s="23" t="str">
        <f t="shared" si="8"/>
        <v>INSERT INTO opcs_x_cats (id_opcion, id_catalogo, nombre, estatus, fecha_creacion, creado_por) VALUES (2, 23, 'Dispersada MKTD', 1, GETDATE(), 1);</v>
      </c>
      <c r="I224" s="24" t="str">
        <f t="shared" si="9"/>
        <v>UPDATE opcs_x_cats SET nombre = 'Dispersada MKTD', estatus = 1 WHERE id_opcion = 2 AND id_catalogo = 23;</v>
      </c>
    </row>
    <row r="225" spans="2:9" ht="16.8" x14ac:dyDescent="0.3">
      <c r="B225" s="1">
        <v>3</v>
      </c>
      <c r="C225" s="1">
        <v>23</v>
      </c>
      <c r="D225" s="5" t="s">
        <v>263</v>
      </c>
      <c r="E225" s="1">
        <v>1</v>
      </c>
      <c r="F225" s="7" t="s">
        <v>59</v>
      </c>
      <c r="G225" s="1">
        <v>1</v>
      </c>
      <c r="H225" s="23" t="str">
        <f t="shared" si="8"/>
        <v>INSERT INTO opcs_x_cats (id_opcion, id_catalogo, nombre, estatus, fecha_creacion, creado_por) VALUES (3, 23, 'Resguardo personal', 1, GETDATE(), 1);</v>
      </c>
      <c r="I225" s="24" t="str">
        <f t="shared" si="9"/>
        <v>UPDATE opcs_x_cats SET nombre = 'Resguardo personal', estatus = 1 WHERE id_opcion = 3 AND id_catalogo = 23;</v>
      </c>
    </row>
    <row r="226" spans="2:9" ht="16.8" x14ac:dyDescent="0.3">
      <c r="B226" s="1">
        <v>4</v>
      </c>
      <c r="C226" s="1">
        <v>23</v>
      </c>
      <c r="D226" s="5" t="s">
        <v>264</v>
      </c>
      <c r="E226" s="1">
        <v>1</v>
      </c>
      <c r="F226" s="7" t="s">
        <v>59</v>
      </c>
      <c r="G226" s="1">
        <v>1</v>
      </c>
      <c r="H226" s="23" t="str">
        <f t="shared" si="8"/>
        <v>INSERT INTO opcs_x_cats (id_opcion, id_catalogo, nombre, estatus, fecha_creacion, creado_por) VALUES (4, 23, 'Revisión Contraloría', 1, GETDATE(), 1);</v>
      </c>
      <c r="I226" s="24" t="str">
        <f t="shared" si="9"/>
        <v>UPDATE opcs_x_cats SET nombre = 'Revisión Contraloría', estatus = 1 WHERE id_opcion = 4 AND id_catalogo = 23;</v>
      </c>
    </row>
    <row r="227" spans="2:9" ht="16.8" x14ac:dyDescent="0.3">
      <c r="B227" s="1">
        <v>5</v>
      </c>
      <c r="C227" s="1">
        <v>23</v>
      </c>
      <c r="D227" s="5" t="s">
        <v>265</v>
      </c>
      <c r="E227" s="1">
        <v>1</v>
      </c>
      <c r="F227" s="7" t="s">
        <v>59</v>
      </c>
      <c r="G227" s="1">
        <v>1</v>
      </c>
      <c r="H227" s="23" t="str">
        <f t="shared" si="8"/>
        <v>INSERT INTO opcs_x_cats (id_opcion, id_catalogo, nombre, estatus, fecha_creacion, creado_por) VALUES (5, 23, 'Caja cambio al comisionista', 1, GETDATE(), 1);</v>
      </c>
      <c r="I227" s="24" t="str">
        <f t="shared" si="9"/>
        <v>UPDATE opcs_x_cats SET nombre = 'Caja cambio al comisionista', estatus = 1 WHERE id_opcion = 5 AND id_catalogo = 23;</v>
      </c>
    </row>
    <row r="228" spans="2:9" ht="16.8" x14ac:dyDescent="0.3">
      <c r="B228" s="1">
        <v>6</v>
      </c>
      <c r="C228" s="1">
        <v>23</v>
      </c>
      <c r="D228" s="5" t="s">
        <v>266</v>
      </c>
      <c r="E228" s="1">
        <v>1</v>
      </c>
      <c r="F228" s="7" t="s">
        <v>59</v>
      </c>
      <c r="G228" s="1">
        <v>1</v>
      </c>
      <c r="H228" s="23" t="str">
        <f t="shared" si="8"/>
        <v>INSERT INTO opcs_x_cats (id_opcion, id_catalogo, nombre, estatus, fecha_creacion, creado_por) VALUES (6, 23, 'Pausada', 1, GETDATE(), 1);</v>
      </c>
      <c r="I228" s="24" t="str">
        <f t="shared" si="9"/>
        <v>UPDATE opcs_x_cats SET nombre = 'Pausada', estatus = 1 WHERE id_opcion = 6 AND id_catalogo = 23;</v>
      </c>
    </row>
    <row r="229" spans="2:9" ht="16.8" x14ac:dyDescent="0.3">
      <c r="B229" s="1">
        <v>7</v>
      </c>
      <c r="C229" s="1">
        <v>23</v>
      </c>
      <c r="D229" s="5" t="s">
        <v>267</v>
      </c>
      <c r="E229" s="1">
        <v>1</v>
      </c>
      <c r="F229" s="7" t="s">
        <v>59</v>
      </c>
      <c r="G229" s="1">
        <v>1</v>
      </c>
      <c r="H229" s="23" t="str">
        <f t="shared" si="8"/>
        <v>INSERT INTO opcs_x_cats (id_opcion, id_catalogo, nombre, estatus, fecha_creacion, creado_por) VALUES (7, 23, 'Revisión Contraloría Coorp', 1, GETDATE(), 1);</v>
      </c>
      <c r="I229" s="24" t="str">
        <f t="shared" si="9"/>
        <v>UPDATE opcs_x_cats SET nombre = 'Revisión Contraloría Coorp', estatus = 1 WHERE id_opcion = 7 AND id_catalogo = 23;</v>
      </c>
    </row>
    <row r="230" spans="2:9" ht="16.8" x14ac:dyDescent="0.3">
      <c r="B230" s="1">
        <v>8</v>
      </c>
      <c r="C230" s="1">
        <v>23</v>
      </c>
      <c r="D230" s="5" t="s">
        <v>268</v>
      </c>
      <c r="E230" s="1">
        <v>1</v>
      </c>
      <c r="F230" s="7" t="s">
        <v>59</v>
      </c>
      <c r="G230" s="1">
        <v>1</v>
      </c>
      <c r="H230" s="23" t="str">
        <f t="shared" si="8"/>
        <v>INSERT INTO opcs_x_cats (id_opcion, id_catalogo, nombre, estatus, fecha_creacion, creado_por) VALUES (8, 23, 'En revisión INTERNOMEX', 1, GETDATE(), 1);</v>
      </c>
      <c r="I230" s="24" t="str">
        <f t="shared" si="9"/>
        <v>UPDATE opcs_x_cats SET nombre = 'En revisión INTERNOMEX', estatus = 1 WHERE id_opcion = 8 AND id_catalogo = 23;</v>
      </c>
    </row>
    <row r="231" spans="2:9" ht="16.8" x14ac:dyDescent="0.3">
      <c r="B231" s="1">
        <v>9</v>
      </c>
      <c r="C231" s="1">
        <v>23</v>
      </c>
      <c r="D231" s="5" t="s">
        <v>269</v>
      </c>
      <c r="E231" s="1">
        <v>1</v>
      </c>
      <c r="F231" s="7" t="s">
        <v>59</v>
      </c>
      <c r="G231" s="1">
        <v>1</v>
      </c>
      <c r="H231" s="23" t="str">
        <f t="shared" si="8"/>
        <v>INSERT INTO opcs_x_cats (id_opcion, id_catalogo, nombre, estatus, fecha_creacion, creado_por) VALUES (9, 23, 'Dispersada INTERNOMEX', 1, GETDATE(), 1);</v>
      </c>
      <c r="I231" s="24" t="str">
        <f t="shared" si="9"/>
        <v>UPDATE opcs_x_cats SET nombre = 'Dispersada INTERNOMEX', estatus = 1 WHERE id_opcion = 9 AND id_catalogo = 23;</v>
      </c>
    </row>
    <row r="232" spans="2:9" ht="16.8" x14ac:dyDescent="0.3">
      <c r="B232" s="1">
        <v>10</v>
      </c>
      <c r="C232" s="1">
        <v>23</v>
      </c>
      <c r="D232" s="5" t="s">
        <v>270</v>
      </c>
      <c r="E232" s="1">
        <v>1</v>
      </c>
      <c r="F232" s="7" t="s">
        <v>59</v>
      </c>
      <c r="G232" s="1">
        <v>1</v>
      </c>
      <c r="H232" s="23" t="str">
        <f t="shared" si="8"/>
        <v>INSERT INTO opcs_x_cats (id_opcion, id_catalogo, nombre, estatus, fecha_creacion, creado_por) VALUES (10, 23, 'En espera INTERNOMEX', 1, GETDATE(), 1);</v>
      </c>
      <c r="I232" s="24" t="str">
        <f t="shared" si="9"/>
        <v>UPDATE opcs_x_cats SET nombre = 'En espera INTERNOMEX', estatus = 1 WHERE id_opcion = 10 AND id_catalogo = 23;</v>
      </c>
    </row>
    <row r="233" spans="2:9" ht="16.8" x14ac:dyDescent="0.3">
      <c r="B233" s="1">
        <v>11</v>
      </c>
      <c r="C233" s="1">
        <v>23</v>
      </c>
      <c r="D233" s="5" t="s">
        <v>271</v>
      </c>
      <c r="E233" s="1">
        <v>1</v>
      </c>
      <c r="F233" s="7" t="s">
        <v>59</v>
      </c>
      <c r="G233" s="1">
        <v>1</v>
      </c>
      <c r="H233" s="23" t="str">
        <f t="shared" si="8"/>
        <v>INSERT INTO opcs_x_cats (id_opcion, id_catalogo, nombre, estatus, fecha_creacion, creado_por) VALUES (11, 23, 'Pago completo', 1, GETDATE(), 1);</v>
      </c>
      <c r="I233" s="24" t="str">
        <f t="shared" si="9"/>
        <v>UPDATE opcs_x_cats SET nombre = 'Pago completo', estatus = 1 WHERE id_opcion = 11 AND id_catalogo = 23;</v>
      </c>
    </row>
    <row r="234" spans="2:9" ht="16.8" x14ac:dyDescent="0.3">
      <c r="B234" s="1">
        <v>12</v>
      </c>
      <c r="C234" s="1">
        <v>23</v>
      </c>
      <c r="D234" s="5" t="s">
        <v>272</v>
      </c>
      <c r="E234" s="1">
        <v>1</v>
      </c>
      <c r="F234" s="7" t="s">
        <v>59</v>
      </c>
      <c r="G234" s="1">
        <v>1</v>
      </c>
      <c r="H234" s="23" t="str">
        <f t="shared" si="8"/>
        <v>INSERT INTO opcs_x_cats (id_opcion, id_catalogo, nombre, estatus, fecha_creacion, creado_por) VALUES (12, 23, 'Pago aplicado', 1, GETDATE(), 1);</v>
      </c>
      <c r="I234" s="24" t="str">
        <f t="shared" si="9"/>
        <v>UPDATE opcs_x_cats SET nombre = 'Pago aplicado', estatus = 1 WHERE id_opcion = 12 AND id_catalogo = 23;</v>
      </c>
    </row>
    <row r="235" spans="2:9" ht="16.8" x14ac:dyDescent="0.3">
      <c r="B235" s="1">
        <v>13</v>
      </c>
      <c r="C235" s="1">
        <v>23</v>
      </c>
      <c r="D235" s="5" t="s">
        <v>273</v>
      </c>
      <c r="E235" s="1">
        <v>1</v>
      </c>
      <c r="F235" s="7" t="s">
        <v>59</v>
      </c>
      <c r="G235" s="1">
        <v>1</v>
      </c>
      <c r="H235" s="23" t="str">
        <f t="shared" si="8"/>
        <v>INSERT INTO opcs_x_cats (id_opcion, id_catalogo, nombre, estatus, fecha_creacion, creado_por) VALUES (13, 23, 'Revisión Contraloría MKTD', 1, GETDATE(), 1);</v>
      </c>
      <c r="I235" s="24" t="str">
        <f t="shared" si="9"/>
        <v>UPDATE opcs_x_cats SET nombre = 'Revisión Contraloría MKTD', estatus = 1 WHERE id_opcion = 13 AND id_catalogo = 23;</v>
      </c>
    </row>
    <row r="236" spans="2:9" ht="16.8" x14ac:dyDescent="0.3">
      <c r="B236" s="1">
        <v>14</v>
      </c>
      <c r="C236" s="1">
        <v>23</v>
      </c>
      <c r="D236" s="5" t="s">
        <v>274</v>
      </c>
      <c r="E236" s="1">
        <v>1</v>
      </c>
      <c r="F236" s="7" t="s">
        <v>59</v>
      </c>
      <c r="G236" s="1">
        <v>1</v>
      </c>
      <c r="H236" s="23" t="str">
        <f t="shared" si="8"/>
        <v>INSERT INTO opcs_x_cats (id_opcion, id_catalogo, nombre, estatus, fecha_creacion, creado_por) VALUES (14, 23, 'Nueva, sin solicitar MKTD/VC', 1, GETDATE(), 1);</v>
      </c>
      <c r="I236" s="24" t="str">
        <f t="shared" si="9"/>
        <v>UPDATE opcs_x_cats SET nombre = 'Nueva, sin solicitar MKTD/VC', estatus = 1 WHERE id_opcion = 14 AND id_catalogo = 23;</v>
      </c>
    </row>
    <row r="237" spans="2:9" ht="16.8" x14ac:dyDescent="0.3">
      <c r="B237" s="1">
        <v>15</v>
      </c>
      <c r="C237" s="1">
        <v>23</v>
      </c>
      <c r="D237" s="5" t="s">
        <v>275</v>
      </c>
      <c r="E237" s="1">
        <v>1</v>
      </c>
      <c r="F237" s="7" t="s">
        <v>59</v>
      </c>
      <c r="G237" s="1">
        <v>1</v>
      </c>
      <c r="H237" s="23" t="str">
        <f t="shared" si="8"/>
        <v>INSERT INTO opcs_x_cats (id_opcion, id_catalogo, nombre, estatus, fecha_creacion, creado_por) VALUES (15, 23, 'Descuento Resguardo', 1, GETDATE(), 1);</v>
      </c>
      <c r="I237" s="24" t="str">
        <f t="shared" si="9"/>
        <v>UPDATE opcs_x_cats SET nombre = 'Descuento Resguardo', estatus = 1 WHERE id_opcion = 15 AND id_catalogo = 23;</v>
      </c>
    </row>
    <row r="238" spans="2:9" ht="16.8" x14ac:dyDescent="0.3">
      <c r="B238" s="1">
        <v>16</v>
      </c>
      <c r="C238" s="1">
        <v>23</v>
      </c>
      <c r="D238" s="5" t="s">
        <v>276</v>
      </c>
      <c r="E238" s="1">
        <v>1</v>
      </c>
      <c r="F238" s="7" t="s">
        <v>59</v>
      </c>
      <c r="G238" s="1">
        <v>1</v>
      </c>
      <c r="H238" s="23" t="str">
        <f t="shared" si="8"/>
        <v>INSERT INTO opcs_x_cats (id_opcion, id_catalogo, nombre, estatus, fecha_creacion, creado_por) VALUES (16, 23, 'DESCUENTO EN PAGO', 1, GETDATE(), 1);</v>
      </c>
      <c r="I238" s="24" t="str">
        <f t="shared" si="9"/>
        <v>UPDATE opcs_x_cats SET nombre = 'DESCUENTO EN PAGO', estatus = 1 WHERE id_opcion = 16 AND id_catalogo = 23;</v>
      </c>
    </row>
    <row r="239" spans="2:9" ht="16.8" x14ac:dyDescent="0.3">
      <c r="B239" s="1">
        <v>17</v>
      </c>
      <c r="C239" s="1">
        <v>23</v>
      </c>
      <c r="D239" s="5" t="s">
        <v>277</v>
      </c>
      <c r="E239" s="1">
        <v>1</v>
      </c>
      <c r="F239" s="7" t="s">
        <v>59</v>
      </c>
      <c r="G239" s="1">
        <v>1</v>
      </c>
      <c r="H239" s="23" t="str">
        <f t="shared" si="8"/>
        <v>INSERT INTO opcs_x_cats (id_opcion, id_catalogo, nombre, estatus, fecha_creacion, creado_por) VALUES (17, 23, 'Pago Universidad Maderas', 1, GETDATE(), 1);</v>
      </c>
      <c r="I239" s="24" t="str">
        <f t="shared" si="9"/>
        <v>UPDATE opcs_x_cats SET nombre = 'Pago Universidad Maderas', estatus = 1 WHERE id_opcion = 17 AND id_catalogo = 23;</v>
      </c>
    </row>
    <row r="240" spans="2:9" ht="16.8" x14ac:dyDescent="0.3">
      <c r="B240" s="1">
        <v>41</v>
      </c>
      <c r="C240" s="1">
        <v>23</v>
      </c>
      <c r="D240" s="5" t="s">
        <v>278</v>
      </c>
      <c r="E240" s="1">
        <v>1</v>
      </c>
      <c r="F240" s="7" t="s">
        <v>59</v>
      </c>
      <c r="G240" s="1">
        <v>1</v>
      </c>
      <c r="H240" s="23" t="str">
        <f t="shared" si="8"/>
        <v>INSERT INTO opcs_x_cats (id_opcion, id_catalogo, nombre, estatus, fecha_creacion, creado_por) VALUES (41, 23, 'Nueva, sin solicitar MKTD', 1, GETDATE(), 1);</v>
      </c>
      <c r="I240" s="24" t="str">
        <f t="shared" si="9"/>
        <v>UPDATE opcs_x_cats SET nombre = 'Nueva, sin solicitar MKTD', estatus = 1 WHERE id_opcion = 41 AND id_catalogo = 23;</v>
      </c>
    </row>
    <row r="241" spans="2:9" ht="16.8" x14ac:dyDescent="0.3">
      <c r="B241" s="1">
        <v>42</v>
      </c>
      <c r="C241" s="1">
        <v>23</v>
      </c>
      <c r="D241" s="5" t="s">
        <v>278</v>
      </c>
      <c r="E241" s="1">
        <v>1</v>
      </c>
      <c r="F241" s="7" t="s">
        <v>59</v>
      </c>
      <c r="G241" s="1">
        <v>1</v>
      </c>
      <c r="H241" s="23" t="str">
        <f t="shared" si="8"/>
        <v>INSERT INTO opcs_x_cats (id_opcion, id_catalogo, nombre, estatus, fecha_creacion, creado_por) VALUES (42, 23, 'Nueva, sin solicitar MKTD', 1, GETDATE(), 1);</v>
      </c>
      <c r="I241" s="24" t="str">
        <f t="shared" si="9"/>
        <v>UPDATE opcs_x_cats SET nombre = 'Nueva, sin solicitar MKTD', estatus = 1 WHERE id_opcion = 42 AND id_catalogo = 23;</v>
      </c>
    </row>
    <row r="242" spans="2:9" ht="16.8" x14ac:dyDescent="0.3">
      <c r="B242" s="1">
        <v>51</v>
      </c>
      <c r="C242" s="1">
        <v>23</v>
      </c>
      <c r="D242" s="5" t="s">
        <v>278</v>
      </c>
      <c r="E242" s="1">
        <v>1</v>
      </c>
      <c r="F242" s="7" t="s">
        <v>59</v>
      </c>
      <c r="G242" s="1">
        <v>1</v>
      </c>
      <c r="H242" s="23" t="str">
        <f t="shared" si="8"/>
        <v>INSERT INTO opcs_x_cats (id_opcion, id_catalogo, nombre, estatus, fecha_creacion, creado_por) VALUES (51, 23, 'Nueva, sin solicitar MKTD', 1, GETDATE(), 1);</v>
      </c>
      <c r="I242" s="24" t="str">
        <f t="shared" si="9"/>
        <v>UPDATE opcs_x_cats SET nombre = 'Nueva, sin solicitar MKTD', estatus = 1 WHERE id_opcion = 51 AND id_catalogo = 23;</v>
      </c>
    </row>
    <row r="243" spans="2:9" ht="16.8" x14ac:dyDescent="0.3">
      <c r="B243" s="1">
        <v>52</v>
      </c>
      <c r="C243" s="1">
        <v>23</v>
      </c>
      <c r="D243" s="5" t="s">
        <v>278</v>
      </c>
      <c r="E243" s="1">
        <v>1</v>
      </c>
      <c r="F243" s="7" t="s">
        <v>59</v>
      </c>
      <c r="G243" s="1">
        <v>1</v>
      </c>
      <c r="H243" s="23" t="str">
        <f t="shared" si="8"/>
        <v>INSERT INTO opcs_x_cats (id_opcion, id_catalogo, nombre, estatus, fecha_creacion, creado_por) VALUES (52, 23, 'Nueva, sin solicitar MKTD', 1, GETDATE(), 1);</v>
      </c>
      <c r="I243" s="24" t="str">
        <f t="shared" si="9"/>
        <v>UPDATE opcs_x_cats SET nombre = 'Nueva, sin solicitar MKTD', estatus = 1 WHERE id_opcion = 52 AND id_catalogo = 23;</v>
      </c>
    </row>
    <row r="244" spans="2:9" ht="16.8" x14ac:dyDescent="0.3">
      <c r="B244" s="1">
        <v>88</v>
      </c>
      <c r="C244" s="1">
        <v>23</v>
      </c>
      <c r="D244" s="5" t="s">
        <v>279</v>
      </c>
      <c r="E244" s="1">
        <v>1</v>
      </c>
      <c r="F244" s="7" t="s">
        <v>59</v>
      </c>
      <c r="G244" s="1">
        <v>1</v>
      </c>
      <c r="H244" s="23" t="str">
        <f t="shared" si="8"/>
        <v>INSERT INTO opcs_x_cats (id_opcion, id_catalogo, nombre, estatus, fecha_creacion, creado_por) VALUES (88, 23, 'No procede en Internomex', 1, GETDATE(), 1);</v>
      </c>
      <c r="I244" s="24" t="str">
        <f t="shared" si="9"/>
        <v>UPDATE opcs_x_cats SET nombre = 'No procede en Internomex', estatus = 1 WHERE id_opcion = 88 AND id_catalogo = 23;</v>
      </c>
    </row>
    <row r="245" spans="2:9" ht="16.8" x14ac:dyDescent="0.3">
      <c r="B245" s="1">
        <v>1</v>
      </c>
      <c r="C245" s="1">
        <v>24</v>
      </c>
      <c r="D245" s="5" t="s">
        <v>280</v>
      </c>
      <c r="E245" s="1">
        <v>1</v>
      </c>
      <c r="F245" s="7" t="s">
        <v>59</v>
      </c>
      <c r="G245" s="1">
        <v>1</v>
      </c>
      <c r="H245" s="23" t="str">
        <f t="shared" si="8"/>
        <v>INSERT INTO opcs_x_cats (id_opcion, id_catalogo, nombre, estatus, fecha_creacion, creado_por) VALUES (1, 24, 'Inicial', 1, GETDATE(), 1);</v>
      </c>
      <c r="I245" s="24" t="str">
        <f t="shared" si="9"/>
        <v>UPDATE opcs_x_cats SET nombre = 'Inicial', estatus = 1 WHERE id_opcion = 1 AND id_catalogo = 24;</v>
      </c>
    </row>
    <row r="246" spans="2:9" ht="16.8" x14ac:dyDescent="0.3">
      <c r="B246" s="1">
        <v>2</v>
      </c>
      <c r="C246" s="1">
        <v>24</v>
      </c>
      <c r="D246" s="5" t="s">
        <v>281</v>
      </c>
      <c r="E246" s="1">
        <v>1</v>
      </c>
      <c r="F246" s="7" t="s">
        <v>59</v>
      </c>
      <c r="G246" s="1">
        <v>1</v>
      </c>
      <c r="H246" s="23" t="str">
        <f t="shared" si="8"/>
        <v>INSERT INTO opcs_x_cats (id_opcion, id_catalogo, nombre, estatus, fecha_creacion, creado_por) VALUES (2, 24, 'En ejecución', 1, GETDATE(), 1);</v>
      </c>
      <c r="I246" s="24" t="str">
        <f t="shared" si="9"/>
        <v>UPDATE opcs_x_cats SET nombre = 'En ejecución', estatus = 1 WHERE id_opcion = 2 AND id_catalogo = 24;</v>
      </c>
    </row>
    <row r="247" spans="2:9" ht="16.8" x14ac:dyDescent="0.3">
      <c r="B247" s="1">
        <v>3</v>
      </c>
      <c r="C247" s="1">
        <v>24</v>
      </c>
      <c r="D247" s="5" t="s">
        <v>282</v>
      </c>
      <c r="E247" s="1">
        <v>1</v>
      </c>
      <c r="F247" s="7" t="s">
        <v>59</v>
      </c>
      <c r="G247" s="1">
        <v>1</v>
      </c>
      <c r="H247" s="23" t="str">
        <f t="shared" si="8"/>
        <v>INSERT INTO opcs_x_cats (id_opcion, id_catalogo, nombre, estatus, fecha_creacion, creado_por) VALUES (3, 24, 'Transitorio', 1, GETDATE(), 1);</v>
      </c>
      <c r="I247" s="24" t="str">
        <f t="shared" si="9"/>
        <v>UPDATE opcs_x_cats SET nombre = 'Transitorio', estatus = 1 WHERE id_opcion = 3 AND id_catalogo = 24;</v>
      </c>
    </row>
    <row r="248" spans="2:9" ht="16.8" x14ac:dyDescent="0.3">
      <c r="B248" s="1">
        <v>4</v>
      </c>
      <c r="C248" s="1">
        <v>24</v>
      </c>
      <c r="D248" s="5" t="s">
        <v>283</v>
      </c>
      <c r="E248" s="1">
        <v>1</v>
      </c>
      <c r="F248" s="7" t="s">
        <v>59</v>
      </c>
      <c r="G248" s="1">
        <v>1</v>
      </c>
      <c r="H248" s="23" t="str">
        <f t="shared" si="8"/>
        <v>INSERT INTO opcs_x_cats (id_opcion, id_catalogo, nombre, estatus, fecha_creacion, creado_por) VALUES (4, 24, 'Retroceso', 1, GETDATE(), 1);</v>
      </c>
      <c r="I248" s="24" t="str">
        <f t="shared" si="9"/>
        <v>UPDATE opcs_x_cats SET nombre = 'Retroceso', estatus = 1 WHERE id_opcion = 4 AND id_catalogo = 24;</v>
      </c>
    </row>
    <row r="249" spans="2:9" ht="16.8" x14ac:dyDescent="0.3">
      <c r="B249" s="1">
        <v>5</v>
      </c>
      <c r="C249" s="1">
        <v>24</v>
      </c>
      <c r="D249" s="5" t="s">
        <v>284</v>
      </c>
      <c r="E249" s="1">
        <v>1</v>
      </c>
      <c r="F249" s="7" t="s">
        <v>59</v>
      </c>
      <c r="G249" s="1">
        <v>1</v>
      </c>
      <c r="H249" s="23" t="str">
        <f t="shared" si="8"/>
        <v>INSERT INTO opcs_x_cats (id_opcion, id_catalogo, nombre, estatus, fecha_creacion, creado_por) VALUES (5, 24, 'Terminal', 1, GETDATE(), 1);</v>
      </c>
      <c r="I249" s="24" t="str">
        <f t="shared" si="9"/>
        <v>UPDATE opcs_x_cats SET nombre = 'Terminal', estatus = 1 WHERE id_opcion = 5 AND id_catalogo = 24;</v>
      </c>
    </row>
    <row r="250" spans="2:9" ht="16.8" x14ac:dyDescent="0.3">
      <c r="B250" s="1">
        <v>6</v>
      </c>
      <c r="C250" s="1">
        <v>24</v>
      </c>
      <c r="D250" s="5" t="s">
        <v>285</v>
      </c>
      <c r="E250" s="1">
        <v>1</v>
      </c>
      <c r="F250" s="7" t="s">
        <v>59</v>
      </c>
      <c r="G250" s="1">
        <v>1</v>
      </c>
      <c r="H250" s="23" t="str">
        <f t="shared" si="8"/>
        <v>INSERT INTO opcs_x_cats (id_opcion, id_catalogo, nombre, estatus, fecha_creacion, creado_por) VALUES (6, 24, 'Cierre', 1, GETDATE(), 1);</v>
      </c>
      <c r="I250" s="24" t="str">
        <f t="shared" si="9"/>
        <v>UPDATE opcs_x_cats SET nombre = 'Cierre', estatus = 1 WHERE id_opcion = 6 AND id_catalogo = 24;</v>
      </c>
    </row>
    <row r="251" spans="2:9" ht="16.8" x14ac:dyDescent="0.3">
      <c r="B251" s="1">
        <v>8</v>
      </c>
      <c r="C251" s="1">
        <v>24</v>
      </c>
      <c r="D251" s="5" t="s">
        <v>286</v>
      </c>
      <c r="E251" s="1">
        <v>1</v>
      </c>
      <c r="F251" s="7" t="s">
        <v>59</v>
      </c>
      <c r="G251" s="1">
        <v>1</v>
      </c>
      <c r="H251" s="23" t="str">
        <f t="shared" si="8"/>
        <v>INSERT INTO opcs_x_cats (id_opcion, id_catalogo, nombre, estatus, fecha_creacion, creado_por) VALUES (8, 24, 'Omitido', 1, GETDATE(), 1);</v>
      </c>
      <c r="I251" s="24" t="str">
        <f t="shared" si="9"/>
        <v>UPDATE opcs_x_cats SET nombre = 'Omitido', estatus = 1 WHERE id_opcion = 8 AND id_catalogo = 24;</v>
      </c>
    </row>
    <row r="252" spans="2:9" ht="16.8" x14ac:dyDescent="0.3">
      <c r="B252" s="1">
        <v>1</v>
      </c>
      <c r="C252" s="1">
        <v>25</v>
      </c>
      <c r="D252" s="5" t="s">
        <v>287</v>
      </c>
      <c r="E252" s="1">
        <v>1</v>
      </c>
      <c r="F252" s="7" t="s">
        <v>59</v>
      </c>
      <c r="G252" s="1">
        <v>1</v>
      </c>
      <c r="H252" s="23" t="str">
        <f t="shared" si="8"/>
        <v>INSERT INTO opcs_x_cats (id_opcion, id_catalogo, nombre, estatus, fecha_creacion, creado_por) VALUES (1, 25, 'Vista', 1, GETDATE(), 1);</v>
      </c>
      <c r="I252" s="24" t="str">
        <f t="shared" si="9"/>
        <v>UPDATE opcs_x_cats SET nombre = 'Vista', estatus = 1 WHERE id_opcion = 1 AND id_catalogo = 25;</v>
      </c>
    </row>
    <row r="253" spans="2:9" ht="16.8" x14ac:dyDescent="0.3">
      <c r="B253" s="1">
        <v>2</v>
      </c>
      <c r="C253" s="1">
        <v>25</v>
      </c>
      <c r="D253" s="5" t="s">
        <v>288</v>
      </c>
      <c r="E253" s="1">
        <v>1</v>
      </c>
      <c r="F253" s="7" t="s">
        <v>59</v>
      </c>
      <c r="G253" s="1">
        <v>1</v>
      </c>
      <c r="H253" s="23" t="str">
        <f t="shared" si="8"/>
        <v>INSERT INTO opcs_x_cats (id_opcion, id_catalogo, nombre, estatus, fecha_creacion, creado_por) VALUES (2, 25, 'Registro', 1, GETDATE(), 1);</v>
      </c>
      <c r="I253" s="24" t="str">
        <f t="shared" si="9"/>
        <v>UPDATE opcs_x_cats SET nombre = 'Registro', estatus = 1 WHERE id_opcion = 2 AND id_catalogo = 25;</v>
      </c>
    </row>
    <row r="254" spans="2:9" ht="16.8" x14ac:dyDescent="0.3">
      <c r="B254" s="1">
        <v>1</v>
      </c>
      <c r="C254" s="1">
        <v>26</v>
      </c>
      <c r="D254" s="5" t="s">
        <v>289</v>
      </c>
      <c r="E254" s="1">
        <v>1</v>
      </c>
      <c r="F254" s="7" t="s">
        <v>59</v>
      </c>
      <c r="G254" s="1">
        <v>1</v>
      </c>
      <c r="H254" s="23" t="str">
        <f t="shared" si="8"/>
        <v>INSERT INTO opcs_x_cats (id_opcion, id_catalogo, nombre, estatus, fecha_creacion, creado_por) VALUES (1, 26, 'Abuelo (a)', 1, GETDATE(), 1);</v>
      </c>
      <c r="I254" s="24" t="str">
        <f t="shared" si="9"/>
        <v>UPDATE opcs_x_cats SET nombre = 'Abuelo (a)', estatus = 1 WHERE id_opcion = 1 AND id_catalogo = 26;</v>
      </c>
    </row>
    <row r="255" spans="2:9" ht="16.8" x14ac:dyDescent="0.3">
      <c r="B255" s="1">
        <v>2</v>
      </c>
      <c r="C255" s="1">
        <v>26</v>
      </c>
      <c r="D255" s="5" t="s">
        <v>290</v>
      </c>
      <c r="E255" s="1">
        <v>1</v>
      </c>
      <c r="F255" s="7" t="s">
        <v>59</v>
      </c>
      <c r="G255" s="1">
        <v>1</v>
      </c>
      <c r="H255" s="23" t="str">
        <f t="shared" si="8"/>
        <v>INSERT INTO opcs_x_cats (id_opcion, id_catalogo, nombre, estatus, fecha_creacion, creado_por) VALUES (2, 26, 'Bisabuelo (a)', 1, GETDATE(), 1);</v>
      </c>
      <c r="I255" s="24" t="str">
        <f t="shared" si="9"/>
        <v>UPDATE opcs_x_cats SET nombre = 'Bisabuelo (a)', estatus = 1 WHERE id_opcion = 2 AND id_catalogo = 26;</v>
      </c>
    </row>
    <row r="256" spans="2:9" ht="16.8" x14ac:dyDescent="0.3">
      <c r="B256" s="1">
        <v>3</v>
      </c>
      <c r="C256" s="1">
        <v>26</v>
      </c>
      <c r="D256" s="5" t="s">
        <v>291</v>
      </c>
      <c r="E256" s="1">
        <v>1</v>
      </c>
      <c r="F256" s="7" t="s">
        <v>59</v>
      </c>
      <c r="G256" s="1">
        <v>1</v>
      </c>
      <c r="H256" s="23" t="str">
        <f t="shared" si="8"/>
        <v>INSERT INTO opcs_x_cats (id_opcion, id_catalogo, nombre, estatus, fecha_creacion, creado_por) VALUES (3, 26, 'Bisnieto (a)', 1, GETDATE(), 1);</v>
      </c>
      <c r="I256" s="24" t="str">
        <f t="shared" si="9"/>
        <v>UPDATE opcs_x_cats SET nombre = 'Bisnieto (a)', estatus = 1 WHERE id_opcion = 3 AND id_catalogo = 26;</v>
      </c>
    </row>
    <row r="257" spans="2:9" ht="16.8" x14ac:dyDescent="0.3">
      <c r="B257" s="1">
        <v>4</v>
      </c>
      <c r="C257" s="1">
        <v>26</v>
      </c>
      <c r="D257" s="5" t="s">
        <v>292</v>
      </c>
      <c r="E257" s="1">
        <v>1</v>
      </c>
      <c r="F257" s="7" t="s">
        <v>59</v>
      </c>
      <c r="G257" s="1">
        <v>1</v>
      </c>
      <c r="H257" s="23" t="str">
        <f t="shared" si="8"/>
        <v>INSERT INTO opcs_x_cats (id_opcion, id_catalogo, nombre, estatus, fecha_creacion, creado_por) VALUES (4, 26, 'Cónyuge', 1, GETDATE(), 1);</v>
      </c>
      <c r="I257" s="24" t="str">
        <f t="shared" si="9"/>
        <v>UPDATE opcs_x_cats SET nombre = 'Cónyuge', estatus = 1 WHERE id_opcion = 4 AND id_catalogo = 26;</v>
      </c>
    </row>
    <row r="258" spans="2:9" ht="16.8" x14ac:dyDescent="0.3">
      <c r="B258" s="1">
        <v>5</v>
      </c>
      <c r="C258" s="1">
        <v>26</v>
      </c>
      <c r="D258" s="5" t="s">
        <v>293</v>
      </c>
      <c r="E258" s="1">
        <v>1</v>
      </c>
      <c r="F258" s="7" t="s">
        <v>59</v>
      </c>
      <c r="G258" s="1">
        <v>1</v>
      </c>
      <c r="H258" s="23" t="str">
        <f t="shared" si="8"/>
        <v>INSERT INTO opcs_x_cats (id_opcion, id_catalogo, nombre, estatus, fecha_creacion, creado_por) VALUES (5, 26, 'Cuñado (a)', 1, GETDATE(), 1);</v>
      </c>
      <c r="I258" s="24" t="str">
        <f t="shared" si="9"/>
        <v>UPDATE opcs_x_cats SET nombre = 'Cuñado (a)', estatus = 1 WHERE id_opcion = 5 AND id_catalogo = 26;</v>
      </c>
    </row>
    <row r="259" spans="2:9" ht="16.8" x14ac:dyDescent="0.3">
      <c r="B259" s="1">
        <v>6</v>
      </c>
      <c r="C259" s="1">
        <v>26</v>
      </c>
      <c r="D259" s="5" t="s">
        <v>294</v>
      </c>
      <c r="E259" s="1">
        <v>1</v>
      </c>
      <c r="F259" s="7" t="s">
        <v>59</v>
      </c>
      <c r="G259" s="1">
        <v>1</v>
      </c>
      <c r="H259" s="23" t="str">
        <f t="shared" si="8"/>
        <v>INSERT INTO opcs_x_cats (id_opcion, id_catalogo, nombre, estatus, fecha_creacion, creado_por) VALUES (6, 26, 'Hermano (a)', 1, GETDATE(), 1);</v>
      </c>
      <c r="I259" s="24" t="str">
        <f t="shared" si="9"/>
        <v>UPDATE opcs_x_cats SET nombre = 'Hermano (a)', estatus = 1 WHERE id_opcion = 6 AND id_catalogo = 26;</v>
      </c>
    </row>
    <row r="260" spans="2:9" ht="16.8" x14ac:dyDescent="0.3">
      <c r="B260" s="1">
        <v>7</v>
      </c>
      <c r="C260" s="1">
        <v>26</v>
      </c>
      <c r="D260" s="5" t="s">
        <v>295</v>
      </c>
      <c r="E260" s="1">
        <v>1</v>
      </c>
      <c r="F260" s="7" t="s">
        <v>59</v>
      </c>
      <c r="G260" s="1">
        <v>1</v>
      </c>
      <c r="H260" s="23" t="str">
        <f t="shared" si="8"/>
        <v>INSERT INTO opcs_x_cats (id_opcion, id_catalogo, nombre, estatus, fecha_creacion, creado_por) VALUES (7, 26, 'Hijo (a)', 1, GETDATE(), 1);</v>
      </c>
      <c r="I260" s="24" t="str">
        <f t="shared" si="9"/>
        <v>UPDATE opcs_x_cats SET nombre = 'Hijo (a)', estatus = 1 WHERE id_opcion = 7 AND id_catalogo = 26;</v>
      </c>
    </row>
    <row r="261" spans="2:9" ht="16.8" x14ac:dyDescent="0.3">
      <c r="B261" s="1">
        <v>8</v>
      </c>
      <c r="C261" s="1">
        <v>26</v>
      </c>
      <c r="D261" s="5" t="s">
        <v>296</v>
      </c>
      <c r="E261" s="1">
        <v>1</v>
      </c>
      <c r="F261" s="7" t="s">
        <v>59</v>
      </c>
      <c r="G261" s="1">
        <v>1</v>
      </c>
      <c r="H261" s="23" t="str">
        <f t="shared" si="8"/>
        <v>INSERT INTO opcs_x_cats (id_opcion, id_catalogo, nombre, estatus, fecha_creacion, creado_por) VALUES (8, 26, 'Madre', 1, GETDATE(), 1);</v>
      </c>
      <c r="I261" s="24" t="str">
        <f t="shared" si="9"/>
        <v>UPDATE opcs_x_cats SET nombre = 'Madre', estatus = 1 WHERE id_opcion = 8 AND id_catalogo = 26;</v>
      </c>
    </row>
    <row r="262" spans="2:9" ht="16.8" x14ac:dyDescent="0.3">
      <c r="B262" s="1">
        <v>9</v>
      </c>
      <c r="C262" s="1">
        <v>26</v>
      </c>
      <c r="D262" s="5" t="s">
        <v>297</v>
      </c>
      <c r="E262" s="1">
        <v>1</v>
      </c>
      <c r="F262" s="7" t="s">
        <v>59</v>
      </c>
      <c r="G262" s="1">
        <v>1</v>
      </c>
      <c r="H262" s="23" t="str">
        <f t="shared" si="8"/>
        <v>INSERT INTO opcs_x_cats (id_opcion, id_catalogo, nombre, estatus, fecha_creacion, creado_por) VALUES (9, 26, 'Nieto (a)', 1, GETDATE(), 1);</v>
      </c>
      <c r="I262" s="24" t="str">
        <f t="shared" si="9"/>
        <v>UPDATE opcs_x_cats SET nombre = 'Nieto (a)', estatus = 1 WHERE id_opcion = 9 AND id_catalogo = 26;</v>
      </c>
    </row>
    <row r="263" spans="2:9" ht="16.8" x14ac:dyDescent="0.3">
      <c r="B263" s="1">
        <v>10</v>
      </c>
      <c r="C263" s="1">
        <v>26</v>
      </c>
      <c r="D263" s="5" t="s">
        <v>298</v>
      </c>
      <c r="E263" s="1">
        <v>1</v>
      </c>
      <c r="F263" s="7" t="s">
        <v>59</v>
      </c>
      <c r="G263" s="1">
        <v>1</v>
      </c>
      <c r="H263" s="23" t="str">
        <f t="shared" si="8"/>
        <v>INSERT INTO opcs_x_cats (id_opcion, id_catalogo, nombre, estatus, fecha_creacion, creado_por) VALUES (10, 26, 'Nuera', 1, GETDATE(), 1);</v>
      </c>
      <c r="I263" s="24" t="str">
        <f t="shared" si="9"/>
        <v>UPDATE opcs_x_cats SET nombre = 'Nuera', estatus = 1 WHERE id_opcion = 10 AND id_catalogo = 26;</v>
      </c>
    </row>
    <row r="264" spans="2:9" ht="16.8" x14ac:dyDescent="0.3">
      <c r="B264" s="1">
        <v>11</v>
      </c>
      <c r="C264" s="1">
        <v>26</v>
      </c>
      <c r="D264" s="5" t="s">
        <v>299</v>
      </c>
      <c r="E264" s="1">
        <v>1</v>
      </c>
      <c r="F264" s="7" t="s">
        <v>59</v>
      </c>
      <c r="G264" s="1">
        <v>1</v>
      </c>
      <c r="H264" s="23" t="str">
        <f t="shared" si="8"/>
        <v>INSERT INTO opcs_x_cats (id_opcion, id_catalogo, nombre, estatus, fecha_creacion, creado_por) VALUES (11, 26, 'Padre', 1, GETDATE(), 1);</v>
      </c>
      <c r="I264" s="24" t="str">
        <f t="shared" si="9"/>
        <v>UPDATE opcs_x_cats SET nombre = 'Padre', estatus = 1 WHERE id_opcion = 11 AND id_catalogo = 26;</v>
      </c>
    </row>
    <row r="265" spans="2:9" ht="16.8" x14ac:dyDescent="0.3">
      <c r="B265" s="1">
        <v>12</v>
      </c>
      <c r="C265" s="1">
        <v>26</v>
      </c>
      <c r="D265" s="5" t="s">
        <v>300</v>
      </c>
      <c r="E265" s="1">
        <v>1</v>
      </c>
      <c r="F265" s="7" t="s">
        <v>59</v>
      </c>
      <c r="G265" s="1">
        <v>1</v>
      </c>
      <c r="H265" s="23" t="str">
        <f t="shared" si="8"/>
        <v>INSERT INTO opcs_x_cats (id_opcion, id_catalogo, nombre, estatus, fecha_creacion, creado_por) VALUES (12, 26, 'Primo (a)', 1, GETDATE(), 1);</v>
      </c>
      <c r="I265" s="24" t="str">
        <f t="shared" si="9"/>
        <v>UPDATE opcs_x_cats SET nombre = 'Primo (a)', estatus = 1 WHERE id_opcion = 12 AND id_catalogo = 26;</v>
      </c>
    </row>
    <row r="266" spans="2:9" ht="16.8" x14ac:dyDescent="0.3">
      <c r="B266" s="1">
        <v>13</v>
      </c>
      <c r="C266" s="1">
        <v>26</v>
      </c>
      <c r="D266" s="5" t="s">
        <v>301</v>
      </c>
      <c r="E266" s="1">
        <v>1</v>
      </c>
      <c r="F266" s="7" t="s">
        <v>59</v>
      </c>
      <c r="G266" s="1">
        <v>1</v>
      </c>
      <c r="H266" s="23" t="str">
        <f t="shared" si="8"/>
        <v>INSERT INTO opcs_x_cats (id_opcion, id_catalogo, nombre, estatus, fecha_creacion, creado_por) VALUES (13, 26, 'Sobrino (a)', 1, GETDATE(), 1);</v>
      </c>
      <c r="I266" s="24" t="str">
        <f t="shared" si="9"/>
        <v>UPDATE opcs_x_cats SET nombre = 'Sobrino (a)', estatus = 1 WHERE id_opcion = 13 AND id_catalogo = 26;</v>
      </c>
    </row>
    <row r="267" spans="2:9" ht="16.8" x14ac:dyDescent="0.3">
      <c r="B267" s="1">
        <v>14</v>
      </c>
      <c r="C267" s="1">
        <v>26</v>
      </c>
      <c r="D267" s="5" t="s">
        <v>302</v>
      </c>
      <c r="E267" s="1">
        <v>1</v>
      </c>
      <c r="F267" s="7" t="s">
        <v>59</v>
      </c>
      <c r="G267" s="1">
        <v>1</v>
      </c>
      <c r="H267" s="23" t="str">
        <f t="shared" si="8"/>
        <v>INSERT INTO opcs_x_cats (id_opcion, id_catalogo, nombre, estatus, fecha_creacion, creado_por) VALUES (14, 26, 'Suegro (a)', 1, GETDATE(), 1);</v>
      </c>
      <c r="I267" s="24" t="str">
        <f t="shared" si="9"/>
        <v>UPDATE opcs_x_cats SET nombre = 'Suegro (a)', estatus = 1 WHERE id_opcion = 14 AND id_catalogo = 26;</v>
      </c>
    </row>
    <row r="268" spans="2:9" ht="16.8" x14ac:dyDescent="0.3">
      <c r="B268" s="1">
        <v>15</v>
      </c>
      <c r="C268" s="1">
        <v>26</v>
      </c>
      <c r="D268" s="5" t="s">
        <v>303</v>
      </c>
      <c r="E268" s="1">
        <v>1</v>
      </c>
      <c r="F268" s="7" t="s">
        <v>59</v>
      </c>
      <c r="G268" s="1">
        <v>1</v>
      </c>
      <c r="H268" s="23" t="str">
        <f t="shared" si="8"/>
        <v>INSERT INTO opcs_x_cats (id_opcion, id_catalogo, nombre, estatus, fecha_creacion, creado_por) VALUES (15, 26, 'Tío (a)', 1, GETDATE(), 1);</v>
      </c>
      <c r="I268" s="24" t="str">
        <f t="shared" si="9"/>
        <v>UPDATE opcs_x_cats SET nombre = 'Tío (a)', estatus = 1 WHERE id_opcion = 15 AND id_catalogo = 26;</v>
      </c>
    </row>
    <row r="269" spans="2:9" ht="16.8" x14ac:dyDescent="0.3">
      <c r="B269" s="1">
        <v>16</v>
      </c>
      <c r="C269" s="1">
        <v>26</v>
      </c>
      <c r="D269" s="5" t="s">
        <v>304</v>
      </c>
      <c r="E269" s="1">
        <v>1</v>
      </c>
      <c r="F269" s="7" t="s">
        <v>59</v>
      </c>
      <c r="G269" s="1">
        <v>1</v>
      </c>
      <c r="H269" s="23" t="str">
        <f t="shared" si="8"/>
        <v>INSERT INTO opcs_x_cats (id_opcion, id_catalogo, nombre, estatus, fecha_creacion, creado_por) VALUES (16, 26, 'Yerno', 1, GETDATE(), 1);</v>
      </c>
      <c r="I269" s="24" t="str">
        <f t="shared" si="9"/>
        <v>UPDATE opcs_x_cats SET nombre = 'Yerno', estatus = 1 WHERE id_opcion = 16 AND id_catalogo = 26;</v>
      </c>
    </row>
    <row r="270" spans="2:9" ht="16.8" x14ac:dyDescent="0.3">
      <c r="B270" s="1">
        <v>17</v>
      </c>
      <c r="C270" s="1">
        <v>26</v>
      </c>
      <c r="D270" s="5" t="s">
        <v>305</v>
      </c>
      <c r="E270" s="1">
        <v>1</v>
      </c>
      <c r="F270" s="7" t="s">
        <v>59</v>
      </c>
      <c r="G270" s="1">
        <v>1</v>
      </c>
      <c r="H270" s="23" t="str">
        <f t="shared" si="8"/>
        <v>INSERT INTO opcs_x_cats (id_opcion, id_catalogo, nombre, estatus, fecha_creacion, creado_por) VALUES (17, 26, 'Amigo', 1, GETDATE(), 1);</v>
      </c>
      <c r="I270" s="24" t="str">
        <f t="shared" si="9"/>
        <v>UPDATE opcs_x_cats SET nombre = 'Amigo', estatus = 1 WHERE id_opcion = 17 AND id_catalogo = 26;</v>
      </c>
    </row>
    <row r="271" spans="2:9" ht="16.8" x14ac:dyDescent="0.3">
      <c r="B271" s="1">
        <v>18</v>
      </c>
      <c r="C271" s="1">
        <v>26</v>
      </c>
      <c r="D271" s="5" t="s">
        <v>306</v>
      </c>
      <c r="E271" s="1">
        <v>1</v>
      </c>
      <c r="F271" s="7" t="s">
        <v>59</v>
      </c>
      <c r="G271" s="1">
        <v>1</v>
      </c>
      <c r="H271" s="23" t="str">
        <f t="shared" si="8"/>
        <v>INSERT INTO opcs_x_cats (id_opcion, id_catalogo, nombre, estatus, fecha_creacion, creado_por) VALUES (18, 26, 'Conocido', 1, GETDATE(), 1);</v>
      </c>
      <c r="I271" s="24" t="str">
        <f t="shared" si="9"/>
        <v>UPDATE opcs_x_cats SET nombre = 'Conocido', estatus = 1 WHERE id_opcion = 18 AND id_catalogo = 26;</v>
      </c>
    </row>
    <row r="272" spans="2:9" ht="16.8" x14ac:dyDescent="0.3">
      <c r="B272" s="1">
        <v>19</v>
      </c>
      <c r="C272" s="1">
        <v>26</v>
      </c>
      <c r="D272" s="5" t="s">
        <v>254</v>
      </c>
      <c r="E272" s="1">
        <v>1</v>
      </c>
      <c r="F272" s="7" t="s">
        <v>59</v>
      </c>
      <c r="G272" s="1">
        <v>1</v>
      </c>
      <c r="H272" s="23" t="str">
        <f t="shared" si="8"/>
        <v>INSERT INTO opcs_x_cats (id_opcion, id_catalogo, nombre, estatus, fecha_creacion, creado_por) VALUES (19, 26, 'Otro', 1, GETDATE(), 1);</v>
      </c>
      <c r="I272" s="24" t="str">
        <f t="shared" si="9"/>
        <v>UPDATE opcs_x_cats SET nombre = 'Otro', estatus = 1 WHERE id_opcion = 19 AND id_catalogo = 26;</v>
      </c>
    </row>
    <row r="273" spans="2:9" ht="16.8" x14ac:dyDescent="0.3">
      <c r="B273" s="1">
        <v>1</v>
      </c>
      <c r="C273" s="1">
        <v>27</v>
      </c>
      <c r="D273" s="5" t="s">
        <v>307</v>
      </c>
      <c r="E273" s="1">
        <v>1</v>
      </c>
      <c r="F273" s="7" t="s">
        <v>59</v>
      </c>
      <c r="G273" s="1">
        <v>1</v>
      </c>
      <c r="H273" s="23" t="str">
        <f t="shared" si="8"/>
        <v>INSERT INTO opcs_x_cats (id_opcion, id_catalogo, nombre, estatus, fecha_creacion, creado_por) VALUES (1, 27, 'Lote', 1, GETDATE(), 1);</v>
      </c>
      <c r="I273" s="24" t="str">
        <f t="shared" si="9"/>
        <v>UPDATE opcs_x_cats SET nombre = 'Lote', estatus = 1 WHERE id_opcion = 1 AND id_catalogo = 27;</v>
      </c>
    </row>
    <row r="274" spans="2:9" ht="16.8" x14ac:dyDescent="0.3">
      <c r="B274" s="1">
        <v>2</v>
      </c>
      <c r="C274" s="1">
        <v>27</v>
      </c>
      <c r="D274" s="5" t="s">
        <v>308</v>
      </c>
      <c r="E274" s="1">
        <v>1</v>
      </c>
      <c r="F274" s="7" t="s">
        <v>59</v>
      </c>
      <c r="G274" s="1">
        <v>1</v>
      </c>
      <c r="H274" s="23" t="str">
        <f t="shared" si="8"/>
        <v>INSERT INTO opcs_x_cats (id_opcion, id_catalogo, nombre, estatus, fecha_creacion, creado_por) VALUES (2, 27, 'Lote Comercial', 1, GETDATE(), 1);</v>
      </c>
      <c r="I274" s="24" t="str">
        <f t="shared" si="9"/>
        <v>UPDATE opcs_x_cats SET nombre = 'Lote Comercial', estatus = 1 WHERE id_opcion = 2 AND id_catalogo = 27;</v>
      </c>
    </row>
    <row r="275" spans="2:9" ht="16.8" x14ac:dyDescent="0.3">
      <c r="B275" s="1">
        <v>1</v>
      </c>
      <c r="C275" s="1">
        <v>28</v>
      </c>
      <c r="D275" s="5" t="s">
        <v>309</v>
      </c>
      <c r="E275" s="1">
        <v>1</v>
      </c>
      <c r="F275" s="7" t="s">
        <v>59</v>
      </c>
      <c r="G275" s="1">
        <v>1</v>
      </c>
      <c r="H275" s="23" t="str">
        <f t="shared" si="8"/>
        <v>INSERT INTO opcs_x_cats (id_opcion, id_catalogo, nombre, estatus, fecha_creacion, creado_por) VALUES (1, 28, 'Completa', 1, GETDATE(), 1);</v>
      </c>
      <c r="I275" s="24" t="str">
        <f t="shared" si="9"/>
        <v>UPDATE opcs_x_cats SET nombre = 'Completa', estatus = 1 WHERE id_opcion = 1 AND id_catalogo = 28;</v>
      </c>
    </row>
    <row r="276" spans="2:9" ht="16.8" x14ac:dyDescent="0.3">
      <c r="B276" s="1">
        <v>2</v>
      </c>
      <c r="C276" s="1">
        <v>28</v>
      </c>
      <c r="D276" s="5" t="s">
        <v>310</v>
      </c>
      <c r="E276" s="1">
        <v>1</v>
      </c>
      <c r="F276" s="7" t="s">
        <v>59</v>
      </c>
      <c r="G276" s="1">
        <v>1</v>
      </c>
      <c r="H276" s="23" t="str">
        <f t="shared" si="8"/>
        <v>INSERT INTO opcs_x_cats (id_opcion, id_catalogo, nombre, estatus, fecha_creacion, creado_por) VALUES (2, 28, 'Parcial', 1, GETDATE(), 1);</v>
      </c>
      <c r="I276" s="24" t="str">
        <f t="shared" si="9"/>
        <v>UPDATE opcs_x_cats SET nombre = 'Parcial', estatus = 1 WHERE id_opcion = 2 AND id_catalogo = 28;</v>
      </c>
    </row>
    <row r="277" spans="2:9" ht="16.8" x14ac:dyDescent="0.3">
      <c r="B277" s="1">
        <v>1</v>
      </c>
      <c r="C277" s="1">
        <v>29</v>
      </c>
      <c r="D277" s="5" t="s">
        <v>311</v>
      </c>
      <c r="E277" s="1">
        <v>1</v>
      </c>
      <c r="F277" s="7" t="s">
        <v>59</v>
      </c>
      <c r="G277" s="1">
        <v>1</v>
      </c>
      <c r="H277" s="23" t="str">
        <f t="shared" si="8"/>
        <v>INSERT INTO opcs_x_cats (id_opcion, id_catalogo, nombre, estatus, fecha_creacion, creado_por) VALUES (1, 29, 'Crédito', 1, GETDATE(), 1);</v>
      </c>
      <c r="I277" s="24" t="str">
        <f t="shared" si="9"/>
        <v>UPDATE opcs_x_cats SET nombre = 'Crédito', estatus = 1 WHERE id_opcion = 1 AND id_catalogo = 29;</v>
      </c>
    </row>
    <row r="278" spans="2:9" ht="16.8" x14ac:dyDescent="0.3">
      <c r="B278" s="1">
        <v>2</v>
      </c>
      <c r="C278" s="1">
        <v>29</v>
      </c>
      <c r="D278" s="5" t="s">
        <v>312</v>
      </c>
      <c r="E278" s="1">
        <v>1</v>
      </c>
      <c r="F278" s="7" t="s">
        <v>59</v>
      </c>
      <c r="G278" s="1">
        <v>1</v>
      </c>
      <c r="H278" s="23" t="str">
        <f t="shared" si="8"/>
        <v>INSERT INTO opcs_x_cats (id_opcion, id_catalogo, nombre, estatus, fecha_creacion, creado_por) VALUES (2, 29, 'Contado', 1, GETDATE(), 1);</v>
      </c>
      <c r="I278" s="24" t="str">
        <f t="shared" si="9"/>
        <v>UPDATE opcs_x_cats SET nombre = 'Contado', estatus = 1 WHERE id_opcion = 2 AND id_catalogo = 29;</v>
      </c>
    </row>
    <row r="279" spans="2:9" ht="16.8" x14ac:dyDescent="0.3">
      <c r="B279" s="1">
        <v>1</v>
      </c>
      <c r="C279" s="1">
        <v>30</v>
      </c>
      <c r="D279" s="5" t="s">
        <v>313</v>
      </c>
      <c r="E279" s="1">
        <v>1</v>
      </c>
      <c r="F279" s="7" t="s">
        <v>59</v>
      </c>
      <c r="G279" s="1">
        <v>1</v>
      </c>
      <c r="H279" s="23" t="str">
        <f t="shared" si="8"/>
        <v>INSERT INTO opcs_x_cats (id_opcion, id_catalogo, nombre, estatus, fecha_creacion, creado_por) VALUES (1, 30, 'COMISIONES', 1, GETDATE(), 1);</v>
      </c>
      <c r="I279" s="24" t="str">
        <f t="shared" si="9"/>
        <v>UPDATE opcs_x_cats SET nombre = 'COMISIONES', estatus = 1 WHERE id_opcion = 1 AND id_catalogo = 30;</v>
      </c>
    </row>
    <row r="280" spans="2:9" ht="16.8" x14ac:dyDescent="0.3">
      <c r="B280" s="1">
        <v>2</v>
      </c>
      <c r="C280" s="1">
        <v>30</v>
      </c>
      <c r="D280" s="5" t="s">
        <v>314</v>
      </c>
      <c r="E280" s="1">
        <v>1</v>
      </c>
      <c r="F280" s="7" t="s">
        <v>59</v>
      </c>
      <c r="G280" s="1">
        <v>1</v>
      </c>
      <c r="H280" s="23" t="str">
        <f t="shared" si="8"/>
        <v>INSERT INTO opcs_x_cats (id_opcion, id_catalogo, nombre, estatus, fecha_creacion, creado_por) VALUES (2, 30, 'COMISIONES + CLUB MAD.', 1, GETDATE(), 1);</v>
      </c>
      <c r="I280" s="24" t="str">
        <f t="shared" si="9"/>
        <v>UPDATE opcs_x_cats SET nombre = 'COMISIONES + CLUB MAD.', estatus = 1 WHERE id_opcion = 2 AND id_catalogo = 30;</v>
      </c>
    </row>
    <row r="281" spans="2:9" ht="16.8" x14ac:dyDescent="0.3">
      <c r="B281" s="1">
        <v>3</v>
      </c>
      <c r="C281" s="1">
        <v>30</v>
      </c>
      <c r="D281" s="5" t="s">
        <v>315</v>
      </c>
      <c r="E281" s="1">
        <v>1</v>
      </c>
      <c r="F281" s="7" t="s">
        <v>59</v>
      </c>
      <c r="G281" s="1">
        <v>1</v>
      </c>
      <c r="H281" s="23" t="str">
        <f t="shared" ref="H281:H344" si="10">_xlfn.CONCAT(H$4, B281, ", ", C281, ", '", D281, "', ", E281, ", ", F281, ", ", G281, ");")</f>
        <v>INSERT INTO opcs_x_cats (id_opcion, id_catalogo, nombre, estatus, fecha_creacion, creado_por) VALUES (3, 30, 'COMISIONES + CLUB MAD. + MKTD', 1, GETDATE(), 1);</v>
      </c>
      <c r="I281" s="24" t="str">
        <f t="shared" ref="I281:I344" si="11">_xlfn.CONCAT("UPDATE opcs_x_cats SET nombre = '", D281, "', estatus = ", E281, " WHERE id_opcion = ",B281, " AND id_catalogo = ", C281, ";")</f>
        <v>UPDATE opcs_x_cats SET nombre = 'COMISIONES + CLUB MAD. + MKTD', estatus = 1 WHERE id_opcion = 3 AND id_catalogo = 30;</v>
      </c>
    </row>
    <row r="282" spans="2:9" ht="16.8" x14ac:dyDescent="0.3">
      <c r="B282" s="1">
        <v>4</v>
      </c>
      <c r="C282" s="1">
        <v>30</v>
      </c>
      <c r="D282" s="5" t="s">
        <v>316</v>
      </c>
      <c r="E282" s="1">
        <v>1</v>
      </c>
      <c r="F282" s="7" t="s">
        <v>59</v>
      </c>
      <c r="G282" s="1">
        <v>1</v>
      </c>
      <c r="H282" s="23" t="str">
        <f t="shared" si="10"/>
        <v>INSERT INTO opcs_x_cats (id_opcion, id_catalogo, nombre, estatus, fecha_creacion, creado_por) VALUES (4, 30, 'COMISIONES + MKTD', 1, GETDATE(), 1);</v>
      </c>
      <c r="I282" s="24" t="str">
        <f t="shared" si="11"/>
        <v>UPDATE opcs_x_cats SET nombre = 'COMISIONES + MKTD', estatus = 1 WHERE id_opcion = 4 AND id_catalogo = 30;</v>
      </c>
    </row>
    <row r="283" spans="2:9" ht="16.8" x14ac:dyDescent="0.3">
      <c r="B283" s="1">
        <v>5</v>
      </c>
      <c r="C283" s="1">
        <v>30</v>
      </c>
      <c r="D283" s="5" t="s">
        <v>317</v>
      </c>
      <c r="E283" s="1">
        <v>1</v>
      </c>
      <c r="F283" s="7" t="s">
        <v>59</v>
      </c>
      <c r="G283" s="1">
        <v>1</v>
      </c>
      <c r="H283" s="23" t="str">
        <f t="shared" si="10"/>
        <v>INSERT INTO opcs_x_cats (id_opcion, id_catalogo, nombre, estatus, fecha_creacion, creado_por) VALUES (5, 30, 'COMISIONES USA', 1, GETDATE(), 1);</v>
      </c>
      <c r="I283" s="24" t="str">
        <f t="shared" si="11"/>
        <v>UPDATE opcs_x_cats SET nombre = 'COMISIONES USA', estatus = 1 WHERE id_opcion = 5 AND id_catalogo = 30;</v>
      </c>
    </row>
    <row r="284" spans="2:9" ht="16.8" x14ac:dyDescent="0.3">
      <c r="B284" s="1">
        <v>1</v>
      </c>
      <c r="C284" s="1">
        <v>31</v>
      </c>
      <c r="D284" s="5" t="s">
        <v>318</v>
      </c>
      <c r="E284" s="1">
        <v>1</v>
      </c>
      <c r="F284" s="7" t="s">
        <v>59</v>
      </c>
      <c r="G284" s="1">
        <v>1</v>
      </c>
      <c r="H284" s="23" t="str">
        <f t="shared" si="10"/>
        <v>INSERT INTO opcs_x_cats (id_opcion, id_catalogo, nombre, estatus, fecha_creacion, creado_por) VALUES (1, 31, 'FORMATO DE RECOMENDADO', 1, GETDATE(), 1);</v>
      </c>
      <c r="I284" s="24" t="str">
        <f t="shared" si="11"/>
        <v>UPDATE opcs_x_cats SET nombre = 'FORMATO DE RECOMENDADO', estatus = 1 WHERE id_opcion = 1 AND id_catalogo = 31;</v>
      </c>
    </row>
    <row r="285" spans="2:9" ht="16.8" x14ac:dyDescent="0.3">
      <c r="B285" s="1">
        <v>2</v>
      </c>
      <c r="C285" s="1">
        <v>31</v>
      </c>
      <c r="D285" s="5" t="s">
        <v>319</v>
      </c>
      <c r="E285" s="1">
        <v>1</v>
      </c>
      <c r="F285" s="7" t="s">
        <v>59</v>
      </c>
      <c r="G285" s="1">
        <v>1</v>
      </c>
      <c r="H285" s="23" t="str">
        <f t="shared" si="10"/>
        <v>INSERT INTO opcs_x_cats (id_opcion, id_catalogo, nombre, estatus, fecha_creacion, creado_por) VALUES (2, 31, 'IDENTIFICACIÓN OFICIAL', 1, GETDATE(), 1);</v>
      </c>
      <c r="I285" s="24" t="str">
        <f t="shared" si="11"/>
        <v>UPDATE opcs_x_cats SET nombre = 'IDENTIFICACIÓN OFICIAL', estatus = 1 WHERE id_opcion = 2 AND id_catalogo = 31;</v>
      </c>
    </row>
    <row r="286" spans="2:9" ht="16.8" x14ac:dyDescent="0.3">
      <c r="B286" s="1">
        <v>3</v>
      </c>
      <c r="C286" s="1">
        <v>31</v>
      </c>
      <c r="D286" s="5" t="s">
        <v>320</v>
      </c>
      <c r="E286" s="1">
        <v>1</v>
      </c>
      <c r="F286" s="7" t="s">
        <v>59</v>
      </c>
      <c r="G286" s="1">
        <v>1</v>
      </c>
      <c r="H286" s="23" t="str">
        <f t="shared" si="10"/>
        <v>INSERT INTO opcs_x_cats (id_opcion, id_catalogo, nombre, estatus, fecha_creacion, creado_por) VALUES (3, 31, 'COMPROBANTE DE DOMICILIO', 1, GETDATE(), 1);</v>
      </c>
      <c r="I286" s="24" t="str">
        <f t="shared" si="11"/>
        <v>UPDATE opcs_x_cats SET nombre = 'COMPROBANTE DE DOMICILIO', estatus = 1 WHERE id_opcion = 3 AND id_catalogo = 31;</v>
      </c>
    </row>
    <row r="287" spans="2:9" ht="16.8" x14ac:dyDescent="0.3">
      <c r="B287" s="1">
        <v>4</v>
      </c>
      <c r="C287" s="1">
        <v>31</v>
      </c>
      <c r="D287" s="5" t="s">
        <v>321</v>
      </c>
      <c r="E287" s="1">
        <v>1</v>
      </c>
      <c r="F287" s="7" t="s">
        <v>59</v>
      </c>
      <c r="G287" s="1">
        <v>1</v>
      </c>
      <c r="H287" s="23" t="str">
        <f t="shared" si="10"/>
        <v>INSERT INTO opcs_x_cats (id_opcion, id_catalogo, nombre, estatus, fecha_creacion, creado_por) VALUES (4, 31, 'RECIBOS DE APARTADO Y ENGANCHE', 1, GETDATE(), 1);</v>
      </c>
      <c r="I287" s="24" t="str">
        <f t="shared" si="11"/>
        <v>UPDATE opcs_x_cats SET nombre = 'RECIBOS DE APARTADO Y ENGANCHE', estatus = 1 WHERE id_opcion = 4 AND id_catalogo = 31;</v>
      </c>
    </row>
    <row r="288" spans="2:9" ht="16.8" x14ac:dyDescent="0.3">
      <c r="B288" s="1">
        <v>5</v>
      </c>
      <c r="C288" s="1">
        <v>31</v>
      </c>
      <c r="D288" s="5" t="s">
        <v>322</v>
      </c>
      <c r="E288" s="1">
        <v>0</v>
      </c>
      <c r="F288" s="7" t="s">
        <v>59</v>
      </c>
      <c r="G288" s="1">
        <v>1</v>
      </c>
      <c r="H288" s="23" t="str">
        <f t="shared" si="10"/>
        <v>INSERT INTO opcs_x_cats (id_opcion, id_catalogo, nombre, estatus, fecha_creacion, creado_por) VALUES (5, 31, 'FORMATO DE FACTURA', 0, GETDATE(), 1);</v>
      </c>
      <c r="I288" s="24" t="str">
        <f t="shared" si="11"/>
        <v>UPDATE opcs_x_cats SET nombre = 'FORMATO DE FACTURA', estatus = 0 WHERE id_opcion = 5 AND id_catalogo = 31;</v>
      </c>
    </row>
    <row r="289" spans="2:9" ht="16.8" x14ac:dyDescent="0.3">
      <c r="B289" s="1">
        <v>6</v>
      </c>
      <c r="C289" s="1">
        <v>31</v>
      </c>
      <c r="D289" s="5" t="s">
        <v>323</v>
      </c>
      <c r="E289" s="1">
        <v>0</v>
      </c>
      <c r="F289" s="7" t="s">
        <v>59</v>
      </c>
      <c r="G289" s="1">
        <v>1</v>
      </c>
      <c r="H289" s="23" t="str">
        <f t="shared" si="10"/>
        <v>INSERT INTO opcs_x_cats (id_opcion, id_catalogo, nombre, estatus, fecha_creacion, creado_por) VALUES (6, 31, 'CRM EVIDENCIA PROSPECCIÓN', 0, GETDATE(), 1);</v>
      </c>
      <c r="I289" s="24" t="str">
        <f t="shared" si="11"/>
        <v>UPDATE opcs_x_cats SET nombre = 'CRM EVIDENCIA PROSPECCIÓN', estatus = 0 WHERE id_opcion = 6 AND id_catalogo = 31;</v>
      </c>
    </row>
    <row r="290" spans="2:9" ht="16.8" x14ac:dyDescent="0.3">
      <c r="B290" s="1">
        <v>7</v>
      </c>
      <c r="C290" s="1">
        <v>31</v>
      </c>
      <c r="D290" s="5" t="s">
        <v>324</v>
      </c>
      <c r="E290" s="1">
        <v>1</v>
      </c>
      <c r="F290" s="7" t="s">
        <v>59</v>
      </c>
      <c r="G290" s="1">
        <v>1</v>
      </c>
      <c r="H290" s="23" t="str">
        <f t="shared" si="10"/>
        <v>INSERT INTO opcs_x_cats (id_opcion, id_catalogo, nombre, estatus, fecha_creacion, creado_por) VALUES (7, 31, 'CORRIDA', 1, GETDATE(), 1);</v>
      </c>
      <c r="I290" s="24" t="str">
        <f t="shared" si="11"/>
        <v>UPDATE opcs_x_cats SET nombre = 'CORRIDA', estatus = 1 WHERE id_opcion = 7 AND id_catalogo = 31;</v>
      </c>
    </row>
    <row r="291" spans="2:9" ht="16.8" x14ac:dyDescent="0.3">
      <c r="B291" s="1">
        <v>8</v>
      </c>
      <c r="C291" s="1">
        <v>31</v>
      </c>
      <c r="D291" s="5" t="s">
        <v>325</v>
      </c>
      <c r="E291" s="1">
        <v>1</v>
      </c>
      <c r="F291" s="7" t="s">
        <v>59</v>
      </c>
      <c r="G291" s="1">
        <v>1</v>
      </c>
      <c r="H291" s="23" t="str">
        <f t="shared" si="10"/>
        <v>INSERT INTO opcs_x_cats (id_opcion, id_catalogo, nombre, estatus, fecha_creacion, creado_por) VALUES (8, 31, 'CONTRATO', 1, GETDATE(), 1);</v>
      </c>
      <c r="I291" s="24" t="str">
        <f t="shared" si="11"/>
        <v>UPDATE opcs_x_cats SET nombre = 'CONTRATO', estatus = 1 WHERE id_opcion = 8 AND id_catalogo = 31;</v>
      </c>
    </row>
    <row r="292" spans="2:9" ht="16.8" x14ac:dyDescent="0.3">
      <c r="B292" s="1">
        <v>15</v>
      </c>
      <c r="C292" s="1">
        <v>31</v>
      </c>
      <c r="D292" s="5" t="s">
        <v>326</v>
      </c>
      <c r="E292" s="1">
        <v>1</v>
      </c>
      <c r="F292" s="7" t="s">
        <v>59</v>
      </c>
      <c r="G292" s="1">
        <v>1</v>
      </c>
      <c r="H292" s="23" t="str">
        <f t="shared" si="10"/>
        <v>INSERT INTO opcs_x_cats (id_opcion, id_catalogo, nombre, estatus, fecha_creacion, creado_por) VALUES (15, 31, 'EVIDENCIA ASESOR MKTD', 1, GETDATE(), 1);</v>
      </c>
      <c r="I292" s="24" t="str">
        <f t="shared" si="11"/>
        <v>UPDATE opcs_x_cats SET nombre = 'EVIDENCIA ASESOR MKTD', estatus = 1 WHERE id_opcion = 15 AND id_catalogo = 31;</v>
      </c>
    </row>
    <row r="293" spans="2:9" ht="16.8" x14ac:dyDescent="0.3">
      <c r="B293" s="1">
        <v>20</v>
      </c>
      <c r="C293" s="1">
        <v>31</v>
      </c>
      <c r="D293" s="5" t="s">
        <v>327</v>
      </c>
      <c r="E293" s="1">
        <v>1</v>
      </c>
      <c r="F293" s="7" t="s">
        <v>59</v>
      </c>
      <c r="G293" s="1">
        <v>1</v>
      </c>
      <c r="H293" s="23" t="str">
        <f t="shared" si="10"/>
        <v>INSERT INTO opcs_x_cats (id_opcion, id_catalogo, nombre, estatus, fecha_creacion, creado_por) VALUES (20, 31, 'CUPÓN DE DESCUENTOS Y AUTORIZACIONES', 1, GETDATE(), 1);</v>
      </c>
      <c r="I293" s="24" t="str">
        <f t="shared" si="11"/>
        <v>UPDATE opcs_x_cats SET nombre = 'CUPÓN DE DESCUENTOS Y AUTORIZACIONES', estatus = 1 WHERE id_opcion = 20 AND id_catalogo = 31;</v>
      </c>
    </row>
    <row r="294" spans="2:9" ht="16.8" x14ac:dyDescent="0.3">
      <c r="B294" s="1">
        <v>26</v>
      </c>
      <c r="C294" s="1">
        <v>31</v>
      </c>
      <c r="D294" s="5" t="s">
        <v>328</v>
      </c>
      <c r="E294" s="1">
        <v>1</v>
      </c>
      <c r="F294" s="7" t="s">
        <v>59</v>
      </c>
      <c r="G294" s="1">
        <v>1</v>
      </c>
      <c r="H294" s="23" t="str">
        <f t="shared" si="10"/>
        <v>INSERT INTO opcs_x_cats (id_opcion, id_catalogo, nombre, estatus, fecha_creacion, creado_por) VALUES (26, 31, 'IDENTIFICACIÓN OFICIAL DE BENEFICIARIO', 1, GETDATE(), 1);</v>
      </c>
      <c r="I294" s="24" t="str">
        <f t="shared" si="11"/>
        <v>UPDATE opcs_x_cats SET nombre = 'IDENTIFICACIÓN OFICIAL DE BENEFICIARIO', estatus = 1 WHERE id_opcion = 26 AND id_catalogo = 31;</v>
      </c>
    </row>
    <row r="295" spans="2:9" ht="16.8" x14ac:dyDescent="0.3">
      <c r="B295" s="1">
        <v>27</v>
      </c>
      <c r="C295" s="1">
        <v>31</v>
      </c>
      <c r="D295" s="5" t="s">
        <v>329</v>
      </c>
      <c r="E295" s="1">
        <v>1</v>
      </c>
      <c r="F295" s="7" t="s">
        <v>59</v>
      </c>
      <c r="G295" s="1">
        <v>1</v>
      </c>
      <c r="H295" s="23" t="str">
        <f t="shared" si="10"/>
        <v>INSERT INTO opcs_x_cats (id_opcion, id_catalogo, nombre, estatus, fecha_creacion, creado_por) VALUES (27, 31, 'IDENTIFICACIÓN OFICIAL DE CONYUGUE', 1, GETDATE(), 1);</v>
      </c>
      <c r="I295" s="24" t="str">
        <f t="shared" si="11"/>
        <v>UPDATE opcs_x_cats SET nombre = 'IDENTIFICACIÓN OFICIAL DE CONYUGUE', estatus = 1 WHERE id_opcion = 27 AND id_catalogo = 31;</v>
      </c>
    </row>
    <row r="296" spans="2:9" ht="16.8" x14ac:dyDescent="0.3">
      <c r="B296" s="1">
        <v>28</v>
      </c>
      <c r="C296" s="1">
        <v>31</v>
      </c>
      <c r="D296" s="5" t="s">
        <v>330</v>
      </c>
      <c r="E296" s="1">
        <v>1</v>
      </c>
      <c r="F296" s="7" t="s">
        <v>59</v>
      </c>
      <c r="G296" s="1">
        <v>1</v>
      </c>
      <c r="H296" s="23" t="str">
        <f t="shared" si="10"/>
        <v>INSERT INTO opcs_x_cats (id_opcion, id_catalogo, nombre, estatus, fecha_creacion, creado_por) VALUES (28, 31, 'ACTA DE MATRIMONIO', 1, GETDATE(), 1);</v>
      </c>
      <c r="I296" s="24" t="str">
        <f t="shared" si="11"/>
        <v>UPDATE opcs_x_cats SET nombre = 'ACTA DE MATRIMONIO', estatus = 1 WHERE id_opcion = 28 AND id_catalogo = 31;</v>
      </c>
    </row>
    <row r="297" spans="2:9" ht="16.8" x14ac:dyDescent="0.3">
      <c r="B297" s="1">
        <v>7</v>
      </c>
      <c r="C297" s="1">
        <v>32</v>
      </c>
      <c r="D297" s="5" t="s">
        <v>324</v>
      </c>
      <c r="E297" s="1">
        <v>1</v>
      </c>
      <c r="F297" s="7" t="s">
        <v>59</v>
      </c>
      <c r="G297" s="1">
        <v>1</v>
      </c>
      <c r="H297" s="23" t="str">
        <f t="shared" si="10"/>
        <v>INSERT INTO opcs_x_cats (id_opcion, id_catalogo, nombre, estatus, fecha_creacion, creado_por) VALUES (7, 32, 'CORRIDA', 1, GETDATE(), 1);</v>
      </c>
      <c r="I297" s="24" t="str">
        <f t="shared" si="11"/>
        <v>UPDATE opcs_x_cats SET nombre = 'CORRIDA', estatus = 1 WHERE id_opcion = 7 AND id_catalogo = 32;</v>
      </c>
    </row>
    <row r="298" spans="2:9" ht="16.8" x14ac:dyDescent="0.3">
      <c r="B298" s="1">
        <v>8</v>
      </c>
      <c r="C298" s="1">
        <v>32</v>
      </c>
      <c r="D298" s="5" t="s">
        <v>325</v>
      </c>
      <c r="E298" s="1">
        <v>1</v>
      </c>
      <c r="F298" s="7" t="s">
        <v>59</v>
      </c>
      <c r="G298" s="1">
        <v>1</v>
      </c>
      <c r="H298" s="23" t="str">
        <f t="shared" si="10"/>
        <v>INSERT INTO opcs_x_cats (id_opcion, id_catalogo, nombre, estatus, fecha_creacion, creado_por) VALUES (8, 32, 'CONTRATO', 1, GETDATE(), 1);</v>
      </c>
      <c r="I298" s="24" t="str">
        <f t="shared" si="11"/>
        <v>UPDATE opcs_x_cats SET nombre = 'CONTRATO', estatus = 1 WHERE id_opcion = 8 AND id_catalogo = 32;</v>
      </c>
    </row>
    <row r="299" spans="2:9" ht="16.8" x14ac:dyDescent="0.3">
      <c r="B299" s="1">
        <v>9</v>
      </c>
      <c r="C299" s="1">
        <v>32</v>
      </c>
      <c r="D299" s="5" t="s">
        <v>318</v>
      </c>
      <c r="E299" s="1">
        <v>1</v>
      </c>
      <c r="F299" s="7" t="s">
        <v>59</v>
      </c>
      <c r="G299" s="1">
        <v>1</v>
      </c>
      <c r="H299" s="23" t="str">
        <f t="shared" si="10"/>
        <v>INSERT INTO opcs_x_cats (id_opcion, id_catalogo, nombre, estatus, fecha_creacion, creado_por) VALUES (9, 32, 'FORMATO DE RECOMENDADO', 1, GETDATE(), 1);</v>
      </c>
      <c r="I299" s="24" t="str">
        <f t="shared" si="11"/>
        <v>UPDATE opcs_x_cats SET nombre = 'FORMATO DE RECOMENDADO', estatus = 1 WHERE id_opcion = 9 AND id_catalogo = 32;</v>
      </c>
    </row>
    <row r="300" spans="2:9" ht="16.8" x14ac:dyDescent="0.3">
      <c r="B300" s="1">
        <v>10</v>
      </c>
      <c r="C300" s="1">
        <v>32</v>
      </c>
      <c r="D300" s="5" t="s">
        <v>319</v>
      </c>
      <c r="E300" s="1">
        <v>1</v>
      </c>
      <c r="F300" s="7" t="s">
        <v>59</v>
      </c>
      <c r="G300" s="1">
        <v>1</v>
      </c>
      <c r="H300" s="23" t="str">
        <f t="shared" si="10"/>
        <v>INSERT INTO opcs_x_cats (id_opcion, id_catalogo, nombre, estatus, fecha_creacion, creado_por) VALUES (10, 32, 'IDENTIFICACIÓN OFICIAL', 1, GETDATE(), 1);</v>
      </c>
      <c r="I300" s="24" t="str">
        <f t="shared" si="11"/>
        <v>UPDATE opcs_x_cats SET nombre = 'IDENTIFICACIÓN OFICIAL', estatus = 1 WHERE id_opcion = 10 AND id_catalogo = 32;</v>
      </c>
    </row>
    <row r="301" spans="2:9" ht="16.8" x14ac:dyDescent="0.3">
      <c r="B301" s="1">
        <v>11</v>
      </c>
      <c r="C301" s="1">
        <v>32</v>
      </c>
      <c r="D301" s="5" t="s">
        <v>320</v>
      </c>
      <c r="E301" s="1">
        <v>1</v>
      </c>
      <c r="F301" s="7" t="s">
        <v>59</v>
      </c>
      <c r="G301" s="1">
        <v>1</v>
      </c>
      <c r="H301" s="23" t="str">
        <f t="shared" si="10"/>
        <v>INSERT INTO opcs_x_cats (id_opcion, id_catalogo, nombre, estatus, fecha_creacion, creado_por) VALUES (11, 32, 'COMPROBANTE DE DOMICILIO', 1, GETDATE(), 1);</v>
      </c>
      <c r="I301" s="24" t="str">
        <f t="shared" si="11"/>
        <v>UPDATE opcs_x_cats SET nombre = 'COMPROBANTE DE DOMICILIO', estatus = 1 WHERE id_opcion = 11 AND id_catalogo = 32;</v>
      </c>
    </row>
    <row r="302" spans="2:9" ht="16.8" x14ac:dyDescent="0.3">
      <c r="B302" s="1">
        <v>12</v>
      </c>
      <c r="C302" s="1">
        <v>32</v>
      </c>
      <c r="D302" s="5" t="s">
        <v>321</v>
      </c>
      <c r="E302" s="1">
        <v>1</v>
      </c>
      <c r="F302" s="7" t="s">
        <v>59</v>
      </c>
      <c r="G302" s="1">
        <v>1</v>
      </c>
      <c r="H302" s="23" t="str">
        <f t="shared" si="10"/>
        <v>INSERT INTO opcs_x_cats (id_opcion, id_catalogo, nombre, estatus, fecha_creacion, creado_por) VALUES (12, 32, 'RECIBOS DE APARTADO Y ENGANCHE', 1, GETDATE(), 1);</v>
      </c>
      <c r="I302" s="24" t="str">
        <f t="shared" si="11"/>
        <v>UPDATE opcs_x_cats SET nombre = 'RECIBOS DE APARTADO Y ENGANCHE', estatus = 1 WHERE id_opcion = 12 AND id_catalogo = 32;</v>
      </c>
    </row>
    <row r="303" spans="2:9" ht="16.8" x14ac:dyDescent="0.3">
      <c r="B303" s="1">
        <v>13</v>
      </c>
      <c r="C303" s="1">
        <v>32</v>
      </c>
      <c r="D303" s="5" t="s">
        <v>322</v>
      </c>
      <c r="E303" s="1">
        <v>0</v>
      </c>
      <c r="F303" s="7" t="s">
        <v>59</v>
      </c>
      <c r="G303" s="1">
        <v>1</v>
      </c>
      <c r="H303" s="23" t="str">
        <f t="shared" si="10"/>
        <v>INSERT INTO opcs_x_cats (id_opcion, id_catalogo, nombre, estatus, fecha_creacion, creado_por) VALUES (13, 32, 'FORMATO DE FACTURA', 0, GETDATE(), 1);</v>
      </c>
      <c r="I303" s="24" t="str">
        <f t="shared" si="11"/>
        <v>UPDATE opcs_x_cats SET nombre = 'FORMATO DE FACTURA', estatus = 0 WHERE id_opcion = 13 AND id_catalogo = 32;</v>
      </c>
    </row>
    <row r="304" spans="2:9" ht="16.8" x14ac:dyDescent="0.3">
      <c r="B304" s="1">
        <v>14</v>
      </c>
      <c r="C304" s="1">
        <v>32</v>
      </c>
      <c r="D304" s="5" t="s">
        <v>323</v>
      </c>
      <c r="E304" s="1">
        <v>0</v>
      </c>
      <c r="F304" s="7" t="s">
        <v>59</v>
      </c>
      <c r="G304" s="1">
        <v>1</v>
      </c>
      <c r="H304" s="23" t="str">
        <f t="shared" si="10"/>
        <v>INSERT INTO opcs_x_cats (id_opcion, id_catalogo, nombre, estatus, fecha_creacion, creado_por) VALUES (14, 32, 'CRM EVIDENCIA PROSPECCIÓN', 0, GETDATE(), 1);</v>
      </c>
      <c r="I304" s="24" t="str">
        <f t="shared" si="11"/>
        <v>UPDATE opcs_x_cats SET nombre = 'CRM EVIDENCIA PROSPECCIÓN', estatus = 0 WHERE id_opcion = 14 AND id_catalogo = 32;</v>
      </c>
    </row>
    <row r="305" spans="2:9" ht="16.8" x14ac:dyDescent="0.3">
      <c r="B305" s="1">
        <v>15</v>
      </c>
      <c r="C305" s="1">
        <v>32</v>
      </c>
      <c r="D305" s="5" t="s">
        <v>326</v>
      </c>
      <c r="E305" s="1">
        <v>1</v>
      </c>
      <c r="F305" s="7" t="s">
        <v>59</v>
      </c>
      <c r="G305" s="1">
        <v>1</v>
      </c>
      <c r="H305" s="23" t="str">
        <f t="shared" si="10"/>
        <v>INSERT INTO opcs_x_cats (id_opcion, id_catalogo, nombre, estatus, fecha_creacion, creado_por) VALUES (15, 32, 'EVIDENCIA ASESOR MKTD', 1, GETDATE(), 1);</v>
      </c>
      <c r="I305" s="24" t="str">
        <f t="shared" si="11"/>
        <v>UPDATE opcs_x_cats SET nombre = 'EVIDENCIA ASESOR MKTD', estatus = 1 WHERE id_opcion = 15 AND id_catalogo = 32;</v>
      </c>
    </row>
    <row r="306" spans="2:9" ht="16.8" x14ac:dyDescent="0.3">
      <c r="B306" s="1">
        <v>17</v>
      </c>
      <c r="C306" s="1">
        <v>32</v>
      </c>
      <c r="D306" s="5" t="s">
        <v>327</v>
      </c>
      <c r="E306" s="1">
        <v>1</v>
      </c>
      <c r="F306" s="7" t="s">
        <v>59</v>
      </c>
      <c r="G306" s="1">
        <v>1</v>
      </c>
      <c r="H306" s="23" t="str">
        <f t="shared" si="10"/>
        <v>INSERT INTO opcs_x_cats (id_opcion, id_catalogo, nombre, estatus, fecha_creacion, creado_por) VALUES (17, 32, 'CUPÓN DE DESCUENTOS Y AUTORIZACIONES', 1, GETDATE(), 1);</v>
      </c>
      <c r="I306" s="24" t="str">
        <f t="shared" si="11"/>
        <v>UPDATE opcs_x_cats SET nombre = 'CUPÓN DE DESCUENTOS Y AUTORIZACIONES', estatus = 1 WHERE id_opcion = 17 AND id_catalogo = 32;</v>
      </c>
    </row>
    <row r="307" spans="2:9" ht="16.8" x14ac:dyDescent="0.3">
      <c r="B307" s="1">
        <v>22</v>
      </c>
      <c r="C307" s="1">
        <v>32</v>
      </c>
      <c r="D307" s="5" t="s">
        <v>331</v>
      </c>
      <c r="E307" s="1">
        <v>1</v>
      </c>
      <c r="F307" s="7" t="s">
        <v>59</v>
      </c>
      <c r="G307" s="1">
        <v>1</v>
      </c>
      <c r="H307" s="23" t="str">
        <f t="shared" si="10"/>
        <v>INSERT INTO opcs_x_cats (id_opcion, id_catalogo, nombre, estatus, fecha_creacion, creado_por) VALUES (22, 32, 'ACTA CONSTITUTIVA Y/O PROTOCOLIZACION DE ASAMBLEA CON DATOS DE INSCRIPCION AL REGISTRO PÚBLICO DE LA PROPIEDAD Y DEL COMERCIO', 1, GETDATE(), 1);</v>
      </c>
      <c r="I307" s="24" t="str">
        <f t="shared" si="11"/>
        <v>UPDATE opcs_x_cats SET nombre = 'ACTA CONSTITUTIVA Y/O PROTOCOLIZACION DE ASAMBLEA CON DATOS DE INSCRIPCION AL REGISTRO PÚBLICO DE LA PROPIEDAD Y DEL COMERCIO', estatus = 1 WHERE id_opcion = 22 AND id_catalogo = 32;</v>
      </c>
    </row>
    <row r="308" spans="2:9" ht="16.8" x14ac:dyDescent="0.3">
      <c r="B308" s="1">
        <v>23</v>
      </c>
      <c r="C308" s="1">
        <v>32</v>
      </c>
      <c r="D308" s="5" t="s">
        <v>332</v>
      </c>
      <c r="E308" s="1">
        <v>1</v>
      </c>
      <c r="F308" s="7" t="s">
        <v>59</v>
      </c>
      <c r="G308" s="1">
        <v>1</v>
      </c>
      <c r="H308" s="23" t="str">
        <f t="shared" si="10"/>
        <v>INSERT INTO opcs_x_cats (id_opcion, id_catalogo, nombre, estatus, fecha_creacion, creado_por) VALUES (23, 32, 'PODER DEL REPRESENTANTE LEGAL INSCRITO', 1, GETDATE(), 1);</v>
      </c>
      <c r="I308" s="24" t="str">
        <f t="shared" si="11"/>
        <v>UPDATE opcs_x_cats SET nombre = 'PODER DEL REPRESENTANTE LEGAL INSCRITO', estatus = 1 WHERE id_opcion = 23 AND id_catalogo = 32;</v>
      </c>
    </row>
    <row r="309" spans="2:9" ht="16.8" x14ac:dyDescent="0.3">
      <c r="B309" s="1">
        <v>24</v>
      </c>
      <c r="C309" s="1">
        <v>32</v>
      </c>
      <c r="D309" s="5" t="s">
        <v>333</v>
      </c>
      <c r="E309" s="1">
        <v>1</v>
      </c>
      <c r="F309" s="7" t="s">
        <v>59</v>
      </c>
      <c r="G309" s="1">
        <v>1</v>
      </c>
      <c r="H309" s="23" t="str">
        <f t="shared" si="10"/>
        <v>INSERT INTO opcs_x_cats (id_opcion, id_catalogo, nombre, estatus, fecha_creacion, creado_por) VALUES (24, 32, 'INSCRIPCIÓN DEL RFC', 1, GETDATE(), 1);</v>
      </c>
      <c r="I309" s="24" t="str">
        <f t="shared" si="11"/>
        <v>UPDATE opcs_x_cats SET nombre = 'INSCRIPCIÓN DEL RFC', estatus = 1 WHERE id_opcion = 24 AND id_catalogo = 32;</v>
      </c>
    </row>
    <row r="310" spans="2:9" ht="16.8" x14ac:dyDescent="0.3">
      <c r="B310" s="1">
        <v>25</v>
      </c>
      <c r="C310" s="1">
        <v>32</v>
      </c>
      <c r="D310" s="5" t="s">
        <v>334</v>
      </c>
      <c r="E310" s="1">
        <v>1</v>
      </c>
      <c r="F310" s="7" t="s">
        <v>59</v>
      </c>
      <c r="G310" s="1">
        <v>1</v>
      </c>
      <c r="H310" s="23" t="str">
        <f t="shared" si="10"/>
        <v>INSERT INTO opcs_x_cats (id_opcion, id_catalogo, nombre, estatus, fecha_creacion, creado_por) VALUES (25, 32, 'IDENTIFICACIÓN DE SOCIO MAYORITARIO', 1, GETDATE(), 1);</v>
      </c>
      <c r="I310" s="24" t="str">
        <f t="shared" si="11"/>
        <v>UPDATE opcs_x_cats SET nombre = 'IDENTIFICACIÓN DE SOCIO MAYORITARIO', estatus = 1 WHERE id_opcion = 25 AND id_catalogo = 32;</v>
      </c>
    </row>
    <row r="311" spans="2:9" ht="16.8" x14ac:dyDescent="0.3">
      <c r="B311" s="1">
        <v>1</v>
      </c>
      <c r="C311" s="1">
        <v>33</v>
      </c>
      <c r="D311" s="5" t="s">
        <v>335</v>
      </c>
      <c r="E311" s="1">
        <v>1</v>
      </c>
      <c r="F311" s="7" t="s">
        <v>59</v>
      </c>
      <c r="G311" s="1">
        <v>1</v>
      </c>
      <c r="H311" s="23" t="str">
        <f t="shared" si="10"/>
        <v>INSERT INTO opcs_x_cats (id_opcion, id_catalogo, nombre, estatus, fecha_creacion, creado_por) VALUES (1, 33, 'Solicitud nueva', 1, GETDATE(), 1);</v>
      </c>
      <c r="I311" s="24" t="str">
        <f t="shared" si="11"/>
        <v>UPDATE opcs_x_cats SET nombre = 'Solicitud nueva', estatus = 1 WHERE id_opcion = 1 AND id_catalogo = 33;</v>
      </c>
    </row>
    <row r="312" spans="2:9" ht="16.8" x14ac:dyDescent="0.3">
      <c r="B312" s="1">
        <v>2</v>
      </c>
      <c r="C312" s="1">
        <v>33</v>
      </c>
      <c r="D312" s="5" t="s">
        <v>336</v>
      </c>
      <c r="E312" s="1">
        <v>1</v>
      </c>
      <c r="F312" s="7" t="s">
        <v>59</v>
      </c>
      <c r="G312" s="1">
        <v>1</v>
      </c>
      <c r="H312" s="23" t="str">
        <f t="shared" si="10"/>
        <v>INSERT INTO opcs_x_cats (id_opcion, id_catalogo, nombre, estatus, fecha_creacion, creado_por) VALUES (2, 33, 'En revision Jefe', 1, GETDATE(), 1);</v>
      </c>
      <c r="I312" s="24" t="str">
        <f t="shared" si="11"/>
        <v>UPDATE opcs_x_cats SET nombre = 'En revision Jefe', estatus = 1 WHERE id_opcion = 2 AND id_catalogo = 33;</v>
      </c>
    </row>
    <row r="313" spans="2:9" ht="16.8" x14ac:dyDescent="0.3">
      <c r="B313" s="1">
        <v>3</v>
      </c>
      <c r="C313" s="1">
        <v>33</v>
      </c>
      <c r="D313" s="5" t="s">
        <v>337</v>
      </c>
      <c r="E313" s="1">
        <v>1</v>
      </c>
      <c r="F313" s="7" t="s">
        <v>59</v>
      </c>
      <c r="G313" s="1">
        <v>1</v>
      </c>
      <c r="H313" s="23" t="str">
        <f t="shared" si="10"/>
        <v>INSERT INTO opcs_x_cats (id_opcion, id_catalogo, nombre, estatus, fecha_creacion, creado_por) VALUES (3, 33, 'Aprobada Jefe', 1, GETDATE(), 1);</v>
      </c>
      <c r="I313" s="24" t="str">
        <f t="shared" si="11"/>
        <v>UPDATE opcs_x_cats SET nombre = 'Aprobada Jefe', estatus = 1 WHERE id_opcion = 3 AND id_catalogo = 33;</v>
      </c>
    </row>
    <row r="314" spans="2:9" ht="16.8" x14ac:dyDescent="0.3">
      <c r="B314" s="1">
        <v>4</v>
      </c>
      <c r="C314" s="1">
        <v>33</v>
      </c>
      <c r="D314" s="5" t="s">
        <v>338</v>
      </c>
      <c r="E314" s="1">
        <v>1</v>
      </c>
      <c r="F314" s="7" t="s">
        <v>59</v>
      </c>
      <c r="G314" s="1">
        <v>1</v>
      </c>
      <c r="H314" s="23" t="str">
        <f t="shared" si="10"/>
        <v>INSERT INTO opcs_x_cats (id_opcion, id_catalogo, nombre, estatus, fecha_creacion, creado_por) VALUES (4, 33, 'En revision Contraloria', 1, GETDATE(), 1);</v>
      </c>
      <c r="I314" s="24" t="str">
        <f t="shared" si="11"/>
        <v>UPDATE opcs_x_cats SET nombre = 'En revision Contraloria', estatus = 1 WHERE id_opcion = 4 AND id_catalogo = 33;</v>
      </c>
    </row>
    <row r="315" spans="2:9" ht="16.8" x14ac:dyDescent="0.3">
      <c r="B315" s="1">
        <v>5</v>
      </c>
      <c r="C315" s="1">
        <v>33</v>
      </c>
      <c r="D315" s="5" t="s">
        <v>339</v>
      </c>
      <c r="E315" s="1">
        <v>1</v>
      </c>
      <c r="F315" s="7" t="s">
        <v>59</v>
      </c>
      <c r="G315" s="1">
        <v>1</v>
      </c>
      <c r="H315" s="23" t="str">
        <f t="shared" si="10"/>
        <v>INSERT INTO opcs_x_cats (id_opcion, id_catalogo, nombre, estatus, fecha_creacion, creado_por) VALUES (5, 33, 'Aprobada contraloria', 1, GETDATE(), 1);</v>
      </c>
      <c r="I315" s="24" t="str">
        <f t="shared" si="11"/>
        <v>UPDATE opcs_x_cats SET nombre = 'Aprobada contraloria', estatus = 1 WHERE id_opcion = 5 AND id_catalogo = 33;</v>
      </c>
    </row>
    <row r="316" spans="2:9" ht="16.8" x14ac:dyDescent="0.3">
      <c r="B316" s="1">
        <v>6</v>
      </c>
      <c r="C316" s="1">
        <v>33</v>
      </c>
      <c r="D316" s="5" t="s">
        <v>340</v>
      </c>
      <c r="E316" s="1">
        <v>1</v>
      </c>
      <c r="F316" s="7" t="s">
        <v>59</v>
      </c>
      <c r="G316" s="1">
        <v>1</v>
      </c>
      <c r="H316" s="23" t="str">
        <f t="shared" si="10"/>
        <v>INSERT INTO opcs_x_cats (id_opcion, id_catalogo, nombre, estatus, fecha_creacion, creado_por) VALUES (6, 33, 'Rechazada', 1, GETDATE(), 1);</v>
      </c>
      <c r="I316" s="24" t="str">
        <f t="shared" si="11"/>
        <v>UPDATE opcs_x_cats SET nombre = 'Rechazada', estatus = 1 WHERE id_opcion = 6 AND id_catalogo = 33;</v>
      </c>
    </row>
    <row r="317" spans="2:9" ht="16.8" x14ac:dyDescent="0.3">
      <c r="B317" s="1">
        <v>7</v>
      </c>
      <c r="C317" s="1">
        <v>33</v>
      </c>
      <c r="D317" s="5" t="s">
        <v>341</v>
      </c>
      <c r="E317" s="1">
        <v>1</v>
      </c>
      <c r="F317" s="7" t="s">
        <v>59</v>
      </c>
      <c r="G317" s="1">
        <v>1</v>
      </c>
      <c r="H317" s="23" t="str">
        <f t="shared" si="10"/>
        <v>INSERT INTO opcs_x_cats (id_opcion, id_catalogo, nombre, estatus, fecha_creacion, creado_por) VALUES (7, 33, 'Finalizada', 1, GETDATE(), 1);</v>
      </c>
      <c r="I317" s="24" t="str">
        <f t="shared" si="11"/>
        <v>UPDATE opcs_x_cats SET nombre = 'Finalizada', estatus = 1 WHERE id_opcion = 7 AND id_catalogo = 33;</v>
      </c>
    </row>
    <row r="318" spans="2:9" ht="16.8" x14ac:dyDescent="0.3">
      <c r="B318" s="1">
        <v>1</v>
      </c>
      <c r="C318" s="1">
        <v>34</v>
      </c>
      <c r="D318" s="5" t="s">
        <v>342</v>
      </c>
      <c r="E318" s="1">
        <v>1</v>
      </c>
      <c r="F318" s="7" t="s">
        <v>59</v>
      </c>
      <c r="G318" s="1">
        <v>1</v>
      </c>
      <c r="H318" s="23" t="str">
        <f t="shared" si="10"/>
        <v>INSERT INTO opcs_x_cats (id_opcion, id_catalogo, nombre, estatus, fecha_creacion, creado_por) VALUES (1, 34, 'Pago nuevo', 1, GETDATE(), 1);</v>
      </c>
      <c r="I318" s="24" t="str">
        <f t="shared" si="11"/>
        <v>UPDATE opcs_x_cats SET nombre = 'Pago nuevo', estatus = 1 WHERE id_opcion = 1 AND id_catalogo = 34;</v>
      </c>
    </row>
    <row r="319" spans="2:9" ht="16.8" x14ac:dyDescent="0.3">
      <c r="B319" s="1">
        <v>2</v>
      </c>
      <c r="C319" s="1">
        <v>34</v>
      </c>
      <c r="D319" s="5" t="s">
        <v>343</v>
      </c>
      <c r="E319" s="1">
        <v>1</v>
      </c>
      <c r="F319" s="7" t="s">
        <v>59</v>
      </c>
      <c r="G319" s="1">
        <v>1</v>
      </c>
      <c r="H319" s="23" t="str">
        <f t="shared" si="10"/>
        <v>INSERT INTO opcs_x_cats (id_opcion, id_catalogo, nombre, estatus, fecha_creacion, creado_por) VALUES (2, 34, 'Pago proceso', 1, GETDATE(), 1);</v>
      </c>
      <c r="I319" s="24" t="str">
        <f t="shared" si="11"/>
        <v>UPDATE opcs_x_cats SET nombre = 'Pago proceso', estatus = 1 WHERE id_opcion = 2 AND id_catalogo = 34;</v>
      </c>
    </row>
    <row r="320" spans="2:9" ht="16.8" x14ac:dyDescent="0.3">
      <c r="B320" s="1">
        <v>3</v>
      </c>
      <c r="C320" s="1">
        <v>34</v>
      </c>
      <c r="D320" s="5" t="s">
        <v>344</v>
      </c>
      <c r="E320" s="1">
        <v>1</v>
      </c>
      <c r="F320" s="7" t="s">
        <v>59</v>
      </c>
      <c r="G320" s="1">
        <v>1</v>
      </c>
      <c r="H320" s="23" t="str">
        <f t="shared" si="10"/>
        <v>INSERT INTO opcs_x_cats (id_opcion, id_catalogo, nombre, estatus, fecha_creacion, creado_por) VALUES (3, 34, 'Pago pausado', 1, GETDATE(), 1);</v>
      </c>
      <c r="I320" s="24" t="str">
        <f t="shared" si="11"/>
        <v>UPDATE opcs_x_cats SET nombre = 'Pago pausado', estatus = 1 WHERE id_opcion = 3 AND id_catalogo = 34;</v>
      </c>
    </row>
    <row r="321" spans="2:9" ht="16.8" x14ac:dyDescent="0.3">
      <c r="B321" s="1">
        <v>4</v>
      </c>
      <c r="C321" s="1">
        <v>34</v>
      </c>
      <c r="D321" s="5" t="s">
        <v>345</v>
      </c>
      <c r="E321" s="1">
        <v>1</v>
      </c>
      <c r="F321" s="7" t="s">
        <v>59</v>
      </c>
      <c r="G321" s="1">
        <v>1</v>
      </c>
      <c r="H321" s="23" t="str">
        <f t="shared" si="10"/>
        <v>INSERT INTO opcs_x_cats (id_opcion, id_catalogo, nombre, estatus, fecha_creacion, creado_por) VALUES (4, 34, 'Pago finalizado', 1, GETDATE(), 1);</v>
      </c>
      <c r="I321" s="24" t="str">
        <f t="shared" si="11"/>
        <v>UPDATE opcs_x_cats SET nombre = 'Pago finalizado', estatus = 1 WHERE id_opcion = 4 AND id_catalogo = 34;</v>
      </c>
    </row>
    <row r="322" spans="2:9" ht="16.8" x14ac:dyDescent="0.3">
      <c r="B322" s="1">
        <v>1</v>
      </c>
      <c r="C322" s="1">
        <v>35</v>
      </c>
      <c r="D322" s="5" t="s">
        <v>346</v>
      </c>
      <c r="E322" s="1">
        <v>1</v>
      </c>
      <c r="F322" s="7" t="s">
        <v>59</v>
      </c>
      <c r="G322" s="1">
        <v>1</v>
      </c>
      <c r="H322" s="23" t="str">
        <f t="shared" si="10"/>
        <v>INSERT INTO opcs_x_cats (id_opcion, id_catalogo, nombre, estatus, fecha_creacion, creado_por) VALUES (1, 35, 'AURA', 1, GETDATE(), 1);</v>
      </c>
      <c r="I322" s="24" t="str">
        <f t="shared" si="11"/>
        <v>UPDATE opcs_x_cats SET nombre = 'AURA', estatus = 1 WHERE id_opcion = 1 AND id_catalogo = 35;</v>
      </c>
    </row>
    <row r="323" spans="2:9" ht="16.8" x14ac:dyDescent="0.3">
      <c r="B323" s="1">
        <v>2</v>
      </c>
      <c r="C323" s="1">
        <v>35</v>
      </c>
      <c r="D323" s="5" t="s">
        <v>347</v>
      </c>
      <c r="E323" s="1">
        <v>1</v>
      </c>
      <c r="F323" s="7" t="s">
        <v>59</v>
      </c>
      <c r="G323" s="1">
        <v>1</v>
      </c>
      <c r="H323" s="23" t="str">
        <f t="shared" si="10"/>
        <v>INSERT INTO opcs_x_cats (id_opcion, id_catalogo, nombre, estatus, fecha_creacion, creado_por) VALUES (2, 35, 'STELLA', 1, GETDATE(), 1);</v>
      </c>
      <c r="I323" s="24" t="str">
        <f t="shared" si="11"/>
        <v>UPDATE opcs_x_cats SET nombre = 'STELLA', estatus = 1 WHERE id_opcion = 2 AND id_catalogo = 35;</v>
      </c>
    </row>
    <row r="324" spans="2:9" ht="16.8" x14ac:dyDescent="0.3">
      <c r="B324" s="1">
        <v>1</v>
      </c>
      <c r="C324" s="1">
        <v>36</v>
      </c>
      <c r="D324" s="5" t="s">
        <v>348</v>
      </c>
      <c r="E324" s="1">
        <v>1</v>
      </c>
      <c r="F324" s="7" t="s">
        <v>59</v>
      </c>
      <c r="G324" s="1">
        <v>1</v>
      </c>
      <c r="H324" s="23" t="str">
        <f t="shared" si="10"/>
        <v>INSERT INTO opcs_x_cats (id_opcion, id_catalogo, nombre, estatus, fecha_creacion, creado_por) VALUES (1, 36, 'NA', 1, GETDATE(), 1);</v>
      </c>
      <c r="I324" s="24" t="str">
        <f t="shared" si="11"/>
        <v>UPDATE opcs_x_cats SET nombre = 'NA', estatus = 1 WHERE id_opcion = 1 AND id_catalogo = 36;</v>
      </c>
    </row>
    <row r="325" spans="2:9" ht="16.8" x14ac:dyDescent="0.3">
      <c r="B325" s="1">
        <v>2</v>
      </c>
      <c r="C325" s="1">
        <v>36</v>
      </c>
      <c r="D325" s="5" t="s">
        <v>349</v>
      </c>
      <c r="E325" s="1">
        <v>1</v>
      </c>
      <c r="F325" s="7" t="s">
        <v>59</v>
      </c>
      <c r="G325" s="1">
        <v>1</v>
      </c>
      <c r="H325" s="23" t="str">
        <f t="shared" si="10"/>
        <v>INSERT INTO opcs_x_cats (id_opcion, id_catalogo, nombre, estatus, fecha_creacion, creado_por) VALUES (2, 36, 'PLAZA 1 (León, SLP)', 1, GETDATE(), 1);</v>
      </c>
      <c r="I325" s="24" t="str">
        <f t="shared" si="11"/>
        <v>UPDATE opcs_x_cats SET nombre = 'PLAZA 1 (León, SLP)', estatus = 1 WHERE id_opcion = 2 AND id_catalogo = 36;</v>
      </c>
    </row>
    <row r="326" spans="2:9" ht="16.8" x14ac:dyDescent="0.3">
      <c r="B326" s="1">
        <v>3</v>
      </c>
      <c r="C326" s="1">
        <v>36</v>
      </c>
      <c r="D326" s="5" t="s">
        <v>350</v>
      </c>
      <c r="E326" s="1">
        <v>1</v>
      </c>
      <c r="F326" s="7" t="s">
        <v>59</v>
      </c>
      <c r="G326" s="1">
        <v>1</v>
      </c>
      <c r="H326" s="23" t="str">
        <f t="shared" si="10"/>
        <v>INSERT INTO opcs_x_cats (id_opcion, id_catalogo, nombre, estatus, fecha_creacion, creado_por) VALUES (3, 36, 'PLAZA 2 (CDMX, Mérida, Cancún, Querétaro)', 1, GETDATE(), 1);</v>
      </c>
      <c r="I326" s="24" t="str">
        <f t="shared" si="11"/>
        <v>UPDATE opcs_x_cats SET nombre = 'PLAZA 2 (CDMX, Mérida, Cancún, Querétaro)', estatus = 1 WHERE id_opcion = 3 AND id_catalogo = 36;</v>
      </c>
    </row>
    <row r="327" spans="2:9" ht="16.8" x14ac:dyDescent="0.3">
      <c r="B327" s="1">
        <v>0</v>
      </c>
      <c r="C327" s="1">
        <v>37</v>
      </c>
      <c r="D327" s="5" t="s">
        <v>351</v>
      </c>
      <c r="E327" s="1">
        <v>1</v>
      </c>
      <c r="F327" s="7" t="s">
        <v>59</v>
      </c>
      <c r="G327" s="1">
        <v>1</v>
      </c>
      <c r="H327" s="23" t="str">
        <f t="shared" si="10"/>
        <v>INSERT INTO opcs_x_cats (id_opcion, id_catalogo, nombre, estatus, fecha_creacion, creado_por) VALUES (0, 37, 'Sin añadir NEODATA', 1, GETDATE(), 1);</v>
      </c>
      <c r="I327" s="24" t="str">
        <f t="shared" si="11"/>
        <v>UPDATE opcs_x_cats SET nombre = 'Sin añadir NEODATA', estatus = 1 WHERE id_opcion = 0 AND id_catalogo = 37;</v>
      </c>
    </row>
    <row r="328" spans="2:9" ht="16.8" x14ac:dyDescent="0.3">
      <c r="B328" s="1">
        <v>1</v>
      </c>
      <c r="C328" s="1">
        <v>37</v>
      </c>
      <c r="D328" s="5" t="s">
        <v>352</v>
      </c>
      <c r="E328" s="1">
        <v>1</v>
      </c>
      <c r="F328" s="7" t="s">
        <v>59</v>
      </c>
      <c r="G328" s="1">
        <v>1</v>
      </c>
      <c r="H328" s="23" t="str">
        <f t="shared" si="10"/>
        <v>INSERT INTO opcs_x_cats (id_opcion, id_catalogo, nombre, estatus, fecha_creacion, creado_por) VALUES (1, 37, 'Agregada a NEODATA', 1, GETDATE(), 1);</v>
      </c>
      <c r="I328" s="24" t="str">
        <f t="shared" si="11"/>
        <v>UPDATE opcs_x_cats SET nombre = 'Agregada a NEODATA', estatus = 1 WHERE id_opcion = 1 AND id_catalogo = 37;</v>
      </c>
    </row>
    <row r="329" spans="2:9" ht="16.8" x14ac:dyDescent="0.3">
      <c r="B329" s="1">
        <v>2</v>
      </c>
      <c r="C329" s="1">
        <v>37</v>
      </c>
      <c r="D329" s="5" t="s">
        <v>353</v>
      </c>
      <c r="E329" s="1">
        <v>1</v>
      </c>
      <c r="F329" s="7" t="s">
        <v>59</v>
      </c>
      <c r="G329" s="1">
        <v>1</v>
      </c>
      <c r="H329" s="23" t="str">
        <f t="shared" si="10"/>
        <v>INSERT INTO opcs_x_cats (id_opcion, id_catalogo, nombre, estatus, fecha_creacion, creado_por) VALUES (2, 37, 'Pagada', 1, GETDATE(), 1);</v>
      </c>
      <c r="I329" s="24" t="str">
        <f t="shared" si="11"/>
        <v>UPDATE opcs_x_cats SET nombre = 'Pagada', estatus = 1 WHERE id_opcion = 2 AND id_catalogo = 37;</v>
      </c>
    </row>
    <row r="330" spans="2:9" ht="16.8" x14ac:dyDescent="0.3">
      <c r="B330" s="1">
        <v>1</v>
      </c>
      <c r="C330" s="1">
        <v>38</v>
      </c>
      <c r="D330" s="5" t="s">
        <v>354</v>
      </c>
      <c r="E330" s="1">
        <v>1</v>
      </c>
      <c r="F330" s="7" t="s">
        <v>59</v>
      </c>
      <c r="G330" s="1">
        <v>1</v>
      </c>
      <c r="H330" s="23" t="str">
        <f t="shared" si="10"/>
        <v>INSERT INTO opcs_x_cats (id_opcion, id_catalogo, nombre, estatus, fecha_creacion, creado_por) VALUES (1, 38, 'Descartado', 1, GETDATE(), 1);</v>
      </c>
      <c r="I330" s="24" t="str">
        <f t="shared" si="11"/>
        <v>UPDATE opcs_x_cats SET nombre = 'Descartado', estatus = 1 WHERE id_opcion = 1 AND id_catalogo = 38;</v>
      </c>
    </row>
    <row r="331" spans="2:9" ht="16.8" x14ac:dyDescent="0.3">
      <c r="B331" s="1">
        <v>2</v>
      </c>
      <c r="C331" s="1">
        <v>38</v>
      </c>
      <c r="D331" s="5" t="s">
        <v>355</v>
      </c>
      <c r="E331" s="1">
        <v>1</v>
      </c>
      <c r="F331" s="7" t="s">
        <v>59</v>
      </c>
      <c r="G331" s="1">
        <v>1</v>
      </c>
      <c r="H331" s="23" t="str">
        <f t="shared" si="10"/>
        <v>INSERT INTO opcs_x_cats (id_opcion, id_catalogo, nombre, estatus, fecha_creacion, creado_por) VALUES (2, 38, 'Interesado sin cita', 1, GETDATE(), 1);</v>
      </c>
      <c r="I331" s="24" t="str">
        <f t="shared" si="11"/>
        <v>UPDATE opcs_x_cats SET nombre = 'Interesado sin cita', estatus = 1 WHERE id_opcion = 2 AND id_catalogo = 38;</v>
      </c>
    </row>
    <row r="332" spans="2:9" ht="16.8" x14ac:dyDescent="0.3">
      <c r="B332" s="1">
        <v>3</v>
      </c>
      <c r="C332" s="1">
        <v>38</v>
      </c>
      <c r="D332" s="5" t="s">
        <v>356</v>
      </c>
      <c r="E332" s="1">
        <v>1</v>
      </c>
      <c r="F332" s="7" t="s">
        <v>59</v>
      </c>
      <c r="G332" s="1">
        <v>1</v>
      </c>
      <c r="H332" s="23" t="str">
        <f t="shared" si="10"/>
        <v>INSERT INTO opcs_x_cats (id_opcion, id_catalogo, nombre, estatus, fecha_creacion, creado_por) VALUES (3, 38, 'Con cita', 1, GETDATE(), 1);</v>
      </c>
      <c r="I332" s="24" t="str">
        <f t="shared" si="11"/>
        <v>UPDATE opcs_x_cats SET nombre = 'Con cita', estatus = 1 WHERE id_opcion = 3 AND id_catalogo = 38;</v>
      </c>
    </row>
    <row r="333" spans="2:9" ht="16.8" x14ac:dyDescent="0.3">
      <c r="B333" s="1">
        <v>4</v>
      </c>
      <c r="C333" s="1">
        <v>38</v>
      </c>
      <c r="D333" s="5" t="s">
        <v>118</v>
      </c>
      <c r="E333" s="1">
        <v>1</v>
      </c>
      <c r="F333" s="7" t="s">
        <v>59</v>
      </c>
      <c r="G333" s="1">
        <v>1</v>
      </c>
      <c r="H333" s="23" t="str">
        <f t="shared" si="10"/>
        <v>INSERT INTO opcs_x_cats (id_opcion, id_catalogo, nombre, estatus, fecha_creacion, creado_por) VALUES (4, 38, 'Sin especificar', 1, GETDATE(), 1);</v>
      </c>
      <c r="I333" s="24" t="str">
        <f t="shared" si="11"/>
        <v>UPDATE opcs_x_cats SET nombre = 'Sin especificar', estatus = 1 WHERE id_opcion = 4 AND id_catalogo = 38;</v>
      </c>
    </row>
    <row r="334" spans="2:9" ht="16.8" x14ac:dyDescent="0.3">
      <c r="B334" s="1">
        <v>5</v>
      </c>
      <c r="C334" s="1">
        <v>38</v>
      </c>
      <c r="D334" s="5" t="s">
        <v>357</v>
      </c>
      <c r="E334" s="1">
        <v>1</v>
      </c>
      <c r="F334" s="7" t="s">
        <v>59</v>
      </c>
      <c r="G334" s="1">
        <v>1</v>
      </c>
      <c r="H334" s="23" t="str">
        <f t="shared" si="10"/>
        <v>INSERT INTO opcs_x_cats (id_opcion, id_catalogo, nombre, estatus, fecha_creacion, creado_por) VALUES (5, 38, 'Pausado', 1, GETDATE(), 1);</v>
      </c>
      <c r="I334" s="24" t="str">
        <f t="shared" si="11"/>
        <v>UPDATE opcs_x_cats SET nombre = 'Pausado', estatus = 1 WHERE id_opcion = 5 AND id_catalogo = 38;</v>
      </c>
    </row>
    <row r="335" spans="2:9" ht="16.8" x14ac:dyDescent="0.3">
      <c r="B335" s="1">
        <v>6</v>
      </c>
      <c r="C335" s="1">
        <v>38</v>
      </c>
      <c r="D335" s="5" t="s">
        <v>358</v>
      </c>
      <c r="E335" s="1">
        <v>1</v>
      </c>
      <c r="F335" s="7" t="s">
        <v>59</v>
      </c>
      <c r="G335" s="1">
        <v>1</v>
      </c>
      <c r="H335" s="23" t="str">
        <f t="shared" si="10"/>
        <v>INSERT INTO opcs_x_cats (id_opcion, id_catalogo, nombre, estatus, fecha_creacion, creado_por) VALUES (6, 38, 'Preventa', 1, GETDATE(), 1);</v>
      </c>
      <c r="I335" s="24" t="str">
        <f t="shared" si="11"/>
        <v>UPDATE opcs_x_cats SET nombre = 'Preventa', estatus = 1 WHERE id_opcion = 6 AND id_catalogo = 38;</v>
      </c>
    </row>
    <row r="336" spans="2:9" ht="16.8" x14ac:dyDescent="0.3">
      <c r="B336" s="1">
        <v>7</v>
      </c>
      <c r="C336" s="1">
        <v>38</v>
      </c>
      <c r="D336" s="5" t="s">
        <v>80</v>
      </c>
      <c r="E336" s="1">
        <v>1</v>
      </c>
      <c r="F336" s="7" t="s">
        <v>59</v>
      </c>
      <c r="G336" s="1">
        <v>1</v>
      </c>
      <c r="H336" s="23" t="str">
        <f t="shared" si="10"/>
        <v>INSERT INTO opcs_x_cats (id_opcion, id_catalogo, nombre, estatus, fecha_creacion, creado_por) VALUES (7, 38, 'Cliente', 1, GETDATE(), 1);</v>
      </c>
      <c r="I336" s="24" t="str">
        <f t="shared" si="11"/>
        <v>UPDATE opcs_x_cats SET nombre = 'Cliente', estatus = 1 WHERE id_opcion = 7 AND id_catalogo = 38;</v>
      </c>
    </row>
    <row r="337" spans="2:9" ht="16.8" x14ac:dyDescent="0.3">
      <c r="B337" s="1">
        <v>1</v>
      </c>
      <c r="C337" s="1">
        <v>39</v>
      </c>
      <c r="D337" s="5">
        <v>5000</v>
      </c>
      <c r="E337" s="1">
        <v>1</v>
      </c>
      <c r="F337" s="7" t="s">
        <v>59</v>
      </c>
      <c r="G337" s="1">
        <v>1</v>
      </c>
      <c r="H337" s="23" t="str">
        <f t="shared" si="10"/>
        <v>INSERT INTO opcs_x_cats (id_opcion, id_catalogo, nombre, estatus, fecha_creacion, creado_por) VALUES (1, 39, '5000', 1, GETDATE(), 1);</v>
      </c>
      <c r="I337" s="24" t="str">
        <f t="shared" si="11"/>
        <v>UPDATE opcs_x_cats SET nombre = '5000', estatus = 1 WHERE id_opcion = 1 AND id_catalogo = 39;</v>
      </c>
    </row>
    <row r="338" spans="2:9" ht="16.8" x14ac:dyDescent="0.3">
      <c r="B338" s="1">
        <v>2</v>
      </c>
      <c r="C338" s="1">
        <v>39</v>
      </c>
      <c r="D338" s="5" t="s">
        <v>359</v>
      </c>
      <c r="E338" s="1">
        <v>1</v>
      </c>
      <c r="F338" s="7" t="s">
        <v>59</v>
      </c>
      <c r="G338" s="1">
        <v>1</v>
      </c>
      <c r="H338" s="23" t="str">
        <f t="shared" si="10"/>
        <v>INSERT INTO opcs_x_cats (id_opcion, id_catalogo, nombre, estatus, fecha_creacion, creado_por) VALUES (2, 39, '$5,000.00 + MKTD', 1, GETDATE(), 1);</v>
      </c>
      <c r="I338" s="24" t="str">
        <f t="shared" si="11"/>
        <v>UPDATE opcs_x_cats SET nombre = '$5,000.00 + MKTD', estatus = 1 WHERE id_opcion = 2 AND id_catalogo = 39;</v>
      </c>
    </row>
    <row r="339" spans="2:9" ht="16.8" x14ac:dyDescent="0.3">
      <c r="B339" s="1">
        <v>3</v>
      </c>
      <c r="C339" s="1">
        <v>39</v>
      </c>
      <c r="D339" s="5">
        <v>0.05</v>
      </c>
      <c r="E339" s="1">
        <v>1</v>
      </c>
      <c r="F339" s="7" t="s">
        <v>59</v>
      </c>
      <c r="G339" s="1">
        <v>1</v>
      </c>
      <c r="H339" s="23" t="str">
        <f t="shared" si="10"/>
        <v>INSERT INTO opcs_x_cats (id_opcion, id_catalogo, nombre, estatus, fecha_creacion, creado_por) VALUES (3, 39, '0.05', 1, GETDATE(), 1);</v>
      </c>
      <c r="I339" s="24" t="str">
        <f t="shared" si="11"/>
        <v>UPDATE opcs_x_cats SET nombre = '0.05', estatus = 1 WHERE id_opcion = 3 AND id_catalogo = 39;</v>
      </c>
    </row>
    <row r="340" spans="2:9" ht="16.8" x14ac:dyDescent="0.3">
      <c r="B340" s="1">
        <v>4</v>
      </c>
      <c r="C340" s="1">
        <v>39</v>
      </c>
      <c r="D340" s="5" t="s">
        <v>360</v>
      </c>
      <c r="E340" s="1">
        <v>1</v>
      </c>
      <c r="F340" s="7" t="s">
        <v>59</v>
      </c>
      <c r="G340" s="1">
        <v>1</v>
      </c>
      <c r="H340" s="23" t="str">
        <f t="shared" si="10"/>
        <v>INSERT INTO opcs_x_cats (id_opcion, id_catalogo, nombre, estatus, fecha_creacion, creado_por) VALUES (4, 39, '5% + MKTD', 1, GETDATE(), 1);</v>
      </c>
      <c r="I340" s="24" t="str">
        <f t="shared" si="11"/>
        <v>UPDATE opcs_x_cats SET nombre = '5% + MKTD', estatus = 1 WHERE id_opcion = 4 AND id_catalogo = 39;</v>
      </c>
    </row>
    <row r="341" spans="2:9" ht="16.8" x14ac:dyDescent="0.3">
      <c r="B341" s="1">
        <v>5</v>
      </c>
      <c r="C341" s="1">
        <v>39</v>
      </c>
      <c r="D341" s="5">
        <v>0.1</v>
      </c>
      <c r="E341" s="1">
        <v>1</v>
      </c>
      <c r="F341" s="7" t="s">
        <v>59</v>
      </c>
      <c r="G341" s="1">
        <v>1</v>
      </c>
      <c r="H341" s="23" t="str">
        <f t="shared" si="10"/>
        <v>INSERT INTO opcs_x_cats (id_opcion, id_catalogo, nombre, estatus, fecha_creacion, creado_por) VALUES (5, 39, '0.1', 1, GETDATE(), 1);</v>
      </c>
      <c r="I341" s="24" t="str">
        <f t="shared" si="11"/>
        <v>UPDATE opcs_x_cats SET nombre = '0.1', estatus = 1 WHERE id_opcion = 5 AND id_catalogo = 39;</v>
      </c>
    </row>
    <row r="342" spans="2:9" ht="16.8" x14ac:dyDescent="0.3">
      <c r="B342" s="1">
        <v>6</v>
      </c>
      <c r="C342" s="1">
        <v>39</v>
      </c>
      <c r="D342" s="5" t="s">
        <v>361</v>
      </c>
      <c r="E342" s="1">
        <v>1</v>
      </c>
      <c r="F342" s="7" t="s">
        <v>59</v>
      </c>
      <c r="G342" s="1">
        <v>1</v>
      </c>
      <c r="H342" s="23" t="str">
        <f t="shared" si="10"/>
        <v>INSERT INTO opcs_x_cats (id_opcion, id_catalogo, nombre, estatus, fecha_creacion, creado_por) VALUES (6, 39, '10% + MKTD', 1, GETDATE(), 1);</v>
      </c>
      <c r="I342" s="24" t="str">
        <f t="shared" si="11"/>
        <v>UPDATE opcs_x_cats SET nombre = '10% + MKTD', estatus = 1 WHERE id_opcion = 6 AND id_catalogo = 39;</v>
      </c>
    </row>
    <row r="343" spans="2:9" ht="16.8" x14ac:dyDescent="0.3">
      <c r="B343" s="1">
        <v>7</v>
      </c>
      <c r="C343" s="1">
        <v>39</v>
      </c>
      <c r="D343" s="5">
        <v>10000</v>
      </c>
      <c r="E343" s="1">
        <v>1</v>
      </c>
      <c r="F343" s="7" t="s">
        <v>59</v>
      </c>
      <c r="G343" s="1">
        <v>1</v>
      </c>
      <c r="H343" s="23" t="str">
        <f t="shared" si="10"/>
        <v>INSERT INTO opcs_x_cats (id_opcion, id_catalogo, nombre, estatus, fecha_creacion, creado_por) VALUES (7, 39, '10000', 1, GETDATE(), 1);</v>
      </c>
      <c r="I343" s="24" t="str">
        <f t="shared" si="11"/>
        <v>UPDATE opcs_x_cats SET nombre = '10000', estatus = 1 WHERE id_opcion = 7 AND id_catalogo = 39;</v>
      </c>
    </row>
    <row r="344" spans="2:9" ht="16.8" x14ac:dyDescent="0.3">
      <c r="B344" s="1">
        <v>8</v>
      </c>
      <c r="C344" s="1">
        <v>39</v>
      </c>
      <c r="D344" s="5">
        <v>25000</v>
      </c>
      <c r="E344" s="1">
        <v>1</v>
      </c>
      <c r="F344" s="7" t="s">
        <v>59</v>
      </c>
      <c r="G344" s="1">
        <v>1</v>
      </c>
      <c r="H344" s="23" t="str">
        <f t="shared" si="10"/>
        <v>INSERT INTO opcs_x_cats (id_opcion, id_catalogo, nombre, estatus, fecha_creacion, creado_por) VALUES (8, 39, '25000', 1, GETDATE(), 1);</v>
      </c>
      <c r="I344" s="24" t="str">
        <f t="shared" si="11"/>
        <v>UPDATE opcs_x_cats SET nombre = '25000', estatus = 1 WHERE id_opcion = 8 AND id_catalogo = 39;</v>
      </c>
    </row>
    <row r="345" spans="2:9" ht="16.8" x14ac:dyDescent="0.3">
      <c r="B345" s="1">
        <v>9</v>
      </c>
      <c r="C345" s="1">
        <v>39</v>
      </c>
      <c r="D345" s="5" t="s">
        <v>362</v>
      </c>
      <c r="E345" s="1">
        <v>1</v>
      </c>
      <c r="F345" s="7" t="s">
        <v>59</v>
      </c>
      <c r="G345" s="1">
        <v>1</v>
      </c>
      <c r="H345" s="23" t="str">
        <f t="shared" ref="H345:H408" si="12">_xlfn.CONCAT(H$4, B345, ", ", C345, ", '", D345, "', ", E345, ", ", F345, ", ", G345, ");")</f>
        <v>INSERT INTO opcs_x_cats (id_opcion, id_catalogo, nombre, estatus, fecha_creacion, creado_por) VALUES (9, 39, '$10,000.00 + MKTD', 1, GETDATE(), 1);</v>
      </c>
      <c r="I345" s="24" t="str">
        <f t="shared" ref="I345:I408" si="13">_xlfn.CONCAT("UPDATE opcs_x_cats SET nombre = '", D345, "', estatus = ", E345, " WHERE id_opcion = ",B345, " AND id_catalogo = ", C345, ";")</f>
        <v>UPDATE opcs_x_cats SET nombre = '$10,000.00 + MKTD', estatus = 1 WHERE id_opcion = 9 AND id_catalogo = 39;</v>
      </c>
    </row>
    <row r="346" spans="2:9" ht="16.8" x14ac:dyDescent="0.3">
      <c r="B346" s="1">
        <v>10</v>
      </c>
      <c r="C346" s="1">
        <v>39</v>
      </c>
      <c r="D346" s="5" t="s">
        <v>363</v>
      </c>
      <c r="E346" s="1">
        <v>1</v>
      </c>
      <c r="F346" s="7" t="s">
        <v>59</v>
      </c>
      <c r="G346" s="1">
        <v>1</v>
      </c>
      <c r="H346" s="23" t="str">
        <f t="shared" si="12"/>
        <v>INSERT INTO opcs_x_cats (id_opcion, id_catalogo, nombre, estatus, fecha_creacion, creado_por) VALUES (10, 39, '$25,000.00  + MKTD', 1, GETDATE(), 1);</v>
      </c>
      <c r="I346" s="24" t="str">
        <f t="shared" si="13"/>
        <v>UPDATE opcs_x_cats SET nombre = '$25,000.00  + MKTD', estatus = 1 WHERE id_opcion = 10 AND id_catalogo = 39;</v>
      </c>
    </row>
    <row r="347" spans="2:9" ht="16.8" x14ac:dyDescent="0.3">
      <c r="B347" s="1">
        <v>11</v>
      </c>
      <c r="C347" s="1">
        <v>39</v>
      </c>
      <c r="D347" s="5" t="s">
        <v>364</v>
      </c>
      <c r="E347" s="1">
        <v>1</v>
      </c>
      <c r="F347" s="7" t="s">
        <v>59</v>
      </c>
      <c r="G347" s="1">
        <v>1</v>
      </c>
      <c r="H347" s="23" t="str">
        <f t="shared" si="12"/>
        <v>INSERT INTO opcs_x_cats (id_opcion, id_catalogo, nombre, estatus, fecha_creacion, creado_por) VALUES (11, 39, 'OTROS', 1, GETDATE(), 1);</v>
      </c>
      <c r="I347" s="24" t="str">
        <f t="shared" si="13"/>
        <v>UPDATE opcs_x_cats SET nombre = 'OTROS', estatus = 1 WHERE id_opcion = 11 AND id_catalogo = 39;</v>
      </c>
    </row>
    <row r="348" spans="2:9" ht="16.8" x14ac:dyDescent="0.3">
      <c r="B348" s="1">
        <v>12</v>
      </c>
      <c r="C348" s="1">
        <v>39</v>
      </c>
      <c r="D348" s="5" t="s">
        <v>365</v>
      </c>
      <c r="E348" s="1">
        <v>1</v>
      </c>
      <c r="F348" s="7" t="s">
        <v>59</v>
      </c>
      <c r="G348" s="1">
        <v>1</v>
      </c>
      <c r="H348" s="23" t="str">
        <f t="shared" si="12"/>
        <v>INSERT INTO opcs_x_cats (id_opcion, id_catalogo, nombre, estatus, fecha_creacion, creado_por) VALUES (12, 39, 'OTROS + MKTD', 1, GETDATE(), 1);</v>
      </c>
      <c r="I348" s="24" t="str">
        <f t="shared" si="13"/>
        <v>UPDATE opcs_x_cats SET nombre = 'OTROS + MKTD', estatus = 1 WHERE id_opcion = 12 AND id_catalogo = 39;</v>
      </c>
    </row>
    <row r="349" spans="2:9" ht="16.8" x14ac:dyDescent="0.3">
      <c r="B349" s="1">
        <v>1</v>
      </c>
      <c r="C349" s="1">
        <v>40</v>
      </c>
      <c r="D349" s="5" t="s">
        <v>366</v>
      </c>
      <c r="E349" s="1">
        <v>1</v>
      </c>
      <c r="F349" s="7" t="s">
        <v>59</v>
      </c>
      <c r="G349" s="1">
        <v>1</v>
      </c>
      <c r="H349" s="23" t="str">
        <f t="shared" si="12"/>
        <v>INSERT INTO opcs_x_cats (id_opcion, id_catalogo, nombre, estatus, fecha_creacion, creado_por) VALUES (1, 40, 'Activa', 1, GETDATE(), 1);</v>
      </c>
      <c r="I349" s="24" t="str">
        <f t="shared" si="13"/>
        <v>UPDATE opcs_x_cats SET nombre = 'Activa', estatus = 1 WHERE id_opcion = 1 AND id_catalogo = 40;</v>
      </c>
    </row>
    <row r="350" spans="2:9" ht="16.8" x14ac:dyDescent="0.3">
      <c r="B350" s="1">
        <v>2</v>
      </c>
      <c r="C350" s="1">
        <v>40</v>
      </c>
      <c r="D350" s="5" t="s">
        <v>341</v>
      </c>
      <c r="E350" s="1">
        <v>1</v>
      </c>
      <c r="F350" s="7" t="s">
        <v>59</v>
      </c>
      <c r="G350" s="1">
        <v>1</v>
      </c>
      <c r="H350" s="23" t="str">
        <f t="shared" si="12"/>
        <v>INSERT INTO opcs_x_cats (id_opcion, id_catalogo, nombre, estatus, fecha_creacion, creado_por) VALUES (2, 40, 'Finalizada', 1, GETDATE(), 1);</v>
      </c>
      <c r="I350" s="24" t="str">
        <f t="shared" si="13"/>
        <v>UPDATE opcs_x_cats SET nombre = 'Finalizada', estatus = 1 WHERE id_opcion = 2 AND id_catalogo = 40;</v>
      </c>
    </row>
    <row r="351" spans="2:9" ht="16.8" x14ac:dyDescent="0.3">
      <c r="B351" s="1">
        <v>3</v>
      </c>
      <c r="C351" s="1">
        <v>40</v>
      </c>
      <c r="D351" s="5" t="s">
        <v>367</v>
      </c>
      <c r="E351" s="1">
        <v>1</v>
      </c>
      <c r="F351" s="7" t="s">
        <v>59</v>
      </c>
      <c r="G351" s="1">
        <v>1</v>
      </c>
      <c r="H351" s="23" t="str">
        <f t="shared" si="12"/>
        <v>INSERT INTO opcs_x_cats (id_opcion, id_catalogo, nombre, estatus, fecha_creacion, creado_por) VALUES (3, 40, 'Cancelada', 1, GETDATE(), 1);</v>
      </c>
      <c r="I351" s="24" t="str">
        <f t="shared" si="13"/>
        <v>UPDATE opcs_x_cats SET nombre = 'Cancelada', estatus = 1 WHERE id_opcion = 3 AND id_catalogo = 40;</v>
      </c>
    </row>
    <row r="352" spans="2:9" ht="16.8" x14ac:dyDescent="0.3">
      <c r="B352" s="1">
        <v>0</v>
      </c>
      <c r="C352" s="1">
        <v>41</v>
      </c>
      <c r="D352" s="5" t="s">
        <v>368</v>
      </c>
      <c r="E352" s="1">
        <v>1</v>
      </c>
      <c r="F352" s="7" t="s">
        <v>59</v>
      </c>
      <c r="G352" s="1">
        <v>1</v>
      </c>
      <c r="H352" s="23" t="str">
        <f t="shared" si="12"/>
        <v>INSERT INTO opcs_x_cats (id_opcion, id_catalogo, nombre, estatus, fecha_creacion, creado_por) VALUES (0, 41, 'Disponible para comisión', 1, GETDATE(), 1);</v>
      </c>
      <c r="I352" s="24" t="str">
        <f t="shared" si="13"/>
        <v>UPDATE opcs_x_cats SET nombre = 'Disponible para comisión', estatus = 1 WHERE id_opcion = 0 AND id_catalogo = 41;</v>
      </c>
    </row>
    <row r="353" spans="2:9" ht="16.8" x14ac:dyDescent="0.3">
      <c r="B353" s="1">
        <v>1</v>
      </c>
      <c r="C353" s="1">
        <v>41</v>
      </c>
      <c r="D353" s="5" t="s">
        <v>369</v>
      </c>
      <c r="E353" s="1">
        <v>1</v>
      </c>
      <c r="F353" s="7" t="s">
        <v>59</v>
      </c>
      <c r="G353" s="1">
        <v>1</v>
      </c>
      <c r="H353" s="23" t="str">
        <f t="shared" si="12"/>
        <v>INSERT INTO opcs_x_cats (id_opcion, id_catalogo, nombre, estatus, fecha_creacion, creado_por) VALUES (1, 41, 'Registro en NEODATA', 1, GETDATE(), 1);</v>
      </c>
      <c r="I353" s="24" t="str">
        <f t="shared" si="13"/>
        <v>UPDATE opcs_x_cats SET nombre = 'Registro en NEODATA', estatus = 1 WHERE id_opcion = 1 AND id_catalogo = 41;</v>
      </c>
    </row>
    <row r="354" spans="2:9" ht="16.8" x14ac:dyDescent="0.3">
      <c r="B354" s="1">
        <v>2</v>
      </c>
      <c r="C354" s="1">
        <v>41</v>
      </c>
      <c r="D354" s="5" t="s">
        <v>370</v>
      </c>
      <c r="E354" s="1">
        <v>1</v>
      </c>
      <c r="F354" s="7" t="s">
        <v>59</v>
      </c>
      <c r="G354" s="1">
        <v>1</v>
      </c>
      <c r="H354" s="23" t="str">
        <f t="shared" si="12"/>
        <v>INSERT INTO opcs_x_cats (id_opcion, id_catalogo, nombre, estatus, fecha_creacion, creado_por) VALUES (2, 41, 'Sin comisionar', 1, GETDATE(), 1);</v>
      </c>
      <c r="I354" s="24" t="str">
        <f t="shared" si="13"/>
        <v>UPDATE opcs_x_cats SET nombre = 'Sin comisionar', estatus = 1 WHERE id_opcion = 2 AND id_catalogo = 41;</v>
      </c>
    </row>
    <row r="355" spans="2:9" ht="16.8" x14ac:dyDescent="0.3">
      <c r="B355" s="1">
        <v>1</v>
      </c>
      <c r="C355" s="1">
        <v>42</v>
      </c>
      <c r="D355" s="5" t="s">
        <v>371</v>
      </c>
      <c r="E355" s="1">
        <v>1</v>
      </c>
      <c r="F355" s="7" t="s">
        <v>59</v>
      </c>
      <c r="G355" s="1">
        <v>1</v>
      </c>
      <c r="H355" s="23" t="str">
        <f t="shared" si="12"/>
        <v>INSERT INTO opcs_x_cats (id_opcion, id_catalogo, nombre, estatus, fecha_creacion, creado_por) VALUES (1, 42, 'Captura chat', 1, GETDATE(), 1);</v>
      </c>
      <c r="I355" s="24" t="str">
        <f t="shared" si="13"/>
        <v>UPDATE opcs_x_cats SET nombre = 'Captura chat', estatus = 1 WHERE id_opcion = 1 AND id_catalogo = 42;</v>
      </c>
    </row>
    <row r="356" spans="2:9" ht="16.8" x14ac:dyDescent="0.3">
      <c r="B356" s="1">
        <v>1</v>
      </c>
      <c r="C356" s="1">
        <v>43</v>
      </c>
      <c r="D356" s="5" t="s">
        <v>372</v>
      </c>
      <c r="E356" s="1">
        <v>1</v>
      </c>
      <c r="F356" s="7" t="s">
        <v>59</v>
      </c>
      <c r="G356" s="1">
        <v>1</v>
      </c>
      <c r="H356" s="23" t="str">
        <f t="shared" si="12"/>
        <v>INSERT INTO opcs_x_cats (id_opcion, id_catalogo, nombre, estatus, fecha_creacion, creado_por) VALUES (1, 43, 'Marketing digital', 1, GETDATE(), 1);</v>
      </c>
      <c r="I356" s="24" t="str">
        <f t="shared" si="13"/>
        <v>UPDATE opcs_x_cats SET nombre = 'Marketing digital', estatus = 1 WHERE id_opcion = 1 AND id_catalogo = 43;</v>
      </c>
    </row>
    <row r="357" spans="2:9" ht="16.8" x14ac:dyDescent="0.3">
      <c r="B357" s="1">
        <v>2</v>
      </c>
      <c r="C357" s="1">
        <v>43</v>
      </c>
      <c r="D357" s="5" t="s">
        <v>373</v>
      </c>
      <c r="E357" s="1">
        <v>1</v>
      </c>
      <c r="F357" s="7" t="s">
        <v>59</v>
      </c>
      <c r="G357" s="1">
        <v>1</v>
      </c>
      <c r="H357" s="23" t="str">
        <f t="shared" si="12"/>
        <v>INSERT INTO opcs_x_cats (id_opcion, id_catalogo, nombre, estatus, fecha_creacion, creado_por) VALUES (2, 43, 'Ventas', 1, GETDATE(), 1);</v>
      </c>
      <c r="I357" s="24" t="str">
        <f t="shared" si="13"/>
        <v>UPDATE opcs_x_cats SET nombre = 'Ventas', estatus = 1 WHERE id_opcion = 2 AND id_catalogo = 43;</v>
      </c>
    </row>
    <row r="358" spans="2:9" ht="16.8" x14ac:dyDescent="0.3">
      <c r="B358" s="1">
        <v>1</v>
      </c>
      <c r="C358" s="1">
        <v>44</v>
      </c>
      <c r="D358" s="5" t="s">
        <v>374</v>
      </c>
      <c r="E358" s="1">
        <v>1</v>
      </c>
      <c r="F358" s="7" t="s">
        <v>59</v>
      </c>
      <c r="G358" s="1">
        <v>1</v>
      </c>
      <c r="H358" s="23" t="str">
        <f t="shared" si="12"/>
        <v>INSERT INTO opcs_x_cats (id_opcion, id_catalogo, nombre, estatus, fecha_creacion, creado_por) VALUES (1, 44, 'Intercambio', 1, GETDATE(), 1);</v>
      </c>
      <c r="I358" s="24" t="str">
        <f t="shared" si="13"/>
        <v>UPDATE opcs_x_cats SET nombre = 'Intercambio', estatus = 1 WHERE id_opcion = 1 AND id_catalogo = 44;</v>
      </c>
    </row>
    <row r="359" spans="2:9" ht="16.8" x14ac:dyDescent="0.3">
      <c r="B359" s="1">
        <v>18</v>
      </c>
      <c r="C359" s="1">
        <v>45</v>
      </c>
      <c r="D359" s="5" t="s">
        <v>375</v>
      </c>
      <c r="E359" s="1">
        <v>1</v>
      </c>
      <c r="F359" s="7" t="s">
        <v>59</v>
      </c>
      <c r="G359" s="1">
        <v>1</v>
      </c>
      <c r="H359" s="23" t="str">
        <f t="shared" si="12"/>
        <v>INSERT INTO opcs_x_cats (id_opcion, id_catalogo, nombre, estatus, fecha_creacion, creado_por) VALUES (18, 45, 'CIB-QRO-LOT-PSC', 1, GETDATE(), 1);</v>
      </c>
      <c r="I359" s="24" t="str">
        <f t="shared" si="13"/>
        <v>UPDATE opcs_x_cats SET nombre = 'CIB-QRO-LOT-PSC', estatus = 1 WHERE id_opcion = 18 AND id_catalogo = 45;</v>
      </c>
    </row>
    <row r="360" spans="2:9" ht="16.8" x14ac:dyDescent="0.3">
      <c r="B360" s="1">
        <v>19</v>
      </c>
      <c r="C360" s="1">
        <v>45</v>
      </c>
      <c r="D360" s="5" t="s">
        <v>376</v>
      </c>
      <c r="E360" s="1">
        <v>1</v>
      </c>
      <c r="F360" s="7" t="s">
        <v>59</v>
      </c>
      <c r="G360" s="1">
        <v>1</v>
      </c>
      <c r="H360" s="23" t="str">
        <f t="shared" si="12"/>
        <v>INSERT INTO opcs_x_cats (id_opcion, id_catalogo, nombre, estatus, fecha_creacion, creado_por) VALUES (19, 45, 'IPQ-CEL-LOT-PS2', 1, GETDATE(), 1);</v>
      </c>
      <c r="I360" s="24" t="str">
        <f t="shared" si="13"/>
        <v>UPDATE opcs_x_cats SET nombre = 'IPQ-CEL-LOT-PS2', estatus = 1 WHERE id_opcion = 19 AND id_catalogo = 45;</v>
      </c>
    </row>
    <row r="361" spans="2:9" ht="16.8" x14ac:dyDescent="0.3">
      <c r="B361" s="1">
        <v>20</v>
      </c>
      <c r="C361" s="1">
        <v>45</v>
      </c>
      <c r="D361" s="5" t="s">
        <v>377</v>
      </c>
      <c r="E361" s="1">
        <v>1</v>
      </c>
      <c r="F361" s="7" t="s">
        <v>59</v>
      </c>
      <c r="G361" s="1">
        <v>1</v>
      </c>
      <c r="H361" s="23" t="str">
        <f t="shared" si="12"/>
        <v>INSERT INTO opcs_x_cats (id_opcion, id_catalogo, nombre, estatus, fecha_creacion, creado_por) VALUES (20, 45, 'FRO-QRO-LOT-CDM', 1, GETDATE(), 1);</v>
      </c>
      <c r="I361" s="24" t="str">
        <f t="shared" si="13"/>
        <v>UPDATE opcs_x_cats SET nombre = 'FRO-QRO-LOT-CDM', estatus = 1 WHERE id_opcion = 20 AND id_catalogo = 45;</v>
      </c>
    </row>
    <row r="362" spans="2:9" ht="16.8" x14ac:dyDescent="0.3">
      <c r="B362" s="1">
        <v>1</v>
      </c>
      <c r="C362" s="1">
        <v>46</v>
      </c>
      <c r="D362" s="5" t="s">
        <v>378</v>
      </c>
      <c r="E362" s="1">
        <v>1</v>
      </c>
      <c r="F362" s="7" t="s">
        <v>59</v>
      </c>
      <c r="G362" s="1">
        <v>1</v>
      </c>
      <c r="H362" s="23" t="str">
        <f t="shared" si="12"/>
        <v>INSERT INTO opcs_x_cats (id_opcion, id_catalogo, nombre, estatus, fecha_creacion, creado_por) VALUES (1, 46, 'Nuevo, sin solicitar', 1, GETDATE(), 1);</v>
      </c>
      <c r="I362" s="24" t="str">
        <f t="shared" si="13"/>
        <v>UPDATE opcs_x_cats SET nombre = 'Nuevo, sin solicitar', estatus = 1 WHERE id_opcion = 1 AND id_catalogo = 46;</v>
      </c>
    </row>
    <row r="363" spans="2:9" ht="16.8" x14ac:dyDescent="0.3">
      <c r="B363" s="1">
        <v>2</v>
      </c>
      <c r="C363" s="1">
        <v>46</v>
      </c>
      <c r="D363" s="5" t="s">
        <v>379</v>
      </c>
      <c r="E363" s="1">
        <v>1</v>
      </c>
      <c r="F363" s="7" t="s">
        <v>59</v>
      </c>
      <c r="G363" s="1">
        <v>1</v>
      </c>
      <c r="H363" s="23" t="str">
        <f t="shared" si="12"/>
        <v>INSERT INTO opcs_x_cats (id_opcion, id_catalogo, nombre, estatus, fecha_creacion, creado_por) VALUES (2, 46, 'En revisión contraloria', 1, GETDATE(), 1);</v>
      </c>
      <c r="I363" s="24" t="str">
        <f t="shared" si="13"/>
        <v>UPDATE opcs_x_cats SET nombre = 'En revisión contraloria', estatus = 1 WHERE id_opcion = 2 AND id_catalogo = 46;</v>
      </c>
    </row>
    <row r="364" spans="2:9" ht="16.8" x14ac:dyDescent="0.3">
      <c r="B364" s="1">
        <v>3</v>
      </c>
      <c r="C364" s="1">
        <v>46</v>
      </c>
      <c r="D364" s="5" t="s">
        <v>380</v>
      </c>
      <c r="E364" s="1">
        <v>1</v>
      </c>
      <c r="F364" s="7" t="s">
        <v>59</v>
      </c>
      <c r="G364" s="1">
        <v>1</v>
      </c>
      <c r="H364" s="23" t="str">
        <f t="shared" si="12"/>
        <v>INSERT INTO opcs_x_cats (id_opcion, id_catalogo, nombre, estatus, fecha_creacion, creado_por) VALUES (3, 46, 'Pagado', 1, GETDATE(), 1);</v>
      </c>
      <c r="I364" s="24" t="str">
        <f t="shared" si="13"/>
        <v>UPDATE opcs_x_cats SET nombre = 'Pagado', estatus = 1 WHERE id_opcion = 3 AND id_catalogo = 46;</v>
      </c>
    </row>
    <row r="365" spans="2:9" ht="16.8" x14ac:dyDescent="0.3">
      <c r="B365" s="1">
        <v>4</v>
      </c>
      <c r="C365" s="1">
        <v>46</v>
      </c>
      <c r="D365" s="5" t="s">
        <v>381</v>
      </c>
      <c r="E365" s="1">
        <v>1</v>
      </c>
      <c r="F365" s="7" t="s">
        <v>59</v>
      </c>
      <c r="G365" s="1">
        <v>1</v>
      </c>
      <c r="H365" s="23" t="str">
        <f t="shared" si="12"/>
        <v>INSERT INTO opcs_x_cats (id_opcion, id_catalogo, nombre, estatus, fecha_creacion, creado_por) VALUES (4, 46, 'Por pagar', 1, GETDATE(), 1);</v>
      </c>
      <c r="I365" s="24" t="str">
        <f t="shared" si="13"/>
        <v>UPDATE opcs_x_cats SET nombre = 'Por pagar', estatus = 1 WHERE id_opcion = 4 AND id_catalogo = 46;</v>
      </c>
    </row>
    <row r="366" spans="2:9" ht="16.8" x14ac:dyDescent="0.3">
      <c r="B366" s="1">
        <v>5</v>
      </c>
      <c r="C366" s="1">
        <v>46</v>
      </c>
      <c r="D366" s="5" t="s">
        <v>382</v>
      </c>
      <c r="E366" s="1">
        <v>1</v>
      </c>
      <c r="F366" s="7" t="s">
        <v>59</v>
      </c>
      <c r="G366" s="1">
        <v>1</v>
      </c>
      <c r="H366" s="23" t="str">
        <f t="shared" si="12"/>
        <v>INSERT INTO opcs_x_cats (id_opcion, id_catalogo, nombre, estatus, fecha_creacion, creado_por) VALUES (5, 46, 'Cancelado', 1, GETDATE(), 1);</v>
      </c>
      <c r="I366" s="24" t="str">
        <f t="shared" si="13"/>
        <v>UPDATE opcs_x_cats SET nombre = 'Cancelado', estatus = 1 WHERE id_opcion = 5 AND id_catalogo = 46;</v>
      </c>
    </row>
    <row r="367" spans="2:9" ht="16.8" x14ac:dyDescent="0.3">
      <c r="B367" s="1">
        <v>6</v>
      </c>
      <c r="C367" s="1">
        <v>46</v>
      </c>
      <c r="D367" s="5" t="s">
        <v>383</v>
      </c>
      <c r="E367" s="1">
        <v>1</v>
      </c>
      <c r="F367" s="7" t="s">
        <v>59</v>
      </c>
      <c r="G367" s="1">
        <v>1</v>
      </c>
      <c r="H367" s="23" t="str">
        <f t="shared" si="12"/>
        <v>INSERT INTO opcs_x_cats (id_opcion, id_catalogo, nombre, estatus, fecha_creacion, creado_por) VALUES (6, 46, 'Enviado a internomex', 1, GETDATE(), 1);</v>
      </c>
      <c r="I367" s="24" t="str">
        <f t="shared" si="13"/>
        <v>UPDATE opcs_x_cats SET nombre = 'Enviado a internomex', estatus = 1 WHERE id_opcion = 6 AND id_catalogo = 46;</v>
      </c>
    </row>
    <row r="368" spans="2:9" ht="16.8" x14ac:dyDescent="0.3">
      <c r="B368" s="1">
        <v>1</v>
      </c>
      <c r="C368" s="1">
        <v>48</v>
      </c>
      <c r="D368" s="5" t="s">
        <v>384</v>
      </c>
      <c r="E368" s="1">
        <v>1</v>
      </c>
      <c r="F368" s="7" t="s">
        <v>59</v>
      </c>
      <c r="G368" s="1">
        <v>1</v>
      </c>
      <c r="H368" s="23" t="str">
        <f t="shared" si="12"/>
        <v>INSERT INTO opcs_x_cats (id_opcion, id_catalogo, nombre, estatus, fecha_creacion, creado_por) VALUES (1, 48, 'Cancelación cliente', 1, GETDATE(), 1);</v>
      </c>
      <c r="I368" s="24" t="str">
        <f t="shared" si="13"/>
        <v>UPDATE opcs_x_cats SET nombre = 'Cancelación cliente', estatus = 1 WHERE id_opcion = 1 AND id_catalogo = 48;</v>
      </c>
    </row>
    <row r="369" spans="2:9" ht="16.8" x14ac:dyDescent="0.3">
      <c r="B369" s="1">
        <v>2</v>
      </c>
      <c r="C369" s="1">
        <v>48</v>
      </c>
      <c r="D369" s="5" t="s">
        <v>385</v>
      </c>
      <c r="E369" s="1">
        <v>1</v>
      </c>
      <c r="F369" s="7" t="s">
        <v>59</v>
      </c>
      <c r="G369" s="1">
        <v>1</v>
      </c>
      <c r="H369" s="23" t="str">
        <f t="shared" si="12"/>
        <v>INSERT INTO opcs_x_cats (id_opcion, id_catalogo, nombre, estatus, fecha_creacion, creado_por) VALUES (2, 48, 'Reubicación', 1, GETDATE(), 1);</v>
      </c>
      <c r="I369" s="24" t="str">
        <f t="shared" si="13"/>
        <v>UPDATE opcs_x_cats SET nombre = 'Reubicación', estatus = 1 WHERE id_opcion = 2 AND id_catalogo = 48;</v>
      </c>
    </row>
    <row r="370" spans="2:9" ht="16.8" x14ac:dyDescent="0.3">
      <c r="B370" s="1">
        <v>3</v>
      </c>
      <c r="C370" s="1">
        <v>48</v>
      </c>
      <c r="D370" s="5" t="s">
        <v>386</v>
      </c>
      <c r="E370" s="1">
        <v>1</v>
      </c>
      <c r="F370" s="7" t="s">
        <v>59</v>
      </c>
      <c r="G370" s="1">
        <v>1</v>
      </c>
      <c r="H370" s="23" t="str">
        <f t="shared" si="12"/>
        <v>INSERT INTO opcs_x_cats (id_opcion, id_catalogo, nombre, estatus, fecha_creacion, creado_por) VALUES (3, 48, 'Recisión contrato', 1, GETDATE(), 1);</v>
      </c>
      <c r="I370" s="24" t="str">
        <f t="shared" si="13"/>
        <v>UPDATE opcs_x_cats SET nombre = 'Recisión contrato', estatus = 1 WHERE id_opcion = 3 AND id_catalogo = 48;</v>
      </c>
    </row>
    <row r="371" spans="2:9" ht="16.8" x14ac:dyDescent="0.3">
      <c r="B371" s="1">
        <v>4</v>
      </c>
      <c r="C371" s="1">
        <v>48</v>
      </c>
      <c r="D371" s="5" t="s">
        <v>387</v>
      </c>
      <c r="E371" s="1">
        <v>1</v>
      </c>
      <c r="F371" s="7" t="s">
        <v>59</v>
      </c>
      <c r="G371" s="1">
        <v>1</v>
      </c>
      <c r="H371" s="23" t="str">
        <f t="shared" si="12"/>
        <v>INSERT INTO opcs_x_cats (id_opcion, id_catalogo, nombre, estatus, fecha_creacion, creado_por) VALUES (4, 48, 'No se ingresó expediente', 1, GETDATE(), 1);</v>
      </c>
      <c r="I371" s="24" t="str">
        <f t="shared" si="13"/>
        <v>UPDATE opcs_x_cats SET nombre = 'No se ingresó expediente', estatus = 1 WHERE id_opcion = 4 AND id_catalogo = 48;</v>
      </c>
    </row>
    <row r="372" spans="2:9" ht="16.8" x14ac:dyDescent="0.3">
      <c r="B372" s="1">
        <v>5</v>
      </c>
      <c r="C372" s="1">
        <v>48</v>
      </c>
      <c r="D372" s="5" t="s">
        <v>388</v>
      </c>
      <c r="E372" s="1">
        <v>1</v>
      </c>
      <c r="F372" s="7" t="s">
        <v>59</v>
      </c>
      <c r="G372" s="1">
        <v>1</v>
      </c>
      <c r="H372" s="23" t="str">
        <f t="shared" si="12"/>
        <v>INSERT INTO opcs_x_cats (id_opcion, id_catalogo, nombre, estatus, fecha_creacion, creado_por) VALUES (5, 48, 'Venta de particulares', 1, GETDATE(), 1);</v>
      </c>
      <c r="I372" s="24" t="str">
        <f t="shared" si="13"/>
        <v>UPDATE opcs_x_cats SET nombre = 'Venta de particulares', estatus = 1 WHERE id_opcion = 5 AND id_catalogo = 48;</v>
      </c>
    </row>
    <row r="373" spans="2:9" ht="16.8" x14ac:dyDescent="0.3">
      <c r="B373" s="1">
        <v>6</v>
      </c>
      <c r="C373" s="1">
        <v>48</v>
      </c>
      <c r="D373" s="5" t="s">
        <v>389</v>
      </c>
      <c r="E373" s="1">
        <v>1</v>
      </c>
      <c r="F373" s="7" t="s">
        <v>59</v>
      </c>
      <c r="G373" s="1">
        <v>1</v>
      </c>
      <c r="H373" s="23" t="str">
        <f t="shared" si="12"/>
        <v>INSERT INTO opcs_x_cats (id_opcion, id_catalogo, nombre, estatus, fecha_creacion, creado_por) VALUES (6, 48, 'Cambio de nombre', 1, GETDATE(), 1);</v>
      </c>
      <c r="I373" s="24" t="str">
        <f t="shared" si="13"/>
        <v>UPDATE opcs_x_cats SET nombre = 'Cambio de nombre', estatus = 1 WHERE id_opcion = 6 AND id_catalogo = 48;</v>
      </c>
    </row>
    <row r="374" spans="2:9" ht="16.8" x14ac:dyDescent="0.3">
      <c r="B374" s="1">
        <v>1</v>
      </c>
      <c r="C374" s="1">
        <v>49</v>
      </c>
      <c r="D374" s="5" t="s">
        <v>390</v>
      </c>
      <c r="E374" s="1">
        <v>1</v>
      </c>
      <c r="F374" s="7" t="s">
        <v>59</v>
      </c>
      <c r="G374" s="1">
        <v>1</v>
      </c>
      <c r="H374" s="23" t="str">
        <f t="shared" si="12"/>
        <v>INSERT INTO opcs_x_cats (id_opcion, id_catalogo, nombre, estatus, fecha_creacion, creado_por) VALUES (1, 49, 'Gerente envió a cobranza', 1, GETDATE(), 1);</v>
      </c>
      <c r="I374" s="24" t="str">
        <f t="shared" si="13"/>
        <v>UPDATE opcs_x_cats SET nombre = 'Gerente envió a cobranza', estatus = 1 WHERE id_opcion = 1 AND id_catalogo = 49;</v>
      </c>
    </row>
    <row r="375" spans="2:9" ht="16.8" x14ac:dyDescent="0.3">
      <c r="B375" s="1">
        <v>2</v>
      </c>
      <c r="C375" s="1">
        <v>49</v>
      </c>
      <c r="D375" s="5" t="s">
        <v>391</v>
      </c>
      <c r="E375" s="1">
        <v>1</v>
      </c>
      <c r="F375" s="7" t="s">
        <v>59</v>
      </c>
      <c r="G375" s="1">
        <v>1</v>
      </c>
      <c r="H375" s="23" t="str">
        <f t="shared" si="12"/>
        <v>INSERT INTO opcs_x_cats (id_opcion, id_catalogo, nombre, estatus, fecha_creacion, creado_por) VALUES (2, 49, 'Cobranza avanza a contraloría', 1, GETDATE(), 1);</v>
      </c>
      <c r="I375" s="24" t="str">
        <f t="shared" si="13"/>
        <v>UPDATE opcs_x_cats SET nombre = 'Cobranza avanza a contraloría', estatus = 1 WHERE id_opcion = 2 AND id_catalogo = 49;</v>
      </c>
    </row>
    <row r="376" spans="2:9" ht="16.8" x14ac:dyDescent="0.3">
      <c r="B376" s="1">
        <v>3</v>
      </c>
      <c r="C376" s="1">
        <v>49</v>
      </c>
      <c r="D376" s="5" t="s">
        <v>392</v>
      </c>
      <c r="E376" s="1">
        <v>1</v>
      </c>
      <c r="F376" s="7" t="s">
        <v>59</v>
      </c>
      <c r="G376" s="1">
        <v>1</v>
      </c>
      <c r="H376" s="23" t="str">
        <f t="shared" si="12"/>
        <v>INSERT INTO opcs_x_cats (id_opcion, id_catalogo, nombre, estatus, fecha_creacion, creado_por) VALUES (3, 49, 'Contraloría aceptó la evidencia', 1, GETDATE(), 1);</v>
      </c>
      <c r="I376" s="24" t="str">
        <f t="shared" si="13"/>
        <v>UPDATE opcs_x_cats SET nombre = 'Contraloría aceptó la evidencia', estatus = 1 WHERE id_opcion = 3 AND id_catalogo = 49;</v>
      </c>
    </row>
    <row r="377" spans="2:9" ht="16.8" x14ac:dyDescent="0.3">
      <c r="B377" s="1">
        <v>10</v>
      </c>
      <c r="C377" s="1">
        <v>49</v>
      </c>
      <c r="D377" s="5" t="s">
        <v>393</v>
      </c>
      <c r="E377" s="1">
        <v>1</v>
      </c>
      <c r="F377" s="7" t="s">
        <v>59</v>
      </c>
      <c r="G377" s="1">
        <v>1</v>
      </c>
      <c r="H377" s="23" t="str">
        <f t="shared" si="12"/>
        <v>INSERT INTO opcs_x_cats (id_opcion, id_catalogo, nombre, estatus, fecha_creacion, creado_por) VALUES (10, 49, 'Cobranza rechazó evidencia al gerente', 1, GETDATE(), 1);</v>
      </c>
      <c r="I377" s="24" t="str">
        <f t="shared" si="13"/>
        <v>UPDATE opcs_x_cats SET nombre = 'Cobranza rechazó evidencia al gerente', estatus = 1 WHERE id_opcion = 10 AND id_catalogo = 49;</v>
      </c>
    </row>
    <row r="378" spans="2:9" ht="16.8" x14ac:dyDescent="0.3">
      <c r="B378" s="1">
        <v>20</v>
      </c>
      <c r="C378" s="1">
        <v>49</v>
      </c>
      <c r="D378" s="5" t="s">
        <v>394</v>
      </c>
      <c r="E378" s="1">
        <v>1</v>
      </c>
      <c r="F378" s="7" t="s">
        <v>59</v>
      </c>
      <c r="G378" s="1">
        <v>1</v>
      </c>
      <c r="H378" s="23" t="str">
        <f t="shared" si="12"/>
        <v>INSERT INTO opcs_x_cats (id_opcion, id_catalogo, nombre, estatus, fecha_creacion, creado_por) VALUES (20, 49, 'Contraloría rechaza a cobranza', 1, GETDATE(), 1);</v>
      </c>
      <c r="I378" s="24" t="str">
        <f t="shared" si="13"/>
        <v>UPDATE opcs_x_cats SET nombre = 'Contraloría rechaza a cobranza', estatus = 1 WHERE id_opcion = 20 AND id_catalogo = 49;</v>
      </c>
    </row>
    <row r="379" spans="2:9" ht="16.8" x14ac:dyDescent="0.3">
      <c r="B379" s="1">
        <v>1</v>
      </c>
      <c r="C379" s="1">
        <v>50</v>
      </c>
      <c r="D379" s="5" t="s">
        <v>395</v>
      </c>
      <c r="E379" s="1">
        <v>1</v>
      </c>
      <c r="F379" s="7" t="s">
        <v>59</v>
      </c>
      <c r="G379" s="1">
        <v>1</v>
      </c>
      <c r="H379" s="23" t="str">
        <f t="shared" si="12"/>
        <v>INSERT INTO opcs_x_cats (id_opcion, id_catalogo, nombre, estatus, fecha_creacion, creado_por) VALUES (1, 50, 'Vigente', 1, GETDATE(), 1);</v>
      </c>
      <c r="I379" s="24" t="str">
        <f t="shared" si="13"/>
        <v>UPDATE opcs_x_cats SET nombre = 'Vigente', estatus = 1 WHERE id_opcion = 1 AND id_catalogo = 50;</v>
      </c>
    </row>
    <row r="380" spans="2:9" ht="16.8" x14ac:dyDescent="0.3">
      <c r="B380" s="1">
        <v>2</v>
      </c>
      <c r="C380" s="1">
        <v>50</v>
      </c>
      <c r="D380" s="5" t="s">
        <v>396</v>
      </c>
      <c r="E380" s="1">
        <v>1</v>
      </c>
      <c r="F380" s="7" t="s">
        <v>59</v>
      </c>
      <c r="G380" s="1">
        <v>1</v>
      </c>
      <c r="H380" s="23" t="str">
        <f t="shared" si="12"/>
        <v>INSERT INTO opcs_x_cats (id_opcion, id_catalogo, nombre, estatus, fecha_creacion, creado_por) VALUES (2, 50, 'Desactivado 20/03/2021 hacia atrás', 1, GETDATE(), 1);</v>
      </c>
      <c r="I380" s="24" t="str">
        <f t="shared" si="13"/>
        <v>UPDATE opcs_x_cats SET nombre = 'Desactivado 20/03/2021 hacia atrás', estatus = 1 WHERE id_opcion = 2 AND id_catalogo = 50;</v>
      </c>
    </row>
    <row r="381" spans="2:9" ht="16.8" x14ac:dyDescent="0.3">
      <c r="B381" s="1">
        <v>3</v>
      </c>
      <c r="C381" s="1">
        <v>50</v>
      </c>
      <c r="D381" s="5" t="s">
        <v>397</v>
      </c>
      <c r="E381" s="1">
        <v>1</v>
      </c>
      <c r="F381" s="7" t="s">
        <v>59</v>
      </c>
      <c r="G381" s="1">
        <v>1</v>
      </c>
      <c r="H381" s="23" t="str">
        <f t="shared" si="12"/>
        <v>INSERT INTO opcs_x_cats (id_opcion, id_catalogo, nombre, estatus, fecha_creacion, creado_por) VALUES (3, 50, 'Desactivado 20/04/2021 hacia adelante (los que no se reactivaron en 1 día)', 1, GETDATE(), 1);</v>
      </c>
      <c r="I381" s="24" t="str">
        <f t="shared" si="13"/>
        <v>UPDATE opcs_x_cats SET nombre = 'Desactivado 20/04/2021 hacia adelante (los que no se reactivaron en 1 día)', estatus = 1 WHERE id_opcion = 3 AND id_catalogo = 50;</v>
      </c>
    </row>
    <row r="382" spans="2:9" ht="16.8" x14ac:dyDescent="0.3">
      <c r="B382" s="1">
        <v>4</v>
      </c>
      <c r="C382" s="1">
        <v>50</v>
      </c>
      <c r="D382" s="5" t="s">
        <v>398</v>
      </c>
      <c r="E382" s="1">
        <v>1</v>
      </c>
      <c r="F382" s="7" t="s">
        <v>59</v>
      </c>
      <c r="G382" s="1">
        <v>1</v>
      </c>
      <c r="H382" s="23" t="str">
        <f t="shared" si="12"/>
        <v>INSERT INTO opcs_x_cats (id_opcion, id_catalogo, nombre, estatus, fecha_creacion, creado_por) VALUES (4, 50, 'Desactivado 20/04/2021 hacia adelante (los que estuvieron vigentes 180 días y no se vendió)', 1, GETDATE(), 1);</v>
      </c>
      <c r="I382" s="24" t="str">
        <f t="shared" si="13"/>
        <v>UPDATE opcs_x_cats SET nombre = 'Desactivado 20/04/2021 hacia adelante (los que estuvieron vigentes 180 días y no se vendió)', estatus = 1 WHERE id_opcion = 4 AND id_catalogo = 50;</v>
      </c>
    </row>
    <row r="383" spans="2:9" ht="16.8" x14ac:dyDescent="0.3">
      <c r="B383" s="1">
        <v>1</v>
      </c>
      <c r="C383" s="1">
        <v>51</v>
      </c>
      <c r="D383" s="5" t="s">
        <v>399</v>
      </c>
      <c r="E383" s="1">
        <v>1</v>
      </c>
      <c r="F383" s="7" t="s">
        <v>59</v>
      </c>
      <c r="G383" s="1">
        <v>1</v>
      </c>
      <c r="H383" s="23" t="str">
        <f t="shared" si="12"/>
        <v>INSERT INTO opcs_x_cats (id_opcion, id_catalogo, nombre, estatus, fecha_creacion, creado_por) VALUES (1, 51, 'Básico', 1, GETDATE(), 1);</v>
      </c>
      <c r="I383" s="24" t="str">
        <f t="shared" si="13"/>
        <v>UPDATE opcs_x_cats SET nombre = 'Básico', estatus = 1 WHERE id_opcion = 1 AND id_catalogo = 51;</v>
      </c>
    </row>
    <row r="384" spans="2:9" ht="16.8" x14ac:dyDescent="0.3">
      <c r="B384" s="1">
        <v>2</v>
      </c>
      <c r="C384" s="1">
        <v>51</v>
      </c>
      <c r="D384" s="5" t="s">
        <v>400</v>
      </c>
      <c r="E384" s="1">
        <v>1</v>
      </c>
      <c r="F384" s="7" t="s">
        <v>59</v>
      </c>
      <c r="G384" s="1">
        <v>1</v>
      </c>
      <c r="H384" s="23" t="str">
        <f t="shared" si="12"/>
        <v>INSERT INTO opcs_x_cats (id_opcion, id_catalogo, nombre, estatus, fecha_creacion, creado_por) VALUES (2, 51, 'Bronce', 1, GETDATE(), 1);</v>
      </c>
      <c r="I384" s="24" t="str">
        <f t="shared" si="13"/>
        <v>UPDATE opcs_x_cats SET nombre = 'Bronce', estatus = 1 WHERE id_opcion = 2 AND id_catalogo = 51;</v>
      </c>
    </row>
    <row r="385" spans="2:9" ht="16.8" x14ac:dyDescent="0.3">
      <c r="B385" s="1">
        <v>3</v>
      </c>
      <c r="C385" s="1">
        <v>51</v>
      </c>
      <c r="D385" s="5" t="s">
        <v>401</v>
      </c>
      <c r="E385" s="1">
        <v>1</v>
      </c>
      <c r="F385" s="7" t="s">
        <v>59</v>
      </c>
      <c r="G385" s="1">
        <v>1</v>
      </c>
      <c r="H385" s="23" t="str">
        <f t="shared" si="12"/>
        <v>INSERT INTO opcs_x_cats (id_opcion, id_catalogo, nombre, estatus, fecha_creacion, creado_por) VALUES (3, 51, 'Plata', 1, GETDATE(), 1);</v>
      </c>
      <c r="I385" s="24" t="str">
        <f t="shared" si="13"/>
        <v>UPDATE opcs_x_cats SET nombre = 'Plata', estatus = 1 WHERE id_opcion = 3 AND id_catalogo = 51;</v>
      </c>
    </row>
    <row r="386" spans="2:9" ht="16.8" x14ac:dyDescent="0.3">
      <c r="B386" s="1">
        <v>4</v>
      </c>
      <c r="C386" s="1">
        <v>51</v>
      </c>
      <c r="D386" s="5" t="s">
        <v>402</v>
      </c>
      <c r="E386" s="1">
        <v>1</v>
      </c>
      <c r="F386" s="7" t="s">
        <v>59</v>
      </c>
      <c r="G386" s="1">
        <v>1</v>
      </c>
      <c r="H386" s="23" t="str">
        <f t="shared" si="12"/>
        <v>INSERT INTO opcs_x_cats (id_opcion, id_catalogo, nombre, estatus, fecha_creacion, creado_por) VALUES (4, 51, 'Oro', 1, GETDATE(), 1);</v>
      </c>
      <c r="I386" s="24" t="str">
        <f t="shared" si="13"/>
        <v>UPDATE opcs_x_cats SET nombre = 'Oro', estatus = 1 WHERE id_opcion = 4 AND id_catalogo = 51;</v>
      </c>
    </row>
    <row r="387" spans="2:9" ht="16.8" x14ac:dyDescent="0.3">
      <c r="B387" s="1">
        <v>5</v>
      </c>
      <c r="C387" s="1">
        <v>51</v>
      </c>
      <c r="D387" s="5" t="s">
        <v>403</v>
      </c>
      <c r="E387" s="1">
        <v>1</v>
      </c>
      <c r="F387" s="7" t="s">
        <v>59</v>
      </c>
      <c r="G387" s="1">
        <v>1</v>
      </c>
      <c r="H387" s="23" t="str">
        <f t="shared" si="12"/>
        <v>INSERT INTO opcs_x_cats (id_opcion, id_catalogo, nombre, estatus, fecha_creacion, creado_por) VALUES (5, 51, 'Platino', 1, GETDATE(), 1);</v>
      </c>
      <c r="I387" s="24" t="str">
        <f t="shared" si="13"/>
        <v>UPDATE opcs_x_cats SET nombre = 'Platino', estatus = 1 WHERE id_opcion = 5 AND id_catalogo = 51;</v>
      </c>
    </row>
    <row r="388" spans="2:9" ht="16.8" x14ac:dyDescent="0.3">
      <c r="B388" s="1">
        <v>1</v>
      </c>
      <c r="C388" s="1">
        <v>52</v>
      </c>
      <c r="D388" s="5" t="s">
        <v>404</v>
      </c>
      <c r="E388" s="1">
        <v>1</v>
      </c>
      <c r="F388" s="7" t="s">
        <v>59</v>
      </c>
      <c r="G388" s="1">
        <v>1</v>
      </c>
      <c r="H388" s="23" t="str">
        <f t="shared" si="12"/>
        <v>INSERT INTO opcs_x_cats (id_opcion, id_catalogo, nombre, estatus, fecha_creacion, creado_por) VALUES (1, 52, 'Efectivo', 1, GETDATE(), 1);</v>
      </c>
      <c r="I388" s="24" t="str">
        <f t="shared" si="13"/>
        <v>UPDATE opcs_x_cats SET nombre = 'Efectivo', estatus = 1 WHERE id_opcion = 1 AND id_catalogo = 52;</v>
      </c>
    </row>
    <row r="389" spans="2:9" ht="16.8" x14ac:dyDescent="0.3">
      <c r="B389" s="1">
        <v>2</v>
      </c>
      <c r="C389" s="1">
        <v>52</v>
      </c>
      <c r="D389" s="5" t="s">
        <v>405</v>
      </c>
      <c r="E389" s="1">
        <v>1</v>
      </c>
      <c r="F389" s="7" t="s">
        <v>59</v>
      </c>
      <c r="G389" s="1">
        <v>1</v>
      </c>
      <c r="H389" s="23" t="str">
        <f t="shared" si="12"/>
        <v>INSERT INTO opcs_x_cats (id_opcion, id_catalogo, nombre, estatus, fecha_creacion, creado_por) VALUES (2, 52, 'Tarjeta', 1, GETDATE(), 1);</v>
      </c>
      <c r="I389" s="24" t="str">
        <f t="shared" si="13"/>
        <v>UPDATE opcs_x_cats SET nombre = 'Tarjeta', estatus = 1 WHERE id_opcion = 2 AND id_catalogo = 52;</v>
      </c>
    </row>
    <row r="390" spans="2:9" ht="16.8" x14ac:dyDescent="0.3">
      <c r="B390" s="1">
        <v>1</v>
      </c>
      <c r="C390" s="1">
        <v>53</v>
      </c>
      <c r="D390" s="5" t="s">
        <v>406</v>
      </c>
      <c r="E390" s="1">
        <v>1</v>
      </c>
      <c r="F390" s="7" t="s">
        <v>59</v>
      </c>
      <c r="G390" s="1">
        <v>1</v>
      </c>
      <c r="H390" s="23" t="str">
        <f t="shared" si="12"/>
        <v>INSERT INTO opcs_x_cats (id_opcion, id_catalogo, nombre, estatus, fecha_creacion, creado_por) VALUES (1, 53, 'Embajador', 1, GETDATE(), 1);</v>
      </c>
      <c r="I390" s="24" t="str">
        <f t="shared" si="13"/>
        <v>UPDATE opcs_x_cats SET nombre = 'Embajador', estatus = 1 WHERE id_opcion = 1 AND id_catalogo = 53;</v>
      </c>
    </row>
    <row r="391" spans="2:9" ht="16.8" x14ac:dyDescent="0.3">
      <c r="B391" s="1">
        <v>2</v>
      </c>
      <c r="C391" s="1">
        <v>53</v>
      </c>
      <c r="D391" s="5" t="s">
        <v>407</v>
      </c>
      <c r="E391" s="1">
        <v>1</v>
      </c>
      <c r="F391" s="7" t="s">
        <v>59</v>
      </c>
      <c r="G391" s="1">
        <v>1</v>
      </c>
      <c r="H391" s="23" t="str">
        <f t="shared" si="12"/>
        <v>INSERT INTO opcs_x_cats (id_opcion, id_catalogo, nombre, estatus, fecha_creacion, creado_por) VALUES (2, 53, 'Embajador PRO', 1, GETDATE(), 1);</v>
      </c>
      <c r="I391" s="24" t="str">
        <f t="shared" si="13"/>
        <v>UPDATE opcs_x_cats SET nombre = 'Embajador PRO', estatus = 1 WHERE id_opcion = 2 AND id_catalogo = 53;</v>
      </c>
    </row>
    <row r="392" spans="2:9" ht="16.8" x14ac:dyDescent="0.3">
      <c r="B392" s="1">
        <v>3</v>
      </c>
      <c r="C392" s="1">
        <v>53</v>
      </c>
      <c r="D392" s="5" t="s">
        <v>408</v>
      </c>
      <c r="E392" s="1">
        <v>1</v>
      </c>
      <c r="F392" s="7" t="s">
        <v>59</v>
      </c>
      <c r="G392" s="1">
        <v>1</v>
      </c>
      <c r="H392" s="23" t="str">
        <f t="shared" si="12"/>
        <v>INSERT INTO opcs_x_cats (id_opcion, id_catalogo, nombre, estatus, fecha_creacion, creado_por) VALUES (3, 53, 'Empleado', 1, GETDATE(), 1);</v>
      </c>
      <c r="I392" s="24" t="str">
        <f t="shared" si="13"/>
        <v>UPDATE opcs_x_cats SET nombre = 'Empleado', estatus = 1 WHERE id_opcion = 3 AND id_catalogo = 53;</v>
      </c>
    </row>
    <row r="393" spans="2:9" ht="16.8" x14ac:dyDescent="0.3">
      <c r="B393" s="1">
        <v>0</v>
      </c>
      <c r="C393" s="1">
        <v>57</v>
      </c>
      <c r="D393" s="5" t="s">
        <v>409</v>
      </c>
      <c r="E393" s="1">
        <v>1</v>
      </c>
      <c r="F393" s="7" t="s">
        <v>59</v>
      </c>
      <c r="G393" s="1">
        <v>1</v>
      </c>
      <c r="H393" s="23" t="str">
        <f t="shared" si="12"/>
        <v>INSERT INTO opcs_x_cats (id_opcion, id_catalogo, nombre, estatus, fecha_creacion, creado_por) VALUES (0, 57, 'EVIDENCIA SIN INTEGRAR', 1, GETDATE(), 1);</v>
      </c>
      <c r="I393" s="24" t="str">
        <f t="shared" si="13"/>
        <v>UPDATE opcs_x_cats SET nombre = 'EVIDENCIA SIN INTEGRAR', estatus = 1 WHERE id_opcion = 0 AND id_catalogo = 57;</v>
      </c>
    </row>
    <row r="394" spans="2:9" ht="16.8" x14ac:dyDescent="0.3">
      <c r="B394" s="1">
        <v>1</v>
      </c>
      <c r="C394" s="1">
        <v>57</v>
      </c>
      <c r="D394" s="5" t="s">
        <v>410</v>
      </c>
      <c r="E394" s="1">
        <v>1</v>
      </c>
      <c r="F394" s="7" t="s">
        <v>59</v>
      </c>
      <c r="G394" s="1">
        <v>1</v>
      </c>
      <c r="H394" s="23" t="str">
        <f t="shared" si="12"/>
        <v>INSERT INTO opcs_x_cats (id_opcion, id_catalogo, nombre, estatus, fecha_creacion, creado_por) VALUES (1, 57, 'ENVIADA A COBRANZA', 1, GETDATE(), 1);</v>
      </c>
      <c r="I394" s="24" t="str">
        <f t="shared" si="13"/>
        <v>UPDATE opcs_x_cats SET nombre = 'ENVIADA A COBRANZA', estatus = 1 WHERE id_opcion = 1 AND id_catalogo = 57;</v>
      </c>
    </row>
    <row r="395" spans="2:9" ht="16.8" x14ac:dyDescent="0.3">
      <c r="B395" s="1">
        <v>2</v>
      </c>
      <c r="C395" s="1">
        <v>57</v>
      </c>
      <c r="D395" s="5" t="s">
        <v>411</v>
      </c>
      <c r="E395" s="1">
        <v>1</v>
      </c>
      <c r="F395" s="7" t="s">
        <v>59</v>
      </c>
      <c r="G395" s="1">
        <v>1</v>
      </c>
      <c r="H395" s="23" t="str">
        <f t="shared" si="12"/>
        <v>INSERT INTO opcs_x_cats (id_opcion, id_catalogo, nombre, estatus, fecha_creacion, creado_por) VALUES (2, 57, 'ENVIADA A CONTRALORÍA', 1, GETDATE(), 1);</v>
      </c>
      <c r="I395" s="24" t="str">
        <f t="shared" si="13"/>
        <v>UPDATE opcs_x_cats SET nombre = 'ENVIADA A CONTRALORÍA', estatus = 1 WHERE id_opcion = 2 AND id_catalogo = 57;</v>
      </c>
    </row>
    <row r="396" spans="2:9" ht="16.8" x14ac:dyDescent="0.3">
      <c r="B396" s="1">
        <v>3</v>
      </c>
      <c r="C396" s="1">
        <v>57</v>
      </c>
      <c r="D396" s="5" t="s">
        <v>412</v>
      </c>
      <c r="E396" s="1">
        <v>1</v>
      </c>
      <c r="F396" s="7" t="s">
        <v>59</v>
      </c>
      <c r="G396" s="1">
        <v>1</v>
      </c>
      <c r="H396" s="23" t="str">
        <f t="shared" si="12"/>
        <v>INSERT INTO opcs_x_cats (id_opcion, id_catalogo, nombre, estatus, fecha_creacion, creado_por) VALUES (3, 57, 'EVIDENCIA ACEPTADA', 1, GETDATE(), 1);</v>
      </c>
      <c r="I396" s="24" t="str">
        <f t="shared" si="13"/>
        <v>UPDATE opcs_x_cats SET nombre = 'EVIDENCIA ACEPTADA', estatus = 1 WHERE id_opcion = 3 AND id_catalogo = 57;</v>
      </c>
    </row>
    <row r="397" spans="2:9" ht="16.8" x14ac:dyDescent="0.3">
      <c r="B397" s="1">
        <v>4</v>
      </c>
      <c r="C397" s="1">
        <v>57</v>
      </c>
      <c r="D397" s="5" t="s">
        <v>413</v>
      </c>
      <c r="E397" s="1">
        <v>1</v>
      </c>
      <c r="F397" s="7" t="s">
        <v>59</v>
      </c>
      <c r="G397" s="1">
        <v>1</v>
      </c>
      <c r="H397" s="23" t="str">
        <f t="shared" si="12"/>
        <v>INSERT INTO opcs_x_cats (id_opcion, id_catalogo, nombre, estatus, fecha_creacion, creado_por) VALUES (4, 57, 'SIN ESTATUS REGISTRADO', 1, GETDATE(), 1);</v>
      </c>
      <c r="I397" s="24" t="str">
        <f t="shared" si="13"/>
        <v>UPDATE opcs_x_cats SET nombre = 'SIN ESTATUS REGISTRADO', estatus = 1 WHERE id_opcion = 4 AND id_catalogo = 57;</v>
      </c>
    </row>
    <row r="398" spans="2:9" ht="16.8" x14ac:dyDescent="0.3">
      <c r="B398" s="1">
        <v>10</v>
      </c>
      <c r="C398" s="1">
        <v>57</v>
      </c>
      <c r="D398" s="5" t="s">
        <v>414</v>
      </c>
      <c r="E398" s="1">
        <v>1</v>
      </c>
      <c r="F398" s="7" t="s">
        <v>59</v>
      </c>
      <c r="G398" s="1">
        <v>1</v>
      </c>
      <c r="H398" s="23" t="str">
        <f t="shared" si="12"/>
        <v>INSERT INTO opcs_x_cats (id_opcion, id_catalogo, nombre, estatus, fecha_creacion, creado_por) VALUES (10, 57, 'COBRANZA RECHAZÓ LA EVIDENCIA AL GERENTE', 1, GETDATE(), 1);</v>
      </c>
      <c r="I398" s="24" t="str">
        <f t="shared" si="13"/>
        <v>UPDATE opcs_x_cats SET nombre = 'COBRANZA RECHAZÓ LA EVIDENCIA AL GERENTE', estatus = 1 WHERE id_opcion = 10 AND id_catalogo = 57;</v>
      </c>
    </row>
    <row r="399" spans="2:9" ht="16.8" x14ac:dyDescent="0.3">
      <c r="B399" s="1">
        <v>20</v>
      </c>
      <c r="C399" s="1">
        <v>57</v>
      </c>
      <c r="D399" s="5" t="s">
        <v>415</v>
      </c>
      <c r="E399" s="1">
        <v>1</v>
      </c>
      <c r="F399" s="7" t="s">
        <v>59</v>
      </c>
      <c r="G399" s="1">
        <v>1</v>
      </c>
      <c r="H399" s="23" t="str">
        <f t="shared" si="12"/>
        <v>INSERT INTO opcs_x_cats (id_opcion, id_catalogo, nombre, estatus, fecha_creacion, creado_por) VALUES (20, 57, 'CONTRALORÍA RECHAZÓ LA EVIDENCIA', 1, GETDATE(), 1);</v>
      </c>
      <c r="I399" s="24" t="str">
        <f t="shared" si="13"/>
        <v>UPDATE opcs_x_cats SET nombre = 'CONTRALORÍA RECHAZÓ LA EVIDENCIA', estatus = 1 WHERE id_opcion = 20 AND id_catalogo = 57;</v>
      </c>
    </row>
    <row r="400" spans="2:9" ht="16.8" x14ac:dyDescent="0.3">
      <c r="B400" s="1">
        <v>1</v>
      </c>
      <c r="C400" s="1">
        <v>58</v>
      </c>
      <c r="D400" s="5" t="s">
        <v>255</v>
      </c>
      <c r="E400" s="1">
        <v>1</v>
      </c>
      <c r="F400" s="7" t="s">
        <v>59</v>
      </c>
      <c r="G400" s="1">
        <v>1</v>
      </c>
      <c r="H400" s="23" t="str">
        <f t="shared" si="12"/>
        <v>INSERT INTO opcs_x_cats (id_opcion, id_catalogo, nombre, estatus, fecha_creacion, creado_por) VALUES (1, 58, 'Normal', 1, GETDATE(), 1);</v>
      </c>
      <c r="I400" s="24" t="str">
        <f t="shared" si="13"/>
        <v>UPDATE opcs_x_cats SET nombre = 'Normal', estatus = 1 WHERE id_opcion = 1 AND id_catalogo = 58;</v>
      </c>
    </row>
    <row r="401" spans="2:9" ht="16.8" x14ac:dyDescent="0.3">
      <c r="B401" s="1">
        <v>2</v>
      </c>
      <c r="C401" s="1">
        <v>58</v>
      </c>
      <c r="D401" s="5" t="s">
        <v>416</v>
      </c>
      <c r="E401" s="1">
        <v>1</v>
      </c>
      <c r="F401" s="7" t="s">
        <v>59</v>
      </c>
      <c r="G401" s="1">
        <v>1</v>
      </c>
      <c r="H401" s="23" t="str">
        <f t="shared" si="12"/>
        <v>INSERT INTO opcs_x_cats (id_opcion, id_catalogo, nombre, estatus, fecha_creacion, creado_por) VALUES (2, 58, 'Para descuento', 1, GETDATE(), 1);</v>
      </c>
      <c r="I401" s="24" t="str">
        <f t="shared" si="13"/>
        <v>UPDATE opcs_x_cats SET nombre = 'Para descuento', estatus = 1 WHERE id_opcion = 2 AND id_catalogo = 58;</v>
      </c>
    </row>
    <row r="402" spans="2:9" ht="16.8" x14ac:dyDescent="0.3">
      <c r="B402" s="1">
        <v>3</v>
      </c>
      <c r="C402" s="1">
        <v>58</v>
      </c>
      <c r="D402" s="5" t="s">
        <v>417</v>
      </c>
      <c r="E402" s="1">
        <v>1</v>
      </c>
      <c r="F402" s="7" t="s">
        <v>59</v>
      </c>
      <c r="G402" s="1">
        <v>1</v>
      </c>
      <c r="H402" s="23" t="str">
        <f t="shared" si="12"/>
        <v>INSERT INTO opcs_x_cats (id_opcion, id_catalogo, nombre, estatus, fecha_creacion, creado_por) VALUES (3, 58, 'Venta nueva', 1, GETDATE(), 1);</v>
      </c>
      <c r="I402" s="24" t="str">
        <f t="shared" si="13"/>
        <v>UPDATE opcs_x_cats SET nombre = 'Venta nueva', estatus = 1 WHERE id_opcion = 3 AND id_catalogo = 58;</v>
      </c>
    </row>
    <row r="403" spans="2:9" ht="16.8" x14ac:dyDescent="0.3">
      <c r="B403" s="1">
        <v>0</v>
      </c>
      <c r="C403" s="1">
        <v>59</v>
      </c>
      <c r="D403" s="5" t="s">
        <v>418</v>
      </c>
      <c r="E403" s="1">
        <v>1</v>
      </c>
      <c r="F403" s="7" t="s">
        <v>59</v>
      </c>
      <c r="G403" s="1">
        <v>1</v>
      </c>
      <c r="H403" s="23" t="str">
        <f t="shared" si="12"/>
        <v>INSERT INTO opcs_x_cats (id_opcion, id_catalogo, nombre, estatus, fecha_creacion, creado_por) VALUES (0, 59, 'INICIO ESCRITURACION', 1, GETDATE(), 1);</v>
      </c>
      <c r="I403" s="24" t="str">
        <f t="shared" si="13"/>
        <v>UPDATE opcs_x_cats SET nombre = 'INICIO ESCRITURACION', estatus = 1 WHERE id_opcion = 0 AND id_catalogo = 59;</v>
      </c>
    </row>
    <row r="404" spans="2:9" ht="16.8" x14ac:dyDescent="0.3">
      <c r="B404" s="1">
        <v>1</v>
      </c>
      <c r="C404" s="1">
        <v>59</v>
      </c>
      <c r="D404" s="5" t="s">
        <v>419</v>
      </c>
      <c r="E404" s="1">
        <v>1</v>
      </c>
      <c r="F404" s="7" t="s">
        <v>59</v>
      </c>
      <c r="G404" s="1">
        <v>1</v>
      </c>
      <c r="H404" s="23" t="str">
        <f t="shared" si="12"/>
        <v>INSERT INTO opcs_x_cats (id_opcion, id_catalogo, nombre, estatus, fecha_creacion, creado_por) VALUES (1, 59, 'SOLICITUD DE APORTACIONES', 1, GETDATE(), 1);</v>
      </c>
      <c r="I404" s="24" t="str">
        <f t="shared" si="13"/>
        <v>UPDATE opcs_x_cats SET nombre = 'SOLICITUD DE APORTACIONES', estatus = 1 WHERE id_opcion = 1 AND id_catalogo = 59;</v>
      </c>
    </row>
    <row r="405" spans="2:9" ht="16.8" x14ac:dyDescent="0.3">
      <c r="B405" s="1">
        <v>2</v>
      </c>
      <c r="C405" s="1">
        <v>59</v>
      </c>
      <c r="D405" s="5" t="s">
        <v>420</v>
      </c>
      <c r="E405" s="1">
        <v>1</v>
      </c>
      <c r="F405" s="7" t="s">
        <v>59</v>
      </c>
      <c r="G405" s="1">
        <v>1</v>
      </c>
      <c r="H405" s="23" t="str">
        <f t="shared" si="12"/>
        <v>INSERT INTO opcs_x_cats (id_opcion, id_catalogo, nombre, estatus, fecha_creacion, creado_por) VALUES (2, 59, 'ENVÍO / RECEPCIÓN DE APORTACIONES', 1, GETDATE(), 1);</v>
      </c>
      <c r="I405" s="24" t="str">
        <f t="shared" si="13"/>
        <v>UPDATE opcs_x_cats SET nombre = 'ENVÍO / RECEPCIÓN DE APORTACIONES', estatus = 1 WHERE id_opcion = 2 AND id_catalogo = 59;</v>
      </c>
    </row>
    <row r="406" spans="2:9" ht="16.8" x14ac:dyDescent="0.3">
      <c r="B406" s="1">
        <v>3</v>
      </c>
      <c r="C406" s="1">
        <v>59</v>
      </c>
      <c r="D406" s="5" t="s">
        <v>421</v>
      </c>
      <c r="E406" s="1">
        <v>1</v>
      </c>
      <c r="F406" s="7" t="s">
        <v>59</v>
      </c>
      <c r="G406" s="1">
        <v>1</v>
      </c>
      <c r="H406" s="23" t="str">
        <f t="shared" si="12"/>
        <v>INSERT INTO opcs_x_cats (id_opcion, id_catalogo, nombre, estatus, fecha_creacion, creado_por) VALUES (3, 59, 'SOLICITUD ESTATUS DE CONSTRUCCIÓN', 1, GETDATE(), 1);</v>
      </c>
      <c r="I406" s="24" t="str">
        <f t="shared" si="13"/>
        <v>UPDATE opcs_x_cats SET nombre = 'SOLICITUD ESTATUS DE CONSTRUCCIÓN', estatus = 1 WHERE id_opcion = 3 AND id_catalogo = 59;</v>
      </c>
    </row>
    <row r="407" spans="2:9" ht="16.8" x14ac:dyDescent="0.3">
      <c r="B407" s="1">
        <v>4</v>
      </c>
      <c r="C407" s="1">
        <v>59</v>
      </c>
      <c r="D407" s="5" t="s">
        <v>422</v>
      </c>
      <c r="E407" s="1">
        <v>1</v>
      </c>
      <c r="F407" s="7" t="s">
        <v>59</v>
      </c>
      <c r="G407" s="1">
        <v>1</v>
      </c>
      <c r="H407" s="23" t="str">
        <f t="shared" si="12"/>
        <v>INSERT INTO opcs_x_cats (id_opcion, id_catalogo, nombre, estatus, fecha_creacion, creado_por) VALUES (4, 59, 'RECEPCIÓN DE ESTATUS CONSTRUCCIÓN', 1, GETDATE(), 1);</v>
      </c>
      <c r="I407" s="24" t="str">
        <f t="shared" si="13"/>
        <v>UPDATE opcs_x_cats SET nombre = 'RECEPCIÓN DE ESTATUS CONSTRUCCIÓN', estatus = 1 WHERE id_opcion = 4 AND id_catalogo = 59;</v>
      </c>
    </row>
    <row r="408" spans="2:9" ht="16.8" x14ac:dyDescent="0.3">
      <c r="B408" s="1">
        <v>5</v>
      </c>
      <c r="C408" s="1">
        <v>59</v>
      </c>
      <c r="D408" s="5" t="s">
        <v>423</v>
      </c>
      <c r="E408" s="1">
        <v>1</v>
      </c>
      <c r="F408" s="7" t="s">
        <v>59</v>
      </c>
      <c r="G408" s="1">
        <v>1</v>
      </c>
      <c r="H408" s="23" t="str">
        <f t="shared" si="12"/>
        <v>INSERT INTO opcs_x_cats (id_opcion, id_catalogo, nombre, estatus, fecha_creacion, creado_por) VALUES (5, 59, 'SOLICITUD DE PRESUPUESTO', 1, GETDATE(), 1);</v>
      </c>
      <c r="I408" s="24" t="str">
        <f t="shared" si="13"/>
        <v>UPDATE opcs_x_cats SET nombre = 'SOLICITUD DE PRESUPUESTO', estatus = 1 WHERE id_opcion = 5 AND id_catalogo = 59;</v>
      </c>
    </row>
    <row r="409" spans="2:9" ht="16.8" x14ac:dyDescent="0.3">
      <c r="B409" s="1">
        <v>6</v>
      </c>
      <c r="C409" s="1">
        <v>59</v>
      </c>
      <c r="D409" s="5" t="s">
        <v>424</v>
      </c>
      <c r="E409" s="1">
        <v>1</v>
      </c>
      <c r="F409" s="7" t="s">
        <v>59</v>
      </c>
      <c r="G409" s="1">
        <v>1</v>
      </c>
      <c r="H409" s="23" t="str">
        <f t="shared" ref="H409:H445" si="14">_xlfn.CONCAT(H$4, B409, ", ", C409, ", '", D409, "', ", E409, ", ", F409, ", ", G409, ");")</f>
        <v>INSERT INTO opcs_x_cats (id_opcion, id_catalogo, nombre, estatus, fecha_creacion, creado_por) VALUES (6, 59, 'SOLICITUD DE VALORES Y PRESUPUESTO', 1, GETDATE(), 1);</v>
      </c>
      <c r="I409" s="24" t="str">
        <f t="shared" ref="I409:I445" si="15">_xlfn.CONCAT("UPDATE opcs_x_cats SET nombre = '", D409, "', estatus = ", E409, " WHERE id_opcion = ",B409, " AND id_catalogo = ", C409, ";")</f>
        <v>UPDATE opcs_x_cats SET nombre = 'SOLICITUD DE VALORES Y PRESUPUESTO', estatus = 1 WHERE id_opcion = 6 AND id_catalogo = 59;</v>
      </c>
    </row>
    <row r="410" spans="2:9" ht="16.8" x14ac:dyDescent="0.3">
      <c r="B410" s="1">
        <v>7</v>
      </c>
      <c r="C410" s="1">
        <v>59</v>
      </c>
      <c r="D410" s="5" t="s">
        <v>425</v>
      </c>
      <c r="E410" s="1">
        <v>1</v>
      </c>
      <c r="F410" s="7" t="s">
        <v>59</v>
      </c>
      <c r="G410" s="1">
        <v>1</v>
      </c>
      <c r="H410" s="23" t="str">
        <f t="shared" si="14"/>
        <v>INSERT INTO opcs_x_cats (id_opcion, id_catalogo, nombre, estatus, fecha_creacion, creado_por) VALUES (7, 59, 'ENVÍO / RECEPCIÓN DE VALORES Y PRESUPUESTO', 1, GETDATE(), 1);</v>
      </c>
      <c r="I410" s="24" t="str">
        <f t="shared" si="15"/>
        <v>UPDATE opcs_x_cats SET nombre = 'ENVÍO / RECEPCIÓN DE VALORES Y PRESUPUESTO', estatus = 1 WHERE id_opcion = 7 AND id_catalogo = 59;</v>
      </c>
    </row>
    <row r="411" spans="2:9" ht="16.8" x14ac:dyDescent="0.3">
      <c r="B411" s="1">
        <v>8</v>
      </c>
      <c r="C411" s="1">
        <v>59</v>
      </c>
      <c r="D411" s="5" t="s">
        <v>426</v>
      </c>
      <c r="E411" s="1">
        <v>1</v>
      </c>
      <c r="F411" s="7" t="s">
        <v>59</v>
      </c>
      <c r="G411" s="1">
        <v>1</v>
      </c>
      <c r="H411" s="23" t="str">
        <f t="shared" si="14"/>
        <v>INSERT INTO opcs_x_cats (id_opcion, id_catalogo, nombre, estatus, fecha_creacion, creado_por) VALUES (8, 59, 'ENVÍO / RECEPCIÓN DE PRESUPUESTO', 1, GETDATE(), 1);</v>
      </c>
      <c r="I411" s="24" t="str">
        <f t="shared" si="15"/>
        <v>UPDATE opcs_x_cats SET nombre = 'ENVÍO / RECEPCIÓN DE PRESUPUESTO', estatus = 1 WHERE id_opcion = 8 AND id_catalogo = 59;</v>
      </c>
    </row>
    <row r="412" spans="2:9" ht="16.8" x14ac:dyDescent="0.3">
      <c r="B412" s="1">
        <v>9</v>
      </c>
      <c r="C412" s="1">
        <v>59</v>
      </c>
      <c r="D412" s="5" t="s">
        <v>427</v>
      </c>
      <c r="E412" s="1">
        <v>1</v>
      </c>
      <c r="F412" s="7" t="s">
        <v>59</v>
      </c>
      <c r="G412" s="1">
        <v>1</v>
      </c>
      <c r="H412" s="23" t="str">
        <f t="shared" si="14"/>
        <v>INSERT INTO opcs_x_cats (id_opcion, id_catalogo, nombre, estatus, fecha_creacion, creado_por) VALUES (9, 59, 'NOTIFICACIÓN DE PRESUPUESTO', 1, GETDATE(), 1);</v>
      </c>
      <c r="I412" s="24" t="str">
        <f t="shared" si="15"/>
        <v>UPDATE opcs_x_cats SET nombre = 'NOTIFICACIÓN DE PRESUPUESTO', estatus = 1 WHERE id_opcion = 9 AND id_catalogo = 59;</v>
      </c>
    </row>
    <row r="413" spans="2:9" ht="16.8" x14ac:dyDescent="0.3">
      <c r="B413" s="1">
        <v>10</v>
      </c>
      <c r="C413" s="1">
        <v>59</v>
      </c>
      <c r="D413" s="5" t="s">
        <v>428</v>
      </c>
      <c r="E413" s="1">
        <v>1</v>
      </c>
      <c r="F413" s="7" t="s">
        <v>59</v>
      </c>
      <c r="G413" s="1">
        <v>1</v>
      </c>
      <c r="H413" s="23" t="str">
        <f t="shared" si="14"/>
        <v>INSERT INTO opcs_x_cats (id_opcion, id_catalogo, nombre, estatus, fecha_creacion, creado_por) VALUES (10, 59, 'ENVÍO / INTEGRACIÓN DE EXPEDIENTE', 1, GETDATE(), 1);</v>
      </c>
      <c r="I413" s="24" t="str">
        <f t="shared" si="15"/>
        <v>UPDATE opcs_x_cats SET nombre = 'ENVÍO / INTEGRACIÓN DE EXPEDIENTE', estatus = 1 WHERE id_opcion = 10 AND id_catalogo = 59;</v>
      </c>
    </row>
    <row r="414" spans="2:9" ht="16.8" x14ac:dyDescent="0.3">
      <c r="B414" s="1">
        <v>11</v>
      </c>
      <c r="C414" s="1">
        <v>59</v>
      </c>
      <c r="D414" s="5" t="s">
        <v>429</v>
      </c>
      <c r="E414" s="1">
        <v>1</v>
      </c>
      <c r="F414" s="7" t="s">
        <v>59</v>
      </c>
      <c r="G414" s="1">
        <v>1</v>
      </c>
      <c r="H414" s="23" t="str">
        <f t="shared" si="14"/>
        <v>INSERT INTO opcs_x_cats (id_opcion, id_catalogo, nombre, estatus, fecha_creacion, creado_por) VALUES (11, 59, 'ENVÍO / VALIDACIÓN DE DOCUMENTACIÓN', 1, GETDATE(), 1);</v>
      </c>
      <c r="I414" s="24" t="str">
        <f t="shared" si="15"/>
        <v>UPDATE opcs_x_cats SET nombre = 'ENVÍO / VALIDACIÓN DE DOCUMENTACIÓN', estatus = 1 WHERE id_opcion = 11 AND id_catalogo = 59;</v>
      </c>
    </row>
    <row r="415" spans="2:9" ht="16.8" x14ac:dyDescent="0.3">
      <c r="B415" s="1">
        <v>12</v>
      </c>
      <c r="C415" s="1">
        <v>59</v>
      </c>
      <c r="D415" s="5" t="s">
        <v>430</v>
      </c>
      <c r="E415" s="1">
        <v>1</v>
      </c>
      <c r="F415" s="7" t="s">
        <v>59</v>
      </c>
      <c r="G415" s="1">
        <v>1</v>
      </c>
      <c r="H415" s="23" t="str">
        <f t="shared" si="14"/>
        <v>INSERT INTO opcs_x_cats (id_opcion, id_catalogo, nombre, estatus, fecha_creacion, creado_por) VALUES (12, 59, 'ENVÍO DE DOCUMENTACIÓN', 1, GETDATE(), 1);</v>
      </c>
      <c r="I415" s="24" t="str">
        <f t="shared" si="15"/>
        <v>UPDATE opcs_x_cats SET nombre = 'ENVÍO DE DOCUMENTACIÓN', estatus = 1 WHERE id_opcion = 12 AND id_catalogo = 59;</v>
      </c>
    </row>
    <row r="416" spans="2:9" ht="16.8" x14ac:dyDescent="0.3">
      <c r="B416" s="1">
        <v>13</v>
      </c>
      <c r="C416" s="1">
        <v>59</v>
      </c>
      <c r="D416" s="5" t="s">
        <v>431</v>
      </c>
      <c r="E416" s="1">
        <v>1</v>
      </c>
      <c r="F416" s="7" t="s">
        <v>59</v>
      </c>
      <c r="G416" s="1">
        <v>1</v>
      </c>
      <c r="H416" s="23" t="str">
        <f t="shared" si="14"/>
        <v>INSERT INTO opcs_x_cats (id_opcion, id_catalogo, nombre, estatus, fecha_creacion, creado_por) VALUES (13, 59, 'ENVÍO / RECEPCIÓN DE PROYECTO', 1, GETDATE(), 1);</v>
      </c>
      <c r="I416" s="24" t="str">
        <f t="shared" si="15"/>
        <v>UPDATE opcs_x_cats SET nombre = 'ENVÍO / RECEPCIÓN DE PROYECTO', estatus = 1 WHERE id_opcion = 13 AND id_catalogo = 59;</v>
      </c>
    </row>
    <row r="417" spans="2:9" ht="16.8" x14ac:dyDescent="0.3">
      <c r="B417" s="1">
        <v>14</v>
      </c>
      <c r="C417" s="1">
        <v>59</v>
      </c>
      <c r="D417" s="5" t="s">
        <v>432</v>
      </c>
      <c r="E417" s="1">
        <v>1</v>
      </c>
      <c r="F417" s="7" t="s">
        <v>59</v>
      </c>
      <c r="G417" s="1">
        <v>1</v>
      </c>
      <c r="H417" s="23" t="str">
        <f t="shared" si="14"/>
        <v>INSERT INTO opcs_x_cats (id_opcion, id_catalogo, nombre, estatus, fecha_creacion, creado_por) VALUES (14, 59, 'ENVÍO DE FECHA PARA FIRMA', 1, GETDATE(), 1);</v>
      </c>
      <c r="I417" s="24" t="str">
        <f t="shared" si="15"/>
        <v>UPDATE opcs_x_cats SET nombre = 'ENVÍO DE FECHA PARA FIRMA', estatus = 1 WHERE id_opcion = 14 AND id_catalogo = 59;</v>
      </c>
    </row>
    <row r="418" spans="2:9" ht="16.8" x14ac:dyDescent="0.3">
      <c r="B418" s="1">
        <v>15</v>
      </c>
      <c r="C418" s="1">
        <v>59</v>
      </c>
      <c r="D418" s="5" t="s">
        <v>433</v>
      </c>
      <c r="E418" s="1">
        <v>1</v>
      </c>
      <c r="F418" s="7" t="s">
        <v>59</v>
      </c>
      <c r="G418" s="1">
        <v>1</v>
      </c>
      <c r="H418" s="23" t="str">
        <f t="shared" si="14"/>
        <v>INSERT INTO opcs_x_cats (id_opcion, id_catalogo, nombre, estatus, fecha_creacion, creado_por) VALUES (15, 59, 'NOTIFICACIÓN DE FECHA PARA FIRMA', 1, GETDATE(), 1);</v>
      </c>
      <c r="I418" s="24" t="str">
        <f t="shared" si="15"/>
        <v>UPDATE opcs_x_cats SET nombre = 'NOTIFICACIÓN DE FECHA PARA FIRMA', estatus = 1 WHERE id_opcion = 15 AND id_catalogo = 59;</v>
      </c>
    </row>
    <row r="419" spans="2:9" ht="16.8" x14ac:dyDescent="0.3">
      <c r="B419" s="1">
        <v>16</v>
      </c>
      <c r="C419" s="1">
        <v>59</v>
      </c>
      <c r="D419" s="5" t="s">
        <v>434</v>
      </c>
      <c r="E419" s="1">
        <v>1</v>
      </c>
      <c r="F419" s="7" t="s">
        <v>59</v>
      </c>
      <c r="G419" s="1">
        <v>1</v>
      </c>
      <c r="H419" s="23" t="str">
        <f t="shared" si="14"/>
        <v>INSERT INTO opcs_x_cats (id_opcion, id_catalogo, nombre, estatus, fecha_creacion, creado_por) VALUES (16, 59, 'CONFIRMACIÓN DE FECHA PARA FIRMA', 1, GETDATE(), 1);</v>
      </c>
      <c r="I419" s="24" t="str">
        <f t="shared" si="15"/>
        <v>UPDATE opcs_x_cats SET nombre = 'CONFIRMACIÓN DE FECHA PARA FIRMA', estatus = 1 WHERE id_opcion = 16 AND id_catalogo = 59;</v>
      </c>
    </row>
    <row r="420" spans="2:9" ht="16.8" x14ac:dyDescent="0.3">
      <c r="B420" s="1">
        <v>17</v>
      </c>
      <c r="C420" s="1">
        <v>59</v>
      </c>
      <c r="D420" s="5" t="s">
        <v>435</v>
      </c>
      <c r="E420" s="1">
        <v>1</v>
      </c>
      <c r="F420" s="7" t="s">
        <v>59</v>
      </c>
      <c r="G420" s="1">
        <v>1</v>
      </c>
      <c r="H420" s="23" t="str">
        <f t="shared" si="14"/>
        <v>INSERT INTO opcs_x_cats (id_opcion, id_catalogo, nombre, estatus, fecha_creacion, creado_por) VALUES (17, 59, 'ENVÍO / RECEPCIÓN DE PROYECTO CON NUMERO DE ESCRITURA', 1, GETDATE(), 1);</v>
      </c>
      <c r="I420" s="24" t="str">
        <f t="shared" si="15"/>
        <v>UPDATE opcs_x_cats SET nombre = 'ENVÍO / RECEPCIÓN DE PROYECTO CON NUMERO DE ESCRITURA', estatus = 1 WHERE id_opcion = 17 AND id_catalogo = 59;</v>
      </c>
    </row>
    <row r="421" spans="2:9" ht="16.8" x14ac:dyDescent="0.3">
      <c r="B421" s="1">
        <v>18</v>
      </c>
      <c r="C421" s="1">
        <v>59</v>
      </c>
      <c r="D421" s="5" t="s">
        <v>436</v>
      </c>
      <c r="E421" s="1">
        <v>1</v>
      </c>
      <c r="F421" s="7" t="s">
        <v>59</v>
      </c>
      <c r="G421" s="1">
        <v>1</v>
      </c>
      <c r="H421" s="23" t="str">
        <f t="shared" si="14"/>
        <v>INSERT INTO opcs_x_cats (id_opcion, id_catalogo, nombre, estatus, fecha_creacion, creado_por) VALUES (18, 59, 'ENVÍO DE PROYECTO CON NÚMERO DE ESCRITURA', 1, GETDATE(), 1);</v>
      </c>
      <c r="I421" s="24" t="str">
        <f t="shared" si="15"/>
        <v>UPDATE opcs_x_cats SET nombre = 'ENVÍO DE PROYECTO CON NÚMERO DE ESCRITURA', estatus = 1 WHERE id_opcion = 18 AND id_catalogo = 59;</v>
      </c>
    </row>
    <row r="422" spans="2:9" ht="16.8" x14ac:dyDescent="0.3">
      <c r="B422" s="1">
        <v>19</v>
      </c>
      <c r="C422" s="1">
        <v>59</v>
      </c>
      <c r="D422" s="5" t="s">
        <v>437</v>
      </c>
      <c r="E422" s="1">
        <v>1</v>
      </c>
      <c r="F422" s="7" t="s">
        <v>59</v>
      </c>
      <c r="G422" s="1">
        <v>1</v>
      </c>
      <c r="H422" s="23" t="str">
        <f t="shared" si="14"/>
        <v>INSERT INTO opcs_x_cats (id_opcion, id_catalogo, nombre, estatus, fecha_creacion, creado_por) VALUES (19, 59, 'SOLICITUD DE FACTURA ELECTRÓNICA', 1, GETDATE(), 1);</v>
      </c>
      <c r="I422" s="24" t="str">
        <f t="shared" si="15"/>
        <v>UPDATE opcs_x_cats SET nombre = 'SOLICITUD DE FACTURA ELECTRÓNICA', estatus = 1 WHERE id_opcion = 19 AND id_catalogo = 59;</v>
      </c>
    </row>
    <row r="423" spans="2:9" ht="16.8" x14ac:dyDescent="0.3">
      <c r="B423" s="1">
        <v>20</v>
      </c>
      <c r="C423" s="1">
        <v>59</v>
      </c>
      <c r="D423" s="5" t="s">
        <v>438</v>
      </c>
      <c r="E423" s="1">
        <v>1</v>
      </c>
      <c r="F423" s="7" t="s">
        <v>59</v>
      </c>
      <c r="G423" s="1">
        <v>1</v>
      </c>
      <c r="H423" s="23" t="str">
        <f t="shared" si="14"/>
        <v>INSERT INTO opcs_x_cats (id_opcion, id_catalogo, nombre, estatus, fecha_creacion, creado_por) VALUES (20, 59, 'ELABORACIÓN / ENVÍO DE FACTURA ELECTRÓNICA', 1, GETDATE(), 1);</v>
      </c>
      <c r="I423" s="24" t="str">
        <f t="shared" si="15"/>
        <v>UPDATE opcs_x_cats SET nombre = 'ELABORACIÓN / ENVÍO DE FACTURA ELECTRÓNICA', estatus = 1 WHERE id_opcion = 20 AND id_catalogo = 59;</v>
      </c>
    </row>
    <row r="424" spans="2:9" ht="16.8" x14ac:dyDescent="0.3">
      <c r="B424" s="1">
        <v>21</v>
      </c>
      <c r="C424" s="1">
        <v>59</v>
      </c>
      <c r="D424" s="5" t="s">
        <v>439</v>
      </c>
      <c r="E424" s="1">
        <v>1</v>
      </c>
      <c r="F424" s="7" t="s">
        <v>59</v>
      </c>
      <c r="G424" s="1">
        <v>1</v>
      </c>
      <c r="H424" s="23" t="str">
        <f t="shared" si="14"/>
        <v>INSERT INTO opcs_x_cats (id_opcion, id_catalogo, nombre, estatus, fecha_creacion, creado_por) VALUES (21, 59, 'NOTIFICAR FACTURA ELECTRÓNICA', 1, GETDATE(), 1);</v>
      </c>
      <c r="I424" s="24" t="str">
        <f t="shared" si="15"/>
        <v>UPDATE opcs_x_cats SET nombre = 'NOTIFICAR FACTURA ELECTRÓNICA', estatus = 1 WHERE id_opcion = 21 AND id_catalogo = 59;</v>
      </c>
    </row>
    <row r="425" spans="2:9" ht="16.8" x14ac:dyDescent="0.3">
      <c r="B425" s="1">
        <v>22</v>
      </c>
      <c r="C425" s="1">
        <v>59</v>
      </c>
      <c r="D425" s="5" t="s">
        <v>440</v>
      </c>
      <c r="E425" s="1">
        <v>1</v>
      </c>
      <c r="F425" s="7" t="s">
        <v>59</v>
      </c>
      <c r="G425" s="1">
        <v>1</v>
      </c>
      <c r="H425" s="23" t="str">
        <f t="shared" si="14"/>
        <v>INSERT INTO opcs_x_cats (id_opcion, id_catalogo, nombre, estatus, fecha_creacion, creado_por) VALUES (22, 59, 'RECEPCIÓN DE TESTIMONIO', 1, GETDATE(), 1);</v>
      </c>
      <c r="I425" s="24" t="str">
        <f t="shared" si="15"/>
        <v>UPDATE opcs_x_cats SET nombre = 'RECEPCIÓN DE TESTIMONIO', estatus = 1 WHERE id_opcion = 22 AND id_catalogo = 59;</v>
      </c>
    </row>
    <row r="426" spans="2:9" ht="16.8" x14ac:dyDescent="0.3">
      <c r="B426" s="1">
        <v>23</v>
      </c>
      <c r="C426" s="1">
        <v>59</v>
      </c>
      <c r="D426" s="5" t="s">
        <v>441</v>
      </c>
      <c r="E426" s="1">
        <v>1</v>
      </c>
      <c r="F426" s="7" t="s">
        <v>59</v>
      </c>
      <c r="G426" s="1">
        <v>1</v>
      </c>
      <c r="H426" s="23" t="str">
        <f t="shared" si="14"/>
        <v>INSERT INTO opcs_x_cats (id_opcion, id_catalogo, nombre, estatus, fecha_creacion, creado_por) VALUES (23, 59, 'ENVÍO DE TESTIMONIO', 1, GETDATE(), 1);</v>
      </c>
      <c r="I426" s="24" t="str">
        <f t="shared" si="15"/>
        <v>UPDATE opcs_x_cats SET nombre = 'ENVÍO DE TESTIMONIO', estatus = 1 WHERE id_opcion = 23 AND id_catalogo = 59;</v>
      </c>
    </row>
    <row r="427" spans="2:9" ht="16.8" x14ac:dyDescent="0.3">
      <c r="B427" s="1">
        <v>24</v>
      </c>
      <c r="C427" s="1">
        <v>59</v>
      </c>
      <c r="D427" s="5" t="s">
        <v>442</v>
      </c>
      <c r="E427" s="1">
        <v>1</v>
      </c>
      <c r="F427" s="7" t="s">
        <v>59</v>
      </c>
      <c r="G427" s="1">
        <v>1</v>
      </c>
      <c r="H427" s="23" t="str">
        <f t="shared" si="14"/>
        <v>INSERT INTO opcs_x_cats (id_opcion, id_catalogo, nombre, estatus, fecha_creacion, creado_por) VALUES (24, 59, 'FIN ESCRITURACIÓN', 1, GETDATE(), 1);</v>
      </c>
      <c r="I427" s="24" t="str">
        <f t="shared" si="15"/>
        <v>UPDATE opcs_x_cats SET nombre = 'FIN ESCRITURACIÓN', estatus = 1 WHERE id_opcion = 24 AND id_catalogo = 59;</v>
      </c>
    </row>
    <row r="428" spans="2:9" ht="16.8" x14ac:dyDescent="0.3">
      <c r="B428" s="1">
        <v>25</v>
      </c>
      <c r="C428" s="1">
        <v>59</v>
      </c>
      <c r="D428" s="5" t="s">
        <v>442</v>
      </c>
      <c r="E428" s="1">
        <v>1</v>
      </c>
      <c r="F428" s="7" t="s">
        <v>59</v>
      </c>
      <c r="G428" s="1">
        <v>1</v>
      </c>
      <c r="H428" s="23" t="str">
        <f t="shared" si="14"/>
        <v>INSERT INTO opcs_x_cats (id_opcion, id_catalogo, nombre, estatus, fecha_creacion, creado_por) VALUES (25, 59, 'FIN ESCRITURACIÓN', 1, GETDATE(), 1);</v>
      </c>
      <c r="I428" s="24" t="str">
        <f t="shared" si="15"/>
        <v>UPDATE opcs_x_cats SET nombre = 'FIN ESCRITURACIÓN', estatus = 1 WHERE id_opcion = 25 AND id_catalogo = 59;</v>
      </c>
    </row>
    <row r="429" spans="2:9" ht="16.8" x14ac:dyDescent="0.3">
      <c r="B429" s="1">
        <v>90</v>
      </c>
      <c r="C429" s="1">
        <v>59</v>
      </c>
      <c r="D429" s="5" t="s">
        <v>443</v>
      </c>
      <c r="E429" s="1">
        <v>1</v>
      </c>
      <c r="F429" s="7" t="s">
        <v>59</v>
      </c>
      <c r="G429" s="1">
        <v>1</v>
      </c>
      <c r="H429" s="23" t="str">
        <f t="shared" si="14"/>
        <v>INSERT INTO opcs_x_cats (id_opcion, id_catalogo, nombre, estatus, fecha_creacion, creado_por) VALUES (90, 59, 'CONFIRMACION FECHA TITULACION', 1, GETDATE(), 1);</v>
      </c>
      <c r="I429" s="24" t="str">
        <f t="shared" si="15"/>
        <v>UPDATE opcs_x_cats SET nombre = 'CONFIRMACION FECHA TITULACION', estatus = 1 WHERE id_opcion = 90 AND id_catalogo = 59;</v>
      </c>
    </row>
    <row r="430" spans="2:9" ht="16.8" x14ac:dyDescent="0.3">
      <c r="B430" s="1">
        <v>1</v>
      </c>
      <c r="C430" s="1">
        <v>60</v>
      </c>
      <c r="D430" s="5" t="s">
        <v>444</v>
      </c>
      <c r="E430" s="1">
        <v>1</v>
      </c>
      <c r="F430" s="7" t="s">
        <v>59</v>
      </c>
      <c r="G430" s="1">
        <v>1</v>
      </c>
      <c r="H430" s="23" t="str">
        <f t="shared" si="14"/>
        <v>INSERT INTO opcs_x_cats (id_opcion, id_catalogo, nombre, estatus, fecha_creacion, creado_por) VALUES (1, 60, 'INE', 1, GETDATE(), 1);</v>
      </c>
      <c r="I430" s="24" t="str">
        <f t="shared" si="15"/>
        <v>UPDATE opcs_x_cats SET nombre = 'INE', estatus = 1 WHERE id_opcion = 1 AND id_catalogo = 60;</v>
      </c>
    </row>
    <row r="431" spans="2:9" ht="16.8" x14ac:dyDescent="0.3">
      <c r="B431" s="1">
        <v>2</v>
      </c>
      <c r="C431" s="1">
        <v>60</v>
      </c>
      <c r="D431" s="5" t="s">
        <v>445</v>
      </c>
      <c r="E431" s="1">
        <v>1</v>
      </c>
      <c r="F431" s="7" t="s">
        <v>59</v>
      </c>
      <c r="G431" s="1">
        <v>1</v>
      </c>
      <c r="H431" s="23" t="str">
        <f t="shared" si="14"/>
        <v>INSERT INTO opcs_x_cats (id_opcion, id_catalogo, nombre, estatus, fecha_creacion, creado_por) VALUES (2, 60, 'RFC', 1, GETDATE(), 1);</v>
      </c>
      <c r="I431" s="24" t="str">
        <f t="shared" si="15"/>
        <v>UPDATE opcs_x_cats SET nombre = 'RFC', estatus = 1 WHERE id_opcion = 2 AND id_catalogo = 60;</v>
      </c>
    </row>
    <row r="432" spans="2:9" ht="16.8" x14ac:dyDescent="0.3">
      <c r="B432" s="1">
        <v>3</v>
      </c>
      <c r="C432" s="1">
        <v>60</v>
      </c>
      <c r="D432" s="5" t="s">
        <v>320</v>
      </c>
      <c r="E432" s="1">
        <v>1</v>
      </c>
      <c r="F432" s="7" t="s">
        <v>59</v>
      </c>
      <c r="G432" s="1">
        <v>1</v>
      </c>
      <c r="H432" s="23" t="str">
        <f t="shared" si="14"/>
        <v>INSERT INTO opcs_x_cats (id_opcion, id_catalogo, nombre, estatus, fecha_creacion, creado_por) VALUES (3, 60, 'COMPROBANTE DE DOMICILIO', 1, GETDATE(), 1);</v>
      </c>
      <c r="I432" s="24" t="str">
        <f t="shared" si="15"/>
        <v>UPDATE opcs_x_cats SET nombre = 'COMPROBANTE DE DOMICILIO', estatus = 1 WHERE id_opcion = 3 AND id_catalogo = 60;</v>
      </c>
    </row>
    <row r="433" spans="2:9" ht="16.8" x14ac:dyDescent="0.3">
      <c r="B433" s="1">
        <v>4</v>
      </c>
      <c r="C433" s="1">
        <v>60</v>
      </c>
      <c r="D433" s="5" t="s">
        <v>446</v>
      </c>
      <c r="E433" s="1">
        <v>1</v>
      </c>
      <c r="F433" s="7" t="s">
        <v>59</v>
      </c>
      <c r="G433" s="1">
        <v>1</v>
      </c>
      <c r="H433" s="23" t="str">
        <f t="shared" si="14"/>
        <v>INSERT INTO opcs_x_cats (id_opcion, id_catalogo, nombre, estatus, fecha_creacion, creado_por) VALUES (4, 60, 'ACTA DE NACIMIENTO', 1, GETDATE(), 1);</v>
      </c>
      <c r="I433" s="24" t="str">
        <f t="shared" si="15"/>
        <v>UPDATE opcs_x_cats SET nombre = 'ACTA DE NACIMIENTO', estatus = 1 WHERE id_opcion = 4 AND id_catalogo = 60;</v>
      </c>
    </row>
    <row r="434" spans="2:9" ht="16.8" x14ac:dyDescent="0.3">
      <c r="B434" s="1">
        <v>5</v>
      </c>
      <c r="C434" s="1">
        <v>60</v>
      </c>
      <c r="D434" s="5" t="s">
        <v>330</v>
      </c>
      <c r="E434" s="1">
        <v>1</v>
      </c>
      <c r="F434" s="7" t="s">
        <v>59</v>
      </c>
      <c r="G434" s="1">
        <v>1</v>
      </c>
      <c r="H434" s="23" t="str">
        <f t="shared" si="14"/>
        <v>INSERT INTO opcs_x_cats (id_opcion, id_catalogo, nombre, estatus, fecha_creacion, creado_por) VALUES (5, 60, 'ACTA DE MATRIMONIO', 1, GETDATE(), 1);</v>
      </c>
      <c r="I434" s="24" t="str">
        <f t="shared" si="15"/>
        <v>UPDATE opcs_x_cats SET nombre = 'ACTA DE MATRIMONIO', estatus = 1 WHERE id_opcion = 5 AND id_catalogo = 60;</v>
      </c>
    </row>
    <row r="435" spans="2:9" ht="16.8" x14ac:dyDescent="0.3">
      <c r="B435" s="1">
        <v>6</v>
      </c>
      <c r="C435" s="1">
        <v>60</v>
      </c>
      <c r="D435" s="5" t="s">
        <v>447</v>
      </c>
      <c r="E435" s="1">
        <v>1</v>
      </c>
      <c r="F435" s="7" t="s">
        <v>59</v>
      </c>
      <c r="G435" s="1">
        <v>1</v>
      </c>
      <c r="H435" s="23" t="str">
        <f t="shared" si="14"/>
        <v>INSERT INTO opcs_x_cats (id_opcion, id_catalogo, nombre, estatus, fecha_creacion, creado_por) VALUES (6, 60, 'CURP', 1, GETDATE(), 1);</v>
      </c>
      <c r="I435" s="24" t="str">
        <f t="shared" si="15"/>
        <v>UPDATE opcs_x_cats SET nombre = 'CURP', estatus = 1 WHERE id_opcion = 6 AND id_catalogo = 60;</v>
      </c>
    </row>
    <row r="436" spans="2:9" ht="16.8" x14ac:dyDescent="0.3">
      <c r="B436" s="1">
        <v>7</v>
      </c>
      <c r="C436" s="1">
        <v>60</v>
      </c>
      <c r="D436" s="5" t="s">
        <v>448</v>
      </c>
      <c r="E436" s="1">
        <v>1</v>
      </c>
      <c r="F436" s="7" t="s">
        <v>59</v>
      </c>
      <c r="G436" s="1">
        <v>1</v>
      </c>
      <c r="H436" s="23" t="str">
        <f t="shared" si="14"/>
        <v>INSERT INTO opcs_x_cats (id_opcion, id_catalogo, nombre, estatus, fecha_creacion, creado_por) VALUES (7, 60, 'FORMAS DE PAGO', 1, GETDATE(), 1);</v>
      </c>
      <c r="I436" s="24" t="str">
        <f t="shared" si="15"/>
        <v>UPDATE opcs_x_cats SET nombre = 'FORMAS DE PAGO', estatus = 1 WHERE id_opcion = 7 AND id_catalogo = 60;</v>
      </c>
    </row>
    <row r="437" spans="2:9" ht="16.8" x14ac:dyDescent="0.3">
      <c r="B437" s="1">
        <v>8</v>
      </c>
      <c r="C437" s="1">
        <v>60</v>
      </c>
      <c r="D437" s="5" t="s">
        <v>449</v>
      </c>
      <c r="E437" s="1">
        <v>1</v>
      </c>
      <c r="F437" s="7" t="s">
        <v>59</v>
      </c>
      <c r="G437" s="1">
        <v>1</v>
      </c>
      <c r="H437" s="23" t="str">
        <f t="shared" si="14"/>
        <v>INSERT INTO opcs_x_cats (id_opcion, id_catalogo, nombre, estatus, fecha_creacion, creado_por) VALUES (8, 60, 'BOLETA PREDIAL', 1, GETDATE(), 1);</v>
      </c>
      <c r="I437" s="24" t="str">
        <f t="shared" si="15"/>
        <v>UPDATE opcs_x_cats SET nombre = 'BOLETA PREDIAL', estatus = 1 WHERE id_opcion = 8 AND id_catalogo = 60;</v>
      </c>
    </row>
    <row r="438" spans="2:9" ht="16.8" x14ac:dyDescent="0.3">
      <c r="B438" s="1">
        <v>9</v>
      </c>
      <c r="C438" s="1">
        <v>60</v>
      </c>
      <c r="D438" s="5" t="s">
        <v>450</v>
      </c>
      <c r="E438" s="1">
        <v>1</v>
      </c>
      <c r="F438" s="7" t="s">
        <v>59</v>
      </c>
      <c r="G438" s="1">
        <v>1</v>
      </c>
      <c r="H438" s="23" t="str">
        <f t="shared" si="14"/>
        <v>INSERT INTO opcs_x_cats (id_opcion, id_catalogo, nombre, estatus, fecha_creacion, creado_por) VALUES (9, 60, 'CONSTANCIA DE NO ADEUDO MANTENIMIENTO', 1, GETDATE(), 1);</v>
      </c>
      <c r="I438" s="24" t="str">
        <f t="shared" si="15"/>
        <v>UPDATE opcs_x_cats SET nombre = 'CONSTANCIA DE NO ADEUDO MANTENIMIENTO', estatus = 1 WHERE id_opcion = 9 AND id_catalogo = 60;</v>
      </c>
    </row>
    <row r="439" spans="2:9" ht="16.8" x14ac:dyDescent="0.3">
      <c r="B439" s="1">
        <v>10</v>
      </c>
      <c r="C439" s="1">
        <v>60</v>
      </c>
      <c r="D439" s="5" t="s">
        <v>451</v>
      </c>
      <c r="E439" s="1">
        <v>1</v>
      </c>
      <c r="F439" s="7" t="s">
        <v>59</v>
      </c>
      <c r="G439" s="1">
        <v>1</v>
      </c>
      <c r="H439" s="23" t="str">
        <f t="shared" si="14"/>
        <v>INSERT INTO opcs_x_cats (id_opcion, id_catalogo, nombre, estatus, fecha_creacion, creado_por) VALUES (10, 60, 'CONSTANCIA DE NO ADEUDO AGUA', 1, GETDATE(), 1);</v>
      </c>
      <c r="I439" s="24" t="str">
        <f t="shared" si="15"/>
        <v>UPDATE opcs_x_cats SET nombre = 'CONSTANCIA DE NO ADEUDO AGUA', estatus = 1 WHERE id_opcion = 10 AND id_catalogo = 60;</v>
      </c>
    </row>
    <row r="440" spans="2:9" ht="16.8" x14ac:dyDescent="0.3">
      <c r="B440" s="1">
        <v>11</v>
      </c>
      <c r="C440" s="1">
        <v>60</v>
      </c>
      <c r="D440" s="5" t="s">
        <v>452</v>
      </c>
      <c r="E440" s="1">
        <v>1</v>
      </c>
      <c r="F440" s="7" t="s">
        <v>59</v>
      </c>
      <c r="G440" s="1">
        <v>1</v>
      </c>
      <c r="H440" s="23" t="str">
        <f t="shared" si="14"/>
        <v>INSERT INTO opcs_x_cats (id_opcion, id_catalogo, nombre, estatus, fecha_creacion, creado_por) VALUES (11, 60, 'SOLICITUD PRESUPUESTO', 1, GETDATE(), 1);</v>
      </c>
      <c r="I440" s="24" t="str">
        <f t="shared" si="15"/>
        <v>UPDATE opcs_x_cats SET nombre = 'SOLICITUD PRESUPUESTO', estatus = 1 WHERE id_opcion = 11 AND id_catalogo = 60;</v>
      </c>
    </row>
    <row r="441" spans="2:9" ht="16.8" x14ac:dyDescent="0.3">
      <c r="B441" s="1">
        <v>12</v>
      </c>
      <c r="C441" s="1">
        <v>60</v>
      </c>
      <c r="D441" s="5" t="s">
        <v>453</v>
      </c>
      <c r="E441" s="1">
        <v>1</v>
      </c>
      <c r="F441" s="7" t="s">
        <v>59</v>
      </c>
      <c r="G441" s="1">
        <v>1</v>
      </c>
      <c r="H441" s="23" t="str">
        <f t="shared" si="14"/>
        <v>INSERT INTO opcs_x_cats (id_opcion, id_catalogo, nombre, estatus, fecha_creacion, creado_por) VALUES (12, 60, 'ESTATUS CONSTRUCCION', 1, GETDATE(), 1);</v>
      </c>
      <c r="I441" s="24" t="str">
        <f t="shared" si="15"/>
        <v>UPDATE opcs_x_cats SET nombre = 'ESTATUS CONSTRUCCION', estatus = 1 WHERE id_opcion = 12 AND id_catalogo = 60;</v>
      </c>
    </row>
    <row r="442" spans="2:9" ht="16.8" x14ac:dyDescent="0.3">
      <c r="B442" s="1">
        <v>13</v>
      </c>
      <c r="C442" s="1">
        <v>60</v>
      </c>
      <c r="D442" s="5" t="s">
        <v>454</v>
      </c>
      <c r="E442" s="1">
        <v>1</v>
      </c>
      <c r="F442" s="7" t="s">
        <v>59</v>
      </c>
      <c r="G442" s="1">
        <v>1</v>
      </c>
      <c r="H442" s="23" t="str">
        <f t="shared" si="14"/>
        <v>INSERT INTO opcs_x_cats (id_opcion, id_catalogo, nombre, estatus, fecha_creacion, creado_por) VALUES (13, 60, 'PRESUPUESTO', 1, GETDATE(), 1);</v>
      </c>
      <c r="I442" s="24" t="str">
        <f t="shared" si="15"/>
        <v>UPDATE opcs_x_cats SET nombre = 'PRESUPUESTO', estatus = 1 WHERE id_opcion = 13 AND id_catalogo = 60;</v>
      </c>
    </row>
    <row r="443" spans="2:9" ht="16.8" x14ac:dyDescent="0.3">
      <c r="B443" s="1">
        <v>14</v>
      </c>
      <c r="C443" s="1">
        <v>60</v>
      </c>
      <c r="D443" s="5" t="s">
        <v>455</v>
      </c>
      <c r="E443" s="1">
        <v>1</v>
      </c>
      <c r="F443" s="7" t="s">
        <v>59</v>
      </c>
      <c r="G443" s="1">
        <v>1</v>
      </c>
      <c r="H443" s="23" t="str">
        <f t="shared" si="14"/>
        <v>INSERT INTO opcs_x_cats (id_opcion, id_catalogo, nombre, estatus, fecha_creacion, creado_por) VALUES (14, 60, 'PROYECTO', 1, GETDATE(), 1);</v>
      </c>
      <c r="I443" s="24" t="str">
        <f t="shared" si="15"/>
        <v>UPDATE opcs_x_cats SET nombre = 'PROYECTO', estatus = 1 WHERE id_opcion = 14 AND id_catalogo = 60;</v>
      </c>
    </row>
    <row r="444" spans="2:9" ht="16.8" x14ac:dyDescent="0.3">
      <c r="B444" s="1">
        <v>15</v>
      </c>
      <c r="C444" s="1">
        <v>60</v>
      </c>
      <c r="D444" s="5" t="s">
        <v>456</v>
      </c>
      <c r="E444" s="1">
        <v>1</v>
      </c>
      <c r="F444" s="7" t="s">
        <v>59</v>
      </c>
      <c r="G444" s="1">
        <v>1</v>
      </c>
      <c r="H444" s="23" t="str">
        <f t="shared" si="14"/>
        <v>INSERT INTO opcs_x_cats (id_opcion, id_catalogo, nombre, estatus, fecha_creacion, creado_por) VALUES (15, 60, 'FACTURA ELECTRONICA', 1, GETDATE(), 1);</v>
      </c>
      <c r="I444" s="24" t="str">
        <f t="shared" si="15"/>
        <v>UPDATE opcs_x_cats SET nombre = 'FACTURA ELECTRONICA', estatus = 1 WHERE id_opcion = 15 AND id_catalogo = 60;</v>
      </c>
    </row>
    <row r="445" spans="2:9" ht="16.8" x14ac:dyDescent="0.3">
      <c r="B445" s="1">
        <v>16</v>
      </c>
      <c r="C445" s="1">
        <v>60</v>
      </c>
      <c r="D445" s="5" t="s">
        <v>457</v>
      </c>
      <c r="E445" s="1">
        <v>1</v>
      </c>
      <c r="F445" s="7" t="s">
        <v>59</v>
      </c>
      <c r="G445" s="1">
        <v>1</v>
      </c>
      <c r="H445" s="23" t="str">
        <f t="shared" si="14"/>
        <v>INSERT INTO opcs_x_cats (id_opcion, id_catalogo, nombre, estatus, fecha_creacion, creado_por) VALUES (16, 60, 'TESTIMONIO', 1, GETDATE(), 1);</v>
      </c>
      <c r="I445" s="24" t="str">
        <f t="shared" si="15"/>
        <v>UPDATE opcs_x_cats SET nombre = 'TESTIMONIO', estatus = 1 WHERE id_opcion = 16 AND id_catalogo = 60;</v>
      </c>
    </row>
    <row r="446" spans="2:9" ht="16.8" x14ac:dyDescent="0.3">
      <c r="B446" s="1">
        <v>1</v>
      </c>
      <c r="C446" s="1">
        <v>61</v>
      </c>
      <c r="D446" s="5" t="s">
        <v>462</v>
      </c>
      <c r="E446" s="1">
        <v>1</v>
      </c>
      <c r="F446" s="7" t="s">
        <v>59</v>
      </c>
      <c r="G446" s="1">
        <v>1</v>
      </c>
      <c r="H446" s="23" t="str">
        <f t="shared" ref="H446:H451" si="16">_xlfn.CONCAT(H$4, B446, ", ", C446, ", '", D446, "', ", E446, ", ", F446, ", ", G446, ");")</f>
        <v>INSERT INTO opcs_x_cats (id_opcion, id_catalogo, nombre, estatus, fecha_creacion, creado_por) VALUES (1, 61, 'CIB', 1, GETDATE(), 1);</v>
      </c>
      <c r="I446" s="24" t="str">
        <f t="shared" ref="I446:I451" si="17">_xlfn.CONCAT("UPDATE opcs_x_cats SET nombre = '", D446, "', estatus = ", E446, " WHERE id_opcion = ",B446, " AND id_catalogo = ", C446, ";")</f>
        <v>UPDATE opcs_x_cats SET nombre = 'CIB', estatus = 1 WHERE id_opcion = 1 AND id_catalogo = 61;</v>
      </c>
    </row>
    <row r="447" spans="2:9" ht="16.8" x14ac:dyDescent="0.3">
      <c r="B447" s="1">
        <v>2</v>
      </c>
      <c r="C447" s="1">
        <v>61</v>
      </c>
      <c r="D447" s="5" t="s">
        <v>463</v>
      </c>
      <c r="E447" s="1">
        <v>1</v>
      </c>
      <c r="F447" s="7" t="s">
        <v>59</v>
      </c>
      <c r="G447" s="1">
        <v>1</v>
      </c>
      <c r="H447" s="23" t="str">
        <f t="shared" si="16"/>
        <v>INSERT INTO opcs_x_cats (id_opcion, id_catalogo, nombre, estatus, fecha_creacion, creado_por) VALUES (2, 61, 'FRO', 1, GETDATE(), 1);</v>
      </c>
      <c r="I447" s="24" t="str">
        <f t="shared" si="17"/>
        <v>UPDATE opcs_x_cats SET nombre = 'FRO', estatus = 1 WHERE id_opcion = 2 AND id_catalogo = 61;</v>
      </c>
    </row>
    <row r="448" spans="2:9" ht="16.8" x14ac:dyDescent="0.3">
      <c r="B448" s="1">
        <v>3</v>
      </c>
      <c r="C448" s="1">
        <v>61</v>
      </c>
      <c r="D448" s="5" t="s">
        <v>464</v>
      </c>
      <c r="E448" s="1">
        <v>1</v>
      </c>
      <c r="F448" s="7" t="s">
        <v>59</v>
      </c>
      <c r="G448" s="1">
        <v>1</v>
      </c>
      <c r="H448" s="23" t="str">
        <f t="shared" si="16"/>
        <v>INSERT INTO opcs_x_cats (id_opcion, id_catalogo, nombre, estatus, fecha_creacion, creado_por) VALUES (3, 61, 'IID', 1, GETDATE(), 1);</v>
      </c>
      <c r="I448" s="24" t="str">
        <f t="shared" si="17"/>
        <v>UPDATE opcs_x_cats SET nombre = 'IID', estatus = 1 WHERE id_opcion = 3 AND id_catalogo = 61;</v>
      </c>
    </row>
    <row r="449" spans="2:9" ht="16.8" x14ac:dyDescent="0.3">
      <c r="B449" s="1">
        <v>4</v>
      </c>
      <c r="C449" s="1">
        <v>61</v>
      </c>
      <c r="D449" s="5" t="s">
        <v>465</v>
      </c>
      <c r="E449" s="1">
        <v>1</v>
      </c>
      <c r="F449" s="7" t="s">
        <v>59</v>
      </c>
      <c r="G449" s="1">
        <v>1</v>
      </c>
      <c r="H449" s="23" t="str">
        <f t="shared" si="16"/>
        <v>INSERT INTO opcs_x_cats (id_opcion, id_catalogo, nombre, estatus, fecha_creacion, creado_por) VALUES (4, 61, 'IPQ', 1, GETDATE(), 1);</v>
      </c>
      <c r="I449" s="24" t="str">
        <f t="shared" si="17"/>
        <v>UPDATE opcs_x_cats SET nombre = 'IPQ', estatus = 1 WHERE id_opcion = 4 AND id_catalogo = 61;</v>
      </c>
    </row>
    <row r="450" spans="2:9" ht="16.8" x14ac:dyDescent="0.3">
      <c r="B450" s="1">
        <v>5</v>
      </c>
      <c r="C450" s="1">
        <v>61</v>
      </c>
      <c r="D450" s="5" t="s">
        <v>466</v>
      </c>
      <c r="E450" s="1">
        <v>1</v>
      </c>
      <c r="F450" s="7" t="s">
        <v>59</v>
      </c>
      <c r="G450" s="1">
        <v>1</v>
      </c>
      <c r="H450" s="23" t="str">
        <f t="shared" si="16"/>
        <v>INSERT INTO opcs_x_cats (id_opcion, id_catalogo, nombre, estatus, fecha_creacion, creado_por) VALUES (5, 61, 'PHC', 1, GETDATE(), 1);</v>
      </c>
      <c r="I450" s="24" t="str">
        <f t="shared" si="17"/>
        <v>UPDATE opcs_x_cats SET nombre = 'PHC', estatus = 1 WHERE id_opcion = 5 AND id_catalogo = 61;</v>
      </c>
    </row>
    <row r="451" spans="2:9" ht="16.8" x14ac:dyDescent="0.3">
      <c r="B451" s="1">
        <v>6</v>
      </c>
      <c r="C451" s="1">
        <v>61</v>
      </c>
      <c r="D451" s="5" t="s">
        <v>467</v>
      </c>
      <c r="E451" s="1">
        <v>1</v>
      </c>
      <c r="F451" s="7" t="s">
        <v>59</v>
      </c>
      <c r="G451" s="1">
        <v>1</v>
      </c>
      <c r="H451" s="23" t="str">
        <f t="shared" si="16"/>
        <v>INSERT INTO opcs_x_cats (id_opcion, id_catalogo, nombre, estatus, fecha_creacion, creado_por) VALUES (6, 61, 'VME', 1, GETDATE(), 1);</v>
      </c>
      <c r="I451" s="24" t="str">
        <f t="shared" si="17"/>
        <v>UPDATE opcs_x_cats SET nombre = 'VME', estatus = 1 WHERE id_opcion = 6 AND id_catalogo = 61;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425B1-4FBB-4BFE-8715-9923413B5773}">
  <sheetPr>
    <tabColor rgb="FF002060"/>
  </sheetPr>
  <dimension ref="B2:O28"/>
  <sheetViews>
    <sheetView showGridLines="0" workbookViewId="0">
      <selection activeCell="N5" sqref="N5:O28"/>
    </sheetView>
  </sheetViews>
  <sheetFormatPr baseColWidth="10" defaultRowHeight="14.4" x14ac:dyDescent="0.3"/>
  <cols>
    <col min="1" max="1" width="5.5546875" customWidth="1"/>
    <col min="3" max="3" width="17.77734375" bestFit="1" customWidth="1"/>
    <col min="4" max="4" width="38.109375" bestFit="1" customWidth="1"/>
    <col min="5" max="5" width="6.88671875" bestFit="1" customWidth="1"/>
    <col min="6" max="6" width="6.21875" bestFit="1" customWidth="1"/>
    <col min="7" max="7" width="8.5546875" bestFit="1" customWidth="1"/>
    <col min="8" max="8" width="15.21875" bestFit="1" customWidth="1"/>
    <col min="9" max="9" width="10.77734375" bestFit="1" customWidth="1"/>
    <col min="10" max="10" width="15.6640625" bestFit="1" customWidth="1"/>
    <col min="11" max="11" width="15" bestFit="1" customWidth="1"/>
    <col min="12" max="12" width="5.5546875" bestFit="1" customWidth="1"/>
    <col min="13" max="13" width="13.109375" bestFit="1" customWidth="1"/>
    <col min="14" max="14" width="13.109375" customWidth="1"/>
  </cols>
  <sheetData>
    <row r="2" spans="2:15" ht="52.2" x14ac:dyDescent="1.1000000000000001">
      <c r="B2" s="4" t="s">
        <v>468</v>
      </c>
    </row>
    <row r="4" spans="2:15" ht="16.8" x14ac:dyDescent="0.4">
      <c r="B4" s="2" t="s">
        <v>469</v>
      </c>
      <c r="C4" s="2" t="s">
        <v>470</v>
      </c>
      <c r="D4" s="2" t="s">
        <v>471</v>
      </c>
      <c r="E4" s="2" t="s">
        <v>472</v>
      </c>
      <c r="F4" s="2" t="s">
        <v>473</v>
      </c>
      <c r="G4" s="2" t="s">
        <v>474</v>
      </c>
      <c r="H4" s="2" t="s">
        <v>475</v>
      </c>
      <c r="I4" s="2" t="s">
        <v>476</v>
      </c>
      <c r="J4" s="2" t="s">
        <v>477</v>
      </c>
      <c r="K4" s="2" t="s">
        <v>478</v>
      </c>
      <c r="L4" s="2" t="s">
        <v>479</v>
      </c>
      <c r="M4" s="2" t="s">
        <v>540</v>
      </c>
      <c r="N4" s="8" t="s">
        <v>539</v>
      </c>
    </row>
    <row r="5" spans="2:15" ht="16.8" x14ac:dyDescent="0.3">
      <c r="B5" s="1">
        <v>1</v>
      </c>
      <c r="C5" s="1" t="s">
        <v>480</v>
      </c>
      <c r="D5" s="5" t="s">
        <v>481</v>
      </c>
      <c r="E5" s="5" t="s">
        <v>482</v>
      </c>
      <c r="F5" s="5">
        <v>1</v>
      </c>
      <c r="G5" s="5" t="s">
        <v>463</v>
      </c>
      <c r="H5" s="5">
        <v>100</v>
      </c>
      <c r="I5" s="5" t="s">
        <v>483</v>
      </c>
      <c r="J5" s="5">
        <v>1</v>
      </c>
      <c r="K5" s="5">
        <v>2</v>
      </c>
      <c r="L5" s="1" t="s">
        <v>482</v>
      </c>
      <c r="M5" s="1">
        <v>0</v>
      </c>
      <c r="N5" s="23" t="str">
        <f>_xlfn.CONCAT(N$4, "'",  C5, "', '", D5, "', ", E5, ", ", F5, ", '", G5, "', ", H5, ", '", I5, "', ", J5, ", ", K5, ", ", M5, ");")</f>
        <v>INSERT INTO residenciales (nombreResidencial, descripcion, ciudad, status, empresa, clave_residencial, abreviatura, active_comission, sede_residencial, sede) VALUES ('CMQ', 'Ciudad Maderas Querétaro', NULL, 1, 'FRO', 100, 'CDMQRO', 1, 2, 0);</v>
      </c>
      <c r="O5" s="24" t="str">
        <f>_xlfn.CONCAT("UPDATE residenciales SET nombre = '", D5, "', estatus = ", M5, " WHERE id_opcion = ",B5, " AND id_catalogo = ", C5, ";")</f>
        <v>UPDATE residenciales SET nombre = 'Ciudad Maderas Querétaro', estatus = 0 WHERE id_opcion = 1 AND id_catalogo = CMQ;</v>
      </c>
    </row>
    <row r="6" spans="2:15" ht="16.8" x14ac:dyDescent="0.3">
      <c r="B6" s="1">
        <v>2</v>
      </c>
      <c r="C6" s="1" t="s">
        <v>484</v>
      </c>
      <c r="D6" s="5" t="s">
        <v>485</v>
      </c>
      <c r="E6" s="5" t="s">
        <v>482</v>
      </c>
      <c r="F6" s="5">
        <v>1</v>
      </c>
      <c r="G6" s="5" t="s">
        <v>463</v>
      </c>
      <c r="H6" s="5">
        <v>101</v>
      </c>
      <c r="I6" s="5" t="s">
        <v>486</v>
      </c>
      <c r="J6" s="5">
        <v>1</v>
      </c>
      <c r="K6" s="5">
        <v>2</v>
      </c>
      <c r="L6" s="1" t="s">
        <v>482</v>
      </c>
      <c r="M6" s="1">
        <v>0</v>
      </c>
      <c r="N6" s="23" t="str">
        <f t="shared" ref="N6:N28" si="0">_xlfn.CONCAT(N$4, "'",  C6, "', '", D6, "', ", E6, ", ", F6, ", '", G6, "', ", H6, ", '", I6, "', ", J6, ", ", K6, ", ", M6, ");")</f>
        <v>INSERT INTO residenciales (nombreResidencial, descripcion, ciudad, status, empresa, clave_residencial, abreviatura, active_comission, sede_residencial, sede) VALUES ('CMM', 'Ciudad Maderas Montaña', NULL, 1, 'FRO', 101, 'CMMQRO', 1, 2, 0);</v>
      </c>
      <c r="O6" s="24" t="str">
        <f t="shared" ref="O6:O28" si="1">_xlfn.CONCAT("UPDATE opcs_x_cats SET nombre = '", D6, "', estatus = ", M6, " WHERE id_opcion = ",B6, " AND id_catalogo = ", C6, ";")</f>
        <v>UPDATE opcs_x_cats SET nombre = 'Ciudad Maderas Montaña', estatus = 0 WHERE id_opcion = 2 AND id_catalogo = CMM;</v>
      </c>
    </row>
    <row r="7" spans="2:15" ht="16.8" x14ac:dyDescent="0.3">
      <c r="B7" s="1">
        <v>3</v>
      </c>
      <c r="C7" s="1" t="s">
        <v>487</v>
      </c>
      <c r="D7" s="5" t="s">
        <v>488</v>
      </c>
      <c r="E7" s="5" t="s">
        <v>482</v>
      </c>
      <c r="F7" s="5">
        <v>1</v>
      </c>
      <c r="G7" s="5" t="s">
        <v>463</v>
      </c>
      <c r="H7" s="5">
        <v>106</v>
      </c>
      <c r="I7" s="5" t="s">
        <v>489</v>
      </c>
      <c r="J7" s="5">
        <v>1</v>
      </c>
      <c r="K7" s="5">
        <v>5</v>
      </c>
      <c r="L7" s="1" t="s">
        <v>482</v>
      </c>
      <c r="M7" s="1">
        <v>0</v>
      </c>
      <c r="N7" s="23" t="str">
        <f t="shared" si="0"/>
        <v>INSERT INTO residenciales (nombreResidencial, descripcion, ciudad, status, empresa, clave_residencial, abreviatura, active_comission, sede_residencial, sede) VALUES ('CML', 'Ciudad Maderas León', NULL, 1, 'FRO', 106, 'CMLGDL', 1, 5, 0);</v>
      </c>
      <c r="O7" s="24" t="str">
        <f t="shared" si="1"/>
        <v>UPDATE opcs_x_cats SET nombre = 'Ciudad Maderas León', estatus = 0 WHERE id_opcion = 3 AND id_catalogo = CML;</v>
      </c>
    </row>
    <row r="8" spans="2:15" ht="16.8" x14ac:dyDescent="0.3">
      <c r="B8" s="1">
        <v>4</v>
      </c>
      <c r="C8" s="1" t="s">
        <v>490</v>
      </c>
      <c r="D8" s="5" t="s">
        <v>491</v>
      </c>
      <c r="E8" s="5" t="s">
        <v>482</v>
      </c>
      <c r="F8" s="5">
        <v>1</v>
      </c>
      <c r="G8" s="5" t="s">
        <v>463</v>
      </c>
      <c r="H8" s="5">
        <v>109</v>
      </c>
      <c r="I8" s="5" t="s">
        <v>492</v>
      </c>
      <c r="J8" s="5">
        <v>1</v>
      </c>
      <c r="K8" s="5">
        <v>1</v>
      </c>
      <c r="L8" s="1" t="s">
        <v>482</v>
      </c>
      <c r="M8" s="1">
        <v>0</v>
      </c>
      <c r="N8" s="23" t="str">
        <f t="shared" si="0"/>
        <v>INSERT INTO residenciales (nombreResidencial, descripcion, ciudad, status, empresa, clave_residencial, abreviatura, active_comission, sede_residencial, sede) VALUES ('CMSL', 'Ciudad Maderas San Luis', NULL, 1, 'FRO', 109, 'CMMSLP', 1, 1, 0);</v>
      </c>
      <c r="O8" s="24" t="str">
        <f t="shared" si="1"/>
        <v>UPDATE opcs_x_cats SET nombre = 'Ciudad Maderas San Luis', estatus = 0 WHERE id_opcion = 4 AND id_catalogo = CMSL;</v>
      </c>
    </row>
    <row r="9" spans="2:15" ht="16.8" x14ac:dyDescent="0.3">
      <c r="B9" s="1">
        <v>5</v>
      </c>
      <c r="C9" s="1" t="s">
        <v>493</v>
      </c>
      <c r="D9" s="5" t="s">
        <v>494</v>
      </c>
      <c r="E9" s="5" t="s">
        <v>482</v>
      </c>
      <c r="F9" s="5">
        <v>1</v>
      </c>
      <c r="G9" s="5" t="s">
        <v>462</v>
      </c>
      <c r="H9" s="5">
        <v>113</v>
      </c>
      <c r="I9" s="5" t="s">
        <v>495</v>
      </c>
      <c r="J9" s="5">
        <v>1</v>
      </c>
      <c r="K9" s="5">
        <v>2</v>
      </c>
      <c r="L9" s="1" t="s">
        <v>482</v>
      </c>
      <c r="M9" s="1">
        <v>0</v>
      </c>
      <c r="N9" s="23" t="str">
        <f t="shared" si="0"/>
        <v>INSERT INTO residenciales (nombreResidencial, descripcion, ciudad, status, empresa, clave_residencial, abreviatura, active_comission, sede_residencial, sede) VALUES ('CMSUR I', 'Ciudad Maderas Sur I', NULL, 1, 'CIB', 113, 'CS1GTO', 1, 2, 0);</v>
      </c>
      <c r="O9" s="24" t="str">
        <f t="shared" si="1"/>
        <v>UPDATE opcs_x_cats SET nombre = 'Ciudad Maderas Sur I', estatus = 0 WHERE id_opcion = 5 AND id_catalogo = CMSUR I;</v>
      </c>
    </row>
    <row r="10" spans="2:15" ht="16.8" x14ac:dyDescent="0.3">
      <c r="B10" s="1">
        <v>6</v>
      </c>
      <c r="C10" s="1" t="s">
        <v>496</v>
      </c>
      <c r="D10" s="5" t="s">
        <v>497</v>
      </c>
      <c r="E10" s="5" t="s">
        <v>482</v>
      </c>
      <c r="F10" s="5">
        <v>1</v>
      </c>
      <c r="G10" s="5" t="s">
        <v>467</v>
      </c>
      <c r="H10" s="5">
        <v>114</v>
      </c>
      <c r="I10" s="5" t="s">
        <v>498</v>
      </c>
      <c r="J10" s="5">
        <v>1</v>
      </c>
      <c r="K10" s="5">
        <v>2</v>
      </c>
      <c r="L10" s="1" t="s">
        <v>482</v>
      </c>
      <c r="M10" s="1">
        <v>0</v>
      </c>
      <c r="N10" s="23" t="str">
        <f t="shared" si="0"/>
        <v>INSERT INTO residenciales (nombreResidencial, descripcion, ciudad, status, empresa, clave_residencial, abreviatura, active_comission, sede_residencial, sede) VALUES ('CMSUR II', 'Ciudad Maderas Sur II', NULL, 1, 'VME', 114, 'CS2GTO', 1, 2, 0);</v>
      </c>
      <c r="O10" s="24" t="str">
        <f t="shared" si="1"/>
        <v>UPDATE opcs_x_cats SET nombre = 'Ciudad Maderas Sur II', estatus = 0 WHERE id_opcion = 6 AND id_catalogo = CMSUR II;</v>
      </c>
    </row>
    <row r="11" spans="2:15" ht="16.8" x14ac:dyDescent="0.3">
      <c r="B11" s="1">
        <v>7</v>
      </c>
      <c r="C11" s="1" t="s">
        <v>499</v>
      </c>
      <c r="D11" s="5" t="s">
        <v>500</v>
      </c>
      <c r="E11" s="5" t="s">
        <v>482</v>
      </c>
      <c r="F11" s="5">
        <v>1</v>
      </c>
      <c r="G11" s="5" t="s">
        <v>462</v>
      </c>
      <c r="H11" s="5">
        <v>103</v>
      </c>
      <c r="I11" s="5" t="s">
        <v>501</v>
      </c>
      <c r="J11" s="5">
        <v>1</v>
      </c>
      <c r="K11" s="5">
        <v>2</v>
      </c>
      <c r="L11" s="1" t="s">
        <v>482</v>
      </c>
      <c r="M11" s="1">
        <v>0</v>
      </c>
      <c r="N11" s="23" t="str">
        <f t="shared" si="0"/>
        <v>INSERT INTO residenciales (nombreResidencial, descripcion, ciudad, status, empresa, clave_residencial, abreviatura, active_comission, sede_residencial, sede) VALUES ('PDS l', 'Pedregal de Schoenstatt I', NULL, 1, 'CIB', 103, 'PS1QRO', 1, 2, 0);</v>
      </c>
      <c r="O11" s="24" t="str">
        <f t="shared" si="1"/>
        <v>UPDATE opcs_x_cats SET nombre = 'Pedregal de Schoenstatt I', estatus = 0 WHERE id_opcion = 7 AND id_catalogo = PDS l;</v>
      </c>
    </row>
    <row r="12" spans="2:15" ht="16.8" x14ac:dyDescent="0.3">
      <c r="B12" s="1">
        <v>8</v>
      </c>
      <c r="C12" s="1" t="s">
        <v>502</v>
      </c>
      <c r="D12" s="5" t="s">
        <v>503</v>
      </c>
      <c r="E12" s="5" t="s">
        <v>482</v>
      </c>
      <c r="F12" s="5">
        <v>1</v>
      </c>
      <c r="G12" s="5" t="s">
        <v>467</v>
      </c>
      <c r="H12" s="5">
        <v>104</v>
      </c>
      <c r="I12" s="5" t="s">
        <v>504</v>
      </c>
      <c r="J12" s="5">
        <v>1</v>
      </c>
      <c r="K12" s="5">
        <v>2</v>
      </c>
      <c r="L12" s="1" t="s">
        <v>482</v>
      </c>
      <c r="M12" s="1">
        <v>0</v>
      </c>
      <c r="N12" s="23" t="str">
        <f t="shared" si="0"/>
        <v>INSERT INTO residenciales (nombreResidencial, descripcion, ciudad, status, empresa, clave_residencial, abreviatura, active_comission, sede_residencial, sede) VALUES ('PDS ll', 'Pedregal de Schoenstatt II', NULL, 1, 'VME', 104, 'PS2QRO', 1, 2, 0);</v>
      </c>
      <c r="O12" s="24" t="str">
        <f t="shared" si="1"/>
        <v>UPDATE opcs_x_cats SET nombre = 'Pedregal de Schoenstatt II', estatus = 0 WHERE id_opcion = 8 AND id_catalogo = PDS ll;</v>
      </c>
    </row>
    <row r="13" spans="2:15" ht="16.8" x14ac:dyDescent="0.3">
      <c r="B13" s="1">
        <v>9</v>
      </c>
      <c r="C13" s="1" t="s">
        <v>505</v>
      </c>
      <c r="D13" s="5" t="s">
        <v>506</v>
      </c>
      <c r="E13" s="5" t="s">
        <v>482</v>
      </c>
      <c r="F13" s="5">
        <v>1</v>
      </c>
      <c r="G13" s="5" t="s">
        <v>465</v>
      </c>
      <c r="H13" s="5">
        <v>105</v>
      </c>
      <c r="I13" s="5" t="s">
        <v>507</v>
      </c>
      <c r="J13" s="5" t="s">
        <v>482</v>
      </c>
      <c r="K13" s="5">
        <v>2</v>
      </c>
      <c r="L13" s="1" t="s">
        <v>482</v>
      </c>
      <c r="M13" s="1">
        <v>0</v>
      </c>
      <c r="N13" s="23" t="str">
        <f t="shared" si="0"/>
        <v>INSERT INTO residenciales (nombreResidencial, descripcion, ciudad, status, empresa, clave_residencial, abreviatura, active_comission, sede_residencial, sede) VALUES ('PSA', 'Pedregal San Ángel', NULL, 1, 'IPQ', 105, 'PSAGTO', NULL, 2, 0);</v>
      </c>
      <c r="O13" s="24" t="str">
        <f t="shared" si="1"/>
        <v>UPDATE opcs_x_cats SET nombre = 'Pedregal San Ángel', estatus = 0 WHERE id_opcion = 9 AND id_catalogo = PSA;</v>
      </c>
    </row>
    <row r="14" spans="2:15" ht="16.8" x14ac:dyDescent="0.3">
      <c r="B14" s="1">
        <v>10</v>
      </c>
      <c r="C14" s="1" t="s">
        <v>508</v>
      </c>
      <c r="D14" s="5" t="s">
        <v>509</v>
      </c>
      <c r="E14" s="5" t="s">
        <v>482</v>
      </c>
      <c r="F14" s="5">
        <v>1</v>
      </c>
      <c r="G14" s="5" t="s">
        <v>465</v>
      </c>
      <c r="H14" s="5">
        <v>0</v>
      </c>
      <c r="I14" s="5"/>
      <c r="J14" s="5" t="s">
        <v>482</v>
      </c>
      <c r="K14" s="5">
        <v>2</v>
      </c>
      <c r="L14" s="1" t="s">
        <v>482</v>
      </c>
      <c r="M14" s="1">
        <v>0</v>
      </c>
      <c r="N14" s="23" t="str">
        <f t="shared" si="0"/>
        <v>INSERT INTO residenciales (nombreResidencial, descripcion, ciudad, status, empresa, clave_residencial, abreviatura, active_comission, sede_residencial, sede) VALUES ('MRC', 'Maderas Residencial Celaya', NULL, 1, 'IPQ', 0, '', NULL, 2, 0);</v>
      </c>
      <c r="O14" s="24" t="str">
        <f t="shared" si="1"/>
        <v>UPDATE opcs_x_cats SET nombre = 'Maderas Residencial Celaya', estatus = 0 WHERE id_opcion = 10 AND id_catalogo = MRC;</v>
      </c>
    </row>
    <row r="15" spans="2:15" ht="16.8" x14ac:dyDescent="0.3">
      <c r="B15" s="1">
        <v>11</v>
      </c>
      <c r="C15" s="1" t="s">
        <v>510</v>
      </c>
      <c r="D15" s="5" t="s">
        <v>511</v>
      </c>
      <c r="E15" s="5" t="s">
        <v>482</v>
      </c>
      <c r="F15" s="5">
        <v>1</v>
      </c>
      <c r="G15" s="5" t="s">
        <v>466</v>
      </c>
      <c r="H15" s="5">
        <v>102</v>
      </c>
      <c r="I15" s="5" t="s">
        <v>512</v>
      </c>
      <c r="J15" s="5">
        <v>1</v>
      </c>
      <c r="K15" s="5">
        <v>2</v>
      </c>
      <c r="L15" s="1" t="s">
        <v>482</v>
      </c>
      <c r="M15" s="1">
        <v>0</v>
      </c>
      <c r="N15" s="23" t="str">
        <f t="shared" si="0"/>
        <v>INSERT INTO residenciales (nombreResidencial, descripcion, ciudad, status, empresa, clave_residencial, abreviatura, active_comission, sede_residencial, sede) VALUES ('MCQ', 'Ciudad Maderas Corregidora', NULL, 1, 'PHC', 102, 'CMCQRO', 1, 2, 0);</v>
      </c>
      <c r="O15" s="24" t="str">
        <f t="shared" si="1"/>
        <v>UPDATE opcs_x_cats SET nombre = 'Ciudad Maderas Corregidora', estatus = 0 WHERE id_opcion = 11 AND id_catalogo = MCQ;</v>
      </c>
    </row>
    <row r="16" spans="2:15" ht="16.8" x14ac:dyDescent="0.3">
      <c r="B16" s="1">
        <v>12</v>
      </c>
      <c r="C16" s="1" t="s">
        <v>513</v>
      </c>
      <c r="D16" s="5" t="s">
        <v>514</v>
      </c>
      <c r="E16" s="5" t="s">
        <v>482</v>
      </c>
      <c r="F16" s="5">
        <v>1</v>
      </c>
      <c r="G16" s="5" t="s">
        <v>462</v>
      </c>
      <c r="H16" s="5">
        <v>0</v>
      </c>
      <c r="I16" s="5"/>
      <c r="J16" s="5">
        <v>1</v>
      </c>
      <c r="K16" s="5">
        <v>3</v>
      </c>
      <c r="L16" s="1" t="s">
        <v>482</v>
      </c>
      <c r="M16" s="1">
        <v>0</v>
      </c>
      <c r="N16" s="23" t="str">
        <f t="shared" si="0"/>
        <v>INSERT INTO residenciales (nombreResidencial, descripcion, ciudad, status, empresa, clave_residencial, abreviatura, active_comission, sede_residencial, sede) VALUES ('CMP', 'Ciudad Maderas Península', NULL, 1, 'CIB', 0, '', 1, 3, 0);</v>
      </c>
      <c r="O16" s="24" t="str">
        <f t="shared" si="1"/>
        <v>UPDATE opcs_x_cats SET nombre = 'Ciudad Maderas Península', estatus = 0 WHERE id_opcion = 12 AND id_catalogo = CMP;</v>
      </c>
    </row>
    <row r="17" spans="2:15" ht="16.8" x14ac:dyDescent="0.3">
      <c r="B17" s="1">
        <v>13</v>
      </c>
      <c r="C17" s="1" t="s">
        <v>515</v>
      </c>
      <c r="D17" s="5" t="s">
        <v>516</v>
      </c>
      <c r="E17" s="5" t="s">
        <v>482</v>
      </c>
      <c r="F17" s="5">
        <v>1</v>
      </c>
      <c r="G17" s="5" t="s">
        <v>467</v>
      </c>
      <c r="H17" s="5">
        <v>108</v>
      </c>
      <c r="I17" s="5" t="s">
        <v>517</v>
      </c>
      <c r="J17" s="5">
        <v>1</v>
      </c>
      <c r="K17" s="5">
        <v>5</v>
      </c>
      <c r="L17" s="1" t="s">
        <v>482</v>
      </c>
      <c r="M17" s="1">
        <v>0</v>
      </c>
      <c r="N17" s="23" t="str">
        <f t="shared" si="0"/>
        <v>INSERT INTO residenciales (nombreResidencial, descripcion, ciudad, status, empresa, clave_residencial, abreviatura, active_comission, sede_residencial, sede) VALUES ('CMML', 'Ciudad Maderas Montaña León', NULL, 1, 'VME', 108, 'CMMGDL', 1, 5, 0);</v>
      </c>
      <c r="O17" s="24" t="str">
        <f t="shared" si="1"/>
        <v>UPDATE opcs_x_cats SET nombre = 'Ciudad Maderas Montaña León', estatus = 0 WHERE id_opcion = 13 AND id_catalogo = CMML;</v>
      </c>
    </row>
    <row r="18" spans="2:15" ht="16.8" x14ac:dyDescent="0.3">
      <c r="B18" s="1">
        <v>14</v>
      </c>
      <c r="C18" s="1" t="s">
        <v>492</v>
      </c>
      <c r="D18" s="5" t="s">
        <v>518</v>
      </c>
      <c r="E18" s="5" t="s">
        <v>482</v>
      </c>
      <c r="F18" s="5">
        <v>1</v>
      </c>
      <c r="G18" s="5" t="s">
        <v>463</v>
      </c>
      <c r="H18" s="5">
        <v>110</v>
      </c>
      <c r="I18" s="5" t="s">
        <v>492</v>
      </c>
      <c r="J18" s="5">
        <v>1</v>
      </c>
      <c r="K18" s="5">
        <v>4</v>
      </c>
      <c r="L18" s="1" t="s">
        <v>482</v>
      </c>
      <c r="M18" s="1">
        <v>0</v>
      </c>
      <c r="N18" s="23" t="str">
        <f t="shared" si="0"/>
        <v>INSERT INTO residenciales (nombreResidencial, descripcion, ciudad, status, empresa, clave_residencial, abreviatura, active_comission, sede_residencial, sede) VALUES ('CMMSLP', 'Ciudad Maderas Montaña San Luis Potosi', NULL, 1, 'FRO', 110, 'CMMSLP', 1, 4, 0);</v>
      </c>
      <c r="O18" s="24" t="str">
        <f t="shared" si="1"/>
        <v>UPDATE opcs_x_cats SET nombre = 'Ciudad Maderas Montaña San Luis Potosi', estatus = 0 WHERE id_opcion = 14 AND id_catalogo = CMMSLP;</v>
      </c>
    </row>
    <row r="19" spans="2:15" ht="16.8" x14ac:dyDescent="0.3">
      <c r="B19" s="1">
        <v>15</v>
      </c>
      <c r="C19" s="1" t="s">
        <v>519</v>
      </c>
      <c r="D19" s="5" t="s">
        <v>520</v>
      </c>
      <c r="E19" s="5" t="s">
        <v>482</v>
      </c>
      <c r="F19" s="5">
        <v>0</v>
      </c>
      <c r="G19" s="5"/>
      <c r="H19" s="5">
        <v>0</v>
      </c>
      <c r="I19" s="5"/>
      <c r="J19" s="5" t="s">
        <v>482</v>
      </c>
      <c r="K19" s="5">
        <v>0</v>
      </c>
      <c r="L19" s="1" t="s">
        <v>482</v>
      </c>
      <c r="M19" s="1">
        <v>0</v>
      </c>
      <c r="N19" s="23" t="str">
        <f t="shared" si="0"/>
        <v>INSERT INTO residenciales (nombreResidencial, descripcion, ciudad, status, empresa, clave_residencial, abreviatura, active_comission, sede_residencial, sede) VALUES ('BDV', 'Bosque de Versalles', NULL, 0, '', 0, '', NULL, 0, 0);</v>
      </c>
      <c r="O19" s="24" t="str">
        <f t="shared" si="1"/>
        <v>UPDATE opcs_x_cats SET nombre = 'Bosque de Versalles', estatus = 0 WHERE id_opcion = 15 AND id_catalogo = BDV;</v>
      </c>
    </row>
    <row r="20" spans="2:15" ht="16.8" x14ac:dyDescent="0.3">
      <c r="B20" s="6">
        <v>16</v>
      </c>
      <c r="C20" s="6" t="s">
        <v>521</v>
      </c>
      <c r="D20" s="3" t="s">
        <v>522</v>
      </c>
      <c r="E20" s="3" t="s">
        <v>482</v>
      </c>
      <c r="F20" s="3">
        <v>0</v>
      </c>
      <c r="G20" s="3"/>
      <c r="H20" s="3">
        <v>0</v>
      </c>
      <c r="I20" s="3"/>
      <c r="J20" s="3" t="s">
        <v>482</v>
      </c>
      <c r="K20" s="3">
        <v>0</v>
      </c>
      <c r="L20" s="1" t="s">
        <v>482</v>
      </c>
      <c r="M20" s="1">
        <v>0</v>
      </c>
      <c r="N20" s="23" t="str">
        <f t="shared" si="0"/>
        <v>INSERT INTO residenciales (nombreResidencial, descripcion, ciudad, status, empresa, clave_residencial, abreviatura, active_comission, sede_residencial, sede) VALUES ('BV II', 'Bosque de Versalles 2', NULL, 0, '', 0, '', NULL, 0, 0);</v>
      </c>
      <c r="O20" s="24" t="str">
        <f t="shared" si="1"/>
        <v>UPDATE opcs_x_cats SET nombre = 'Bosque de Versalles 2', estatus = 0 WHERE id_opcion = 16 AND id_catalogo = BV II;</v>
      </c>
    </row>
    <row r="21" spans="2:15" ht="16.8" x14ac:dyDescent="0.3">
      <c r="B21" s="6">
        <v>17</v>
      </c>
      <c r="C21" s="6" t="s">
        <v>523</v>
      </c>
      <c r="D21" s="3" t="s">
        <v>524</v>
      </c>
      <c r="E21" s="3" t="s">
        <v>482</v>
      </c>
      <c r="F21" s="3">
        <v>1</v>
      </c>
      <c r="G21" s="3" t="s">
        <v>462</v>
      </c>
      <c r="H21" s="3">
        <v>0</v>
      </c>
      <c r="I21" s="3"/>
      <c r="J21" s="3">
        <v>1</v>
      </c>
      <c r="K21" s="3">
        <v>3</v>
      </c>
      <c r="L21" s="1" t="s">
        <v>482</v>
      </c>
      <c r="M21" s="1">
        <v>0</v>
      </c>
      <c r="N21" s="23" t="str">
        <f t="shared" si="0"/>
        <v>INSERT INTO residenciales (nombreResidencial, descripcion, ciudad, status, empresa, clave_residencial, abreviatura, active_comission, sede_residencial, sede) VALUES ('CCMP', 'Casas Ciudad Maderas Península', NULL, 1, 'CIB', 0, '', 1, 3, 0);</v>
      </c>
      <c r="O21" s="24" t="str">
        <f t="shared" si="1"/>
        <v>UPDATE opcs_x_cats SET nombre = 'Casas Ciudad Maderas Península', estatus = 0 WHERE id_opcion = 17 AND id_catalogo = CCMP;</v>
      </c>
    </row>
    <row r="22" spans="2:15" ht="16.8" x14ac:dyDescent="0.3">
      <c r="B22" s="6">
        <v>21</v>
      </c>
      <c r="C22" s="6" t="s">
        <v>525</v>
      </c>
      <c r="D22" s="3" t="s">
        <v>526</v>
      </c>
      <c r="E22" s="3" t="s">
        <v>482</v>
      </c>
      <c r="F22" s="3">
        <v>1</v>
      </c>
      <c r="G22" s="3" t="s">
        <v>465</v>
      </c>
      <c r="H22" s="3">
        <v>0</v>
      </c>
      <c r="I22" s="3"/>
      <c r="J22" s="3">
        <v>1</v>
      </c>
      <c r="K22" s="3">
        <v>2</v>
      </c>
      <c r="L22" s="1" t="s">
        <v>482</v>
      </c>
      <c r="M22" s="1">
        <v>0</v>
      </c>
      <c r="N22" s="23" t="str">
        <f t="shared" si="0"/>
        <v>INSERT INTO residenciales (nombreResidencial, descripcion, ciudad, status, empresa, clave_residencial, abreviatura, active_comission, sede_residencial, sede) VALUES ('MQN', 'Ciudad Maderas Norte', NULL, 1, 'IPQ', 0, '', 1, 2, 0);</v>
      </c>
      <c r="O22" s="24" t="str">
        <f t="shared" si="1"/>
        <v>UPDATE opcs_x_cats SET nombre = 'Ciudad Maderas Norte', estatus = 0 WHERE id_opcion = 21 AND id_catalogo = MQN;</v>
      </c>
    </row>
    <row r="23" spans="2:15" ht="16.8" x14ac:dyDescent="0.3">
      <c r="B23" s="6">
        <v>22</v>
      </c>
      <c r="C23" s="6" t="s">
        <v>527</v>
      </c>
      <c r="D23" s="3" t="s">
        <v>528</v>
      </c>
      <c r="E23" s="3" t="s">
        <v>482</v>
      </c>
      <c r="F23" s="3">
        <v>1</v>
      </c>
      <c r="G23" s="3" t="s">
        <v>467</v>
      </c>
      <c r="H23" s="3">
        <v>0</v>
      </c>
      <c r="I23" s="3" t="s">
        <v>482</v>
      </c>
      <c r="J23" s="3">
        <v>1</v>
      </c>
      <c r="K23" s="3">
        <v>5</v>
      </c>
      <c r="L23" s="1" t="s">
        <v>482</v>
      </c>
      <c r="M23" s="1">
        <v>0</v>
      </c>
      <c r="N23" s="23" t="str">
        <f t="shared" si="0"/>
        <v>INSERT INTO residenciales (nombreResidencial, descripcion, ciudad, status, empresa, clave_residencial, abreviatura, active_comission, sede_residencial, sede) VALUES ('CMCL', 'Ciudad Maderas Cañada León', NULL, 1, 'VME', 0, 'NULL', 1, 5, 0);</v>
      </c>
      <c r="O23" s="24" t="str">
        <f t="shared" si="1"/>
        <v>UPDATE opcs_x_cats SET nombre = 'Ciudad Maderas Cañada León', estatus = 0 WHERE id_opcion = 22 AND id_catalogo = CMCL;</v>
      </c>
    </row>
    <row r="24" spans="2:15" ht="16.8" x14ac:dyDescent="0.3">
      <c r="B24" s="1">
        <v>23</v>
      </c>
      <c r="C24" s="1" t="s">
        <v>529</v>
      </c>
      <c r="D24" s="5" t="s">
        <v>530</v>
      </c>
      <c r="E24" s="5" t="s">
        <v>482</v>
      </c>
      <c r="F24" s="5">
        <v>1</v>
      </c>
      <c r="G24" s="5" t="s">
        <v>465</v>
      </c>
      <c r="H24" s="5">
        <v>0</v>
      </c>
      <c r="I24" s="5"/>
      <c r="J24" s="5">
        <v>1</v>
      </c>
      <c r="K24" s="5">
        <v>5</v>
      </c>
      <c r="L24" s="1" t="s">
        <v>482</v>
      </c>
      <c r="M24" s="1">
        <v>0</v>
      </c>
      <c r="N24" s="23" t="str">
        <f t="shared" si="0"/>
        <v>INSERT INTO residenciales (nombreResidencial, descripcion, ciudad, status, empresa, clave_residencial, abreviatura, active_comission, sede_residencial, sede) VALUES ('MSMA', 'Maderas San Miguel', NULL, 1, 'IPQ', 0, '', 1, 5, 0);</v>
      </c>
      <c r="O24" s="24" t="str">
        <f t="shared" si="1"/>
        <v>UPDATE opcs_x_cats SET nombre = 'Maderas San Miguel', estatus = 0 WHERE id_opcion = 23 AND id_catalogo = MSMA;</v>
      </c>
    </row>
    <row r="25" spans="2:15" ht="16.8" x14ac:dyDescent="0.3">
      <c r="B25" s="1">
        <v>25</v>
      </c>
      <c r="C25" s="1" t="s">
        <v>531</v>
      </c>
      <c r="D25" s="5" t="s">
        <v>532</v>
      </c>
      <c r="E25" s="5" t="s">
        <v>482</v>
      </c>
      <c r="F25" s="5">
        <v>1</v>
      </c>
      <c r="G25" s="5" t="s">
        <v>462</v>
      </c>
      <c r="H25" s="5">
        <v>0</v>
      </c>
      <c r="I25" s="5"/>
      <c r="J25" s="5">
        <v>1</v>
      </c>
      <c r="K25" s="5">
        <v>0</v>
      </c>
      <c r="L25" s="1">
        <v>0</v>
      </c>
      <c r="M25" s="1">
        <v>0</v>
      </c>
      <c r="N25" s="23" t="str">
        <f t="shared" si="0"/>
        <v>INSERT INTO residenciales (nombreResidencial, descripcion, ciudad, status, empresa, clave_residencial, abreviatura, active_comission, sede_residencial, sede) VALUES ('CMPP', 'Ciudad Maderas Privada Península', NULL, 1, 'CIB', 0, '', 1, 0, 0);</v>
      </c>
      <c r="O25" s="24" t="str">
        <f t="shared" si="1"/>
        <v>UPDATE opcs_x_cats SET nombre = 'Ciudad Maderas Privada Península', estatus = 0 WHERE id_opcion = 25 AND id_catalogo = CMPP;</v>
      </c>
    </row>
    <row r="26" spans="2:15" ht="16.8" x14ac:dyDescent="0.3">
      <c r="B26" s="1">
        <v>26</v>
      </c>
      <c r="C26" s="1" t="s">
        <v>533</v>
      </c>
      <c r="D26" s="5" t="s">
        <v>534</v>
      </c>
      <c r="E26" s="5" t="s">
        <v>482</v>
      </c>
      <c r="F26" s="5">
        <v>1</v>
      </c>
      <c r="G26" s="5" t="s">
        <v>464</v>
      </c>
      <c r="H26" s="5">
        <v>0</v>
      </c>
      <c r="I26" s="5"/>
      <c r="J26" s="5">
        <v>1</v>
      </c>
      <c r="K26" s="5">
        <v>0</v>
      </c>
      <c r="L26" s="1">
        <v>0</v>
      </c>
      <c r="M26" s="1">
        <v>0</v>
      </c>
      <c r="N26" s="23" t="str">
        <f t="shared" si="0"/>
        <v>INSERT INTO residenciales (nombreResidencial, descripcion, ciudad, status, empresa, clave_residencial, abreviatura, active_comission, sede_residencial, sede) VALUES ('CMPQ', 'Ciudad Maderas Privada Querétaro', NULL, 1, 'IID', 0, '', 1, 0, 0);</v>
      </c>
      <c r="O26" s="24" t="str">
        <f t="shared" si="1"/>
        <v>UPDATE opcs_x_cats SET nombre = 'Ciudad Maderas Privada Querétaro', estatus = 0 WHERE id_opcion = 26 AND id_catalogo = CMPQ;</v>
      </c>
    </row>
    <row r="27" spans="2:15" ht="16.8" x14ac:dyDescent="0.3">
      <c r="B27" s="1">
        <v>27</v>
      </c>
      <c r="C27" s="1" t="s">
        <v>535</v>
      </c>
      <c r="D27" s="5" t="s">
        <v>536</v>
      </c>
      <c r="E27" s="5" t="s">
        <v>482</v>
      </c>
      <c r="F27" s="5">
        <v>1</v>
      </c>
      <c r="G27" s="5" t="s">
        <v>466</v>
      </c>
      <c r="H27" s="5">
        <v>0</v>
      </c>
      <c r="I27" s="5"/>
      <c r="J27" s="5">
        <v>1</v>
      </c>
      <c r="K27" s="5">
        <v>0</v>
      </c>
      <c r="L27" s="1">
        <v>0</v>
      </c>
      <c r="M27" s="1">
        <v>0</v>
      </c>
      <c r="N27" s="23" t="str">
        <f t="shared" si="0"/>
        <v>INSERT INTO residenciales (nombreResidencial, descripcion, ciudad, status, empresa, clave_residencial, abreviatura, active_comission, sede_residencial, sede) VALUES ('CMCROO', 'Ciudad Maderas Cancún', NULL, 1, 'PHC', 0, '', 1, 0, 0);</v>
      </c>
      <c r="O27" s="24" t="str">
        <f t="shared" si="1"/>
        <v>UPDATE opcs_x_cats SET nombre = 'Ciudad Maderas Cancún', estatus = 0 WHERE id_opcion = 27 AND id_catalogo = CMCROO;</v>
      </c>
    </row>
    <row r="28" spans="2:15" ht="16.8" x14ac:dyDescent="0.3">
      <c r="B28" s="1">
        <v>28</v>
      </c>
      <c r="C28" s="1" t="s">
        <v>537</v>
      </c>
      <c r="D28" s="5" t="s">
        <v>538</v>
      </c>
      <c r="E28" s="5" t="s">
        <v>482</v>
      </c>
      <c r="F28" s="5">
        <v>1</v>
      </c>
      <c r="G28" s="5" t="s">
        <v>463</v>
      </c>
      <c r="H28" s="5">
        <v>0</v>
      </c>
      <c r="I28" s="5" t="s">
        <v>482</v>
      </c>
      <c r="J28" s="5">
        <v>0</v>
      </c>
      <c r="K28" s="5">
        <v>0</v>
      </c>
      <c r="L28" s="1">
        <v>0</v>
      </c>
      <c r="M28" s="1">
        <v>0</v>
      </c>
      <c r="N28" s="23" t="str">
        <f t="shared" si="0"/>
        <v>INSERT INTO residenciales (nombreResidencial, descripcion, ciudad, status, empresa, clave_residencial, abreviatura, active_comission, sede_residencial, sede) VALUES ('CCMSL', 'Casas Ciudad Maderas San Luis', NULL, 1, 'FRO', 0, 'NULL', 0, 0, 0);</v>
      </c>
      <c r="O28" s="24" t="str">
        <f t="shared" si="1"/>
        <v>UPDATE opcs_x_cats SET nombre = 'Casas Ciudad Maderas San Luis', estatus = 0 WHERE id_opcion = 28 AND id_catalogo = CCMSL;</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DE3D2-C963-4D9F-B38A-B26F71592D0E}">
  <sheetPr>
    <tabColor rgb="FF002060"/>
  </sheetPr>
  <dimension ref="B2:I117"/>
  <sheetViews>
    <sheetView showGridLines="0" topLeftCell="A33" workbookViewId="0">
      <selection activeCell="I51" sqref="I51"/>
    </sheetView>
  </sheetViews>
  <sheetFormatPr baseColWidth="10" defaultRowHeight="14.4" x14ac:dyDescent="0.3"/>
  <cols>
    <col min="3" max="3" width="14.109375" bestFit="1" customWidth="1"/>
    <col min="4" max="4" width="7.21875" bestFit="1" customWidth="1"/>
    <col min="5" max="5" width="15.5546875" bestFit="1" customWidth="1"/>
    <col min="6" max="6" width="13.6640625" bestFit="1" customWidth="1"/>
    <col min="8" max="8" width="13.109375" customWidth="1"/>
  </cols>
  <sheetData>
    <row r="2" spans="2:9" ht="52.2" x14ac:dyDescent="1.1000000000000001">
      <c r="B2" s="4" t="s">
        <v>546</v>
      </c>
    </row>
    <row r="4" spans="2:9" ht="16.8" x14ac:dyDescent="0.4">
      <c r="B4" s="2" t="s">
        <v>541</v>
      </c>
      <c r="C4" s="2" t="s">
        <v>542</v>
      </c>
      <c r="D4" s="2" t="s">
        <v>2</v>
      </c>
      <c r="E4" s="2" t="s">
        <v>543</v>
      </c>
      <c r="F4" s="2" t="s">
        <v>544</v>
      </c>
      <c r="G4" s="2" t="s">
        <v>545</v>
      </c>
      <c r="H4" s="8" t="s">
        <v>547</v>
      </c>
    </row>
    <row r="5" spans="2:9" ht="16.8" x14ac:dyDescent="0.3">
      <c r="B5" s="1">
        <v>1</v>
      </c>
      <c r="C5" s="1">
        <v>55</v>
      </c>
      <c r="D5" s="5">
        <v>0</v>
      </c>
      <c r="E5" s="1" t="s">
        <v>482</v>
      </c>
      <c r="F5" s="5">
        <v>0</v>
      </c>
      <c r="G5" s="1">
        <v>1</v>
      </c>
      <c r="H5" s="23" t="str">
        <f>_xlfn.CONCAT(H$4, C5, ", ", D5, ", ", E5, ", ", F5, ", ", G5, ");")</f>
        <v>INSERT INTO control_procesos (idRol, estatus, tipo_documento, permisos, sistema) VALUES (55, 0, NULL, 0, 1);</v>
      </c>
      <c r="I5" s="24" t="str">
        <f>_xlfn.CONCAT("UPDATE control_procesos SET idRol = ", C5, " WHERE idControl= ",B5, ";")</f>
        <v>UPDATE control_procesos SET idRol = 55 WHERE idControl= 1;</v>
      </c>
    </row>
    <row r="6" spans="2:9" ht="16.8" x14ac:dyDescent="0.3">
      <c r="B6" s="1">
        <v>2</v>
      </c>
      <c r="C6" s="1">
        <v>56</v>
      </c>
      <c r="D6" s="5">
        <v>0</v>
      </c>
      <c r="E6" s="1" t="s">
        <v>482</v>
      </c>
      <c r="F6" s="5">
        <v>0</v>
      </c>
      <c r="G6" s="1">
        <v>1</v>
      </c>
      <c r="H6" s="23" t="str">
        <f t="shared" ref="H6:H69" si="0">_xlfn.CONCAT(H$4, C6, ", ", D6, ", ", E6, ", ", F6, ", ", G6, ");")</f>
        <v>INSERT INTO control_procesos (idRol, estatus, tipo_documento, permisos, sistema) VALUES (56, 0, NULL, 0, 1);</v>
      </c>
      <c r="I6" s="24" t="str">
        <f t="shared" ref="I6:I69" si="1">_xlfn.CONCAT("UPDATE control_procesos SET idRol = ", C6, " WHERE idControl= ",B6, ";")</f>
        <v>UPDATE control_procesos SET idRol = 56 WHERE idControl= 2;</v>
      </c>
    </row>
    <row r="7" spans="2:9" ht="16.8" x14ac:dyDescent="0.3">
      <c r="B7" s="1">
        <v>3</v>
      </c>
      <c r="C7" s="1">
        <v>57</v>
      </c>
      <c r="D7" s="5">
        <v>0</v>
      </c>
      <c r="E7" s="1" t="s">
        <v>482</v>
      </c>
      <c r="F7" s="5">
        <v>0</v>
      </c>
      <c r="G7" s="1">
        <v>1</v>
      </c>
      <c r="H7" s="23" t="str">
        <f t="shared" si="0"/>
        <v>INSERT INTO control_procesos (idRol, estatus, tipo_documento, permisos, sistema) VALUES (57, 0, NULL, 0, 1);</v>
      </c>
      <c r="I7" s="24" t="str">
        <f t="shared" si="1"/>
        <v>UPDATE control_procesos SET idRol = 57 WHERE idControl= 3;</v>
      </c>
    </row>
    <row r="8" spans="2:9" ht="16.8" x14ac:dyDescent="0.3">
      <c r="B8" s="1">
        <v>4</v>
      </c>
      <c r="C8" s="1">
        <v>11</v>
      </c>
      <c r="D8" s="5">
        <v>0</v>
      </c>
      <c r="E8" s="1" t="s">
        <v>482</v>
      </c>
      <c r="F8" s="5">
        <v>0</v>
      </c>
      <c r="G8" s="1">
        <v>1</v>
      </c>
      <c r="H8" s="23" t="str">
        <f t="shared" si="0"/>
        <v>INSERT INTO control_procesos (idRol, estatus, tipo_documento, permisos, sistema) VALUES (11, 0, NULL, 0, 1);</v>
      </c>
      <c r="I8" s="24" t="str">
        <f t="shared" si="1"/>
        <v>UPDATE control_procesos SET idRol = 11 WHERE idControl= 4;</v>
      </c>
    </row>
    <row r="9" spans="2:9" ht="16.8" x14ac:dyDescent="0.3">
      <c r="B9" s="1">
        <v>5</v>
      </c>
      <c r="C9" s="1">
        <v>55</v>
      </c>
      <c r="D9" s="5">
        <v>1</v>
      </c>
      <c r="E9" s="1" t="s">
        <v>482</v>
      </c>
      <c r="F9" s="5">
        <v>0</v>
      </c>
      <c r="G9" s="1">
        <v>1</v>
      </c>
      <c r="H9" s="23" t="str">
        <f t="shared" si="0"/>
        <v>INSERT INTO control_procesos (idRol, estatus, tipo_documento, permisos, sistema) VALUES (55, 1, NULL, 0, 1);</v>
      </c>
      <c r="I9" s="24" t="str">
        <f t="shared" si="1"/>
        <v>UPDATE control_procesos SET idRol = 55 WHERE idControl= 5;</v>
      </c>
    </row>
    <row r="10" spans="2:9" ht="16.8" x14ac:dyDescent="0.3">
      <c r="B10" s="1">
        <v>6</v>
      </c>
      <c r="C10" s="1">
        <v>56</v>
      </c>
      <c r="D10" s="5">
        <v>1</v>
      </c>
      <c r="E10" s="1" t="s">
        <v>482</v>
      </c>
      <c r="F10" s="5">
        <v>0</v>
      </c>
      <c r="G10" s="1">
        <v>1</v>
      </c>
      <c r="H10" s="23" t="str">
        <f t="shared" si="0"/>
        <v>INSERT INTO control_procesos (idRol, estatus, tipo_documento, permisos, sistema) VALUES (56, 1, NULL, 0, 1);</v>
      </c>
      <c r="I10" s="24" t="str">
        <f t="shared" si="1"/>
        <v>UPDATE control_procesos SET idRol = 56 WHERE idControl= 6;</v>
      </c>
    </row>
    <row r="11" spans="2:9" ht="16.8" x14ac:dyDescent="0.3">
      <c r="B11" s="1">
        <v>7</v>
      </c>
      <c r="C11" s="1">
        <v>57</v>
      </c>
      <c r="D11" s="5">
        <v>1</v>
      </c>
      <c r="E11" s="1" t="s">
        <v>482</v>
      </c>
      <c r="F11" s="5">
        <v>0</v>
      </c>
      <c r="G11" s="1">
        <v>1</v>
      </c>
      <c r="H11" s="23" t="str">
        <f t="shared" si="0"/>
        <v>INSERT INTO control_procesos (idRol, estatus, tipo_documento, permisos, sistema) VALUES (57, 1, NULL, 0, 1);</v>
      </c>
      <c r="I11" s="24" t="str">
        <f t="shared" si="1"/>
        <v>UPDATE control_procesos SET idRol = 57 WHERE idControl= 7;</v>
      </c>
    </row>
    <row r="12" spans="2:9" ht="16.8" x14ac:dyDescent="0.3">
      <c r="B12" s="1">
        <v>8</v>
      </c>
      <c r="C12" s="1">
        <v>11</v>
      </c>
      <c r="D12" s="5">
        <v>1</v>
      </c>
      <c r="E12" s="1">
        <v>7</v>
      </c>
      <c r="F12" s="5">
        <v>1</v>
      </c>
      <c r="G12" s="1">
        <v>1</v>
      </c>
      <c r="H12" s="23" t="str">
        <f t="shared" si="0"/>
        <v>INSERT INTO control_procesos (idRol, estatus, tipo_documento, permisos, sistema) VALUES (11, 1, 7, 1, 1);</v>
      </c>
      <c r="I12" s="24" t="str">
        <f t="shared" si="1"/>
        <v>UPDATE control_procesos SET idRol = 11 WHERE idControl= 8;</v>
      </c>
    </row>
    <row r="13" spans="2:9" ht="16.8" x14ac:dyDescent="0.3">
      <c r="B13" s="1">
        <v>9</v>
      </c>
      <c r="C13" s="1">
        <v>55</v>
      </c>
      <c r="D13" s="5">
        <v>2</v>
      </c>
      <c r="E13" s="1">
        <v>7</v>
      </c>
      <c r="F13" s="5">
        <v>3</v>
      </c>
      <c r="G13" s="1">
        <v>1</v>
      </c>
      <c r="H13" s="23" t="str">
        <f t="shared" si="0"/>
        <v>INSERT INTO control_procesos (idRol, estatus, tipo_documento, permisos, sistema) VALUES (55, 2, 7, 3, 1);</v>
      </c>
      <c r="I13" s="24" t="str">
        <f t="shared" si="1"/>
        <v>UPDATE control_procesos SET idRol = 55 WHERE idControl= 9;</v>
      </c>
    </row>
    <row r="14" spans="2:9" ht="16.8" x14ac:dyDescent="0.3">
      <c r="B14" s="1">
        <v>10</v>
      </c>
      <c r="C14" s="1">
        <v>56</v>
      </c>
      <c r="D14" s="5">
        <v>2</v>
      </c>
      <c r="E14" s="1" t="s">
        <v>482</v>
      </c>
      <c r="F14" s="5">
        <v>0</v>
      </c>
      <c r="G14" s="1">
        <v>1</v>
      </c>
      <c r="H14" s="23" t="str">
        <f t="shared" si="0"/>
        <v>INSERT INTO control_procesos (idRol, estatus, tipo_documento, permisos, sistema) VALUES (56, 2, NULL, 0, 1);</v>
      </c>
      <c r="I14" s="24" t="str">
        <f t="shared" si="1"/>
        <v>UPDATE control_procesos SET idRol = 56 WHERE idControl= 10;</v>
      </c>
    </row>
    <row r="15" spans="2:9" ht="16.8" x14ac:dyDescent="0.3">
      <c r="B15" s="1">
        <v>11</v>
      </c>
      <c r="C15" s="1">
        <v>57</v>
      </c>
      <c r="D15" s="5">
        <v>2</v>
      </c>
      <c r="E15" s="1" t="s">
        <v>482</v>
      </c>
      <c r="F15" s="5">
        <v>0</v>
      </c>
      <c r="G15" s="1">
        <v>1</v>
      </c>
      <c r="H15" s="23" t="str">
        <f t="shared" si="0"/>
        <v>INSERT INTO control_procesos (idRol, estatus, tipo_documento, permisos, sistema) VALUES (57, 2, NULL, 0, 1);</v>
      </c>
      <c r="I15" s="24" t="str">
        <f t="shared" si="1"/>
        <v>UPDATE control_procesos SET idRol = 57 WHERE idControl= 11;</v>
      </c>
    </row>
    <row r="16" spans="2:9" ht="16.8" x14ac:dyDescent="0.3">
      <c r="B16" s="1">
        <v>12</v>
      </c>
      <c r="C16" s="1">
        <v>11</v>
      </c>
      <c r="D16" s="5">
        <v>2</v>
      </c>
      <c r="E16" s="1">
        <v>7</v>
      </c>
      <c r="F16" s="5">
        <v>2</v>
      </c>
      <c r="G16" s="1">
        <v>1</v>
      </c>
      <c r="H16" s="23" t="str">
        <f t="shared" si="0"/>
        <v>INSERT INTO control_procesos (idRol, estatus, tipo_documento, permisos, sistema) VALUES (11, 2, 7, 2, 1);</v>
      </c>
      <c r="I16" s="24" t="str">
        <f t="shared" si="1"/>
        <v>UPDATE control_procesos SET idRol = 11 WHERE idControl= 12;</v>
      </c>
    </row>
    <row r="17" spans="2:9" ht="16.8" x14ac:dyDescent="0.3">
      <c r="B17" s="1">
        <v>13</v>
      </c>
      <c r="C17" s="1">
        <v>55</v>
      </c>
      <c r="D17" s="5">
        <v>3</v>
      </c>
      <c r="E17" s="1" t="s">
        <v>482</v>
      </c>
      <c r="F17" s="5">
        <v>0</v>
      </c>
      <c r="G17" s="1">
        <v>1</v>
      </c>
      <c r="H17" s="23" t="str">
        <f t="shared" si="0"/>
        <v>INSERT INTO control_procesos (idRol, estatus, tipo_documento, permisos, sistema) VALUES (55, 3, NULL, 0, 1);</v>
      </c>
      <c r="I17" s="24" t="str">
        <f t="shared" si="1"/>
        <v>UPDATE control_procesos SET idRol = 55 WHERE idControl= 13;</v>
      </c>
    </row>
    <row r="18" spans="2:9" ht="16.8" x14ac:dyDescent="0.3">
      <c r="B18" s="1">
        <v>14</v>
      </c>
      <c r="C18" s="1">
        <v>56</v>
      </c>
      <c r="D18" s="5">
        <v>3</v>
      </c>
      <c r="E18" s="1">
        <v>12</v>
      </c>
      <c r="F18" s="5">
        <v>1</v>
      </c>
      <c r="G18" s="1">
        <v>1</v>
      </c>
      <c r="H18" s="23" t="str">
        <f t="shared" si="0"/>
        <v>INSERT INTO control_procesos (idRol, estatus, tipo_documento, permisos, sistema) VALUES (56, 3, 12, 1, 1);</v>
      </c>
      <c r="I18" s="24" t="str">
        <f t="shared" si="1"/>
        <v>UPDATE control_procesos SET idRol = 56 WHERE idControl= 14;</v>
      </c>
    </row>
    <row r="19" spans="2:9" ht="16.8" x14ac:dyDescent="0.3">
      <c r="B19" s="1">
        <v>15</v>
      </c>
      <c r="C19" s="1">
        <v>57</v>
      </c>
      <c r="D19" s="5">
        <v>3</v>
      </c>
      <c r="E19" s="1" t="s">
        <v>482</v>
      </c>
      <c r="F19" s="5">
        <v>0</v>
      </c>
      <c r="G19" s="1">
        <v>1</v>
      </c>
      <c r="H19" s="23" t="str">
        <f t="shared" si="0"/>
        <v>INSERT INTO control_procesos (idRol, estatus, tipo_documento, permisos, sistema) VALUES (57, 3, NULL, 0, 1);</v>
      </c>
      <c r="I19" s="24" t="str">
        <f t="shared" si="1"/>
        <v>UPDATE control_procesos SET idRol = 57 WHERE idControl= 15;</v>
      </c>
    </row>
    <row r="20" spans="2:9" ht="16.8" x14ac:dyDescent="0.3">
      <c r="B20" s="6">
        <v>16</v>
      </c>
      <c r="C20" s="6">
        <v>11</v>
      </c>
      <c r="D20" s="3">
        <v>3</v>
      </c>
      <c r="E20" s="1" t="s">
        <v>482</v>
      </c>
      <c r="F20" s="5">
        <v>0</v>
      </c>
      <c r="G20" s="1">
        <v>1</v>
      </c>
      <c r="H20" s="23" t="str">
        <f t="shared" si="0"/>
        <v>INSERT INTO control_procesos (idRol, estatus, tipo_documento, permisos, sistema) VALUES (11, 3, NULL, 0, 1);</v>
      </c>
      <c r="I20" s="24" t="str">
        <f t="shared" si="1"/>
        <v>UPDATE control_procesos SET idRol = 11 WHERE idControl= 16;</v>
      </c>
    </row>
    <row r="21" spans="2:9" ht="16.8" x14ac:dyDescent="0.3">
      <c r="B21" s="6">
        <v>17</v>
      </c>
      <c r="C21" s="6">
        <v>55</v>
      </c>
      <c r="D21" s="3">
        <v>4</v>
      </c>
      <c r="E21" s="1">
        <v>12</v>
      </c>
      <c r="F21" s="5">
        <v>3</v>
      </c>
      <c r="G21" s="1">
        <v>1</v>
      </c>
      <c r="H21" s="23" t="str">
        <f t="shared" si="0"/>
        <v>INSERT INTO control_procesos (idRol, estatus, tipo_documento, permisos, sistema) VALUES (55, 4, 12, 3, 1);</v>
      </c>
      <c r="I21" s="24" t="str">
        <f t="shared" si="1"/>
        <v>UPDATE control_procesos SET idRol = 55 WHERE idControl= 17;</v>
      </c>
    </row>
    <row r="22" spans="2:9" ht="16.8" x14ac:dyDescent="0.3">
      <c r="B22" s="6">
        <v>18</v>
      </c>
      <c r="C22" s="6">
        <v>56</v>
      </c>
      <c r="D22" s="3">
        <v>4</v>
      </c>
      <c r="E22" s="1">
        <v>12</v>
      </c>
      <c r="F22" s="5">
        <v>2</v>
      </c>
      <c r="G22" s="1">
        <v>1</v>
      </c>
      <c r="H22" s="23" t="str">
        <f t="shared" si="0"/>
        <v>INSERT INTO control_procesos (idRol, estatus, tipo_documento, permisos, sistema) VALUES (56, 4, 12, 2, 1);</v>
      </c>
      <c r="I22" s="24" t="str">
        <f t="shared" si="1"/>
        <v>UPDATE control_procesos SET idRol = 56 WHERE idControl= 18;</v>
      </c>
    </row>
    <row r="23" spans="2:9" ht="16.8" x14ac:dyDescent="0.3">
      <c r="B23" s="6">
        <v>19</v>
      </c>
      <c r="C23" s="6">
        <v>57</v>
      </c>
      <c r="D23" s="3">
        <v>4</v>
      </c>
      <c r="E23" s="1" t="s">
        <v>482</v>
      </c>
      <c r="F23" s="5">
        <v>0</v>
      </c>
      <c r="G23" s="1">
        <v>1</v>
      </c>
      <c r="H23" s="23" t="str">
        <f t="shared" si="0"/>
        <v>INSERT INTO control_procesos (idRol, estatus, tipo_documento, permisos, sistema) VALUES (57, 4, NULL, 0, 1);</v>
      </c>
      <c r="I23" s="24" t="str">
        <f t="shared" si="1"/>
        <v>UPDATE control_procesos SET idRol = 57 WHERE idControl= 19;</v>
      </c>
    </row>
    <row r="24" spans="2:9" ht="16.8" x14ac:dyDescent="0.3">
      <c r="B24" s="1">
        <v>20</v>
      </c>
      <c r="C24" s="1">
        <v>11</v>
      </c>
      <c r="D24" s="5">
        <v>4</v>
      </c>
      <c r="E24" s="1" t="s">
        <v>482</v>
      </c>
      <c r="F24" s="5">
        <v>0</v>
      </c>
      <c r="G24" s="1">
        <v>1</v>
      </c>
      <c r="H24" s="23" t="str">
        <f t="shared" si="0"/>
        <v>INSERT INTO control_procesos (idRol, estatus, tipo_documento, permisos, sistema) VALUES (11, 4, NULL, 0, 1);</v>
      </c>
      <c r="I24" s="24" t="str">
        <f t="shared" si="1"/>
        <v>UPDATE control_procesos SET idRol = 11 WHERE idControl= 20;</v>
      </c>
    </row>
    <row r="25" spans="2:9" ht="16.8" x14ac:dyDescent="0.3">
      <c r="B25" s="1">
        <v>21</v>
      </c>
      <c r="C25" s="1">
        <v>55</v>
      </c>
      <c r="D25" s="5">
        <v>5</v>
      </c>
      <c r="E25" s="1" t="s">
        <v>482</v>
      </c>
      <c r="F25" s="5">
        <v>0</v>
      </c>
      <c r="G25" s="1">
        <v>1</v>
      </c>
      <c r="H25" s="23" t="str">
        <f t="shared" si="0"/>
        <v>INSERT INTO control_procesos (idRol, estatus, tipo_documento, permisos, sistema) VALUES (55, 5, NULL, 0, 1);</v>
      </c>
      <c r="I25" s="24" t="str">
        <f t="shared" si="1"/>
        <v>UPDATE control_procesos SET idRol = 55 WHERE idControl= 21;</v>
      </c>
    </row>
    <row r="26" spans="2:9" ht="16.8" x14ac:dyDescent="0.3">
      <c r="B26" s="1">
        <v>22</v>
      </c>
      <c r="C26" s="1">
        <v>56</v>
      </c>
      <c r="D26" s="5">
        <v>5</v>
      </c>
      <c r="E26" s="1" t="s">
        <v>482</v>
      </c>
      <c r="F26" s="5">
        <v>0</v>
      </c>
      <c r="G26" s="1">
        <v>1</v>
      </c>
      <c r="H26" s="23" t="str">
        <f t="shared" si="0"/>
        <v>INSERT INTO control_procesos (idRol, estatus, tipo_documento, permisos, sistema) VALUES (56, 5, NULL, 0, 1);</v>
      </c>
      <c r="I26" s="24" t="str">
        <f t="shared" si="1"/>
        <v>UPDATE control_procesos SET idRol = 56 WHERE idControl= 22;</v>
      </c>
    </row>
    <row r="27" spans="2:9" ht="16.8" x14ac:dyDescent="0.3">
      <c r="B27" s="1">
        <v>23</v>
      </c>
      <c r="C27" s="1">
        <v>57</v>
      </c>
      <c r="D27" s="5">
        <v>5</v>
      </c>
      <c r="E27" s="1">
        <v>11</v>
      </c>
      <c r="F27" s="5">
        <v>1</v>
      </c>
      <c r="G27" s="1">
        <v>1</v>
      </c>
      <c r="H27" s="23" t="str">
        <f t="shared" si="0"/>
        <v>INSERT INTO control_procesos (idRol, estatus, tipo_documento, permisos, sistema) VALUES (57, 5, 11, 1, 1);</v>
      </c>
      <c r="I27" s="24" t="str">
        <f t="shared" si="1"/>
        <v>UPDATE control_procesos SET idRol = 57 WHERE idControl= 23;</v>
      </c>
    </row>
    <row r="28" spans="2:9" ht="16.8" x14ac:dyDescent="0.3">
      <c r="B28" s="1">
        <v>24</v>
      </c>
      <c r="C28" s="1">
        <v>11</v>
      </c>
      <c r="D28" s="5">
        <v>5</v>
      </c>
      <c r="E28" s="1" t="s">
        <v>482</v>
      </c>
      <c r="F28" s="5">
        <v>0</v>
      </c>
      <c r="G28" s="1">
        <v>1</v>
      </c>
      <c r="H28" s="23" t="str">
        <f t="shared" si="0"/>
        <v>INSERT INTO control_procesos (idRol, estatus, tipo_documento, permisos, sistema) VALUES (11, 5, NULL, 0, 1);</v>
      </c>
      <c r="I28" s="24" t="str">
        <f t="shared" si="1"/>
        <v>UPDATE control_procesos SET idRol = 11 WHERE idControl= 24;</v>
      </c>
    </row>
    <row r="29" spans="2:9" ht="16.8" x14ac:dyDescent="0.3">
      <c r="B29" s="1">
        <v>25</v>
      </c>
      <c r="C29" s="1">
        <v>55</v>
      </c>
      <c r="D29" s="5">
        <v>6</v>
      </c>
      <c r="E29" s="1">
        <v>13</v>
      </c>
      <c r="F29" s="5">
        <v>0</v>
      </c>
      <c r="G29" s="1">
        <v>1</v>
      </c>
      <c r="H29" s="23" t="str">
        <f t="shared" si="0"/>
        <v>INSERT INTO control_procesos (idRol, estatus, tipo_documento, permisos, sistema) VALUES (55, 6, 13, 0, 1);</v>
      </c>
      <c r="I29" s="24" t="str">
        <f t="shared" si="1"/>
        <v>UPDATE control_procesos SET idRol = 55 WHERE idControl= 25;</v>
      </c>
    </row>
    <row r="30" spans="2:9" ht="16.8" x14ac:dyDescent="0.3">
      <c r="B30" s="1">
        <v>26</v>
      </c>
      <c r="C30" s="1">
        <v>56</v>
      </c>
      <c r="D30" s="5">
        <v>6</v>
      </c>
      <c r="E30" s="1" t="s">
        <v>482</v>
      </c>
      <c r="F30" s="5">
        <v>0</v>
      </c>
      <c r="G30" s="1">
        <v>1</v>
      </c>
      <c r="H30" s="23" t="str">
        <f t="shared" si="0"/>
        <v>INSERT INTO control_procesos (idRol, estatus, tipo_documento, permisos, sistema) VALUES (56, 6, NULL, 0, 1);</v>
      </c>
      <c r="I30" s="24" t="str">
        <f t="shared" si="1"/>
        <v>UPDATE control_procesos SET idRol = 56 WHERE idControl= 26;</v>
      </c>
    </row>
    <row r="31" spans="2:9" ht="16.8" x14ac:dyDescent="0.3">
      <c r="B31" s="1">
        <v>27</v>
      </c>
      <c r="C31" s="1">
        <v>57</v>
      </c>
      <c r="D31" s="5">
        <v>6</v>
      </c>
      <c r="E31" s="1">
        <v>13</v>
      </c>
      <c r="F31" s="5">
        <v>1</v>
      </c>
      <c r="G31" s="1">
        <v>1</v>
      </c>
      <c r="H31" s="23" t="str">
        <f t="shared" si="0"/>
        <v>INSERT INTO control_procesos (idRol, estatus, tipo_documento, permisos, sistema) VALUES (57, 6, 13, 1, 1);</v>
      </c>
      <c r="I31" s="24" t="str">
        <f t="shared" si="1"/>
        <v>UPDATE control_procesos SET idRol = 57 WHERE idControl= 27;</v>
      </c>
    </row>
    <row r="32" spans="2:9" ht="16.8" x14ac:dyDescent="0.3">
      <c r="B32" s="1">
        <v>28</v>
      </c>
      <c r="C32" s="1">
        <v>11</v>
      </c>
      <c r="D32" s="5">
        <v>6</v>
      </c>
      <c r="E32" s="1" t="s">
        <v>482</v>
      </c>
      <c r="F32" s="5">
        <v>0</v>
      </c>
      <c r="G32" s="1">
        <v>1</v>
      </c>
      <c r="H32" s="23" t="str">
        <f t="shared" si="0"/>
        <v>INSERT INTO control_procesos (idRol, estatus, tipo_documento, permisos, sistema) VALUES (11, 6, NULL, 0, 1);</v>
      </c>
      <c r="I32" s="24" t="str">
        <f t="shared" si="1"/>
        <v>UPDATE control_procesos SET idRol = 11 WHERE idControl= 28;</v>
      </c>
    </row>
    <row r="33" spans="2:9" ht="16.8" x14ac:dyDescent="0.3">
      <c r="B33" s="1">
        <v>29</v>
      </c>
      <c r="C33" s="1">
        <v>55</v>
      </c>
      <c r="D33" s="5">
        <v>7</v>
      </c>
      <c r="E33" s="1" t="s">
        <v>482</v>
      </c>
      <c r="F33" s="5">
        <v>0</v>
      </c>
      <c r="G33" s="1">
        <v>1</v>
      </c>
      <c r="H33" s="23" t="str">
        <f t="shared" si="0"/>
        <v>INSERT INTO control_procesos (idRol, estatus, tipo_documento, permisos, sistema) VALUES (55, 7, NULL, 0, 1);</v>
      </c>
      <c r="I33" s="24" t="str">
        <f t="shared" si="1"/>
        <v>UPDATE control_procesos SET idRol = 55 WHERE idControl= 29;</v>
      </c>
    </row>
    <row r="34" spans="2:9" ht="16.8" x14ac:dyDescent="0.3">
      <c r="B34" s="1">
        <v>30</v>
      </c>
      <c r="C34" s="1">
        <v>56</v>
      </c>
      <c r="D34" s="5">
        <v>7</v>
      </c>
      <c r="E34" s="1" t="s">
        <v>482</v>
      </c>
      <c r="F34" s="5">
        <v>0</v>
      </c>
      <c r="G34" s="1">
        <v>1</v>
      </c>
      <c r="H34" s="23" t="str">
        <f t="shared" si="0"/>
        <v>INSERT INTO control_procesos (idRol, estatus, tipo_documento, permisos, sistema) VALUES (56, 7, NULL, 0, 1);</v>
      </c>
      <c r="I34" s="24" t="str">
        <f t="shared" si="1"/>
        <v>UPDATE control_procesos SET idRol = 56 WHERE idControl= 30;</v>
      </c>
    </row>
    <row r="35" spans="2:9" ht="16.8" x14ac:dyDescent="0.3">
      <c r="B35" s="1">
        <v>31</v>
      </c>
      <c r="C35" s="1">
        <v>57</v>
      </c>
      <c r="D35" s="5">
        <v>7</v>
      </c>
      <c r="E35" s="1">
        <v>13</v>
      </c>
      <c r="F35" s="5">
        <v>1</v>
      </c>
      <c r="G35" s="1">
        <v>1</v>
      </c>
      <c r="H35" s="23" t="str">
        <f t="shared" si="0"/>
        <v>INSERT INTO control_procesos (idRol, estatus, tipo_documento, permisos, sistema) VALUES (57, 7, 13, 1, 1);</v>
      </c>
      <c r="I35" s="24" t="str">
        <f t="shared" si="1"/>
        <v>UPDATE control_procesos SET idRol = 57 WHERE idControl= 31;</v>
      </c>
    </row>
    <row r="36" spans="2:9" ht="16.8" x14ac:dyDescent="0.3">
      <c r="B36" s="1">
        <v>32</v>
      </c>
      <c r="C36" s="1">
        <v>11</v>
      </c>
      <c r="D36" s="5">
        <v>7</v>
      </c>
      <c r="E36" s="1" t="s">
        <v>482</v>
      </c>
      <c r="F36" s="5">
        <v>0</v>
      </c>
      <c r="G36" s="1">
        <v>1</v>
      </c>
      <c r="H36" s="23" t="str">
        <f t="shared" si="0"/>
        <v>INSERT INTO control_procesos (idRol, estatus, tipo_documento, permisos, sistema) VALUES (11, 7, NULL, 0, 1);</v>
      </c>
      <c r="I36" s="24" t="str">
        <f t="shared" si="1"/>
        <v>UPDATE control_procesos SET idRol = 11 WHERE idControl= 32;</v>
      </c>
    </row>
    <row r="37" spans="2:9" ht="16.8" x14ac:dyDescent="0.3">
      <c r="B37" s="1">
        <v>33</v>
      </c>
      <c r="C37" s="1">
        <v>55</v>
      </c>
      <c r="D37" s="5">
        <v>8</v>
      </c>
      <c r="E37" s="1">
        <v>13</v>
      </c>
      <c r="F37" s="5">
        <v>3</v>
      </c>
      <c r="G37" s="1">
        <v>1</v>
      </c>
      <c r="H37" s="23" t="str">
        <f t="shared" si="0"/>
        <v>INSERT INTO control_procesos (idRol, estatus, tipo_documento, permisos, sistema) VALUES (55, 8, 13, 3, 1);</v>
      </c>
      <c r="I37" s="24" t="str">
        <f t="shared" si="1"/>
        <v>UPDATE control_procesos SET idRol = 55 WHERE idControl= 33;</v>
      </c>
    </row>
    <row r="38" spans="2:9" ht="16.8" x14ac:dyDescent="0.3">
      <c r="B38" s="1">
        <v>34</v>
      </c>
      <c r="C38" s="1">
        <v>56</v>
      </c>
      <c r="D38" s="5">
        <v>8</v>
      </c>
      <c r="E38" s="1" t="s">
        <v>482</v>
      </c>
      <c r="F38" s="5">
        <v>0</v>
      </c>
      <c r="G38" s="1">
        <v>1</v>
      </c>
      <c r="H38" s="23" t="str">
        <f t="shared" si="0"/>
        <v>INSERT INTO control_procesos (idRol, estatus, tipo_documento, permisos, sistema) VALUES (56, 8, NULL, 0, 1);</v>
      </c>
      <c r="I38" s="24" t="str">
        <f t="shared" si="1"/>
        <v>UPDATE control_procesos SET idRol = 56 WHERE idControl= 34;</v>
      </c>
    </row>
    <row r="39" spans="2:9" ht="16.8" x14ac:dyDescent="0.3">
      <c r="B39" s="1">
        <v>35</v>
      </c>
      <c r="C39" s="1">
        <v>57</v>
      </c>
      <c r="D39" s="5">
        <v>8</v>
      </c>
      <c r="E39" s="1">
        <v>13</v>
      </c>
      <c r="F39" s="5">
        <v>2</v>
      </c>
      <c r="G39" s="1">
        <v>1</v>
      </c>
      <c r="H39" s="23" t="str">
        <f t="shared" si="0"/>
        <v>INSERT INTO control_procesos (idRol, estatus, tipo_documento, permisos, sistema) VALUES (57, 8, 13, 2, 1);</v>
      </c>
      <c r="I39" s="24" t="str">
        <f t="shared" si="1"/>
        <v>UPDATE control_procesos SET idRol = 57 WHERE idControl= 35;</v>
      </c>
    </row>
    <row r="40" spans="2:9" ht="16.8" x14ac:dyDescent="0.3">
      <c r="B40" s="1">
        <v>36</v>
      </c>
      <c r="C40" s="1">
        <v>11</v>
      </c>
      <c r="D40" s="5">
        <v>8</v>
      </c>
      <c r="E40" s="1" t="s">
        <v>482</v>
      </c>
      <c r="F40" s="5">
        <v>0</v>
      </c>
      <c r="G40" s="1">
        <v>1</v>
      </c>
      <c r="H40" s="23" t="str">
        <f t="shared" si="0"/>
        <v>INSERT INTO control_procesos (idRol, estatus, tipo_documento, permisos, sistema) VALUES (11, 8, NULL, 0, 1);</v>
      </c>
      <c r="I40" s="24" t="str">
        <f t="shared" si="1"/>
        <v>UPDATE control_procesos SET idRol = 11 WHERE idControl= 36;</v>
      </c>
    </row>
    <row r="41" spans="2:9" ht="16.8" x14ac:dyDescent="0.3">
      <c r="B41" s="1">
        <v>37</v>
      </c>
      <c r="C41" s="1">
        <v>55</v>
      </c>
      <c r="D41" s="5">
        <v>9</v>
      </c>
      <c r="E41" s="1">
        <v>13</v>
      </c>
      <c r="F41" s="5">
        <v>2</v>
      </c>
      <c r="G41" s="1">
        <v>1</v>
      </c>
      <c r="H41" s="23" t="str">
        <f t="shared" si="0"/>
        <v>INSERT INTO control_procesos (idRol, estatus, tipo_documento, permisos, sistema) VALUES (55, 9, 13, 2, 1);</v>
      </c>
      <c r="I41" s="24" t="str">
        <f t="shared" si="1"/>
        <v>UPDATE control_procesos SET idRol = 55 WHERE idControl= 37;</v>
      </c>
    </row>
    <row r="42" spans="2:9" ht="16.8" x14ac:dyDescent="0.3">
      <c r="B42" s="1">
        <v>38</v>
      </c>
      <c r="C42" s="1">
        <v>56</v>
      </c>
      <c r="D42" s="5">
        <v>9</v>
      </c>
      <c r="E42" s="1" t="s">
        <v>482</v>
      </c>
      <c r="F42" s="5">
        <v>0</v>
      </c>
      <c r="G42" s="1">
        <v>1</v>
      </c>
      <c r="H42" s="23" t="str">
        <f t="shared" si="0"/>
        <v>INSERT INTO control_procesos (idRol, estatus, tipo_documento, permisos, sistema) VALUES (56, 9, NULL, 0, 1);</v>
      </c>
      <c r="I42" s="24" t="str">
        <f t="shared" si="1"/>
        <v>UPDATE control_procesos SET idRol = 56 WHERE idControl= 38;</v>
      </c>
    </row>
    <row r="43" spans="2:9" ht="16.8" x14ac:dyDescent="0.3">
      <c r="B43" s="1">
        <v>39</v>
      </c>
      <c r="C43" s="1">
        <v>57</v>
      </c>
      <c r="D43" s="5">
        <v>9</v>
      </c>
      <c r="E43" s="1" t="s">
        <v>482</v>
      </c>
      <c r="F43" s="5">
        <v>0</v>
      </c>
      <c r="G43" s="1">
        <v>1</v>
      </c>
      <c r="H43" s="23" t="str">
        <f t="shared" si="0"/>
        <v>INSERT INTO control_procesos (idRol, estatus, tipo_documento, permisos, sistema) VALUES (57, 9, NULL, 0, 1);</v>
      </c>
      <c r="I43" s="24" t="str">
        <f t="shared" si="1"/>
        <v>UPDATE control_procesos SET idRol = 57 WHERE idControl= 39;</v>
      </c>
    </row>
    <row r="44" spans="2:9" ht="16.8" x14ac:dyDescent="0.3">
      <c r="B44" s="1">
        <v>40</v>
      </c>
      <c r="C44" s="1">
        <v>11</v>
      </c>
      <c r="D44" s="5">
        <v>9</v>
      </c>
      <c r="E44" s="1" t="s">
        <v>482</v>
      </c>
      <c r="F44" s="5">
        <v>0</v>
      </c>
      <c r="G44" s="1">
        <v>1</v>
      </c>
      <c r="H44" s="23" t="str">
        <f t="shared" si="0"/>
        <v>INSERT INTO control_procesos (idRol, estatus, tipo_documento, permisos, sistema) VALUES (11, 9, NULL, 0, 1);</v>
      </c>
      <c r="I44" s="24" t="str">
        <f t="shared" si="1"/>
        <v>UPDATE control_procesos SET idRol = 11 WHERE idControl= 40;</v>
      </c>
    </row>
    <row r="45" spans="2:9" ht="16.8" x14ac:dyDescent="0.3">
      <c r="B45" s="1">
        <v>41</v>
      </c>
      <c r="C45" s="1">
        <v>55</v>
      </c>
      <c r="D45" s="5">
        <v>10</v>
      </c>
      <c r="E45" s="1">
        <v>0</v>
      </c>
      <c r="F45" s="5">
        <v>3</v>
      </c>
      <c r="G45" s="1">
        <v>1</v>
      </c>
      <c r="H45" s="23" t="str">
        <f t="shared" si="0"/>
        <v>INSERT INTO control_procesos (idRol, estatus, tipo_documento, permisos, sistema) VALUES (55, 10, 0, 3, 1);</v>
      </c>
      <c r="I45" s="24" t="str">
        <f t="shared" si="1"/>
        <v>UPDATE control_procesos SET idRol = 55 WHERE idControl= 41;</v>
      </c>
    </row>
    <row r="46" spans="2:9" ht="16.8" x14ac:dyDescent="0.3">
      <c r="B46" s="1">
        <v>42</v>
      </c>
      <c r="C46" s="1">
        <v>56</v>
      </c>
      <c r="D46" s="5">
        <v>10</v>
      </c>
      <c r="E46" s="1" t="s">
        <v>482</v>
      </c>
      <c r="F46" s="5">
        <v>0</v>
      </c>
      <c r="G46" s="1">
        <v>1</v>
      </c>
      <c r="H46" s="23" t="str">
        <f t="shared" si="0"/>
        <v>INSERT INTO control_procesos (idRol, estatus, tipo_documento, permisos, sistema) VALUES (56, 10, NULL, 0, 1);</v>
      </c>
      <c r="I46" s="24" t="str">
        <f t="shared" si="1"/>
        <v>UPDATE control_procesos SET idRol = 56 WHERE idControl= 42;</v>
      </c>
    </row>
    <row r="47" spans="2:9" ht="16.8" x14ac:dyDescent="0.3">
      <c r="B47" s="1">
        <v>43</v>
      </c>
      <c r="C47" s="1">
        <v>57</v>
      </c>
      <c r="D47" s="5">
        <v>10</v>
      </c>
      <c r="E47" s="1" t="s">
        <v>482</v>
      </c>
      <c r="F47" s="5">
        <v>0</v>
      </c>
      <c r="G47" s="1">
        <v>1</v>
      </c>
      <c r="H47" s="23" t="str">
        <f t="shared" si="0"/>
        <v>INSERT INTO control_procesos (idRol, estatus, tipo_documento, permisos, sistema) VALUES (57, 10, NULL, 0, 1);</v>
      </c>
      <c r="I47" s="24" t="str">
        <f t="shared" si="1"/>
        <v>UPDATE control_procesos SET idRol = 57 WHERE idControl= 43;</v>
      </c>
    </row>
    <row r="48" spans="2:9" ht="16.8" x14ac:dyDescent="0.3">
      <c r="B48" s="1">
        <v>44</v>
      </c>
      <c r="C48" s="1">
        <v>11</v>
      </c>
      <c r="D48" s="5">
        <v>10</v>
      </c>
      <c r="E48" s="1" t="s">
        <v>482</v>
      </c>
      <c r="F48" s="5">
        <v>0</v>
      </c>
      <c r="G48" s="1">
        <v>1</v>
      </c>
      <c r="H48" s="23" t="str">
        <f t="shared" si="0"/>
        <v>INSERT INTO control_procesos (idRol, estatus, tipo_documento, permisos, sistema) VALUES (11, 10, NULL, 0, 1);</v>
      </c>
      <c r="I48" s="24" t="str">
        <f t="shared" si="1"/>
        <v>UPDATE control_procesos SET idRol = 11 WHERE idControl= 44;</v>
      </c>
    </row>
    <row r="49" spans="2:9" ht="16.8" x14ac:dyDescent="0.3">
      <c r="B49" s="1">
        <v>45</v>
      </c>
      <c r="C49" s="1">
        <v>55</v>
      </c>
      <c r="D49" s="5">
        <v>11</v>
      </c>
      <c r="E49" s="1">
        <v>0</v>
      </c>
      <c r="F49" s="5">
        <v>0</v>
      </c>
      <c r="G49" s="1">
        <v>1</v>
      </c>
      <c r="H49" s="23" t="str">
        <f t="shared" si="0"/>
        <v>INSERT INTO control_procesos (idRol, estatus, tipo_documento, permisos, sistema) VALUES (55, 11, 0, 0, 1);</v>
      </c>
      <c r="I49" s="24" t="str">
        <f t="shared" si="1"/>
        <v>UPDATE control_procesos SET idRol = 55 WHERE idControl= 45;</v>
      </c>
    </row>
    <row r="50" spans="2:9" ht="16.8" x14ac:dyDescent="0.3">
      <c r="B50" s="1">
        <v>46</v>
      </c>
      <c r="C50" s="1">
        <v>56</v>
      </c>
      <c r="D50" s="5">
        <v>11</v>
      </c>
      <c r="E50" s="1" t="s">
        <v>482</v>
      </c>
      <c r="F50" s="5">
        <v>0</v>
      </c>
      <c r="G50" s="1">
        <v>1</v>
      </c>
      <c r="H50" s="23" t="str">
        <f t="shared" si="0"/>
        <v>INSERT INTO control_procesos (idRol, estatus, tipo_documento, permisos, sistema) VALUES (56, 11, NULL, 0, 1);</v>
      </c>
      <c r="I50" s="24" t="str">
        <f t="shared" si="1"/>
        <v>UPDATE control_procesos SET idRol = 56 WHERE idControl= 46;</v>
      </c>
    </row>
    <row r="51" spans="2:9" ht="16.8" x14ac:dyDescent="0.3">
      <c r="B51" s="1">
        <v>47</v>
      </c>
      <c r="C51" s="1">
        <v>57</v>
      </c>
      <c r="D51" s="5">
        <v>11</v>
      </c>
      <c r="E51" s="1">
        <v>0</v>
      </c>
      <c r="F51" s="5">
        <v>4</v>
      </c>
      <c r="G51" s="1">
        <v>1</v>
      </c>
      <c r="H51" s="23" t="str">
        <f t="shared" si="0"/>
        <v>INSERT INTO control_procesos (idRol, estatus, tipo_documento, permisos, sistema) VALUES (57, 11, 0, 4, 1);</v>
      </c>
      <c r="I51" s="24" t="str">
        <f t="shared" si="1"/>
        <v>UPDATE control_procesos SET idRol = 57 WHERE idControl= 47;</v>
      </c>
    </row>
    <row r="52" spans="2:9" ht="16.8" x14ac:dyDescent="0.3">
      <c r="B52" s="1">
        <v>48</v>
      </c>
      <c r="C52" s="1">
        <v>11</v>
      </c>
      <c r="D52" s="5">
        <v>11</v>
      </c>
      <c r="E52" s="1" t="s">
        <v>482</v>
      </c>
      <c r="F52" s="5">
        <v>0</v>
      </c>
      <c r="G52" s="1">
        <v>1</v>
      </c>
      <c r="H52" s="23" t="str">
        <f t="shared" si="0"/>
        <v>INSERT INTO control_procesos (idRol, estatus, tipo_documento, permisos, sistema) VALUES (11, 11, NULL, 0, 1);</v>
      </c>
      <c r="I52" s="24" t="str">
        <f t="shared" si="1"/>
        <v>UPDATE control_procesos SET idRol = 11 WHERE idControl= 48;</v>
      </c>
    </row>
    <row r="53" spans="2:9" ht="16.8" x14ac:dyDescent="0.3">
      <c r="B53" s="1">
        <v>49</v>
      </c>
      <c r="C53" s="1">
        <v>55</v>
      </c>
      <c r="D53" s="5">
        <v>12</v>
      </c>
      <c r="E53" s="1" t="s">
        <v>482</v>
      </c>
      <c r="F53" s="5">
        <v>2</v>
      </c>
      <c r="G53" s="1">
        <v>1</v>
      </c>
      <c r="H53" s="23" t="str">
        <f t="shared" si="0"/>
        <v>INSERT INTO control_procesos (idRol, estatus, tipo_documento, permisos, sistema) VALUES (55, 12, NULL, 2, 1);</v>
      </c>
      <c r="I53" s="24" t="str">
        <f t="shared" si="1"/>
        <v>UPDATE control_procesos SET idRol = 55 WHERE idControl= 49;</v>
      </c>
    </row>
    <row r="54" spans="2:9" ht="16.8" x14ac:dyDescent="0.3">
      <c r="B54" s="1">
        <v>50</v>
      </c>
      <c r="C54" s="1">
        <v>56</v>
      </c>
      <c r="D54" s="5">
        <v>12</v>
      </c>
      <c r="E54" s="1" t="s">
        <v>482</v>
      </c>
      <c r="F54" s="5">
        <v>0</v>
      </c>
      <c r="G54" s="1">
        <v>1</v>
      </c>
      <c r="H54" s="23" t="str">
        <f t="shared" si="0"/>
        <v>INSERT INTO control_procesos (idRol, estatus, tipo_documento, permisos, sistema) VALUES (56, 12, NULL, 0, 1);</v>
      </c>
      <c r="I54" s="24" t="str">
        <f t="shared" si="1"/>
        <v>UPDATE control_procesos SET idRol = 56 WHERE idControl= 50;</v>
      </c>
    </row>
    <row r="55" spans="2:9" ht="16.8" x14ac:dyDescent="0.3">
      <c r="B55" s="1">
        <v>51</v>
      </c>
      <c r="C55" s="1">
        <v>57</v>
      </c>
      <c r="D55" s="5">
        <v>12</v>
      </c>
      <c r="E55" s="1">
        <v>0</v>
      </c>
      <c r="F55" s="5">
        <v>2</v>
      </c>
      <c r="G55" s="1">
        <v>1</v>
      </c>
      <c r="H55" s="23" t="str">
        <f t="shared" si="0"/>
        <v>INSERT INTO control_procesos (idRol, estatus, tipo_documento, permisos, sistema) VALUES (57, 12, 0, 2, 1);</v>
      </c>
      <c r="I55" s="24" t="str">
        <f t="shared" si="1"/>
        <v>UPDATE control_procesos SET idRol = 57 WHERE idControl= 51;</v>
      </c>
    </row>
    <row r="56" spans="2:9" ht="16.8" x14ac:dyDescent="0.3">
      <c r="B56" s="1">
        <v>52</v>
      </c>
      <c r="C56" s="1">
        <v>11</v>
      </c>
      <c r="D56" s="5">
        <v>12</v>
      </c>
      <c r="E56" s="1" t="s">
        <v>482</v>
      </c>
      <c r="F56" s="5">
        <v>0</v>
      </c>
      <c r="G56" s="1">
        <v>1</v>
      </c>
      <c r="H56" s="23" t="str">
        <f t="shared" si="0"/>
        <v>INSERT INTO control_procesos (idRol, estatus, tipo_documento, permisos, sistema) VALUES (11, 12, NULL, 0, 1);</v>
      </c>
      <c r="I56" s="24" t="str">
        <f t="shared" si="1"/>
        <v>UPDATE control_procesos SET idRol = 11 WHERE idControl= 52;</v>
      </c>
    </row>
    <row r="57" spans="2:9" ht="16.8" x14ac:dyDescent="0.3">
      <c r="B57" s="1">
        <v>53</v>
      </c>
      <c r="C57" s="1">
        <v>55</v>
      </c>
      <c r="D57" s="5">
        <v>13</v>
      </c>
      <c r="E57" s="1" t="s">
        <v>482</v>
      </c>
      <c r="F57" s="5">
        <v>0</v>
      </c>
      <c r="G57" s="1">
        <v>1</v>
      </c>
      <c r="H57" s="23" t="str">
        <f t="shared" si="0"/>
        <v>INSERT INTO control_procesos (idRol, estatus, tipo_documento, permisos, sistema) VALUES (55, 13, NULL, 0, 1);</v>
      </c>
      <c r="I57" s="24" t="str">
        <f t="shared" si="1"/>
        <v>UPDATE control_procesos SET idRol = 55 WHERE idControl= 53;</v>
      </c>
    </row>
    <row r="58" spans="2:9" ht="16.8" x14ac:dyDescent="0.3">
      <c r="B58" s="1">
        <v>54</v>
      </c>
      <c r="C58" s="1">
        <v>56</v>
      </c>
      <c r="D58" s="5">
        <v>13</v>
      </c>
      <c r="E58" s="1" t="s">
        <v>482</v>
      </c>
      <c r="F58" s="5">
        <v>0</v>
      </c>
      <c r="G58" s="1">
        <v>1</v>
      </c>
      <c r="H58" s="23" t="str">
        <f t="shared" si="0"/>
        <v>INSERT INTO control_procesos (idRol, estatus, tipo_documento, permisos, sistema) VALUES (56, 13, NULL, 0, 1);</v>
      </c>
      <c r="I58" s="24" t="str">
        <f t="shared" si="1"/>
        <v>UPDATE control_procesos SET idRol = 56 WHERE idControl= 54;</v>
      </c>
    </row>
    <row r="59" spans="2:9" ht="16.8" x14ac:dyDescent="0.3">
      <c r="B59" s="1">
        <v>55</v>
      </c>
      <c r="C59" s="1">
        <v>57</v>
      </c>
      <c r="D59" s="5">
        <v>13</v>
      </c>
      <c r="E59" s="1">
        <v>14</v>
      </c>
      <c r="F59" s="5">
        <v>1</v>
      </c>
      <c r="G59" s="1">
        <v>1</v>
      </c>
      <c r="H59" s="23" t="str">
        <f t="shared" si="0"/>
        <v>INSERT INTO control_procesos (idRol, estatus, tipo_documento, permisos, sistema) VALUES (57, 13, 14, 1, 1);</v>
      </c>
      <c r="I59" s="24" t="str">
        <f t="shared" si="1"/>
        <v>UPDATE control_procesos SET idRol = 57 WHERE idControl= 55;</v>
      </c>
    </row>
    <row r="60" spans="2:9" ht="16.8" x14ac:dyDescent="0.3">
      <c r="B60" s="1">
        <v>56</v>
      </c>
      <c r="C60" s="1">
        <v>11</v>
      </c>
      <c r="D60" s="5">
        <v>13</v>
      </c>
      <c r="E60" s="1" t="s">
        <v>482</v>
      </c>
      <c r="F60" s="5">
        <v>0</v>
      </c>
      <c r="G60" s="1">
        <v>1</v>
      </c>
      <c r="H60" s="23" t="str">
        <f t="shared" si="0"/>
        <v>INSERT INTO control_procesos (idRol, estatus, tipo_documento, permisos, sistema) VALUES (11, 13, NULL, 0, 1);</v>
      </c>
      <c r="I60" s="24" t="str">
        <f t="shared" si="1"/>
        <v>UPDATE control_procesos SET idRol = 11 WHERE idControl= 56;</v>
      </c>
    </row>
    <row r="61" spans="2:9" ht="16.8" x14ac:dyDescent="0.3">
      <c r="B61" s="1">
        <v>57</v>
      </c>
      <c r="C61" s="1">
        <v>55</v>
      </c>
      <c r="D61" s="5">
        <v>14</v>
      </c>
      <c r="E61" s="1">
        <v>0</v>
      </c>
      <c r="F61" s="5">
        <v>0</v>
      </c>
      <c r="G61" s="1">
        <v>1</v>
      </c>
      <c r="H61" s="23" t="str">
        <f t="shared" si="0"/>
        <v>INSERT INTO control_procesos (idRol, estatus, tipo_documento, permisos, sistema) VALUES (55, 14, 0, 0, 1);</v>
      </c>
      <c r="I61" s="24" t="str">
        <f t="shared" si="1"/>
        <v>UPDATE control_procesos SET idRol = 55 WHERE idControl= 57;</v>
      </c>
    </row>
    <row r="62" spans="2:9" ht="16.8" x14ac:dyDescent="0.3">
      <c r="B62" s="1">
        <v>58</v>
      </c>
      <c r="C62" s="1">
        <v>56</v>
      </c>
      <c r="D62" s="5">
        <v>14</v>
      </c>
      <c r="E62" s="1" t="s">
        <v>482</v>
      </c>
      <c r="F62" s="5">
        <v>0</v>
      </c>
      <c r="G62" s="1">
        <v>1</v>
      </c>
      <c r="H62" s="23" t="str">
        <f t="shared" si="0"/>
        <v>INSERT INTO control_procesos (idRol, estatus, tipo_documento, permisos, sistema) VALUES (56, 14, NULL, 0, 1);</v>
      </c>
      <c r="I62" s="24" t="str">
        <f t="shared" si="1"/>
        <v>UPDATE control_procesos SET idRol = 56 WHERE idControl= 58;</v>
      </c>
    </row>
    <row r="63" spans="2:9" ht="16.8" x14ac:dyDescent="0.3">
      <c r="B63" s="1">
        <v>59</v>
      </c>
      <c r="C63" s="1">
        <v>57</v>
      </c>
      <c r="D63" s="5">
        <v>14</v>
      </c>
      <c r="E63" s="1">
        <v>0</v>
      </c>
      <c r="F63" s="5">
        <v>3</v>
      </c>
      <c r="G63" s="1">
        <v>1</v>
      </c>
      <c r="H63" s="23" t="str">
        <f t="shared" si="0"/>
        <v>INSERT INTO control_procesos (idRol, estatus, tipo_documento, permisos, sistema) VALUES (57, 14, 0, 3, 1);</v>
      </c>
      <c r="I63" s="24" t="str">
        <f t="shared" si="1"/>
        <v>UPDATE control_procesos SET idRol = 57 WHERE idControl= 59;</v>
      </c>
    </row>
    <row r="64" spans="2:9" ht="16.8" x14ac:dyDescent="0.3">
      <c r="B64" s="1">
        <v>60</v>
      </c>
      <c r="C64" s="1">
        <v>11</v>
      </c>
      <c r="D64" s="5">
        <v>14</v>
      </c>
      <c r="E64" s="1" t="s">
        <v>482</v>
      </c>
      <c r="F64" s="5">
        <v>0</v>
      </c>
      <c r="G64" s="1">
        <v>1</v>
      </c>
      <c r="H64" s="23" t="str">
        <f t="shared" si="0"/>
        <v>INSERT INTO control_procesos (idRol, estatus, tipo_documento, permisos, sistema) VALUES (11, 14, NULL, 0, 1);</v>
      </c>
      <c r="I64" s="24" t="str">
        <f t="shared" si="1"/>
        <v>UPDATE control_procesos SET idRol = 11 WHERE idControl= 60;</v>
      </c>
    </row>
    <row r="65" spans="2:9" ht="16.8" x14ac:dyDescent="0.3">
      <c r="B65" s="1">
        <v>61</v>
      </c>
      <c r="C65" s="1">
        <v>55</v>
      </c>
      <c r="D65" s="5">
        <v>15</v>
      </c>
      <c r="E65" s="1">
        <v>0</v>
      </c>
      <c r="F65" s="5">
        <v>2</v>
      </c>
      <c r="G65" s="1">
        <v>1</v>
      </c>
      <c r="H65" s="23" t="str">
        <f t="shared" si="0"/>
        <v>INSERT INTO control_procesos (idRol, estatus, tipo_documento, permisos, sistema) VALUES (55, 15, 0, 2, 1);</v>
      </c>
      <c r="I65" s="24" t="str">
        <f t="shared" si="1"/>
        <v>UPDATE control_procesos SET idRol = 55 WHERE idControl= 61;</v>
      </c>
    </row>
    <row r="66" spans="2:9" ht="16.8" x14ac:dyDescent="0.3">
      <c r="B66" s="1">
        <v>62</v>
      </c>
      <c r="C66" s="1">
        <v>56</v>
      </c>
      <c r="D66" s="5">
        <v>15</v>
      </c>
      <c r="E66" s="1" t="s">
        <v>482</v>
      </c>
      <c r="F66" s="5">
        <v>0</v>
      </c>
      <c r="G66" s="1">
        <v>1</v>
      </c>
      <c r="H66" s="23" t="str">
        <f t="shared" si="0"/>
        <v>INSERT INTO control_procesos (idRol, estatus, tipo_documento, permisos, sistema) VALUES (56, 15, NULL, 0, 1);</v>
      </c>
      <c r="I66" s="24" t="str">
        <f t="shared" si="1"/>
        <v>UPDATE control_procesos SET idRol = 56 WHERE idControl= 62;</v>
      </c>
    </row>
    <row r="67" spans="2:9" ht="16.8" x14ac:dyDescent="0.3">
      <c r="B67" s="1">
        <v>63</v>
      </c>
      <c r="C67" s="1">
        <v>57</v>
      </c>
      <c r="D67" s="5">
        <v>15</v>
      </c>
      <c r="E67" s="1" t="s">
        <v>482</v>
      </c>
      <c r="F67" s="5">
        <v>0</v>
      </c>
      <c r="G67" s="1">
        <v>1</v>
      </c>
      <c r="H67" s="23" t="str">
        <f t="shared" si="0"/>
        <v>INSERT INTO control_procesos (idRol, estatus, tipo_documento, permisos, sistema) VALUES (57, 15, NULL, 0, 1);</v>
      </c>
      <c r="I67" s="24" t="str">
        <f t="shared" si="1"/>
        <v>UPDATE control_procesos SET idRol = 57 WHERE idControl= 63;</v>
      </c>
    </row>
    <row r="68" spans="2:9" ht="16.8" x14ac:dyDescent="0.3">
      <c r="B68" s="1">
        <v>64</v>
      </c>
      <c r="C68" s="1">
        <v>11</v>
      </c>
      <c r="D68" s="5">
        <v>15</v>
      </c>
      <c r="E68" s="1" t="s">
        <v>482</v>
      </c>
      <c r="F68" s="5">
        <v>0</v>
      </c>
      <c r="G68" s="1">
        <v>1</v>
      </c>
      <c r="H68" s="23" t="str">
        <f t="shared" si="0"/>
        <v>INSERT INTO control_procesos (idRol, estatus, tipo_documento, permisos, sistema) VALUES (11, 15, NULL, 0, 1);</v>
      </c>
      <c r="I68" s="24" t="str">
        <f t="shared" si="1"/>
        <v>UPDATE control_procesos SET idRol = 11 WHERE idControl= 64;</v>
      </c>
    </row>
    <row r="69" spans="2:9" ht="16.8" x14ac:dyDescent="0.3">
      <c r="B69" s="1">
        <v>65</v>
      </c>
      <c r="C69" s="1">
        <v>55</v>
      </c>
      <c r="D69" s="5">
        <v>16</v>
      </c>
      <c r="E69" s="1" t="s">
        <v>482</v>
      </c>
      <c r="F69" s="5">
        <v>3</v>
      </c>
      <c r="G69" s="1">
        <v>1</v>
      </c>
      <c r="H69" s="23" t="str">
        <f t="shared" si="0"/>
        <v>INSERT INTO control_procesos (idRol, estatus, tipo_documento, permisos, sistema) VALUES (55, 16, NULL, 3, 1);</v>
      </c>
      <c r="I69" s="24" t="str">
        <f t="shared" si="1"/>
        <v>UPDATE control_procesos SET idRol = 55 WHERE idControl= 65;</v>
      </c>
    </row>
    <row r="70" spans="2:9" ht="16.8" x14ac:dyDescent="0.3">
      <c r="B70" s="1">
        <v>66</v>
      </c>
      <c r="C70" s="1">
        <v>56</v>
      </c>
      <c r="D70" s="5">
        <v>16</v>
      </c>
      <c r="E70" s="1" t="s">
        <v>482</v>
      </c>
      <c r="F70" s="5">
        <v>0</v>
      </c>
      <c r="G70" s="1">
        <v>1</v>
      </c>
      <c r="H70" s="23" t="str">
        <f t="shared" ref="H70:H117" si="2">_xlfn.CONCAT(H$4, C70, ", ", D70, ", ", E70, ", ", F70, ", ", G70, ");")</f>
        <v>INSERT INTO control_procesos (idRol, estatus, tipo_documento, permisos, sistema) VALUES (56, 16, NULL, 0, 1);</v>
      </c>
      <c r="I70" s="24" t="str">
        <f t="shared" ref="I70:I117" si="3">_xlfn.CONCAT("UPDATE control_procesos SET idRol = ", C70, " WHERE idControl= ",B70, ";")</f>
        <v>UPDATE control_procesos SET idRol = 56 WHERE idControl= 66;</v>
      </c>
    </row>
    <row r="71" spans="2:9" ht="16.8" x14ac:dyDescent="0.3">
      <c r="B71" s="1">
        <v>67</v>
      </c>
      <c r="C71" s="1">
        <v>57</v>
      </c>
      <c r="D71" s="5">
        <v>16</v>
      </c>
      <c r="E71" s="1" t="s">
        <v>482</v>
      </c>
      <c r="F71" s="5">
        <v>2</v>
      </c>
      <c r="G71" s="1">
        <v>1</v>
      </c>
      <c r="H71" s="23" t="str">
        <f t="shared" si="2"/>
        <v>INSERT INTO control_procesos (idRol, estatus, tipo_documento, permisos, sistema) VALUES (57, 16, NULL, 2, 1);</v>
      </c>
      <c r="I71" s="24" t="str">
        <f t="shared" si="3"/>
        <v>UPDATE control_procesos SET idRol = 57 WHERE idControl= 67;</v>
      </c>
    </row>
    <row r="72" spans="2:9" ht="16.8" x14ac:dyDescent="0.3">
      <c r="B72" s="1">
        <v>68</v>
      </c>
      <c r="C72" s="1">
        <v>11</v>
      </c>
      <c r="D72" s="5">
        <v>16</v>
      </c>
      <c r="E72" s="1" t="s">
        <v>482</v>
      </c>
      <c r="F72" s="5">
        <v>0</v>
      </c>
      <c r="G72" s="1">
        <v>1</v>
      </c>
      <c r="H72" s="23" t="str">
        <f t="shared" si="2"/>
        <v>INSERT INTO control_procesos (idRol, estatus, tipo_documento, permisos, sistema) VALUES (11, 16, NULL, 0, 1);</v>
      </c>
      <c r="I72" s="24" t="str">
        <f t="shared" si="3"/>
        <v>UPDATE control_procesos SET idRol = 11 WHERE idControl= 68;</v>
      </c>
    </row>
    <row r="73" spans="2:9" ht="16.8" x14ac:dyDescent="0.3">
      <c r="B73" s="1">
        <v>1029</v>
      </c>
      <c r="C73" s="1">
        <v>55</v>
      </c>
      <c r="D73" s="5">
        <v>17</v>
      </c>
      <c r="E73" s="1" t="s">
        <v>482</v>
      </c>
      <c r="F73" s="5">
        <v>0</v>
      </c>
      <c r="G73" s="1">
        <v>1</v>
      </c>
      <c r="H73" s="23" t="str">
        <f t="shared" si="2"/>
        <v>INSERT INTO control_procesos (idRol, estatus, tipo_documento, permisos, sistema) VALUES (55, 17, NULL, 0, 1);</v>
      </c>
      <c r="I73" s="24" t="str">
        <f t="shared" si="3"/>
        <v>UPDATE control_procesos SET idRol = 55 WHERE idControl= 1029;</v>
      </c>
    </row>
    <row r="74" spans="2:9" ht="16.8" x14ac:dyDescent="0.3">
      <c r="B74" s="1">
        <v>1030</v>
      </c>
      <c r="C74" s="1">
        <v>56</v>
      </c>
      <c r="D74" s="5">
        <v>17</v>
      </c>
      <c r="E74" s="1" t="s">
        <v>482</v>
      </c>
      <c r="F74" s="5">
        <v>0</v>
      </c>
      <c r="G74" s="1">
        <v>1</v>
      </c>
      <c r="H74" s="23" t="str">
        <f t="shared" si="2"/>
        <v>INSERT INTO control_procesos (idRol, estatus, tipo_documento, permisos, sistema) VALUES (56, 17, NULL, 0, 1);</v>
      </c>
      <c r="I74" s="24" t="str">
        <f t="shared" si="3"/>
        <v>UPDATE control_procesos SET idRol = 56 WHERE idControl= 1030;</v>
      </c>
    </row>
    <row r="75" spans="2:9" ht="16.8" x14ac:dyDescent="0.3">
      <c r="B75" s="1">
        <v>1031</v>
      </c>
      <c r="C75" s="1">
        <v>57</v>
      </c>
      <c r="D75" s="5">
        <v>17</v>
      </c>
      <c r="E75" s="1">
        <v>14</v>
      </c>
      <c r="F75" s="5">
        <v>1</v>
      </c>
      <c r="G75" s="1">
        <v>1</v>
      </c>
      <c r="H75" s="23" t="str">
        <f t="shared" si="2"/>
        <v>INSERT INTO control_procesos (idRol, estatus, tipo_documento, permisos, sistema) VALUES (57, 17, 14, 1, 1);</v>
      </c>
      <c r="I75" s="24" t="str">
        <f t="shared" si="3"/>
        <v>UPDATE control_procesos SET idRol = 57 WHERE idControl= 1031;</v>
      </c>
    </row>
    <row r="76" spans="2:9" ht="16.8" x14ac:dyDescent="0.3">
      <c r="B76" s="1">
        <v>1032</v>
      </c>
      <c r="C76" s="1">
        <v>11</v>
      </c>
      <c r="D76" s="5">
        <v>17</v>
      </c>
      <c r="E76" s="1" t="s">
        <v>482</v>
      </c>
      <c r="F76" s="5">
        <v>0</v>
      </c>
      <c r="G76" s="1">
        <v>1</v>
      </c>
      <c r="H76" s="23" t="str">
        <f t="shared" si="2"/>
        <v>INSERT INTO control_procesos (idRol, estatus, tipo_documento, permisos, sistema) VALUES (11, 17, NULL, 0, 1);</v>
      </c>
      <c r="I76" s="24" t="str">
        <f t="shared" si="3"/>
        <v>UPDATE control_procesos SET idRol = 11 WHERE idControl= 1032;</v>
      </c>
    </row>
    <row r="77" spans="2:9" ht="16.8" x14ac:dyDescent="0.3">
      <c r="B77" s="1">
        <v>1033</v>
      </c>
      <c r="C77" s="1">
        <v>32</v>
      </c>
      <c r="D77" s="5">
        <v>17</v>
      </c>
      <c r="E77" s="1" t="s">
        <v>482</v>
      </c>
      <c r="F77" s="5">
        <v>0</v>
      </c>
      <c r="G77" s="1">
        <v>1</v>
      </c>
      <c r="H77" s="23" t="str">
        <f t="shared" si="2"/>
        <v>INSERT INTO control_procesos (idRol, estatus, tipo_documento, permisos, sistema) VALUES (32, 17, NULL, 0, 1);</v>
      </c>
      <c r="I77" s="24" t="str">
        <f t="shared" si="3"/>
        <v>UPDATE control_procesos SET idRol = 32 WHERE idControl= 1033;</v>
      </c>
    </row>
    <row r="78" spans="2:9" ht="16.8" x14ac:dyDescent="0.3">
      <c r="B78" s="1">
        <v>1034</v>
      </c>
      <c r="C78" s="1">
        <v>55</v>
      </c>
      <c r="D78" s="5">
        <v>18</v>
      </c>
      <c r="E78" s="1">
        <v>14</v>
      </c>
      <c r="F78" s="5">
        <v>3</v>
      </c>
      <c r="G78" s="1">
        <v>1</v>
      </c>
      <c r="H78" s="23" t="str">
        <f t="shared" si="2"/>
        <v>INSERT INTO control_procesos (idRol, estatus, tipo_documento, permisos, sistema) VALUES (55, 18, 14, 3, 1);</v>
      </c>
      <c r="I78" s="24" t="str">
        <f t="shared" si="3"/>
        <v>UPDATE control_procesos SET idRol = 55 WHERE idControl= 1034;</v>
      </c>
    </row>
    <row r="79" spans="2:9" ht="16.8" x14ac:dyDescent="0.3">
      <c r="B79" s="1">
        <v>1035</v>
      </c>
      <c r="C79" s="1">
        <v>56</v>
      </c>
      <c r="D79" s="5">
        <v>18</v>
      </c>
      <c r="E79" s="1" t="s">
        <v>482</v>
      </c>
      <c r="F79" s="5">
        <v>0</v>
      </c>
      <c r="G79" s="1">
        <v>1</v>
      </c>
      <c r="H79" s="23" t="str">
        <f t="shared" si="2"/>
        <v>INSERT INTO control_procesos (idRol, estatus, tipo_documento, permisos, sistema) VALUES (56, 18, NULL, 0, 1);</v>
      </c>
      <c r="I79" s="24" t="str">
        <f t="shared" si="3"/>
        <v>UPDATE control_procesos SET idRol = 56 WHERE idControl= 1035;</v>
      </c>
    </row>
    <row r="80" spans="2:9" ht="16.8" x14ac:dyDescent="0.3">
      <c r="B80" s="1">
        <v>1036</v>
      </c>
      <c r="C80" s="1">
        <v>57</v>
      </c>
      <c r="D80" s="5">
        <v>18</v>
      </c>
      <c r="E80" s="1">
        <v>14</v>
      </c>
      <c r="F80" s="5">
        <v>2</v>
      </c>
      <c r="G80" s="1">
        <v>1</v>
      </c>
      <c r="H80" s="23" t="str">
        <f t="shared" si="2"/>
        <v>INSERT INTO control_procesos (idRol, estatus, tipo_documento, permisos, sistema) VALUES (57, 18, 14, 2, 1);</v>
      </c>
      <c r="I80" s="24" t="str">
        <f t="shared" si="3"/>
        <v>UPDATE control_procesos SET idRol = 57 WHERE idControl= 1036;</v>
      </c>
    </row>
    <row r="81" spans="2:9" ht="16.8" x14ac:dyDescent="0.3">
      <c r="B81" s="1">
        <v>1037</v>
      </c>
      <c r="C81" s="1">
        <v>11</v>
      </c>
      <c r="D81" s="5">
        <v>18</v>
      </c>
      <c r="E81" s="1" t="s">
        <v>482</v>
      </c>
      <c r="F81" s="5">
        <v>0</v>
      </c>
      <c r="G81" s="1">
        <v>1</v>
      </c>
      <c r="H81" s="23" t="str">
        <f t="shared" si="2"/>
        <v>INSERT INTO control_procesos (idRol, estatus, tipo_documento, permisos, sistema) VALUES (11, 18, NULL, 0, 1);</v>
      </c>
      <c r="I81" s="24" t="str">
        <f t="shared" si="3"/>
        <v>UPDATE control_procesos SET idRol = 11 WHERE idControl= 1037;</v>
      </c>
    </row>
    <row r="82" spans="2:9" ht="16.8" x14ac:dyDescent="0.3">
      <c r="B82" s="1">
        <v>1038</v>
      </c>
      <c r="C82" s="1">
        <v>32</v>
      </c>
      <c r="D82" s="5">
        <v>18</v>
      </c>
      <c r="E82" s="1" t="s">
        <v>482</v>
      </c>
      <c r="F82" s="5">
        <v>0</v>
      </c>
      <c r="G82" s="1">
        <v>1</v>
      </c>
      <c r="H82" s="23" t="str">
        <f t="shared" si="2"/>
        <v>INSERT INTO control_procesos (idRol, estatus, tipo_documento, permisos, sistema) VALUES (32, 18, NULL, 0, 1);</v>
      </c>
      <c r="I82" s="24" t="str">
        <f t="shared" si="3"/>
        <v>UPDATE control_procesos SET idRol = 32 WHERE idControl= 1038;</v>
      </c>
    </row>
    <row r="83" spans="2:9" ht="16.8" x14ac:dyDescent="0.3">
      <c r="B83" s="1">
        <v>1039</v>
      </c>
      <c r="C83" s="1">
        <v>55</v>
      </c>
      <c r="D83" s="5">
        <v>19</v>
      </c>
      <c r="E83" s="1">
        <v>15</v>
      </c>
      <c r="F83" s="5">
        <v>0</v>
      </c>
      <c r="G83" s="1">
        <v>1</v>
      </c>
      <c r="H83" s="23" t="str">
        <f t="shared" si="2"/>
        <v>INSERT INTO control_procesos (idRol, estatus, tipo_documento, permisos, sistema) VALUES (55, 19, 15, 0, 1);</v>
      </c>
      <c r="I83" s="24" t="str">
        <f t="shared" si="3"/>
        <v>UPDATE control_procesos SET idRol = 55 WHERE idControl= 1039;</v>
      </c>
    </row>
    <row r="84" spans="2:9" ht="16.8" x14ac:dyDescent="0.3">
      <c r="B84" s="1">
        <v>1040</v>
      </c>
      <c r="C84" s="1">
        <v>56</v>
      </c>
      <c r="D84" s="5">
        <v>19</v>
      </c>
      <c r="E84" s="1" t="s">
        <v>482</v>
      </c>
      <c r="F84" s="5">
        <v>0</v>
      </c>
      <c r="G84" s="1">
        <v>1</v>
      </c>
      <c r="H84" s="23" t="str">
        <f t="shared" si="2"/>
        <v>INSERT INTO control_procesos (idRol, estatus, tipo_documento, permisos, sistema) VALUES (56, 19, NULL, 0, 1);</v>
      </c>
      <c r="I84" s="24" t="str">
        <f t="shared" si="3"/>
        <v>UPDATE control_procesos SET idRol = 56 WHERE idControl= 1040;</v>
      </c>
    </row>
    <row r="85" spans="2:9" ht="16.8" x14ac:dyDescent="0.3">
      <c r="B85" s="1">
        <v>1041</v>
      </c>
      <c r="C85" s="1">
        <v>57</v>
      </c>
      <c r="D85" s="5">
        <v>19</v>
      </c>
      <c r="E85" s="1" t="s">
        <v>482</v>
      </c>
      <c r="F85" s="5">
        <v>0</v>
      </c>
      <c r="G85" s="1">
        <v>1</v>
      </c>
      <c r="H85" s="23" t="str">
        <f t="shared" si="2"/>
        <v>INSERT INTO control_procesos (idRol, estatus, tipo_documento, permisos, sistema) VALUES (57, 19, NULL, 0, 1);</v>
      </c>
      <c r="I85" s="24" t="str">
        <f t="shared" si="3"/>
        <v>UPDATE control_procesos SET idRol = 57 WHERE idControl= 1041;</v>
      </c>
    </row>
    <row r="86" spans="2:9" ht="16.8" x14ac:dyDescent="0.3">
      <c r="B86" s="1">
        <v>1042</v>
      </c>
      <c r="C86" s="1">
        <v>11</v>
      </c>
      <c r="D86" s="5">
        <v>19</v>
      </c>
      <c r="E86" s="1">
        <v>15</v>
      </c>
      <c r="F86" s="5">
        <v>1</v>
      </c>
      <c r="G86" s="1">
        <v>1</v>
      </c>
      <c r="H86" s="23" t="str">
        <f t="shared" si="2"/>
        <v>INSERT INTO control_procesos (idRol, estatus, tipo_documento, permisos, sistema) VALUES (11, 19, 15, 1, 1);</v>
      </c>
      <c r="I86" s="24" t="str">
        <f t="shared" si="3"/>
        <v>UPDATE control_procesos SET idRol = 11 WHERE idControl= 1042;</v>
      </c>
    </row>
    <row r="87" spans="2:9" ht="16.8" x14ac:dyDescent="0.3">
      <c r="B87" s="1">
        <v>1043</v>
      </c>
      <c r="C87" s="1">
        <v>32</v>
      </c>
      <c r="D87" s="5">
        <v>19</v>
      </c>
      <c r="E87" s="1" t="s">
        <v>482</v>
      </c>
      <c r="F87" s="5">
        <v>0</v>
      </c>
      <c r="G87" s="1">
        <v>1</v>
      </c>
      <c r="H87" s="23" t="str">
        <f t="shared" si="2"/>
        <v>INSERT INTO control_procesos (idRol, estatus, tipo_documento, permisos, sistema) VALUES (32, 19, NULL, 0, 1);</v>
      </c>
      <c r="I87" s="24" t="str">
        <f t="shared" si="3"/>
        <v>UPDATE control_procesos SET idRol = 32 WHERE idControl= 1043;</v>
      </c>
    </row>
    <row r="88" spans="2:9" ht="16.8" x14ac:dyDescent="0.3">
      <c r="B88" s="1">
        <v>1044</v>
      </c>
      <c r="C88" s="1">
        <v>55</v>
      </c>
      <c r="D88" s="5">
        <v>20</v>
      </c>
      <c r="E88" s="1">
        <v>15</v>
      </c>
      <c r="F88" s="5">
        <v>3</v>
      </c>
      <c r="G88" s="1">
        <v>1</v>
      </c>
      <c r="H88" s="23" t="str">
        <f t="shared" si="2"/>
        <v>INSERT INTO control_procesos (idRol, estatus, tipo_documento, permisos, sistema) VALUES (55, 20, 15, 3, 1);</v>
      </c>
      <c r="I88" s="24" t="str">
        <f t="shared" si="3"/>
        <v>UPDATE control_procesos SET idRol = 55 WHERE idControl= 1044;</v>
      </c>
    </row>
    <row r="89" spans="2:9" ht="16.8" x14ac:dyDescent="0.3">
      <c r="B89" s="1">
        <v>1045</v>
      </c>
      <c r="C89" s="1">
        <v>56</v>
      </c>
      <c r="D89" s="5">
        <v>20</v>
      </c>
      <c r="E89" s="1" t="s">
        <v>482</v>
      </c>
      <c r="F89" s="5">
        <v>0</v>
      </c>
      <c r="G89" s="1">
        <v>1</v>
      </c>
      <c r="H89" s="23" t="str">
        <f t="shared" si="2"/>
        <v>INSERT INTO control_procesos (idRol, estatus, tipo_documento, permisos, sistema) VALUES (56, 20, NULL, 0, 1);</v>
      </c>
      <c r="I89" s="24" t="str">
        <f t="shared" si="3"/>
        <v>UPDATE control_procesos SET idRol = 56 WHERE idControl= 1045;</v>
      </c>
    </row>
    <row r="90" spans="2:9" ht="16.8" x14ac:dyDescent="0.3">
      <c r="B90" s="1">
        <v>1046</v>
      </c>
      <c r="C90" s="1">
        <v>57</v>
      </c>
      <c r="D90" s="5">
        <v>20</v>
      </c>
      <c r="E90" s="1" t="s">
        <v>482</v>
      </c>
      <c r="F90" s="5">
        <v>0</v>
      </c>
      <c r="G90" s="1">
        <v>1</v>
      </c>
      <c r="H90" s="23" t="str">
        <f t="shared" si="2"/>
        <v>INSERT INTO control_procesos (idRol, estatus, tipo_documento, permisos, sistema) VALUES (57, 20, NULL, 0, 1);</v>
      </c>
      <c r="I90" s="24" t="str">
        <f t="shared" si="3"/>
        <v>UPDATE control_procesos SET idRol = 57 WHERE idControl= 1046;</v>
      </c>
    </row>
    <row r="91" spans="2:9" ht="16.8" x14ac:dyDescent="0.3">
      <c r="B91" s="1">
        <v>1047</v>
      </c>
      <c r="C91" s="1">
        <v>11</v>
      </c>
      <c r="D91" s="5">
        <v>20</v>
      </c>
      <c r="E91" s="1">
        <v>15</v>
      </c>
      <c r="F91" s="5">
        <v>2</v>
      </c>
      <c r="G91" s="1">
        <v>1</v>
      </c>
      <c r="H91" s="23" t="str">
        <f t="shared" si="2"/>
        <v>INSERT INTO control_procesos (idRol, estatus, tipo_documento, permisos, sistema) VALUES (11, 20, 15, 2, 1);</v>
      </c>
      <c r="I91" s="24" t="str">
        <f t="shared" si="3"/>
        <v>UPDATE control_procesos SET idRol = 11 WHERE idControl= 1047;</v>
      </c>
    </row>
    <row r="92" spans="2:9" ht="16.8" x14ac:dyDescent="0.3">
      <c r="B92" s="1">
        <v>1048</v>
      </c>
      <c r="C92" s="1">
        <v>32</v>
      </c>
      <c r="D92" s="5">
        <v>20</v>
      </c>
      <c r="E92" s="1" t="s">
        <v>482</v>
      </c>
      <c r="F92" s="5">
        <v>0</v>
      </c>
      <c r="G92" s="1">
        <v>1</v>
      </c>
      <c r="H92" s="23" t="str">
        <f t="shared" si="2"/>
        <v>INSERT INTO control_procesos (idRol, estatus, tipo_documento, permisos, sistema) VALUES (32, 20, NULL, 0, 1);</v>
      </c>
      <c r="I92" s="24" t="str">
        <f t="shared" si="3"/>
        <v>UPDATE control_procesos SET idRol = 32 WHERE idControl= 1048;</v>
      </c>
    </row>
    <row r="93" spans="2:9" ht="16.8" x14ac:dyDescent="0.3">
      <c r="B93" s="1">
        <v>1049</v>
      </c>
      <c r="C93" s="1">
        <v>55</v>
      </c>
      <c r="D93" s="5">
        <v>21</v>
      </c>
      <c r="E93" s="1">
        <v>15</v>
      </c>
      <c r="F93" s="5">
        <v>2</v>
      </c>
      <c r="G93" s="1">
        <v>1</v>
      </c>
      <c r="H93" s="23" t="str">
        <f t="shared" si="2"/>
        <v>INSERT INTO control_procesos (idRol, estatus, tipo_documento, permisos, sistema) VALUES (55, 21, 15, 2, 1);</v>
      </c>
      <c r="I93" s="24" t="str">
        <f t="shared" si="3"/>
        <v>UPDATE control_procesos SET idRol = 55 WHERE idControl= 1049;</v>
      </c>
    </row>
    <row r="94" spans="2:9" ht="16.8" x14ac:dyDescent="0.3">
      <c r="B94" s="1">
        <v>1050</v>
      </c>
      <c r="C94" s="1">
        <v>56</v>
      </c>
      <c r="D94" s="5">
        <v>21</v>
      </c>
      <c r="E94" s="1" t="s">
        <v>482</v>
      </c>
      <c r="F94" s="5">
        <v>0</v>
      </c>
      <c r="G94" s="1">
        <v>1</v>
      </c>
      <c r="H94" s="23" t="str">
        <f t="shared" si="2"/>
        <v>INSERT INTO control_procesos (idRol, estatus, tipo_documento, permisos, sistema) VALUES (56, 21, NULL, 0, 1);</v>
      </c>
      <c r="I94" s="24" t="str">
        <f t="shared" si="3"/>
        <v>UPDATE control_procesos SET idRol = 56 WHERE idControl= 1050;</v>
      </c>
    </row>
    <row r="95" spans="2:9" ht="16.8" x14ac:dyDescent="0.3">
      <c r="B95" s="1">
        <v>1051</v>
      </c>
      <c r="C95" s="1">
        <v>57</v>
      </c>
      <c r="D95" s="5">
        <v>21</v>
      </c>
      <c r="E95" s="1" t="s">
        <v>482</v>
      </c>
      <c r="F95" s="5">
        <v>0</v>
      </c>
      <c r="G95" s="1">
        <v>1</v>
      </c>
      <c r="H95" s="23" t="str">
        <f t="shared" si="2"/>
        <v>INSERT INTO control_procesos (idRol, estatus, tipo_documento, permisos, sistema) VALUES (57, 21, NULL, 0, 1);</v>
      </c>
      <c r="I95" s="24" t="str">
        <f t="shared" si="3"/>
        <v>UPDATE control_procesos SET idRol = 57 WHERE idControl= 1051;</v>
      </c>
    </row>
    <row r="96" spans="2:9" ht="16.8" x14ac:dyDescent="0.3">
      <c r="B96" s="1">
        <v>1052</v>
      </c>
      <c r="C96" s="1">
        <v>11</v>
      </c>
      <c r="D96" s="5">
        <v>21</v>
      </c>
      <c r="E96" s="1" t="s">
        <v>482</v>
      </c>
      <c r="F96" s="5">
        <v>0</v>
      </c>
      <c r="G96" s="1">
        <v>1</v>
      </c>
      <c r="H96" s="23" t="str">
        <f t="shared" si="2"/>
        <v>INSERT INTO control_procesos (idRol, estatus, tipo_documento, permisos, sistema) VALUES (11, 21, NULL, 0, 1);</v>
      </c>
      <c r="I96" s="24" t="str">
        <f t="shared" si="3"/>
        <v>UPDATE control_procesos SET idRol = 11 WHERE idControl= 1052;</v>
      </c>
    </row>
    <row r="97" spans="2:9" ht="16.8" x14ac:dyDescent="0.3">
      <c r="B97" s="1">
        <v>1053</v>
      </c>
      <c r="C97" s="1">
        <v>32</v>
      </c>
      <c r="D97" s="5">
        <v>21</v>
      </c>
      <c r="E97" s="1" t="s">
        <v>482</v>
      </c>
      <c r="F97" s="5">
        <v>0</v>
      </c>
      <c r="G97" s="1">
        <v>1</v>
      </c>
      <c r="H97" s="23" t="str">
        <f t="shared" si="2"/>
        <v>INSERT INTO control_procesos (idRol, estatus, tipo_documento, permisos, sistema) VALUES (32, 21, NULL, 0, 1);</v>
      </c>
      <c r="I97" s="24" t="str">
        <f t="shared" si="3"/>
        <v>UPDATE control_procesos SET idRol = 32 WHERE idControl= 1053;</v>
      </c>
    </row>
    <row r="98" spans="2:9" ht="16.8" x14ac:dyDescent="0.3">
      <c r="B98" s="1">
        <v>1054</v>
      </c>
      <c r="C98" s="1">
        <v>55</v>
      </c>
      <c r="D98" s="5">
        <v>22</v>
      </c>
      <c r="E98" s="1" t="s">
        <v>482</v>
      </c>
      <c r="F98" s="5">
        <v>0</v>
      </c>
      <c r="G98" s="1">
        <v>1</v>
      </c>
      <c r="H98" s="23" t="str">
        <f t="shared" si="2"/>
        <v>INSERT INTO control_procesos (idRol, estatus, tipo_documento, permisos, sistema) VALUES (55, 22, NULL, 0, 1);</v>
      </c>
      <c r="I98" s="24" t="str">
        <f t="shared" si="3"/>
        <v>UPDATE control_procesos SET idRol = 55 WHERE idControl= 1054;</v>
      </c>
    </row>
    <row r="99" spans="2:9" ht="16.8" x14ac:dyDescent="0.3">
      <c r="B99" s="1">
        <v>1055</v>
      </c>
      <c r="C99" s="1">
        <v>56</v>
      </c>
      <c r="D99" s="5">
        <v>22</v>
      </c>
      <c r="E99" s="1" t="s">
        <v>482</v>
      </c>
      <c r="F99" s="5">
        <v>0</v>
      </c>
      <c r="G99" s="1">
        <v>1</v>
      </c>
      <c r="H99" s="23" t="str">
        <f t="shared" si="2"/>
        <v>INSERT INTO control_procesos (idRol, estatus, tipo_documento, permisos, sistema) VALUES (56, 22, NULL, 0, 1);</v>
      </c>
      <c r="I99" s="24" t="str">
        <f t="shared" si="3"/>
        <v>UPDATE control_procesos SET idRol = 56 WHERE idControl= 1055;</v>
      </c>
    </row>
    <row r="100" spans="2:9" ht="16.8" x14ac:dyDescent="0.3">
      <c r="B100" s="1">
        <v>1056</v>
      </c>
      <c r="C100" s="1">
        <v>57</v>
      </c>
      <c r="D100" s="5">
        <v>22</v>
      </c>
      <c r="E100" s="1">
        <v>16</v>
      </c>
      <c r="F100" s="5">
        <v>1</v>
      </c>
      <c r="G100" s="1">
        <v>1</v>
      </c>
      <c r="H100" s="23" t="str">
        <f t="shared" si="2"/>
        <v>INSERT INTO control_procesos (idRol, estatus, tipo_documento, permisos, sistema) VALUES (57, 22, 16, 1, 1);</v>
      </c>
      <c r="I100" s="24" t="str">
        <f t="shared" si="3"/>
        <v>UPDATE control_procesos SET idRol = 57 WHERE idControl= 1056;</v>
      </c>
    </row>
    <row r="101" spans="2:9" ht="16.8" x14ac:dyDescent="0.3">
      <c r="B101" s="1">
        <v>1057</v>
      </c>
      <c r="C101" s="1">
        <v>11</v>
      </c>
      <c r="D101" s="5">
        <v>22</v>
      </c>
      <c r="E101" s="1" t="s">
        <v>482</v>
      </c>
      <c r="F101" s="5">
        <v>0</v>
      </c>
      <c r="G101" s="1">
        <v>1</v>
      </c>
      <c r="H101" s="23" t="str">
        <f t="shared" si="2"/>
        <v>INSERT INTO control_procesos (idRol, estatus, tipo_documento, permisos, sistema) VALUES (11, 22, NULL, 0, 1);</v>
      </c>
      <c r="I101" s="24" t="str">
        <f t="shared" si="3"/>
        <v>UPDATE control_procesos SET idRol = 11 WHERE idControl= 1057;</v>
      </c>
    </row>
    <row r="102" spans="2:9" ht="16.8" x14ac:dyDescent="0.3">
      <c r="B102" s="1">
        <v>1058</v>
      </c>
      <c r="C102" s="1">
        <v>32</v>
      </c>
      <c r="D102" s="5">
        <v>22</v>
      </c>
      <c r="E102" s="1" t="s">
        <v>482</v>
      </c>
      <c r="F102" s="5">
        <v>0</v>
      </c>
      <c r="G102" s="1">
        <v>1</v>
      </c>
      <c r="H102" s="23" t="str">
        <f t="shared" si="2"/>
        <v>INSERT INTO control_procesos (idRol, estatus, tipo_documento, permisos, sistema) VALUES (32, 22, NULL, 0, 1);</v>
      </c>
      <c r="I102" s="24" t="str">
        <f t="shared" si="3"/>
        <v>UPDATE control_procesos SET idRol = 32 WHERE idControl= 1058;</v>
      </c>
    </row>
    <row r="103" spans="2:9" ht="16.8" x14ac:dyDescent="0.3">
      <c r="B103" s="1">
        <v>1059</v>
      </c>
      <c r="C103" s="1">
        <v>55</v>
      </c>
      <c r="D103" s="5">
        <v>23</v>
      </c>
      <c r="E103" s="1" t="s">
        <v>482</v>
      </c>
      <c r="F103" s="5">
        <v>0</v>
      </c>
      <c r="G103" s="1">
        <v>1</v>
      </c>
      <c r="H103" s="23" t="str">
        <f t="shared" si="2"/>
        <v>INSERT INTO control_procesos (idRol, estatus, tipo_documento, permisos, sistema) VALUES (55, 23, NULL, 0, 1);</v>
      </c>
      <c r="I103" s="24" t="str">
        <f t="shared" si="3"/>
        <v>UPDATE control_procesos SET idRol = 55 WHERE idControl= 1059;</v>
      </c>
    </row>
    <row r="104" spans="2:9" ht="16.8" x14ac:dyDescent="0.3">
      <c r="B104" s="1">
        <v>1060</v>
      </c>
      <c r="C104" s="1">
        <v>56</v>
      </c>
      <c r="D104" s="5">
        <v>23</v>
      </c>
      <c r="E104" s="1" t="s">
        <v>482</v>
      </c>
      <c r="F104" s="5">
        <v>0</v>
      </c>
      <c r="G104" s="1">
        <v>1</v>
      </c>
      <c r="H104" s="23" t="str">
        <f t="shared" si="2"/>
        <v>INSERT INTO control_procesos (idRol, estatus, tipo_documento, permisos, sistema) VALUES (56, 23, NULL, 0, 1);</v>
      </c>
      <c r="I104" s="24" t="str">
        <f t="shared" si="3"/>
        <v>UPDATE control_procesos SET idRol = 56 WHERE idControl= 1060;</v>
      </c>
    </row>
    <row r="105" spans="2:9" ht="16.8" x14ac:dyDescent="0.3">
      <c r="B105" s="1">
        <v>1061</v>
      </c>
      <c r="C105" s="1">
        <v>57</v>
      </c>
      <c r="D105" s="5">
        <v>23</v>
      </c>
      <c r="E105" s="1">
        <v>16</v>
      </c>
      <c r="F105" s="5">
        <v>2</v>
      </c>
      <c r="G105" s="1">
        <v>1</v>
      </c>
      <c r="H105" s="23" t="str">
        <f t="shared" si="2"/>
        <v>INSERT INTO control_procesos (idRol, estatus, tipo_documento, permisos, sistema) VALUES (57, 23, 16, 2, 1);</v>
      </c>
      <c r="I105" s="24" t="str">
        <f t="shared" si="3"/>
        <v>UPDATE control_procesos SET idRol = 57 WHERE idControl= 1061;</v>
      </c>
    </row>
    <row r="106" spans="2:9" ht="16.8" x14ac:dyDescent="0.3">
      <c r="B106" s="1">
        <v>1062</v>
      </c>
      <c r="C106" s="1">
        <v>11</v>
      </c>
      <c r="D106" s="5">
        <v>23</v>
      </c>
      <c r="E106" s="1" t="s">
        <v>482</v>
      </c>
      <c r="F106" s="5">
        <v>0</v>
      </c>
      <c r="G106" s="1">
        <v>1</v>
      </c>
      <c r="H106" s="23" t="str">
        <f t="shared" si="2"/>
        <v>INSERT INTO control_procesos (idRol, estatus, tipo_documento, permisos, sistema) VALUES (11, 23, NULL, 0, 1);</v>
      </c>
      <c r="I106" s="24" t="str">
        <f t="shared" si="3"/>
        <v>UPDATE control_procesos SET idRol = 11 WHERE idControl= 1062;</v>
      </c>
    </row>
    <row r="107" spans="2:9" ht="16.8" x14ac:dyDescent="0.3">
      <c r="B107" s="1">
        <v>1063</v>
      </c>
      <c r="C107" s="1">
        <v>32</v>
      </c>
      <c r="D107" s="5">
        <v>23</v>
      </c>
      <c r="E107" s="1">
        <v>16</v>
      </c>
      <c r="F107" s="5">
        <v>3</v>
      </c>
      <c r="G107" s="1">
        <v>1</v>
      </c>
      <c r="H107" s="23" t="str">
        <f t="shared" si="2"/>
        <v>INSERT INTO control_procesos (idRol, estatus, tipo_documento, permisos, sistema) VALUES (32, 23, 16, 3, 1);</v>
      </c>
      <c r="I107" s="24" t="str">
        <f t="shared" si="3"/>
        <v>UPDATE control_procesos SET idRol = 32 WHERE idControl= 1063;</v>
      </c>
    </row>
    <row r="108" spans="2:9" ht="16.8" x14ac:dyDescent="0.3">
      <c r="B108" s="1">
        <v>1064</v>
      </c>
      <c r="C108" s="1">
        <v>55</v>
      </c>
      <c r="D108" s="5">
        <v>24</v>
      </c>
      <c r="E108" s="1" t="s">
        <v>482</v>
      </c>
      <c r="F108" s="5">
        <v>0</v>
      </c>
      <c r="G108" s="1">
        <v>1</v>
      </c>
      <c r="H108" s="23" t="str">
        <f t="shared" si="2"/>
        <v>INSERT INTO control_procesos (idRol, estatus, tipo_documento, permisos, sistema) VALUES (55, 24, NULL, 0, 1);</v>
      </c>
      <c r="I108" s="24" t="str">
        <f t="shared" si="3"/>
        <v>UPDATE control_procesos SET idRol = 55 WHERE idControl= 1064;</v>
      </c>
    </row>
    <row r="109" spans="2:9" ht="16.8" x14ac:dyDescent="0.3">
      <c r="B109" s="1">
        <v>1065</v>
      </c>
      <c r="C109" s="1">
        <v>56</v>
      </c>
      <c r="D109" s="5">
        <v>24</v>
      </c>
      <c r="E109" s="1" t="s">
        <v>482</v>
      </c>
      <c r="F109" s="5">
        <v>0</v>
      </c>
      <c r="G109" s="1">
        <v>1</v>
      </c>
      <c r="H109" s="23" t="str">
        <f t="shared" si="2"/>
        <v>INSERT INTO control_procesos (idRol, estatus, tipo_documento, permisos, sistema) VALUES (56, 24, NULL, 0, 1);</v>
      </c>
      <c r="I109" s="24" t="str">
        <f t="shared" si="3"/>
        <v>UPDATE control_procesos SET idRol = 56 WHERE idControl= 1065;</v>
      </c>
    </row>
    <row r="110" spans="2:9" ht="16.8" x14ac:dyDescent="0.3">
      <c r="B110" s="1">
        <v>1066</v>
      </c>
      <c r="C110" s="1">
        <v>57</v>
      </c>
      <c r="D110" s="5">
        <v>24</v>
      </c>
      <c r="E110" s="1" t="s">
        <v>482</v>
      </c>
      <c r="F110" s="5">
        <v>0</v>
      </c>
      <c r="G110" s="1">
        <v>1</v>
      </c>
      <c r="H110" s="23" t="str">
        <f t="shared" si="2"/>
        <v>INSERT INTO control_procesos (idRol, estatus, tipo_documento, permisos, sistema) VALUES (57, 24, NULL, 0, 1);</v>
      </c>
      <c r="I110" s="24" t="str">
        <f t="shared" si="3"/>
        <v>UPDATE control_procesos SET idRol = 57 WHERE idControl= 1066;</v>
      </c>
    </row>
    <row r="111" spans="2:9" ht="16.8" x14ac:dyDescent="0.3">
      <c r="B111" s="1">
        <v>1067</v>
      </c>
      <c r="C111" s="1">
        <v>11</v>
      </c>
      <c r="D111" s="5">
        <v>24</v>
      </c>
      <c r="E111" s="1" t="s">
        <v>482</v>
      </c>
      <c r="F111" s="5">
        <v>0</v>
      </c>
      <c r="G111" s="1">
        <v>1</v>
      </c>
      <c r="H111" s="23" t="str">
        <f t="shared" si="2"/>
        <v>INSERT INTO control_procesos (idRol, estatus, tipo_documento, permisos, sistema) VALUES (11, 24, NULL, 0, 1);</v>
      </c>
      <c r="I111" s="24" t="str">
        <f t="shared" si="3"/>
        <v>UPDATE control_procesos SET idRol = 11 WHERE idControl= 1067;</v>
      </c>
    </row>
    <row r="112" spans="2:9" ht="16.8" x14ac:dyDescent="0.3">
      <c r="B112" s="1">
        <v>1068</v>
      </c>
      <c r="C112" s="1">
        <v>32</v>
      </c>
      <c r="D112" s="5">
        <v>24</v>
      </c>
      <c r="E112" s="1" t="s">
        <v>482</v>
      </c>
      <c r="F112" s="5">
        <v>0</v>
      </c>
      <c r="G112" s="1">
        <v>1</v>
      </c>
      <c r="H112" s="23" t="str">
        <f t="shared" si="2"/>
        <v>INSERT INTO control_procesos (idRol, estatus, tipo_documento, permisos, sistema) VALUES (32, 24, NULL, 0, 1);</v>
      </c>
      <c r="I112" s="24" t="str">
        <f t="shared" si="3"/>
        <v>UPDATE control_procesos SET idRol = 32 WHERE idControl= 1068;</v>
      </c>
    </row>
    <row r="113" spans="2:9" ht="16.8" x14ac:dyDescent="0.3">
      <c r="B113" s="1">
        <v>1069</v>
      </c>
      <c r="C113" s="1">
        <v>55</v>
      </c>
      <c r="D113" s="5">
        <v>90</v>
      </c>
      <c r="E113" s="1" t="s">
        <v>482</v>
      </c>
      <c r="F113" s="5">
        <v>0</v>
      </c>
      <c r="G113" s="1">
        <v>1</v>
      </c>
      <c r="H113" s="23" t="str">
        <f t="shared" si="2"/>
        <v>INSERT INTO control_procesos (idRol, estatus, tipo_documento, permisos, sistema) VALUES (55, 90, NULL, 0, 1);</v>
      </c>
      <c r="I113" s="24" t="str">
        <f t="shared" si="3"/>
        <v>UPDATE control_procesos SET idRol = 55 WHERE idControl= 1069;</v>
      </c>
    </row>
    <row r="114" spans="2:9" ht="16.8" x14ac:dyDescent="0.3">
      <c r="B114" s="1">
        <v>1070</v>
      </c>
      <c r="C114" s="1">
        <v>56</v>
      </c>
      <c r="D114" s="5">
        <v>90</v>
      </c>
      <c r="E114" s="1" t="s">
        <v>482</v>
      </c>
      <c r="F114" s="5">
        <v>0</v>
      </c>
      <c r="G114" s="1">
        <v>1</v>
      </c>
      <c r="H114" s="23" t="str">
        <f t="shared" si="2"/>
        <v>INSERT INTO control_procesos (idRol, estatus, tipo_documento, permisos, sistema) VALUES (56, 90, NULL, 0, 1);</v>
      </c>
      <c r="I114" s="24" t="str">
        <f t="shared" si="3"/>
        <v>UPDATE control_procesos SET idRol = 56 WHERE idControl= 1070;</v>
      </c>
    </row>
    <row r="115" spans="2:9" ht="16.8" x14ac:dyDescent="0.3">
      <c r="B115" s="1">
        <v>1071</v>
      </c>
      <c r="C115" s="1">
        <v>57</v>
      </c>
      <c r="D115" s="5">
        <v>90</v>
      </c>
      <c r="E115" s="1" t="s">
        <v>482</v>
      </c>
      <c r="F115" s="5">
        <v>3</v>
      </c>
      <c r="G115" s="1">
        <v>1</v>
      </c>
      <c r="H115" s="23" t="str">
        <f t="shared" si="2"/>
        <v>INSERT INTO control_procesos (idRol, estatus, tipo_documento, permisos, sistema) VALUES (57, 90, NULL, 3, 1);</v>
      </c>
      <c r="I115" s="24" t="str">
        <f t="shared" si="3"/>
        <v>UPDATE control_procesos SET idRol = 57 WHERE idControl= 1071;</v>
      </c>
    </row>
    <row r="116" spans="2:9" ht="16.8" x14ac:dyDescent="0.3">
      <c r="B116" s="1">
        <v>1072</v>
      </c>
      <c r="C116" s="1">
        <v>11</v>
      </c>
      <c r="D116" s="5">
        <v>90</v>
      </c>
      <c r="E116" s="1" t="s">
        <v>482</v>
      </c>
      <c r="F116" s="5">
        <v>0</v>
      </c>
      <c r="G116" s="1">
        <v>1</v>
      </c>
      <c r="H116" s="23" t="str">
        <f t="shared" si="2"/>
        <v>INSERT INTO control_procesos (idRol, estatus, tipo_documento, permisos, sistema) VALUES (11, 90, NULL, 0, 1);</v>
      </c>
      <c r="I116" s="24" t="str">
        <f t="shared" si="3"/>
        <v>UPDATE control_procesos SET idRol = 11 WHERE idControl= 1072;</v>
      </c>
    </row>
    <row r="117" spans="2:9" ht="16.8" x14ac:dyDescent="0.3">
      <c r="B117" s="1">
        <v>1073</v>
      </c>
      <c r="C117" s="1">
        <v>32</v>
      </c>
      <c r="D117" s="5">
        <v>90</v>
      </c>
      <c r="E117" s="1" t="s">
        <v>482</v>
      </c>
      <c r="F117" s="5">
        <v>0</v>
      </c>
      <c r="G117" s="1">
        <v>1</v>
      </c>
      <c r="H117" s="23" t="str">
        <f t="shared" si="2"/>
        <v>INSERT INTO control_procesos (idRol, estatus, tipo_documento, permisos, sistema) VALUES (32, 90, NULL, 0, 1);</v>
      </c>
      <c r="I117" s="24" t="str">
        <f t="shared" si="3"/>
        <v>UPDATE control_procesos SET idRol = 32 WHERE idControl= 1073;</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85501-D2B0-4D34-BB37-50DD237046D7}">
  <sheetPr>
    <tabColor rgb="FF002060"/>
  </sheetPr>
  <dimension ref="B2:K33"/>
  <sheetViews>
    <sheetView showGridLines="0" topLeftCell="AE1" zoomScale="90" zoomScaleNormal="90" workbookViewId="0">
      <selection activeCell="J6" sqref="J6:K23"/>
    </sheetView>
  </sheetViews>
  <sheetFormatPr baseColWidth="10" defaultRowHeight="14.4" x14ac:dyDescent="0.3"/>
  <cols>
    <col min="1" max="1" width="5.5546875" customWidth="1"/>
    <col min="4" max="4" width="104.21875" customWidth="1"/>
    <col min="5" max="5" width="14.109375" bestFit="1" customWidth="1"/>
    <col min="6" max="6" width="13.5546875" bestFit="1" customWidth="1"/>
    <col min="8" max="8" width="17.21875" bestFit="1" customWidth="1"/>
    <col min="9" max="9" width="15" bestFit="1" customWidth="1"/>
    <col min="10" max="10" width="13.109375" customWidth="1"/>
  </cols>
  <sheetData>
    <row r="2" spans="2:11" ht="52.2" x14ac:dyDescent="1.1000000000000001">
      <c r="B2" s="4" t="s">
        <v>548</v>
      </c>
    </row>
    <row r="4" spans="2:11" ht="16.8" x14ac:dyDescent="0.4">
      <c r="B4" s="2" t="s">
        <v>549</v>
      </c>
      <c r="C4" s="2" t="s">
        <v>550</v>
      </c>
      <c r="D4" s="2" t="s">
        <v>551</v>
      </c>
      <c r="E4" s="2" t="s">
        <v>2</v>
      </c>
      <c r="F4" s="2" t="s">
        <v>0</v>
      </c>
      <c r="G4" s="2" t="s">
        <v>1</v>
      </c>
      <c r="H4" s="2" t="s">
        <v>552</v>
      </c>
      <c r="I4" s="2" t="s">
        <v>553</v>
      </c>
      <c r="J4" s="9" t="s">
        <v>554</v>
      </c>
    </row>
    <row r="5" spans="2:11" ht="100.8" x14ac:dyDescent="0.3">
      <c r="B5" s="1">
        <v>2</v>
      </c>
      <c r="C5" s="1">
        <v>49228</v>
      </c>
      <c r="D5" s="3" t="s">
        <v>555</v>
      </c>
      <c r="E5" s="1">
        <v>1</v>
      </c>
      <c r="F5" s="1" t="s">
        <v>556</v>
      </c>
      <c r="G5" s="1">
        <v>1</v>
      </c>
      <c r="H5" s="1" t="s">
        <v>556</v>
      </c>
      <c r="I5" s="1">
        <v>1</v>
      </c>
      <c r="J5" s="23" t="str">
        <f>_xlfn.CONCAT(J$4, C5, ", '", D5, "', ", E5, ", ", F5, ", ", G5, ", ", H5, ", ", I5, ");")</f>
        <v>INSERT INTO corridas_x_lotes (id_lote, detalle_paquete, estatus, fecha_creacion, creado_por, fecha_modificacion, modificado_por) VALUES (49228,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1, GETDATE(), 1, GETDATE(), 1);</v>
      </c>
      <c r="K5" s="24" t="str">
        <f>_xlfn.CONCAT("UPDATE corridas_x_lotes SET detalle_paquete = '", D5, "' WHERE id_cxl = ",B5, ";")</f>
        <v>UPDATE corridas_x_lotes SET detalle_paquete =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WHERE id_cxl = 2;</v>
      </c>
    </row>
    <row r="6" spans="2:11" ht="100.8" x14ac:dyDescent="0.3">
      <c r="B6" s="1">
        <v>3</v>
      </c>
      <c r="C6" s="1">
        <v>49239</v>
      </c>
      <c r="D6" s="3" t="s">
        <v>557</v>
      </c>
      <c r="E6" s="1">
        <v>1</v>
      </c>
      <c r="F6" s="1" t="s">
        <v>556</v>
      </c>
      <c r="G6" s="1">
        <v>1</v>
      </c>
      <c r="H6" s="1" t="s">
        <v>556</v>
      </c>
      <c r="I6" s="1">
        <v>1</v>
      </c>
      <c r="J6" s="23" t="str">
        <f t="shared" ref="J6:J23" si="0">_xlfn.CONCAT(J$4, C6, ", '", D6, "', ", E6, ", ", F6, ", ", G6, ", ", H6, ", ", I6, ");")</f>
        <v>INSERT INTO corridas_x_lotes (id_lote, detalle_paquete, estatus, fecha_creacion, creado_por, fecha_modificacion, modificado_por) VALUES (49239,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1, GETDATE(), 1, GETDATE(), 1);</v>
      </c>
      <c r="K6" s="24" t="str">
        <f t="shared" ref="K6:K23" si="1">_xlfn.CONCAT("UPDATE corridas_x_lotes SET detalle_paquete = '", D6, "' WHERE id_cxl = ",B6, ";")</f>
        <v>UPDATE corridas_x_lotes SET detalle_paquete =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WHERE id_cxl = 3;</v>
      </c>
    </row>
    <row r="7" spans="2:11" ht="100.8" x14ac:dyDescent="0.3">
      <c r="B7" s="1"/>
      <c r="C7" s="1">
        <v>49243</v>
      </c>
      <c r="D7" s="3" t="s">
        <v>555</v>
      </c>
      <c r="E7" s="1">
        <v>1</v>
      </c>
      <c r="F7" s="1" t="s">
        <v>556</v>
      </c>
      <c r="G7" s="1">
        <v>1</v>
      </c>
      <c r="H7" s="1" t="s">
        <v>556</v>
      </c>
      <c r="I7" s="1">
        <v>1</v>
      </c>
      <c r="J7" s="23" t="str">
        <f t="shared" si="0"/>
        <v>INSERT INTO corridas_x_lotes (id_lote, detalle_paquete, estatus, fecha_creacion, creado_por, fecha_modificacion, modificado_por) VALUES (49243,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1, GETDATE(), 1, GETDATE(), 1);</v>
      </c>
      <c r="K7" s="24" t="str">
        <f t="shared" si="1"/>
        <v>UPDATE corridas_x_lotes SET detalle_paquete =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WHERE id_cxl = ;</v>
      </c>
    </row>
    <row r="8" spans="2:11" ht="100.8" x14ac:dyDescent="0.3">
      <c r="B8" s="1"/>
      <c r="C8" s="1">
        <v>49246</v>
      </c>
      <c r="D8" s="3" t="s">
        <v>557</v>
      </c>
      <c r="E8" s="1">
        <v>1</v>
      </c>
      <c r="F8" s="1" t="s">
        <v>556</v>
      </c>
      <c r="G8" s="1">
        <v>1</v>
      </c>
      <c r="H8" s="1" t="s">
        <v>556</v>
      </c>
      <c r="I8" s="1">
        <v>1</v>
      </c>
      <c r="J8" s="23" t="str">
        <f t="shared" si="0"/>
        <v>INSERT INTO corridas_x_lotes (id_lote, detalle_paquete, estatus, fecha_creacion, creado_por, fecha_modificacion, modificado_por) VALUES (49246,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1, GETDATE(), 1, GETDATE(), 1);</v>
      </c>
      <c r="K8" s="24" t="str">
        <f t="shared" si="1"/>
        <v>UPDATE corridas_x_lotes SET detalle_paquete =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WHERE id_cxl = ;</v>
      </c>
    </row>
    <row r="9" spans="2:11" ht="100.8" x14ac:dyDescent="0.3">
      <c r="B9" s="1"/>
      <c r="C9" s="1">
        <v>49303</v>
      </c>
      <c r="D9" s="3" t="s">
        <v>555</v>
      </c>
      <c r="E9" s="1">
        <v>1</v>
      </c>
      <c r="F9" s="1" t="s">
        <v>556</v>
      </c>
      <c r="G9" s="1">
        <v>1</v>
      </c>
      <c r="H9" s="1" t="s">
        <v>556</v>
      </c>
      <c r="I9" s="1">
        <v>1</v>
      </c>
      <c r="J9" s="23" t="str">
        <f t="shared" si="0"/>
        <v>INSERT INTO corridas_x_lotes (id_lote, detalle_paquete, estatus, fecha_creacion, creado_por, fecha_modificacion, modificado_por) VALUES (49303,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1, GETDATE(), 1, GETDATE(), 1);</v>
      </c>
      <c r="K9" s="24" t="str">
        <f t="shared" si="1"/>
        <v>UPDATE corridas_x_lotes SET detalle_paquete =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WHERE id_cxl = ;</v>
      </c>
    </row>
    <row r="10" spans="2:11" ht="100.8" x14ac:dyDescent="0.3">
      <c r="B10" s="1"/>
      <c r="C10" s="1">
        <v>49304</v>
      </c>
      <c r="D10" s="3" t="s">
        <v>557</v>
      </c>
      <c r="E10" s="1">
        <v>1</v>
      </c>
      <c r="F10" s="1" t="s">
        <v>556</v>
      </c>
      <c r="G10" s="1">
        <v>1</v>
      </c>
      <c r="H10" s="1" t="s">
        <v>556</v>
      </c>
      <c r="I10" s="1">
        <v>1</v>
      </c>
      <c r="J10" s="23" t="str">
        <f t="shared" si="0"/>
        <v>INSERT INTO corridas_x_lotes (id_lote, detalle_paquete, estatus, fecha_creacion, creado_por, fecha_modificacion, modificado_por) VALUES (49304,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1, GETDATE(), 1, GETDATE(), 1);</v>
      </c>
      <c r="K10" s="24" t="str">
        <f t="shared" si="1"/>
        <v>UPDATE corridas_x_lotes SET detalle_paquete =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WHERE id_cxl = ;</v>
      </c>
    </row>
    <row r="11" spans="2:11" ht="100.8" x14ac:dyDescent="0.3">
      <c r="B11" s="1"/>
      <c r="C11" s="1">
        <v>49308</v>
      </c>
      <c r="D11" s="3" t="s">
        <v>555</v>
      </c>
      <c r="E11" s="1">
        <v>1</v>
      </c>
      <c r="F11" s="1" t="s">
        <v>556</v>
      </c>
      <c r="G11" s="1">
        <v>1</v>
      </c>
      <c r="H11" s="1" t="s">
        <v>556</v>
      </c>
      <c r="I11" s="1">
        <v>1</v>
      </c>
      <c r="J11" s="23" t="str">
        <f t="shared" si="0"/>
        <v>INSERT INTO corridas_x_lotes (id_lote, detalle_paquete, estatus, fecha_creacion, creado_por, fecha_modificacion, modificado_por) VALUES (49308,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1, GETDATE(), 1, GETDATE(), 1);</v>
      </c>
      <c r="K11" s="24" t="str">
        <f t="shared" si="1"/>
        <v>UPDATE corridas_x_lotes SET detalle_paquete = '[{''id_paquete'': ''326'',''descuentos'': [{''id_descuento'': ''2'',''estatus'': ''1'',''prioridad'': ''1''},{''id_descuento'': ''76'',''estatus'': ''0'',''prioridad'': ''2''}]},{''id_paquete'': ''327'',''descuentos'': [{''id_descuento'': ''76'',''estatus'': ''0'',''prioridad'': ''1''}]},{''id_paquete'': ''328'',''descuentos'': [{''id_descuento'': ''87'',''estatus'': ''1'',''prioridad'': ''1''}]},{''id_paquete'': ''329'',''descuentos'': [{''id_descuento'': ''94'',''estatus'': ''0'',''prioridad'': ''1''}]},{''id_paquete'': ''334'',''descuentos'': [{''id_descuento'': ''70'',''estatus'': ''0'',''prioridad'': ''1''}]},{''id_paquete'': ''395'',''descuentos'': [{''id_descuento'': ''94'',''estatus'': ''0'',''prioridad'': ''1''}]}]' WHERE id_cxl = ;</v>
      </c>
    </row>
    <row r="12" spans="2:11" ht="100.8" x14ac:dyDescent="0.3">
      <c r="B12" s="1"/>
      <c r="C12" s="1">
        <v>49315</v>
      </c>
      <c r="D12" s="3" t="s">
        <v>557</v>
      </c>
      <c r="E12" s="1">
        <v>1</v>
      </c>
      <c r="F12" s="1" t="s">
        <v>556</v>
      </c>
      <c r="G12" s="1">
        <v>1</v>
      </c>
      <c r="H12" s="1" t="s">
        <v>556</v>
      </c>
      <c r="I12" s="1">
        <v>1</v>
      </c>
      <c r="J12" s="23" t="str">
        <f t="shared" si="0"/>
        <v>INSERT INTO corridas_x_lotes (id_lote, detalle_paquete, estatus, fecha_creacion, creado_por, fecha_modificacion, modificado_por) VALUES (49315,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1, GETDATE(), 1, GETDATE(), 1);</v>
      </c>
      <c r="K12" s="24" t="str">
        <f t="shared" si="1"/>
        <v>UPDATE corridas_x_lotes SET detalle_paquete =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WHERE id_cxl = ;</v>
      </c>
    </row>
    <row r="13" spans="2:11" ht="100.8" x14ac:dyDescent="0.3">
      <c r="B13" s="1"/>
      <c r="C13" s="1">
        <v>49323</v>
      </c>
      <c r="D13" s="3" t="s">
        <v>557</v>
      </c>
      <c r="E13" s="1">
        <v>1</v>
      </c>
      <c r="F13" s="1" t="s">
        <v>556</v>
      </c>
      <c r="G13" s="1">
        <v>1</v>
      </c>
      <c r="H13" s="1" t="s">
        <v>556</v>
      </c>
      <c r="I13" s="1">
        <v>1</v>
      </c>
      <c r="J13" s="23" t="str">
        <f t="shared" si="0"/>
        <v>INSERT INTO corridas_x_lotes (id_lote, detalle_paquete, estatus, fecha_creacion, creado_por, fecha_modificacion, modificado_por) VALUES (49323,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1, GETDATE(), 1, GETDATE(), 1);</v>
      </c>
      <c r="K13" s="24" t="str">
        <f t="shared" si="1"/>
        <v>UPDATE corridas_x_lotes SET detalle_paquete =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WHERE id_cxl = ;</v>
      </c>
    </row>
    <row r="14" spans="2:11" ht="100.8" x14ac:dyDescent="0.3">
      <c r="B14" s="1"/>
      <c r="C14" s="1">
        <v>49332</v>
      </c>
      <c r="D14" s="3" t="s">
        <v>557</v>
      </c>
      <c r="E14" s="1">
        <v>1</v>
      </c>
      <c r="F14" s="1" t="s">
        <v>556</v>
      </c>
      <c r="G14" s="1">
        <v>1</v>
      </c>
      <c r="H14" s="1" t="s">
        <v>556</v>
      </c>
      <c r="I14" s="1">
        <v>1</v>
      </c>
      <c r="J14" s="23" t="str">
        <f t="shared" si="0"/>
        <v>INSERT INTO corridas_x_lotes (id_lote, detalle_paquete, estatus, fecha_creacion, creado_por, fecha_modificacion, modificado_por) VALUES (49332,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1, GETDATE(), 1, GETDATE(), 1);</v>
      </c>
      <c r="K14" s="24" t="str">
        <f t="shared" si="1"/>
        <v>UPDATE corridas_x_lotes SET detalle_paquete = '[{''id_paquete'': ''326'',''descuentos'': [{''id_descuento'': ''2'',''estatus'': ''0'',''prioridad'': ''1''},{''id_descuento'': ''76'',''estatus'': ''1'',''prioridad'': ''2''}]},{''id_paquete'': ''327'',''descuentos'': [{''id_descuento'': ''76'',''estatus'': ''0'',''prioridad'': ''1''}]},{''id_paquete'': ''328'',''descuentos'': [{''id_descuento'': ''87'',''estatus'': ''0'',''prioridad'': ''1''}]},{''id_paquete'': ''329'',''descuentos'': [{''id_descuento'': ''94'',''estatus'': ''0'',''prioridad'': ''1''}]},{''id_paquete'': ''334'',''descuentos'': [{''id_descuento'': ''70'',''estatus'': ''1'',''prioridad'': ''1''}]},{''id_paquete'': ''395'',''descuentos'': [{''id_descuento'': ''94'',''estatus'': ''0'',''prioridad'': ''1''}]}]' WHERE id_cxl = ;</v>
      </c>
    </row>
    <row r="15" spans="2:11" ht="16.8" x14ac:dyDescent="0.3">
      <c r="B15" s="1"/>
      <c r="C15" s="1"/>
      <c r="D15" s="3"/>
      <c r="E15" s="1">
        <v>1</v>
      </c>
      <c r="F15" s="1" t="s">
        <v>556</v>
      </c>
      <c r="G15" s="1">
        <v>1</v>
      </c>
      <c r="H15" s="1" t="s">
        <v>556</v>
      </c>
      <c r="I15" s="1">
        <v>1</v>
      </c>
      <c r="J15" s="23" t="str">
        <f t="shared" si="0"/>
        <v>INSERT INTO corridas_x_lotes (id_lote, detalle_paquete, estatus, fecha_creacion, creado_por, fecha_modificacion, modificado_por) VALUES (, '', 1, GETDATE(), 1, GETDATE(), 1);</v>
      </c>
      <c r="K15" s="24" t="str">
        <f t="shared" si="1"/>
        <v>UPDATE corridas_x_lotes SET detalle_paquete = '' WHERE id_cxl = ;</v>
      </c>
    </row>
    <row r="16" spans="2:11" ht="16.8" x14ac:dyDescent="0.3">
      <c r="B16" s="1"/>
      <c r="C16" s="1"/>
      <c r="D16" s="3"/>
      <c r="E16" s="1">
        <v>1</v>
      </c>
      <c r="F16" s="1" t="s">
        <v>556</v>
      </c>
      <c r="G16" s="1">
        <v>1</v>
      </c>
      <c r="H16" s="1" t="s">
        <v>556</v>
      </c>
      <c r="I16" s="1">
        <v>1</v>
      </c>
      <c r="J16" s="23" t="str">
        <f t="shared" si="0"/>
        <v>INSERT INTO corridas_x_lotes (id_lote, detalle_paquete, estatus, fecha_creacion, creado_por, fecha_modificacion, modificado_por) VALUES (, '', 1, GETDATE(), 1, GETDATE(), 1);</v>
      </c>
      <c r="K16" s="24" t="str">
        <f t="shared" si="1"/>
        <v>UPDATE corridas_x_lotes SET detalle_paquete = '' WHERE id_cxl = ;</v>
      </c>
    </row>
    <row r="17" spans="2:11" ht="16.8" x14ac:dyDescent="0.3">
      <c r="B17" s="1"/>
      <c r="C17" s="1"/>
      <c r="D17" s="3"/>
      <c r="E17" s="1">
        <v>1</v>
      </c>
      <c r="F17" s="1" t="s">
        <v>556</v>
      </c>
      <c r="G17" s="1">
        <v>1</v>
      </c>
      <c r="H17" s="1" t="s">
        <v>556</v>
      </c>
      <c r="I17" s="1">
        <v>1</v>
      </c>
      <c r="J17" s="23" t="str">
        <f t="shared" si="0"/>
        <v>INSERT INTO corridas_x_lotes (id_lote, detalle_paquete, estatus, fecha_creacion, creado_por, fecha_modificacion, modificado_por) VALUES (, '', 1, GETDATE(), 1, GETDATE(), 1);</v>
      </c>
      <c r="K17" s="24" t="str">
        <f t="shared" si="1"/>
        <v>UPDATE corridas_x_lotes SET detalle_paquete = '' WHERE id_cxl = ;</v>
      </c>
    </row>
    <row r="18" spans="2:11" ht="16.8" x14ac:dyDescent="0.3">
      <c r="B18" s="1"/>
      <c r="C18" s="1"/>
      <c r="D18" s="3"/>
      <c r="E18" s="1">
        <v>1</v>
      </c>
      <c r="F18" s="1" t="s">
        <v>556</v>
      </c>
      <c r="G18" s="1">
        <v>1</v>
      </c>
      <c r="H18" s="1" t="s">
        <v>556</v>
      </c>
      <c r="I18" s="1">
        <v>1</v>
      </c>
      <c r="J18" s="23" t="str">
        <f t="shared" si="0"/>
        <v>INSERT INTO corridas_x_lotes (id_lote, detalle_paquete, estatus, fecha_creacion, creado_por, fecha_modificacion, modificado_por) VALUES (, '', 1, GETDATE(), 1, GETDATE(), 1);</v>
      </c>
      <c r="K18" s="24" t="str">
        <f t="shared" si="1"/>
        <v>UPDATE corridas_x_lotes SET detalle_paquete = '' WHERE id_cxl = ;</v>
      </c>
    </row>
    <row r="19" spans="2:11" ht="16.8" x14ac:dyDescent="0.3">
      <c r="B19" s="1"/>
      <c r="C19" s="1"/>
      <c r="D19" s="3"/>
      <c r="E19" s="1">
        <v>1</v>
      </c>
      <c r="F19" s="1" t="s">
        <v>556</v>
      </c>
      <c r="G19" s="1">
        <v>1</v>
      </c>
      <c r="H19" s="1" t="s">
        <v>556</v>
      </c>
      <c r="I19" s="1">
        <v>1</v>
      </c>
      <c r="J19" s="23" t="str">
        <f t="shared" si="0"/>
        <v>INSERT INTO corridas_x_lotes (id_lote, detalle_paquete, estatus, fecha_creacion, creado_por, fecha_modificacion, modificado_por) VALUES (, '', 1, GETDATE(), 1, GETDATE(), 1);</v>
      </c>
      <c r="K19" s="24" t="str">
        <f t="shared" si="1"/>
        <v>UPDATE corridas_x_lotes SET detalle_paquete = '' WHERE id_cxl = ;</v>
      </c>
    </row>
    <row r="20" spans="2:11" ht="16.8" x14ac:dyDescent="0.3">
      <c r="B20" s="1"/>
      <c r="C20" s="1"/>
      <c r="D20" s="3"/>
      <c r="E20" s="1">
        <v>1</v>
      </c>
      <c r="F20" s="1" t="s">
        <v>556</v>
      </c>
      <c r="G20" s="1">
        <v>1</v>
      </c>
      <c r="H20" s="1" t="s">
        <v>556</v>
      </c>
      <c r="I20" s="1">
        <v>1</v>
      </c>
      <c r="J20" s="23" t="str">
        <f t="shared" si="0"/>
        <v>INSERT INTO corridas_x_lotes (id_lote, detalle_paquete, estatus, fecha_creacion, creado_por, fecha_modificacion, modificado_por) VALUES (, '', 1, GETDATE(), 1, GETDATE(), 1);</v>
      </c>
      <c r="K20" s="24" t="str">
        <f t="shared" si="1"/>
        <v>UPDATE corridas_x_lotes SET detalle_paquete = '' WHERE id_cxl = ;</v>
      </c>
    </row>
    <row r="21" spans="2:11" ht="16.8" x14ac:dyDescent="0.3">
      <c r="B21" s="1"/>
      <c r="C21" s="1"/>
      <c r="D21" s="3"/>
      <c r="E21" s="1">
        <v>1</v>
      </c>
      <c r="F21" s="1" t="s">
        <v>556</v>
      </c>
      <c r="G21" s="1">
        <v>1</v>
      </c>
      <c r="H21" s="1" t="s">
        <v>556</v>
      </c>
      <c r="I21" s="1">
        <v>1</v>
      </c>
      <c r="J21" s="23" t="str">
        <f t="shared" si="0"/>
        <v>INSERT INTO corridas_x_lotes (id_lote, detalle_paquete, estatus, fecha_creacion, creado_por, fecha_modificacion, modificado_por) VALUES (, '', 1, GETDATE(), 1, GETDATE(), 1);</v>
      </c>
      <c r="K21" s="24" t="str">
        <f t="shared" si="1"/>
        <v>UPDATE corridas_x_lotes SET detalle_paquete = '' WHERE id_cxl = ;</v>
      </c>
    </row>
    <row r="22" spans="2:11" ht="16.8" x14ac:dyDescent="0.3">
      <c r="B22" s="1"/>
      <c r="C22" s="1"/>
      <c r="D22" s="3"/>
      <c r="E22" s="1">
        <v>1</v>
      </c>
      <c r="F22" s="1" t="s">
        <v>556</v>
      </c>
      <c r="G22" s="1">
        <v>1</v>
      </c>
      <c r="H22" s="1" t="s">
        <v>556</v>
      </c>
      <c r="I22" s="1">
        <v>1</v>
      </c>
      <c r="J22" s="23" t="str">
        <f t="shared" si="0"/>
        <v>INSERT INTO corridas_x_lotes (id_lote, detalle_paquete, estatus, fecha_creacion, creado_por, fecha_modificacion, modificado_por) VALUES (, '', 1, GETDATE(), 1, GETDATE(), 1);</v>
      </c>
      <c r="K22" s="24" t="str">
        <f t="shared" si="1"/>
        <v>UPDATE corridas_x_lotes SET detalle_paquete = '' WHERE id_cxl = ;</v>
      </c>
    </row>
    <row r="23" spans="2:11" ht="16.8" x14ac:dyDescent="0.3">
      <c r="B23" s="1"/>
      <c r="C23" s="1"/>
      <c r="D23" s="3"/>
      <c r="E23" s="1">
        <v>1</v>
      </c>
      <c r="F23" s="1" t="s">
        <v>556</v>
      </c>
      <c r="G23" s="1">
        <v>1</v>
      </c>
      <c r="H23" s="1" t="s">
        <v>556</v>
      </c>
      <c r="I23" s="1">
        <v>1</v>
      </c>
      <c r="J23" s="23" t="str">
        <f t="shared" si="0"/>
        <v>INSERT INTO corridas_x_lotes (id_lote, detalle_paquete, estatus, fecha_creacion, creado_por, fecha_modificacion, modificado_por) VALUES (, '', 1, GETDATE(), 1, GETDATE(), 1);</v>
      </c>
      <c r="K23" s="24" t="str">
        <f t="shared" si="1"/>
        <v>UPDATE corridas_x_lotes SET detalle_paquete = '' WHERE id_cxl = ;</v>
      </c>
    </row>
    <row r="24" spans="2:11" ht="16.8" x14ac:dyDescent="0.3">
      <c r="B24" s="1"/>
      <c r="C24" s="1"/>
      <c r="D24" s="3"/>
      <c r="E24" s="1"/>
      <c r="F24" s="1"/>
      <c r="G24" s="1"/>
      <c r="H24" s="1"/>
      <c r="I24" s="1"/>
    </row>
    <row r="25" spans="2:11" ht="16.8" x14ac:dyDescent="0.3">
      <c r="B25" s="1"/>
      <c r="C25" s="1"/>
      <c r="D25" s="3"/>
      <c r="E25" s="1"/>
      <c r="F25" s="1"/>
      <c r="G25" s="1"/>
      <c r="H25" s="1"/>
      <c r="I25" s="1"/>
    </row>
    <row r="26" spans="2:11" ht="16.8" x14ac:dyDescent="0.3">
      <c r="B26" s="1"/>
      <c r="C26" s="1"/>
      <c r="D26" s="3"/>
      <c r="E26" s="1"/>
      <c r="F26" s="1"/>
      <c r="G26" s="1"/>
      <c r="H26" s="1"/>
      <c r="I26" s="1"/>
    </row>
    <row r="27" spans="2:11" ht="16.8" x14ac:dyDescent="0.3">
      <c r="B27" s="1"/>
      <c r="C27" s="1"/>
      <c r="D27" s="3"/>
      <c r="E27" s="1"/>
      <c r="F27" s="1"/>
      <c r="G27" s="1"/>
      <c r="H27" s="1"/>
      <c r="I27" s="1"/>
    </row>
    <row r="28" spans="2:11" ht="16.8" x14ac:dyDescent="0.3">
      <c r="B28" s="1"/>
      <c r="C28" s="1"/>
      <c r="D28" s="3"/>
      <c r="E28" s="1"/>
      <c r="F28" s="1"/>
      <c r="G28" s="1"/>
      <c r="H28" s="1"/>
      <c r="I28" s="1"/>
    </row>
    <row r="29" spans="2:11" ht="16.8" x14ac:dyDescent="0.3">
      <c r="B29" s="1"/>
      <c r="C29" s="1"/>
      <c r="D29" s="3"/>
      <c r="E29" s="1"/>
      <c r="F29" s="1"/>
      <c r="G29" s="1"/>
      <c r="H29" s="1"/>
      <c r="I29" s="1"/>
    </row>
    <row r="30" spans="2:11" ht="16.8" x14ac:dyDescent="0.3">
      <c r="B30" s="1"/>
      <c r="C30" s="1"/>
      <c r="D30" s="3"/>
      <c r="E30" s="1"/>
      <c r="F30" s="1"/>
      <c r="G30" s="1"/>
      <c r="H30" s="1"/>
      <c r="I30" s="1"/>
    </row>
    <row r="31" spans="2:11" ht="16.8" x14ac:dyDescent="0.3">
      <c r="B31" s="1"/>
      <c r="C31" s="1"/>
      <c r="D31" s="3"/>
      <c r="E31" s="1"/>
      <c r="F31" s="1"/>
      <c r="G31" s="1"/>
      <c r="H31" s="1"/>
      <c r="I31" s="1"/>
    </row>
    <row r="32" spans="2:11" ht="16.8" x14ac:dyDescent="0.3">
      <c r="B32" s="1"/>
      <c r="C32" s="1"/>
      <c r="D32" s="3"/>
      <c r="E32" s="1"/>
      <c r="F32" s="1"/>
      <c r="G32" s="1"/>
      <c r="H32" s="1"/>
      <c r="I32" s="1"/>
    </row>
    <row r="33" spans="2:9" ht="16.8" x14ac:dyDescent="0.3">
      <c r="B33" s="1"/>
      <c r="C33" s="1"/>
      <c r="D33" s="3"/>
      <c r="E33" s="1"/>
      <c r="F33" s="1"/>
      <c r="G33" s="1"/>
      <c r="H33" s="1"/>
      <c r="I33" s="1"/>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A68F-C841-417D-B098-E293FDEBB142}">
  <sheetPr>
    <tabColor rgb="FF002060"/>
  </sheetPr>
  <dimension ref="B2:N33"/>
  <sheetViews>
    <sheetView showGridLines="0" workbookViewId="0">
      <selection activeCell="N5" sqref="M5:N5"/>
    </sheetView>
  </sheetViews>
  <sheetFormatPr baseColWidth="10" defaultRowHeight="14.4" x14ac:dyDescent="0.3"/>
  <cols>
    <col min="1" max="1" width="5.5546875" customWidth="1"/>
    <col min="3" max="3" width="14.109375" bestFit="1" customWidth="1"/>
    <col min="4" max="4" width="36.109375" customWidth="1"/>
    <col min="5" max="5" width="25.6640625" bestFit="1" customWidth="1"/>
    <col min="6" max="7" width="23.5546875" bestFit="1" customWidth="1"/>
    <col min="8" max="8" width="7.21875" bestFit="1" customWidth="1"/>
    <col min="9" max="9" width="13.5546875" bestFit="1" customWidth="1"/>
    <col min="11" max="11" width="17.21875" bestFit="1" customWidth="1"/>
    <col min="12" max="12" width="15" bestFit="1" customWidth="1"/>
    <col min="13" max="13" width="13.109375" customWidth="1"/>
  </cols>
  <sheetData>
    <row r="2" spans="2:14" ht="52.2" x14ac:dyDescent="1.1000000000000001">
      <c r="B2" s="4" t="s">
        <v>558</v>
      </c>
    </row>
    <row r="4" spans="2:14" ht="16.8" x14ac:dyDescent="0.4">
      <c r="B4" s="2" t="s">
        <v>559</v>
      </c>
      <c r="C4" s="2" t="s">
        <v>560</v>
      </c>
      <c r="D4" s="2" t="s">
        <v>561</v>
      </c>
      <c r="E4" s="2" t="s">
        <v>3</v>
      </c>
      <c r="F4" s="2" t="s">
        <v>562</v>
      </c>
      <c r="G4" s="2" t="s">
        <v>563</v>
      </c>
      <c r="H4" s="2" t="s">
        <v>2</v>
      </c>
      <c r="I4" s="2" t="s">
        <v>0</v>
      </c>
      <c r="J4" s="2" t="s">
        <v>1</v>
      </c>
      <c r="K4" s="2" t="s">
        <v>552</v>
      </c>
      <c r="L4" s="2" t="s">
        <v>553</v>
      </c>
      <c r="M4" s="9" t="s">
        <v>564</v>
      </c>
    </row>
    <row r="5" spans="2:14" ht="16.8" x14ac:dyDescent="0.3">
      <c r="B5" s="1"/>
      <c r="C5" s="1">
        <v>482</v>
      </c>
      <c r="D5" s="5" t="s">
        <v>565</v>
      </c>
      <c r="E5" s="5" t="s">
        <v>566</v>
      </c>
      <c r="F5" s="5" t="s">
        <v>567</v>
      </c>
      <c r="G5" s="5" t="s">
        <v>568</v>
      </c>
      <c r="H5" s="1">
        <v>1</v>
      </c>
      <c r="I5" s="1" t="s">
        <v>556</v>
      </c>
      <c r="J5" s="1">
        <v>1</v>
      </c>
      <c r="K5" s="1" t="s">
        <v>556</v>
      </c>
      <c r="L5" s="1">
        <v>1</v>
      </c>
      <c r="M5" s="23" t="str">
        <f>_xlfn.CONCAT(M$4, C5, ", '", D5, "', '", E5, "', '", F5, "', '", G5, "', ", H5, ", ", I5, ", ", J5, ", ", K5, ", ", L5, ");")</f>
        <v>INSERT INTO paquetes_x_condominios (id_condominio, id_paquete, nombre, fecha_inicio, fecha_fin, estatus, fecha_creacion, creado_por, fecha_modificacion, modificado_por) VALUES (482, '326,327,328,395,334,329', 'Descuentos diciembre 2021', '2021-11-30 23:59:59.000', '2021-12-31 23:59:59.000', 1, GETDATE(), 1, GETDATE(), 1);</v>
      </c>
      <c r="N5" s="24" t="str">
        <f>_xlfn.CONCAT("UPDATE paquetes_x_condominios SET id_condominio = '", C5, "' id_paquete = '", D5, "', nombre = '", E5, "', fecha_inicio = '", F5, "' fecha_fin = '", G5, "' estatus = ", H5, " WHERE id_pxc = ",B5, ";")</f>
        <v>UPDATE paquetes_x_condominios SET id_condominio = '482' id_paquete = '326,327,328,395,334,329', nombre = 'Descuentos diciembre 2021', fecha_inicio = '2021-11-30 23:59:59.000' fecha_fin = '2021-12-31 23:59:59.000' estatus = 1 WHERE id_pxc = ;</v>
      </c>
    </row>
    <row r="6" spans="2:14" ht="16.8" x14ac:dyDescent="0.3">
      <c r="B6" s="1"/>
      <c r="C6" s="1">
        <v>482</v>
      </c>
      <c r="D6" s="5" t="s">
        <v>569</v>
      </c>
      <c r="E6" s="5" t="s">
        <v>570</v>
      </c>
      <c r="F6" s="5" t="s">
        <v>568</v>
      </c>
      <c r="G6" s="5" t="s">
        <v>571</v>
      </c>
      <c r="H6" s="1">
        <v>1</v>
      </c>
      <c r="I6" s="1" t="s">
        <v>556</v>
      </c>
      <c r="J6" s="1">
        <v>1</v>
      </c>
      <c r="K6" s="1" t="s">
        <v>556</v>
      </c>
      <c r="L6" s="1">
        <v>1</v>
      </c>
      <c r="M6" s="23" t="str">
        <f t="shared" ref="M6" si="0">_xlfn.CONCAT(M$4, C6, ", '", D6, "', '", E6, "', '", F6, "', '", G6, "', ", H6, ", ", I6, ", ", J6, ", ", K6, ", ", L6, ");")</f>
        <v>INSERT INTO paquetes_x_condominios (id_condominio, id_paquete, nombre, fecha_inicio, fecha_fin, estatus, fecha_creacion, creado_por, fecha_modificacion, modificado_por) VALUES (482, '326,328,334', 'Descuentos enero 2022', '2021-12-31 23:59:59.000', '2022-01-31 23:59:59.000', 1, GETDATE(), 1, GETDATE(), 1);</v>
      </c>
      <c r="N6" s="24" t="str">
        <f t="shared" ref="N6" si="1">_xlfn.CONCAT("UPDATE paquetes_x_condominios SET id_condominio = '", C6, "' id_paquete = '", D6, "', nombre = '", E6, "', fecha_inicio = '", F6, "' fecha_fin = '", G6, "' estatus = ", H6, " WHERE id_pxc = ",B6, ";")</f>
        <v>UPDATE paquetes_x_condominios SET id_condominio = '482' id_paquete = '326,328,334', nombre = 'Descuentos enero 2022', fecha_inicio = '2021-12-31 23:59:59.000' fecha_fin = '2022-01-31 23:59:59.000' estatus = 1 WHERE id_pxc = ;</v>
      </c>
    </row>
    <row r="7" spans="2:14" ht="16.8" x14ac:dyDescent="0.3">
      <c r="B7" s="1"/>
      <c r="C7" s="1"/>
      <c r="D7" s="5"/>
      <c r="E7" s="5"/>
      <c r="F7" s="5"/>
      <c r="G7" s="5"/>
      <c r="H7" s="1"/>
      <c r="I7" s="1"/>
      <c r="J7" s="1"/>
      <c r="K7" s="1"/>
      <c r="L7" s="1"/>
    </row>
    <row r="8" spans="2:14" ht="16.8" x14ac:dyDescent="0.3">
      <c r="B8" s="1"/>
      <c r="C8" s="1"/>
      <c r="D8" s="5"/>
      <c r="E8" s="5"/>
      <c r="F8" s="5"/>
      <c r="G8" s="5"/>
      <c r="H8" s="1"/>
      <c r="I8" s="1"/>
      <c r="J8" s="1"/>
      <c r="K8" s="1"/>
      <c r="L8" s="1"/>
    </row>
    <row r="9" spans="2:14" ht="16.8" x14ac:dyDescent="0.3">
      <c r="B9" s="1"/>
      <c r="C9" s="1"/>
      <c r="D9" s="5"/>
      <c r="E9" s="5"/>
      <c r="F9" s="5"/>
      <c r="G9" s="5"/>
      <c r="H9" s="1"/>
      <c r="I9" s="1"/>
      <c r="J9" s="1"/>
      <c r="K9" s="1"/>
      <c r="L9" s="1"/>
    </row>
    <row r="10" spans="2:14" ht="16.8" x14ac:dyDescent="0.3">
      <c r="B10" s="1"/>
      <c r="C10" s="1"/>
      <c r="D10" s="5"/>
      <c r="E10" s="5"/>
      <c r="F10" s="5"/>
      <c r="G10" s="5"/>
      <c r="H10" s="1"/>
      <c r="I10" s="1"/>
      <c r="J10" s="1"/>
      <c r="K10" s="1"/>
      <c r="L10" s="1"/>
    </row>
    <row r="11" spans="2:14" ht="16.8" x14ac:dyDescent="0.3">
      <c r="B11" s="1"/>
      <c r="C11" s="1"/>
      <c r="D11" s="5"/>
      <c r="E11" s="5"/>
      <c r="F11" s="5"/>
      <c r="G11" s="5"/>
      <c r="H11" s="1"/>
      <c r="I11" s="1"/>
      <c r="J11" s="1"/>
      <c r="K11" s="1"/>
      <c r="L11" s="1"/>
    </row>
    <row r="12" spans="2:14" ht="16.8" x14ac:dyDescent="0.3">
      <c r="B12" s="1"/>
      <c r="C12" s="1"/>
      <c r="D12" s="5"/>
      <c r="E12" s="5"/>
      <c r="F12" s="5"/>
      <c r="G12" s="5"/>
      <c r="H12" s="1"/>
      <c r="I12" s="1"/>
      <c r="J12" s="1"/>
      <c r="K12" s="1"/>
      <c r="L12" s="1"/>
    </row>
    <row r="13" spans="2:14" ht="16.8" x14ac:dyDescent="0.3">
      <c r="B13" s="1"/>
      <c r="C13" s="1"/>
      <c r="D13" s="5"/>
      <c r="E13" s="5"/>
      <c r="F13" s="5"/>
      <c r="G13" s="5"/>
      <c r="H13" s="1"/>
      <c r="I13" s="1"/>
      <c r="J13" s="1"/>
      <c r="K13" s="1"/>
      <c r="L13" s="1"/>
    </row>
    <row r="14" spans="2:14" ht="16.8" x14ac:dyDescent="0.3">
      <c r="B14" s="1"/>
      <c r="C14" s="1"/>
      <c r="D14" s="5"/>
      <c r="E14" s="5"/>
      <c r="F14" s="5"/>
      <c r="G14" s="5"/>
      <c r="H14" s="1"/>
      <c r="I14" s="1"/>
      <c r="J14" s="1"/>
      <c r="K14" s="1"/>
      <c r="L14" s="1"/>
    </row>
    <row r="15" spans="2:14" ht="16.8" x14ac:dyDescent="0.3">
      <c r="B15" s="1"/>
      <c r="C15" s="1"/>
      <c r="D15" s="5"/>
      <c r="E15" s="5"/>
      <c r="F15" s="5"/>
      <c r="G15" s="5"/>
      <c r="H15" s="1"/>
      <c r="I15" s="1"/>
      <c r="J15" s="1"/>
      <c r="K15" s="1"/>
      <c r="L15" s="1"/>
    </row>
    <row r="16" spans="2:14" ht="16.8" x14ac:dyDescent="0.3">
      <c r="B16" s="1"/>
      <c r="C16" s="1"/>
      <c r="D16" s="5"/>
      <c r="E16" s="5"/>
      <c r="F16" s="5"/>
      <c r="G16" s="5"/>
      <c r="H16" s="1"/>
      <c r="I16" s="1"/>
      <c r="J16" s="1"/>
      <c r="K16" s="1"/>
      <c r="L16" s="1"/>
    </row>
    <row r="17" spans="2:12" ht="16.8" x14ac:dyDescent="0.3">
      <c r="B17" s="1"/>
      <c r="C17" s="1"/>
      <c r="D17" s="5"/>
      <c r="E17" s="5"/>
      <c r="F17" s="5"/>
      <c r="G17" s="5"/>
      <c r="H17" s="1"/>
      <c r="I17" s="1"/>
      <c r="J17" s="1"/>
      <c r="K17" s="1"/>
      <c r="L17" s="1"/>
    </row>
    <row r="18" spans="2:12" ht="16.8" x14ac:dyDescent="0.3">
      <c r="B18" s="1"/>
      <c r="C18" s="1"/>
      <c r="D18" s="5"/>
      <c r="E18" s="5"/>
      <c r="F18" s="5"/>
      <c r="G18" s="5"/>
      <c r="H18" s="1"/>
      <c r="I18" s="1"/>
      <c r="J18" s="1"/>
      <c r="K18" s="1"/>
      <c r="L18" s="1"/>
    </row>
    <row r="19" spans="2:12" ht="16.8" x14ac:dyDescent="0.3">
      <c r="B19" s="1"/>
      <c r="C19" s="1"/>
      <c r="D19" s="5"/>
      <c r="E19" s="5"/>
      <c r="F19" s="5"/>
      <c r="G19" s="5"/>
      <c r="H19" s="1"/>
      <c r="I19" s="1"/>
      <c r="J19" s="1"/>
      <c r="K19" s="1"/>
      <c r="L19" s="1"/>
    </row>
    <row r="20" spans="2:12" ht="16.8" x14ac:dyDescent="0.3">
      <c r="B20" s="6"/>
      <c r="C20" s="6"/>
      <c r="D20" s="3"/>
      <c r="E20" s="3"/>
      <c r="F20" s="3"/>
      <c r="G20" s="3"/>
      <c r="H20" s="1"/>
      <c r="I20" s="1"/>
      <c r="J20" s="1"/>
      <c r="K20" s="1"/>
      <c r="L20" s="1"/>
    </row>
    <row r="21" spans="2:12" ht="16.8" x14ac:dyDescent="0.3">
      <c r="B21" s="6"/>
      <c r="C21" s="6"/>
      <c r="D21" s="3"/>
      <c r="E21" s="3"/>
      <c r="F21" s="3"/>
      <c r="G21" s="3"/>
      <c r="H21" s="1"/>
      <c r="I21" s="1"/>
      <c r="J21" s="1"/>
      <c r="K21" s="1"/>
      <c r="L21" s="1"/>
    </row>
    <row r="22" spans="2:12" ht="16.8" x14ac:dyDescent="0.3">
      <c r="B22" s="6"/>
      <c r="C22" s="6"/>
      <c r="D22" s="3"/>
      <c r="E22" s="3"/>
      <c r="F22" s="3"/>
      <c r="G22" s="3"/>
      <c r="H22" s="1"/>
      <c r="I22" s="1"/>
      <c r="J22" s="1"/>
      <c r="K22" s="1"/>
      <c r="L22" s="1"/>
    </row>
    <row r="23" spans="2:12" ht="16.8" x14ac:dyDescent="0.3">
      <c r="B23" s="6"/>
      <c r="C23" s="6"/>
      <c r="D23" s="3"/>
      <c r="E23" s="3"/>
      <c r="F23" s="3"/>
      <c r="G23" s="3"/>
      <c r="H23" s="1"/>
      <c r="I23" s="1"/>
      <c r="J23" s="1"/>
      <c r="K23" s="1"/>
      <c r="L23" s="1"/>
    </row>
    <row r="24" spans="2:12" ht="16.8" x14ac:dyDescent="0.3">
      <c r="B24" s="1"/>
      <c r="C24" s="1"/>
      <c r="D24" s="5"/>
      <c r="E24" s="5"/>
      <c r="F24" s="5"/>
      <c r="G24" s="5"/>
      <c r="H24" s="1"/>
      <c r="I24" s="1"/>
      <c r="J24" s="1"/>
      <c r="K24" s="1"/>
      <c r="L24" s="1"/>
    </row>
    <row r="25" spans="2:12" ht="16.8" x14ac:dyDescent="0.3">
      <c r="B25" s="1"/>
      <c r="C25" s="1"/>
      <c r="D25" s="5"/>
      <c r="E25" s="5"/>
      <c r="F25" s="5"/>
      <c r="G25" s="5"/>
      <c r="H25" s="1"/>
      <c r="I25" s="1"/>
      <c r="J25" s="1"/>
      <c r="K25" s="1"/>
      <c r="L25" s="1"/>
    </row>
    <row r="26" spans="2:12" ht="16.8" x14ac:dyDescent="0.3">
      <c r="B26" s="1"/>
      <c r="C26" s="1"/>
      <c r="D26" s="5"/>
      <c r="E26" s="5"/>
      <c r="F26" s="5"/>
      <c r="G26" s="5"/>
      <c r="H26" s="1"/>
      <c r="I26" s="1"/>
      <c r="J26" s="1"/>
      <c r="K26" s="1"/>
      <c r="L26" s="1"/>
    </row>
    <row r="27" spans="2:12" ht="16.8" x14ac:dyDescent="0.3">
      <c r="B27" s="1"/>
      <c r="C27" s="1"/>
      <c r="D27" s="5"/>
      <c r="E27" s="5"/>
      <c r="F27" s="5"/>
      <c r="G27" s="5"/>
      <c r="H27" s="1"/>
      <c r="I27" s="1"/>
      <c r="J27" s="1"/>
      <c r="K27" s="1"/>
      <c r="L27" s="1"/>
    </row>
    <row r="28" spans="2:12" ht="16.8" x14ac:dyDescent="0.3">
      <c r="B28" s="1"/>
      <c r="C28" s="1"/>
      <c r="D28" s="5"/>
      <c r="E28" s="5"/>
      <c r="F28" s="5"/>
      <c r="G28" s="5"/>
      <c r="H28" s="1"/>
      <c r="I28" s="1"/>
      <c r="J28" s="1"/>
      <c r="K28" s="1"/>
      <c r="L28" s="1"/>
    </row>
    <row r="29" spans="2:12" ht="16.8" x14ac:dyDescent="0.3">
      <c r="B29" s="1"/>
      <c r="C29" s="1"/>
      <c r="D29" s="5"/>
      <c r="E29" s="5"/>
      <c r="F29" s="5"/>
      <c r="G29" s="5"/>
      <c r="H29" s="1"/>
      <c r="I29" s="1"/>
      <c r="J29" s="1"/>
      <c r="K29" s="1"/>
      <c r="L29" s="1"/>
    </row>
    <row r="30" spans="2:12" ht="16.8" x14ac:dyDescent="0.3">
      <c r="B30" s="1"/>
      <c r="C30" s="1"/>
      <c r="D30" s="5"/>
      <c r="E30" s="5"/>
      <c r="F30" s="5"/>
      <c r="G30" s="5"/>
      <c r="H30" s="1"/>
      <c r="I30" s="1"/>
      <c r="J30" s="1"/>
      <c r="K30" s="1"/>
      <c r="L30" s="1"/>
    </row>
    <row r="31" spans="2:12" ht="16.8" x14ac:dyDescent="0.3">
      <c r="B31" s="1"/>
      <c r="C31" s="1"/>
      <c r="D31" s="5"/>
      <c r="E31" s="5"/>
      <c r="F31" s="5"/>
      <c r="G31" s="5"/>
      <c r="H31" s="1"/>
      <c r="I31" s="1"/>
      <c r="J31" s="1"/>
      <c r="K31" s="1"/>
      <c r="L31" s="1"/>
    </row>
    <row r="32" spans="2:12" ht="16.8" x14ac:dyDescent="0.3">
      <c r="B32" s="1"/>
      <c r="C32" s="1"/>
      <c r="D32" s="5"/>
      <c r="E32" s="5"/>
      <c r="F32" s="5"/>
      <c r="G32" s="5"/>
      <c r="H32" s="1"/>
      <c r="I32" s="1"/>
      <c r="J32" s="1"/>
      <c r="K32" s="1"/>
      <c r="L32" s="1"/>
    </row>
    <row r="33" spans="2:12" ht="16.8" x14ac:dyDescent="0.3">
      <c r="B33" s="1"/>
      <c r="C33" s="1"/>
      <c r="D33" s="5"/>
      <c r="E33" s="5"/>
      <c r="F33" s="5"/>
      <c r="G33" s="5"/>
      <c r="H33" s="1"/>
      <c r="I33" s="1"/>
      <c r="J33" s="1"/>
      <c r="K33" s="1"/>
      <c r="L33" s="1"/>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ABB34-E240-4108-87F2-DC44CA514DE1}">
  <sheetPr>
    <tabColor rgb="FF002A6C"/>
  </sheetPr>
  <dimension ref="B1:N16"/>
  <sheetViews>
    <sheetView showGridLines="0" topLeftCell="A2" zoomScale="85" zoomScaleNormal="85" zoomScalePageLayoutView="80" workbookViewId="0">
      <selection activeCell="D25" sqref="D25"/>
    </sheetView>
  </sheetViews>
  <sheetFormatPr baseColWidth="10" defaultColWidth="9.109375" defaultRowHeight="13.2" x14ac:dyDescent="0.25"/>
  <cols>
    <col min="1" max="1" width="4.77734375" style="10" customWidth="1"/>
    <col min="2" max="2" width="13.6640625" style="27" customWidth="1"/>
    <col min="3" max="3" width="8.44140625" style="27" bestFit="1" customWidth="1"/>
    <col min="4" max="4" width="60.88671875" style="27" customWidth="1"/>
    <col min="5" max="5" width="12.33203125" style="27" bestFit="1" customWidth="1"/>
    <col min="6" max="6" width="11.77734375" style="10" bestFit="1" customWidth="1"/>
    <col min="7" max="7" width="9.109375" style="10" bestFit="1" customWidth="1"/>
    <col min="8" max="8" width="8.33203125" style="10" bestFit="1" customWidth="1"/>
    <col min="9" max="9" width="15.5546875" style="10" bestFit="1" customWidth="1"/>
    <col min="10" max="10" width="12.21875" style="10" bestFit="1" customWidth="1"/>
    <col min="11" max="11" width="17.77734375" style="10" customWidth="1"/>
    <col min="12" max="12" width="18.33203125" style="10" customWidth="1"/>
    <col min="13" max="13" width="16.6640625" style="10" customWidth="1"/>
    <col min="14" max="16384" width="9.109375" style="10"/>
  </cols>
  <sheetData>
    <row r="1" spans="2:14" ht="15.9" customHeight="1" x14ac:dyDescent="0.25">
      <c r="B1" s="38"/>
      <c r="C1" s="38"/>
      <c r="D1" s="38"/>
      <c r="E1" s="38"/>
    </row>
    <row r="2" spans="2:14" ht="15.9" customHeight="1" x14ac:dyDescent="0.25">
      <c r="B2" s="11"/>
      <c r="C2" s="11"/>
      <c r="D2" s="11"/>
      <c r="E2" s="11"/>
    </row>
    <row r="3" spans="2:14" ht="34.799999999999997" x14ac:dyDescent="0.75">
      <c r="B3" s="12" t="s">
        <v>572</v>
      </c>
      <c r="C3" s="12"/>
      <c r="D3" s="12"/>
      <c r="E3" s="13" t="s">
        <v>573</v>
      </c>
      <c r="F3" s="14"/>
      <c r="G3" s="14"/>
      <c r="H3" s="14"/>
      <c r="I3" s="14"/>
      <c r="J3" s="14"/>
      <c r="K3" s="14"/>
      <c r="L3" s="14"/>
      <c r="M3" s="14"/>
    </row>
    <row r="4" spans="2:14" ht="19.2" x14ac:dyDescent="0.45">
      <c r="B4" s="15"/>
      <c r="C4" s="15"/>
      <c r="D4" s="15"/>
      <c r="E4" s="13" t="s">
        <v>574</v>
      </c>
      <c r="F4" s="14"/>
      <c r="G4" s="14"/>
      <c r="H4" s="14"/>
      <c r="I4" s="14"/>
      <c r="J4" s="14"/>
      <c r="K4" s="14"/>
      <c r="L4" s="14"/>
      <c r="M4" s="14"/>
    </row>
    <row r="5" spans="2:14" s="18" customFormat="1" ht="15" customHeight="1" x14ac:dyDescent="0.45">
      <c r="B5" s="39"/>
      <c r="C5" s="39"/>
      <c r="D5" s="39"/>
      <c r="E5" s="39"/>
      <c r="F5" s="16"/>
      <c r="G5" s="17"/>
      <c r="H5" s="17"/>
      <c r="I5" s="16"/>
      <c r="J5" s="16"/>
      <c r="K5" s="16"/>
      <c r="L5" s="16"/>
      <c r="M5" s="16"/>
    </row>
    <row r="6" spans="2:14" s="21" customFormat="1" ht="28.5" customHeight="1" x14ac:dyDescent="0.35">
      <c r="B6" s="19" t="s">
        <v>575</v>
      </c>
      <c r="C6" s="19" t="s">
        <v>576</v>
      </c>
      <c r="D6" s="19" t="s">
        <v>3</v>
      </c>
      <c r="E6" s="19" t="s">
        <v>577</v>
      </c>
      <c r="F6" s="19" t="s">
        <v>578</v>
      </c>
      <c r="G6" s="19" t="s">
        <v>579</v>
      </c>
      <c r="H6" s="19" t="s">
        <v>2</v>
      </c>
      <c r="I6" s="19" t="s">
        <v>0</v>
      </c>
      <c r="J6" s="19" t="s">
        <v>1</v>
      </c>
      <c r="K6" s="13" t="str">
        <f>CONCATENATE("INSERT INTO ", E$4, " (", C6, ", ", D6, ", ", E6, ", ", F6, ", ", G6, ", ", H6, ", ", I6, ", ", J6, ") VALUES (")</f>
        <v>INSERT INTO direcciones (id_sede, nombre, tipo_oficina, hora_inicio, hora_fin, estatus, fecha_creacion, creado_por) VALUES (</v>
      </c>
      <c r="L6" s="20"/>
      <c r="M6" s="20"/>
    </row>
    <row r="7" spans="2:14" s="26" customFormat="1" ht="33.6" x14ac:dyDescent="0.25">
      <c r="B7" s="22">
        <v>1</v>
      </c>
      <c r="C7" s="22">
        <v>1</v>
      </c>
      <c r="D7" s="22" t="s">
        <v>580</v>
      </c>
      <c r="E7" s="22">
        <v>2</v>
      </c>
      <c r="F7" s="22">
        <v>9</v>
      </c>
      <c r="G7" s="22">
        <v>6</v>
      </c>
      <c r="H7" s="22">
        <v>1</v>
      </c>
      <c r="I7" s="22" t="s">
        <v>581</v>
      </c>
      <c r="J7" s="22">
        <v>1</v>
      </c>
      <c r="K7" s="23" t="str">
        <f>CONCATENATE(K$6, C7, ", '", D7, "', ", E7, ", ", F7, ", ", G7, ", ", H7, ", ", I7, ", ", J7, ");")</f>
        <v>INSERT INTO direcciones (id_sede, nombre, tipo_oficina, hora_inicio, hora_fin, estatus, fecha_creacion, creado_por) VALUES (1, 'Venustiano Crranza No.2425, Col. Lomas los Filtros, C.P. 78210, San Luis Potosí (Frente al Club Deportivo Potosino)', 2, 9, 6, 1, GETDATE(), 1);</v>
      </c>
      <c r="L7" s="24" t="str">
        <f>CONCATENATE("UPDATE ", E$4, " SET ", D$6, " = '", D7, "', ", E$6, " = ", E7, ", ", F$6, " = ", F7, ", ", G$6, " = ", G7, ", ", H$6, " = ", H7, " WHERE ", B$6, " = ", B7, ";")</f>
        <v>UPDATE direcciones SET nombre = 'Venustiano Crranza No.2425, Col. Lomas los Filtros, C.P. 78210, San Luis Potosí (Frente al Club Deportivo Potosino)', tipo_oficina = 2, hora_inicio = 9, hora_fin = 6, estatus = 1 WHERE id_direccion = 1;</v>
      </c>
      <c r="M7" s="25" t="str">
        <f>CONCATENATE("DELETE FROM ", E$4, " WHERE ", B$6, " = ", B7, ";")</f>
        <v>DELETE FROM direcciones WHERE id_direccion = 1;</v>
      </c>
      <c r="N7" s="26" t="s">
        <v>582</v>
      </c>
    </row>
    <row r="8" spans="2:14" s="26" customFormat="1" ht="33.6" x14ac:dyDescent="0.25">
      <c r="B8" s="22">
        <v>2</v>
      </c>
      <c r="C8" s="22">
        <v>2</v>
      </c>
      <c r="D8" s="22" t="s">
        <v>583</v>
      </c>
      <c r="E8" s="22">
        <v>2</v>
      </c>
      <c r="F8" s="22">
        <v>9</v>
      </c>
      <c r="G8" s="22">
        <v>6</v>
      </c>
      <c r="H8" s="22">
        <v>1</v>
      </c>
      <c r="I8" s="22" t="s">
        <v>581</v>
      </c>
      <c r="J8" s="22">
        <v>1</v>
      </c>
      <c r="K8" s="23" t="str">
        <f t="shared" ref="K8:K16" si="0">CONCATENATE(K$6, C8, ", '", D8, "', ", E8, ", ", F8, ", ", G8, ", ", H8, ", ", I8, ", ", J8, ");")</f>
        <v>INSERT INTO direcciones (id_sede, nombre, tipo_oficina, hora_inicio, hora_fin, estatus, fecha_creacion, creado_por) VALUES (2, 'Blvd. Bernardo Quintana 558, Arboledas, 76140 Santiago de Querétaro, Qro.', 2, 9, 6, 1, GETDATE(), 1);</v>
      </c>
      <c r="L8" s="24" t="str">
        <f t="shared" ref="L8:L16" si="1">CONCATENATE("UPDATE ", E$4, " SET ", D$6, " = '", D8, "', ", E$6, " = ", E8, ", ", F$6, " = ", F8, ", ", G$6, " = ", G8, ", ", H$6, " = ", H8, " WHERE ", B$6, " = ", B8, ";")</f>
        <v>UPDATE direcciones SET nombre = 'Blvd. Bernardo Quintana 558, Arboledas, 76140 Santiago de Querétaro, Qro.', tipo_oficina = 2, hora_inicio = 9, hora_fin = 6, estatus = 1 WHERE id_direccion = 2;</v>
      </c>
      <c r="M8" s="25" t="str">
        <f t="shared" ref="M8:M16" si="2">CONCATENATE("DELETE FROM ", E$4, " WHERE ", B$6, " = ", B8, ";")</f>
        <v>DELETE FROM direcciones WHERE id_direccion = 2;</v>
      </c>
      <c r="N8" s="26" t="s">
        <v>582</v>
      </c>
    </row>
    <row r="9" spans="2:14" s="26" customFormat="1" ht="33.6" x14ac:dyDescent="0.25">
      <c r="B9" s="22">
        <v>3</v>
      </c>
      <c r="C9" s="22">
        <v>3</v>
      </c>
      <c r="D9" s="22" t="s">
        <v>584</v>
      </c>
      <c r="E9" s="22">
        <v>2</v>
      </c>
      <c r="F9" s="22">
        <v>9</v>
      </c>
      <c r="G9" s="22">
        <v>6</v>
      </c>
      <c r="H9" s="22">
        <v>1</v>
      </c>
      <c r="I9" s="22" t="s">
        <v>581</v>
      </c>
      <c r="J9" s="22">
        <v>1</v>
      </c>
      <c r="K9" s="23" t="str">
        <f t="shared" si="0"/>
        <v>INSERT INTO direcciones (id_sede, nombre, tipo_oficina, hora_inicio, hora_fin, estatus, fecha_creacion, creado_por) VALUES (3, 'Calle 72 342, Centro, 97000 Mérida, Yuc (entre calle 33 y 33-A referencias: Av. Capules entre Av. Reforma casona Villa Aurora).', 2, 9, 6, 1, GETDATE(), 1);</v>
      </c>
      <c r="L9" s="24" t="str">
        <f t="shared" si="1"/>
        <v>UPDATE direcciones SET nombre = 'Calle 72 342, Centro, 97000 Mérida, Yuc (entre calle 33 y 33-A referencias: Av. Capules entre Av. Reforma casona Villa Aurora).', tipo_oficina = 2, hora_inicio = 9, hora_fin = 6, estatus = 1 WHERE id_direccion = 3;</v>
      </c>
      <c r="M9" s="25" t="str">
        <f t="shared" si="2"/>
        <v>DELETE FROM direcciones WHERE id_direccion = 3;</v>
      </c>
      <c r="N9" s="26" t="s">
        <v>582</v>
      </c>
    </row>
    <row r="10" spans="2:14" s="26" customFormat="1" ht="33.6" x14ac:dyDescent="0.25">
      <c r="B10" s="22">
        <v>4</v>
      </c>
      <c r="C10" s="22">
        <v>4</v>
      </c>
      <c r="D10" s="22" t="s">
        <v>585</v>
      </c>
      <c r="E10" s="22">
        <v>2</v>
      </c>
      <c r="F10" s="22">
        <v>9</v>
      </c>
      <c r="G10" s="22">
        <v>6</v>
      </c>
      <c r="H10" s="22">
        <v>1</v>
      </c>
      <c r="I10" s="22" t="s">
        <v>581</v>
      </c>
      <c r="J10" s="22">
        <v>1</v>
      </c>
      <c r="K10" s="23" t="str">
        <f t="shared" si="0"/>
        <v>INSERT INTO direcciones (id_sede, nombre, tipo_oficina, hora_inicio, hora_fin, estatus, fecha_creacion, creado_por) VALUES (4, 'Av. Homero 906, Polanco, Polanco II Secc, Miguel Hidalgo, 11550 Ciudad de México, CDMX', 2, 9, 6, 1, GETDATE(), 1);</v>
      </c>
      <c r="L10" s="24" t="str">
        <f t="shared" si="1"/>
        <v>UPDATE direcciones SET nombre = 'Av. Homero 906, Polanco, Polanco II Secc, Miguel Hidalgo, 11550 Ciudad de México, CDMX', tipo_oficina = 2, hora_inicio = 9, hora_fin = 6, estatus = 1 WHERE id_direccion = 4;</v>
      </c>
      <c r="M10" s="25" t="str">
        <f t="shared" si="2"/>
        <v>DELETE FROM direcciones WHERE id_direccion = 4;</v>
      </c>
      <c r="N10" s="26" t="s">
        <v>582</v>
      </c>
    </row>
    <row r="11" spans="2:14" s="26" customFormat="1" ht="50.4" x14ac:dyDescent="0.25">
      <c r="B11" s="22">
        <v>5</v>
      </c>
      <c r="C11" s="22">
        <v>5</v>
      </c>
      <c r="D11" s="22" t="s">
        <v>586</v>
      </c>
      <c r="E11" s="22">
        <v>2</v>
      </c>
      <c r="F11" s="22">
        <v>9</v>
      </c>
      <c r="G11" s="22">
        <v>6</v>
      </c>
      <c r="H11" s="22">
        <v>1</v>
      </c>
      <c r="I11" s="22" t="s">
        <v>581</v>
      </c>
      <c r="J11" s="22">
        <v>1</v>
      </c>
      <c r="K11" s="23" t="str">
        <f t="shared" si="0"/>
        <v>INSERT INTO direcciones (id_sede, nombre, tipo_oficina, hora_inicio, hora_fin, estatus, fecha_creacion, creado_por) VALUES (5, 'Vasco de Quiroga no. 101, esquina Boulevard López Mateos, planta baja, Colina Los Gavilanes C.P. 37270, León, Guanajuato (frente al estadio Torre Maderas).', 2, 9, 6, 1, GETDATE(), 1);</v>
      </c>
      <c r="L11" s="24" t="str">
        <f t="shared" si="1"/>
        <v>UPDATE direcciones SET nombre = 'Vasco de Quiroga no. 101, esquina Boulevard López Mateos, planta baja, Colina Los Gavilanes C.P. 37270, León, Guanajuato (frente al estadio Torre Maderas).', tipo_oficina = 2, hora_inicio = 9, hora_fin = 6, estatus = 1 WHERE id_direccion = 5;</v>
      </c>
      <c r="M11" s="25" t="str">
        <f t="shared" si="2"/>
        <v>DELETE FROM direcciones WHERE id_direccion = 5;</v>
      </c>
      <c r="N11" s="26" t="s">
        <v>582</v>
      </c>
    </row>
    <row r="12" spans="2:14" s="26" customFormat="1" ht="33.6" x14ac:dyDescent="0.25">
      <c r="B12" s="22">
        <v>8</v>
      </c>
      <c r="C12" s="22">
        <v>1</v>
      </c>
      <c r="D12" s="22" t="s">
        <v>587</v>
      </c>
      <c r="E12" s="22">
        <v>1</v>
      </c>
      <c r="F12" s="22">
        <v>9</v>
      </c>
      <c r="G12" s="22">
        <v>6</v>
      </c>
      <c r="H12" s="22">
        <v>1</v>
      </c>
      <c r="I12" s="22" t="s">
        <v>581</v>
      </c>
      <c r="J12" s="22">
        <v>1</v>
      </c>
      <c r="K12" s="23" t="str">
        <f t="shared" si="0"/>
        <v>INSERT INTO direcciones (id_sede, nombre, tipo_oficina, hora_inicio, hora_fin, estatus, fecha_creacion, creado_por) VALUES (1, 'Av. Venustiano carranza 2425, lomas los filtros, CP 78210 San Luis Potosí, S.L.P.', 1, 9, 6, 1, GETDATE(), 1);</v>
      </c>
      <c r="L12" s="24" t="str">
        <f t="shared" si="1"/>
        <v>UPDATE direcciones SET nombre = 'Av. Venustiano carranza 2425, lomas los filtros, CP 78210 San Luis Potosí, S.L.P.', tipo_oficina = 1, hora_inicio = 9, hora_fin = 6, estatus = 1 WHERE id_direccion = 8;</v>
      </c>
      <c r="M12" s="25" t="str">
        <f t="shared" si="2"/>
        <v>DELETE FROM direcciones WHERE id_direccion = 8;</v>
      </c>
      <c r="N12" s="26" t="s">
        <v>582</v>
      </c>
    </row>
    <row r="13" spans="2:14" s="26" customFormat="1" ht="33.6" x14ac:dyDescent="0.25">
      <c r="B13" s="22">
        <v>9</v>
      </c>
      <c r="C13" s="22">
        <v>2</v>
      </c>
      <c r="D13" s="22" t="s">
        <v>588</v>
      </c>
      <c r="E13" s="22">
        <v>1</v>
      </c>
      <c r="F13" s="22">
        <v>9</v>
      </c>
      <c r="G13" s="22">
        <v>6</v>
      </c>
      <c r="H13" s="22">
        <v>1</v>
      </c>
      <c r="I13" s="22" t="s">
        <v>581</v>
      </c>
      <c r="J13" s="22">
        <v>1</v>
      </c>
      <c r="K13" s="23" t="str">
        <f t="shared" si="0"/>
        <v>INSERT INTO direcciones (id_sede, nombre, tipo_oficina, hora_inicio, hora_fin, estatus, fecha_creacion, creado_por) VALUES (2, 'Blvd. Bernando Quintana 160, carretas, CP 76050 Santiago de Querétaro, Qro.', 1, 9, 6, 1, GETDATE(), 1);</v>
      </c>
      <c r="L13" s="24" t="str">
        <f t="shared" si="1"/>
        <v>UPDATE direcciones SET nombre = 'Blvd. Bernando Quintana 160, carretas, CP 76050 Santiago de Querétaro, Qro.', tipo_oficina = 1, hora_inicio = 9, hora_fin = 6, estatus = 1 WHERE id_direccion = 9;</v>
      </c>
      <c r="M13" s="25" t="str">
        <f t="shared" si="2"/>
        <v>DELETE FROM direcciones WHERE id_direccion = 9;</v>
      </c>
      <c r="N13" s="26" t="s">
        <v>582</v>
      </c>
    </row>
    <row r="14" spans="2:14" s="26" customFormat="1" ht="33.6" x14ac:dyDescent="0.25">
      <c r="B14" s="22">
        <v>10</v>
      </c>
      <c r="C14" s="22">
        <v>3</v>
      </c>
      <c r="D14" s="22" t="s">
        <v>589</v>
      </c>
      <c r="E14" s="22">
        <v>1</v>
      </c>
      <c r="F14" s="22">
        <v>9</v>
      </c>
      <c r="G14" s="22">
        <v>6</v>
      </c>
      <c r="H14" s="22">
        <v>1</v>
      </c>
      <c r="I14" s="22" t="s">
        <v>581</v>
      </c>
      <c r="J14" s="22">
        <v>1</v>
      </c>
      <c r="K14" s="23" t="str">
        <f t="shared" si="0"/>
        <v>INSERT INTO direcciones (id_sede, nombre, tipo_oficina, hora_inicio, hora_fin, estatus, fecha_creacion, creado_por) VALUES (3, 'Calle 72 #342 por 33 y 33-a Colonia centro., CP 97000 Mérida, Yucatán.', 1, 9, 6, 1, GETDATE(), 1);</v>
      </c>
      <c r="L14" s="24" t="str">
        <f t="shared" si="1"/>
        <v>UPDATE direcciones SET nombre = 'Calle 72 #342 por 33 y 33-a Colonia centro., CP 97000 Mérida, Yucatán.', tipo_oficina = 1, hora_inicio = 9, hora_fin = 6, estatus = 1 WHERE id_direccion = 10;</v>
      </c>
      <c r="M14" s="25" t="str">
        <f t="shared" si="2"/>
        <v>DELETE FROM direcciones WHERE id_direccion = 10;</v>
      </c>
      <c r="N14" s="26" t="s">
        <v>582</v>
      </c>
    </row>
    <row r="15" spans="2:14" s="26" customFormat="1" ht="33.6" x14ac:dyDescent="0.25">
      <c r="B15" s="22">
        <v>11</v>
      </c>
      <c r="C15" s="22">
        <v>4</v>
      </c>
      <c r="D15" s="22" t="s">
        <v>590</v>
      </c>
      <c r="E15" s="22">
        <v>1</v>
      </c>
      <c r="F15" s="22">
        <v>9</v>
      </c>
      <c r="G15" s="22">
        <v>6</v>
      </c>
      <c r="H15" s="22">
        <v>1</v>
      </c>
      <c r="I15" s="22" t="s">
        <v>581</v>
      </c>
      <c r="J15" s="22">
        <v>1</v>
      </c>
      <c r="K15" s="23" t="str">
        <f t="shared" si="0"/>
        <v>INSERT INTO direcciones (id_sede, nombre, tipo_oficina, hora_inicio, hora_fin, estatus, fecha_creacion, creado_por) VALUES (4, 'Av. Homero 906, Col. Polanco IV Seccion de Miguel Hidalgo cdmx. CP 11550', 1, 9, 6, 1, GETDATE(), 1);</v>
      </c>
      <c r="L15" s="24" t="str">
        <f t="shared" si="1"/>
        <v>UPDATE direcciones SET nombre = 'Av. Homero 906, Col. Polanco IV Seccion de Miguel Hidalgo cdmx. CP 11550', tipo_oficina = 1, hora_inicio = 9, hora_fin = 6, estatus = 1 WHERE id_direccion = 11;</v>
      </c>
      <c r="M15" s="25" t="str">
        <f t="shared" si="2"/>
        <v>DELETE FROM direcciones WHERE id_direccion = 11;</v>
      </c>
      <c r="N15" s="26" t="s">
        <v>582</v>
      </c>
    </row>
    <row r="16" spans="2:14" s="26" customFormat="1" ht="33.6" x14ac:dyDescent="0.25">
      <c r="B16" s="22">
        <v>12</v>
      </c>
      <c r="C16" s="22">
        <v>5</v>
      </c>
      <c r="D16" s="22" t="s">
        <v>591</v>
      </c>
      <c r="E16" s="22">
        <v>1</v>
      </c>
      <c r="F16" s="22">
        <v>9</v>
      </c>
      <c r="G16" s="22">
        <v>6</v>
      </c>
      <c r="H16" s="22">
        <v>1</v>
      </c>
      <c r="I16" s="22" t="s">
        <v>581</v>
      </c>
      <c r="J16" s="22">
        <v>1</v>
      </c>
      <c r="K16" s="23" t="str">
        <f t="shared" si="0"/>
        <v>INSERT INTO direcciones (id_sede, nombre, tipo_oficina, hora_inicio, hora_fin, estatus, fecha_creacion, creado_por) VALUES (5, 'Blvd. Lopez Mateos, Esq. Vasco de Quiroga 101 P.B., colonia fuentes, CP 37270, León Gto.', 1, 9, 6, 1, GETDATE(), 1);</v>
      </c>
      <c r="L16" s="24" t="str">
        <f t="shared" si="1"/>
        <v>UPDATE direcciones SET nombre = 'Blvd. Lopez Mateos, Esq. Vasco de Quiroga 101 P.B., colonia fuentes, CP 37270, León Gto.', tipo_oficina = 1, hora_inicio = 9, hora_fin = 6, estatus = 1 WHERE id_direccion = 12;</v>
      </c>
      <c r="M16" s="25" t="str">
        <f t="shared" si="2"/>
        <v>DELETE FROM direcciones WHERE id_direccion = 12;</v>
      </c>
      <c r="N16" s="26" t="s">
        <v>582</v>
      </c>
    </row>
  </sheetData>
  <mergeCells count="2">
    <mergeCell ref="B1:E1"/>
    <mergeCell ref="B5:E5"/>
  </mergeCells>
  <pageMargins left="0.25" right="0.25" top="0.75" bottom="0.75" header="0.3" footer="0.3"/>
  <pageSetup scale="45" fitToWidth="0"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04A-52D0-48B1-A9D5-56798C735320}">
  <sheetPr>
    <tabColor rgb="FF002A6C"/>
  </sheetPr>
  <dimension ref="B1:M17"/>
  <sheetViews>
    <sheetView showGridLines="0" zoomScale="85" zoomScaleNormal="85" zoomScalePageLayoutView="80" workbookViewId="0">
      <selection activeCell="J7" sqref="J7:K7"/>
    </sheetView>
  </sheetViews>
  <sheetFormatPr baseColWidth="10" defaultColWidth="9.109375" defaultRowHeight="13.2" x14ac:dyDescent="0.25"/>
  <cols>
    <col min="1" max="1" width="4.77734375" style="10" customWidth="1"/>
    <col min="2" max="2" width="13.6640625" style="27" customWidth="1"/>
    <col min="3" max="3" width="45.44140625" style="27" bestFit="1" customWidth="1"/>
    <col min="4" max="4" width="14.21875" style="27" bestFit="1" customWidth="1"/>
    <col min="5" max="5" width="12.6640625" style="27" bestFit="1" customWidth="1"/>
    <col min="6" max="6" width="12.109375" style="10" bestFit="1" customWidth="1"/>
    <col min="7" max="7" width="8.21875" style="10" bestFit="1" customWidth="1"/>
    <col min="8" max="8" width="15.109375" style="10" bestFit="1" customWidth="1"/>
    <col min="9" max="9" width="16.109375" style="10" bestFit="1" customWidth="1"/>
    <col min="10" max="10" width="17.77734375" style="10" customWidth="1"/>
    <col min="11" max="11" width="18.33203125" style="10" customWidth="1"/>
    <col min="12" max="12" width="16.6640625" style="10" customWidth="1"/>
    <col min="13" max="16384" width="9.109375" style="10"/>
  </cols>
  <sheetData>
    <row r="1" spans="2:13" ht="15.9" customHeight="1" x14ac:dyDescent="0.25">
      <c r="B1" s="38"/>
      <c r="C1" s="38"/>
      <c r="D1" s="38"/>
      <c r="E1" s="38"/>
    </row>
    <row r="2" spans="2:13" ht="15.9" customHeight="1" x14ac:dyDescent="0.25">
      <c r="B2" s="11"/>
      <c r="C2" s="11"/>
      <c r="D2" s="11"/>
      <c r="E2" s="11"/>
    </row>
    <row r="3" spans="2:13" ht="34.799999999999997" x14ac:dyDescent="0.75">
      <c r="B3" s="12" t="s">
        <v>606</v>
      </c>
      <c r="C3" s="12"/>
      <c r="D3" s="12"/>
      <c r="E3" s="13" t="s">
        <v>607</v>
      </c>
      <c r="F3" s="33" t="str">
        <f>[1]residenciales!D7</f>
        <v>CMQ</v>
      </c>
      <c r="G3" s="33" t="str">
        <f ca="1">UPPER(TEXT(TODAY(), "mmmm"))</f>
        <v>MARZO</v>
      </c>
      <c r="H3" s="33">
        <f ca="1">YEAR(TODAY())</f>
        <v>2022</v>
      </c>
      <c r="I3" s="34">
        <v>0</v>
      </c>
      <c r="J3" s="14"/>
      <c r="K3" s="14"/>
      <c r="L3" s="14"/>
    </row>
    <row r="4" spans="2:13" ht="19.2" x14ac:dyDescent="0.45">
      <c r="B4" s="15"/>
      <c r="C4" s="15"/>
      <c r="D4" s="15"/>
      <c r="E4" s="13" t="s">
        <v>608</v>
      </c>
      <c r="F4" s="14"/>
      <c r="G4" s="14"/>
      <c r="H4" s="14"/>
      <c r="I4" s="14"/>
      <c r="J4" s="14"/>
      <c r="K4" s="14"/>
      <c r="L4" s="14"/>
    </row>
    <row r="5" spans="2:13" s="18" customFormat="1" ht="15" customHeight="1" x14ac:dyDescent="0.45">
      <c r="B5" s="28"/>
      <c r="C5" s="28"/>
      <c r="D5" s="28"/>
      <c r="E5" s="28"/>
      <c r="F5" s="16"/>
      <c r="G5" s="17"/>
      <c r="H5" s="17"/>
      <c r="I5" s="17"/>
      <c r="J5" s="16"/>
      <c r="K5" s="16"/>
      <c r="L5" s="16"/>
    </row>
    <row r="6" spans="2:13" s="21" customFormat="1" ht="28.5" customHeight="1" x14ac:dyDescent="0.35">
      <c r="B6" s="19" t="s">
        <v>561</v>
      </c>
      <c r="C6" s="19" t="s">
        <v>471</v>
      </c>
      <c r="D6" s="19" t="s">
        <v>609</v>
      </c>
      <c r="E6" s="19" t="s">
        <v>562</v>
      </c>
      <c r="F6" s="19" t="s">
        <v>563</v>
      </c>
      <c r="G6" s="19" t="s">
        <v>2</v>
      </c>
      <c r="H6" s="19" t="s">
        <v>479</v>
      </c>
      <c r="I6" s="19" t="s">
        <v>610</v>
      </c>
      <c r="J6" s="13" t="str">
        <f>CONCATENATE("INSERT INTO ", E$4, " (", C6, ", ", D6, ", ", E6, ", ", F6, ", ", G6, ", ", H6, ", ", I6, ") VALUES (")</f>
        <v>INSERT INTO paquetes (descripcion, id_descuento, fecha_inicio, fecha_fin, estatus, sede, codigo) VALUES (</v>
      </c>
      <c r="K6" s="20"/>
      <c r="L6" s="20"/>
    </row>
    <row r="7" spans="2:13" s="26" customFormat="1" ht="16.8" x14ac:dyDescent="0.25">
      <c r="B7" s="35">
        <v>388</v>
      </c>
      <c r="C7" s="35" t="s">
        <v>611</v>
      </c>
      <c r="D7" s="35">
        <v>66</v>
      </c>
      <c r="E7" s="36">
        <v>44320</v>
      </c>
      <c r="F7" s="36">
        <v>44347</v>
      </c>
      <c r="G7" s="35">
        <v>1</v>
      </c>
      <c r="H7" s="35" t="s">
        <v>612</v>
      </c>
      <c r="I7" s="35" t="str">
        <f ca="1">CONCATENATE(F$3, LEFT(G$3, 3), H$3, SUM(I3, 1))</f>
        <v>CMQMAR20221</v>
      </c>
      <c r="J7" s="23" t="str">
        <f ca="1">CONCATENATE(J$6, "'", C7, "', ", D7, ", ", E7, ", ", F7, ", ", G7, ", '", H7, "', '", I7, "');")</f>
        <v>INSERT INTO paquetes (descripcion, id_descuento, fecha_inicio, fecha_fin, estatus, sede, codigo) VALUES ('1. LOTE COMERCIAL (10% ENGANCHE 30 DÍAS)', 66, 44320, 44347, 1, 'LEON CAÑADA', 'CMQMAR20221');</v>
      </c>
      <c r="K7" s="24" t="str">
        <f ca="1">CONCATENATE("UPDATE ", E$4, " SET ", C$6, " = '", C7, "', ", D$6, " = ", D7, ", ", E$6, " = ", E7, ", ", F$6, " = ", F7, ", ", G$6, " = ", G7, ", ", H$6, " = '", H7, "', ", I6, " = '", I7, "' WHERE ", B$6, " = ", B7, ";")</f>
        <v>UPDATE paquetes SET descripcion = '1. LOTE COMERCIAL (10% ENGANCHE 30 DÍAS)', id_descuento = 66, fecha_inicio = 44320, fecha_fin = 44347, estatus = 1, sede = 'LEON CAÑADA', codigo = 'CMQMAR20221' WHERE id_paquete = 388;</v>
      </c>
      <c r="L7" s="25" t="str">
        <f>CONCATENATE("DELETE FROM ", E$4, " WHERE ", B$6, " = ", B7, ";")</f>
        <v>DELETE FROM paquetes WHERE id_paquete = 388;</v>
      </c>
      <c r="M7" s="26" t="s">
        <v>582</v>
      </c>
    </row>
    <row r="8" spans="2:13" s="26" customFormat="1" ht="16.8" x14ac:dyDescent="0.25">
      <c r="B8" s="35">
        <v>389</v>
      </c>
      <c r="C8" s="35" t="s">
        <v>613</v>
      </c>
      <c r="D8" s="35">
        <v>66</v>
      </c>
      <c r="E8" s="36">
        <v>44320</v>
      </c>
      <c r="F8" s="36">
        <v>44347</v>
      </c>
      <c r="G8" s="35">
        <v>1</v>
      </c>
      <c r="H8" s="35" t="s">
        <v>612</v>
      </c>
      <c r="I8" s="35" t="str">
        <f ca="1">CONCATENATE(F$3, LEFT(G$3, 3), H$3, SUM(RIGHT(I7, 1), 1))</f>
        <v>CMQMAR20222</v>
      </c>
      <c r="J8" s="23" t="str">
        <f t="shared" ref="J8:J10" ca="1" si="0">CONCATENATE(J$6, "'", C8, "', ", D8, ", ", E8, ", ", F8, ", ", G8, ", '", H8, "', '", I8, "');")</f>
        <v>INSERT INTO paquetes (descripcion, id_descuento, fecha_inicio, fecha_fin, estatus, sede, codigo) VALUES ('2. LOTE COMERCIAL (10% ENGANCHE 60 DÍAS)', 66, 44320, 44347, 1, 'LEON CAÑADA', 'CMQMAR20222');</v>
      </c>
      <c r="K8" s="24" t="str">
        <f t="shared" ref="K8:K10" ca="1" si="1">CONCATENATE("UPDATE ", E$4, " SET ", C$6, " = '", C8, "', ", D$6, " = ", D8, ", ", E$6, " = ", E8, ", ", F$6, " = ", F8, ", ", G$6, " = ", G8, ", ", H$6, " = '", H8, "', ", I7, " = '", I8, "' WHERE ", B$6, " = ", B8, ";")</f>
        <v>UPDATE paquetes SET descripcion = '2. LOTE COMERCIAL (10% ENGANCHE 60 DÍAS)', id_descuento = 66, fecha_inicio = 44320, fecha_fin = 44347, estatus = 1, sede = 'LEON CAÑADA', CMQMAR20221 = 'CMQMAR20222' WHERE id_paquete = 389;</v>
      </c>
      <c r="L8" s="25" t="str">
        <f>CONCATENATE("DELETE FROM ", E$4, " WHERE ", B$6, " = ", B8, ";")</f>
        <v>DELETE FROM paquetes WHERE id_paquete = 389;</v>
      </c>
      <c r="M8" s="26" t="s">
        <v>582</v>
      </c>
    </row>
    <row r="9" spans="2:13" s="26" customFormat="1" ht="16.8" x14ac:dyDescent="0.25">
      <c r="B9" s="35">
        <v>390</v>
      </c>
      <c r="C9" s="35" t="s">
        <v>614</v>
      </c>
      <c r="D9" s="35">
        <v>36</v>
      </c>
      <c r="E9" s="36">
        <v>44320</v>
      </c>
      <c r="F9" s="36">
        <v>44347</v>
      </c>
      <c r="G9" s="35">
        <v>1</v>
      </c>
      <c r="H9" s="35" t="s">
        <v>612</v>
      </c>
      <c r="I9" s="35" t="str">
        <f t="shared" ref="I9:I10" ca="1" si="2">CONCATENATE(F$3, LEFT(G$3, 3), H$3, SUM(RIGHT(I8, 1), 1))</f>
        <v>CMQMAR20223</v>
      </c>
      <c r="J9" s="23" t="str">
        <f t="shared" ca="1" si="0"/>
        <v>INSERT INTO paquetes (descripcion, id_descuento, fecha_inicio, fecha_fin, estatus, sede, codigo) VALUES ('3. LOTE COMERCIAL DE CONTADO', 36, 44320, 44347, 1, 'LEON CAÑADA', 'CMQMAR20223');</v>
      </c>
      <c r="K9" s="24" t="str">
        <f t="shared" ca="1" si="1"/>
        <v>UPDATE paquetes SET descripcion = '3. LOTE COMERCIAL DE CONTADO', id_descuento = 36, fecha_inicio = 44320, fecha_fin = 44347, estatus = 1, sede = 'LEON CAÑADA', CMQMAR20222 = 'CMQMAR20223' WHERE id_paquete = 390;</v>
      </c>
      <c r="L9" s="25" t="str">
        <f>CONCATENATE("DELETE FROM ", E$4, " WHERE ", B$6, " = ", B9, ";")</f>
        <v>DELETE FROM paquetes WHERE id_paquete = 390;</v>
      </c>
      <c r="M9" s="26" t="s">
        <v>582</v>
      </c>
    </row>
    <row r="10" spans="2:13" s="26" customFormat="1" ht="16.8" x14ac:dyDescent="0.25">
      <c r="B10" s="35">
        <v>391</v>
      </c>
      <c r="C10" s="35" t="s">
        <v>615</v>
      </c>
      <c r="D10" s="35">
        <v>36</v>
      </c>
      <c r="E10" s="36">
        <v>44320</v>
      </c>
      <c r="F10" s="36">
        <v>44347</v>
      </c>
      <c r="G10" s="35">
        <v>1</v>
      </c>
      <c r="H10" s="35" t="s">
        <v>612</v>
      </c>
      <c r="I10" s="35" t="str">
        <f t="shared" ca="1" si="2"/>
        <v>CMQMAR20224</v>
      </c>
      <c r="J10" s="23" t="str">
        <f t="shared" ca="1" si="0"/>
        <v>INSERT INTO paquetes (descripcion, id_descuento, fecha_inicio, fecha_fin, estatus, sede, codigo) VALUES ('4. $25,000 ENGANCHE', 36, 44320, 44347, 1, 'LEON CAÑADA', 'CMQMAR20224');</v>
      </c>
      <c r="K10" s="24" t="str">
        <f t="shared" ca="1" si="1"/>
        <v>UPDATE paquetes SET descripcion = '4. $25,000 ENGANCHE', id_descuento = 36, fecha_inicio = 44320, fecha_fin = 44347, estatus = 1, sede = 'LEON CAÑADA', CMQMAR20223 = 'CMQMAR20224' WHERE id_paquete = 391;</v>
      </c>
      <c r="L10" s="25" t="str">
        <f>CONCATENATE("DELETE FROM ", E$4, " WHERE ", B$6, " = ", B10, ";")</f>
        <v>DELETE FROM paquetes WHERE id_paquete = 391;</v>
      </c>
      <c r="M10" s="26" t="s">
        <v>582</v>
      </c>
    </row>
    <row r="13" spans="2:13" x14ac:dyDescent="0.25">
      <c r="I13" s="37"/>
    </row>
    <row r="17" spans="5:5" x14ac:dyDescent="0.25">
      <c r="E17" s="37"/>
    </row>
  </sheetData>
  <mergeCells count="1">
    <mergeCell ref="B1:E1"/>
  </mergeCells>
  <pageMargins left="0.25" right="0.25" top="0.75" bottom="0.75" header="0.3" footer="0.3"/>
  <pageSetup scale="45" fitToWidth="0" fitToHeight="0"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14</vt:i4>
      </vt:variant>
    </vt:vector>
  </HeadingPairs>
  <TitlesOfParts>
    <vt:vector size="27" baseType="lpstr">
      <vt:lpstr>queries</vt:lpstr>
      <vt:lpstr>catalogos</vt:lpstr>
      <vt:lpstr> opcs_x_cats</vt:lpstr>
      <vt:lpstr>residenciales</vt:lpstr>
      <vt:lpstr>control_procesos</vt:lpstr>
      <vt:lpstr>corridas_x_lotes</vt:lpstr>
      <vt:lpstr>paquetes_x_condominios</vt:lpstr>
      <vt:lpstr>direcciones</vt:lpstr>
      <vt:lpstr>paquetes</vt:lpstr>
      <vt:lpstr>relaciones</vt:lpstr>
      <vt:lpstr>descuentos</vt:lpstr>
      <vt:lpstr>motivos_rechazo</vt:lpstr>
      <vt:lpstr>motivos_rechazo_x_documento</vt:lpstr>
      <vt:lpstr>descuentos!Área_de_impresión</vt:lpstr>
      <vt:lpstr>direcciones!Área_de_impresión</vt:lpstr>
      <vt:lpstr>motivos_rechazo!Área_de_impresión</vt:lpstr>
      <vt:lpstr>motivos_rechazo_x_documento!Área_de_impresión</vt:lpstr>
      <vt:lpstr>paquetes!Área_de_impresión</vt:lpstr>
      <vt:lpstr>queries!Área_de_impresión</vt:lpstr>
      <vt:lpstr>relaciones!Área_de_impresión</vt:lpstr>
      <vt:lpstr>descuentos!Títulos_a_imprimir</vt:lpstr>
      <vt:lpstr>direcciones!Títulos_a_imprimir</vt:lpstr>
      <vt:lpstr>motivos_rechazo!Títulos_a_imprimir</vt:lpstr>
      <vt:lpstr>motivos_rechazo_x_documento!Títulos_a_imprimir</vt:lpstr>
      <vt:lpstr>paquetes!Títulos_a_imprimir</vt:lpstr>
      <vt:lpstr>queries!Títulos_a_imprimir</vt:lpstr>
      <vt:lpstr>relaciones!Títulos_a_imprimir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Maderas</dc:creator>
  <cp:lastModifiedBy>USUARIO</cp:lastModifiedBy>
  <dcterms:created xsi:type="dcterms:W3CDTF">2022-01-04T14:36:36Z</dcterms:created>
  <dcterms:modified xsi:type="dcterms:W3CDTF">2022-03-04T22:58:36Z</dcterms:modified>
</cp:coreProperties>
</file>