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ate1904="1" showInkAnnotation="0" autoCompressPictures="0"/>
  <mc:AlternateContent xmlns:mc="http://schemas.openxmlformats.org/markup-compatibility/2006">
    <mc:Choice Requires="x15">
      <x15ac:absPath xmlns:x15ac="http://schemas.microsoft.com/office/spreadsheetml/2010/11/ac" url="D:\MyStuff\MyDocs\Programming Projects\dataplotting\lab5+6\"/>
    </mc:Choice>
  </mc:AlternateContent>
  <xr:revisionPtr revIDLastSave="0" documentId="10_ncr:100000_{928FB877-D20A-4766-8496-71946F48442A}" xr6:coauthVersionLast="31" xr6:coauthVersionMax="38" xr10:uidLastSave="{00000000-0000-0000-0000-000000000000}"/>
  <bookViews>
    <workbookView xWindow="0" yWindow="0" windowWidth="20490" windowHeight="8070" tabRatio="500" xr2:uid="{00000000-000D-0000-FFFF-FFFF00000000}"/>
  </bookViews>
  <sheets>
    <sheet name="Sheet1" sheetId="1" r:id="rId1"/>
    <sheet name="Sheet2" sheetId="2" r:id="rId2"/>
    <sheet name="Sheet3" sheetId="3" r:id="rId3"/>
  </sheets>
  <calcPr calcId="179017"/>
  <extLst>
    <ext xmlns:mx="http://schemas.microsoft.com/office/mac/excel/2008/main" uri="{7523E5D3-25F3-A5E0-1632-64F254C22452}">
      <mx:ArchID Flags="2"/>
    </ext>
  </extLst>
</workbook>
</file>

<file path=xl/calcChain.xml><?xml version="1.0" encoding="utf-8"?>
<calcChain xmlns="http://schemas.openxmlformats.org/spreadsheetml/2006/main">
  <c r="E72" i="1" l="1"/>
  <c r="E71" i="1"/>
  <c r="C72" i="1"/>
  <c r="E70" i="1"/>
  <c r="E69" i="1"/>
  <c r="E68" i="1"/>
  <c r="E67" i="1"/>
  <c r="E66" i="1"/>
  <c r="E65" i="1"/>
  <c r="E64" i="1"/>
  <c r="E63" i="1"/>
  <c r="E62" i="1"/>
  <c r="E61" i="1"/>
  <c r="E60" i="1"/>
  <c r="E59" i="1"/>
  <c r="E58" i="1"/>
  <c r="E57" i="1"/>
  <c r="E56" i="1"/>
  <c r="E55" i="1"/>
  <c r="E54" i="1"/>
  <c r="E53" i="1"/>
  <c r="C55" i="1"/>
  <c r="D55" i="1"/>
  <c r="C56" i="1"/>
  <c r="D56" i="1"/>
  <c r="C57" i="1"/>
  <c r="D57" i="1"/>
  <c r="C58" i="1"/>
  <c r="D58" i="1"/>
  <c r="C59" i="1"/>
  <c r="D59" i="1"/>
  <c r="C60" i="1"/>
  <c r="D60" i="1"/>
  <c r="C61" i="1"/>
  <c r="D61" i="1"/>
  <c r="C62" i="1"/>
  <c r="D62" i="1"/>
  <c r="C63" i="1"/>
  <c r="D63" i="1"/>
  <c r="C64" i="1"/>
  <c r="D64" i="1"/>
  <c r="C65" i="1"/>
  <c r="D65" i="1"/>
  <c r="C66" i="1"/>
  <c r="D66" i="1"/>
  <c r="C67" i="1"/>
  <c r="D67" i="1"/>
  <c r="C68" i="1"/>
  <c r="D68" i="1"/>
  <c r="C69" i="1"/>
  <c r="D69" i="1"/>
  <c r="C70" i="1"/>
  <c r="D70" i="1"/>
  <c r="C71" i="1"/>
  <c r="D71" i="1"/>
  <c r="D72" i="1"/>
  <c r="C54" i="1"/>
  <c r="D54" i="1"/>
  <c r="C53" i="1"/>
  <c r="D53" i="1"/>
</calcChain>
</file>

<file path=xl/sharedStrings.xml><?xml version="1.0" encoding="utf-8"?>
<sst xmlns="http://schemas.openxmlformats.org/spreadsheetml/2006/main" count="69" uniqueCount="65">
  <si>
    <t>Boxes Tested</t>
    <phoneticPr fontId="3" type="noConversion"/>
  </si>
  <si>
    <t>Possible Circuits</t>
    <phoneticPr fontId="3" type="noConversion"/>
  </si>
  <si>
    <t>Topology</t>
    <phoneticPr fontId="3" type="noConversion"/>
  </si>
  <si>
    <t xml:space="preserve">ECE2100 Lab #5 - Black Box Circuits </t>
  </si>
  <si>
    <t>DMM R (Port 1)</t>
  </si>
  <si>
    <t>Single Port Box</t>
  </si>
  <si>
    <t>Measured Data on Single Port Box</t>
  </si>
  <si>
    <t>Frequency (Hz)</t>
  </si>
  <si>
    <r>
      <t>i</t>
    </r>
    <r>
      <rPr>
        <vertAlign val="subscript"/>
        <sz val="12"/>
        <rFont val="Times New Roman"/>
        <family val="1"/>
      </rPr>
      <t xml:space="preserve">in </t>
    </r>
    <r>
      <rPr>
        <sz val="12"/>
        <rFont val="Times New Roman"/>
        <family val="1"/>
      </rPr>
      <t xml:space="preserve"> (mA)</t>
    </r>
  </si>
  <si>
    <t>|Z|  (ohms)</t>
  </si>
  <si>
    <t>Phase of Z  (deg)</t>
  </si>
  <si>
    <t>Single Port Box: Circuit Type Determination</t>
  </si>
  <si>
    <t>Single Port Box: Component Value Determination</t>
  </si>
  <si>
    <t>Single Port Box: Impedance Equation</t>
  </si>
  <si>
    <t>Single Port Box: Component Value Calculations</t>
  </si>
  <si>
    <t>Single Port Box:Magnitude &amp; Phase Bode Plots</t>
  </si>
  <si>
    <t>Impedance Frequency Sweep</t>
  </si>
  <si>
    <t>Range of Phase (Z)</t>
  </si>
  <si>
    <t>Phase at Low Frequency (Z)</t>
  </si>
  <si>
    <t>Phase at High Frequency (Z)</t>
  </si>
  <si>
    <t>General Comments</t>
  </si>
  <si>
    <t xml:space="preserve"> Equation Derivations</t>
  </si>
  <si>
    <t xml:space="preserve">Show derivation of Impedance </t>
  </si>
  <si>
    <r>
      <rPr>
        <b/>
        <sz val="12"/>
        <rFont val="Times New Roman"/>
        <family val="1"/>
      </rPr>
      <t>Comment on Phase Measurements.</t>
    </r>
    <r>
      <rPr>
        <sz val="12"/>
        <rFont val="Times New Roman"/>
        <family val="1"/>
      </rPr>
      <t xml:space="preserve"> </t>
    </r>
  </si>
  <si>
    <r>
      <rPr>
        <b/>
        <sz val="12"/>
        <rFont val="Times New Roman"/>
        <family val="1"/>
      </rPr>
      <t>Comments on Model Predictions.</t>
    </r>
    <r>
      <rPr>
        <sz val="12"/>
        <rFont val="Times New Roman"/>
        <family val="1"/>
      </rPr>
      <t xml:space="preserve"> </t>
    </r>
  </si>
  <si>
    <t>Include Legend with Model values</t>
  </si>
  <si>
    <t>Show measured data as symbols and circuit model as smooth curve</t>
  </si>
  <si>
    <t>Place Bode Magnitude and Phase Plots here of Z</t>
  </si>
  <si>
    <t>Indicate the data used for the model determination (i.e. f0, |Z|, f1, f2, etc.)</t>
  </si>
  <si>
    <t>state topology</t>
  </si>
  <si>
    <t xml:space="preserve">Black Boxes Tested: </t>
  </si>
  <si>
    <t xml:space="preserve">Name: </t>
  </si>
  <si>
    <t>Lab Section:</t>
  </si>
  <si>
    <r>
      <t>Date of 1</t>
    </r>
    <r>
      <rPr>
        <b/>
        <vertAlign val="superscript"/>
        <sz val="12"/>
        <rFont val="Times New Roman"/>
        <family val="1"/>
      </rPr>
      <t>rst</t>
    </r>
    <r>
      <rPr>
        <b/>
        <sz val="12"/>
        <rFont val="Times New Roman"/>
        <family val="1"/>
      </rPr>
      <t xml:space="preserve"> Lab:</t>
    </r>
  </si>
  <si>
    <t>List all circuit types that could explain DMM data. State why for each!</t>
  </si>
  <si>
    <r>
      <t xml:space="preserve">Impedance of Single Port Box: </t>
    </r>
    <r>
      <rPr>
        <sz val="10"/>
        <color rgb="FFFF0000"/>
        <rFont val="Helvetica"/>
      </rPr>
      <t>(circuit description)</t>
    </r>
  </si>
  <si>
    <t xml:space="preserve"> Spring 2018</t>
  </si>
  <si>
    <t>Fall 2018</t>
  </si>
  <si>
    <t xml:space="preserve">    Page 3 of 3                  </t>
  </si>
  <si>
    <t xml:space="preserve">    Page 1 of 3                   </t>
  </si>
  <si>
    <t>Date Submitted: Dec. 4, 2018</t>
  </si>
  <si>
    <t xml:space="preserve">                              place circuit diagram with values </t>
  </si>
  <si>
    <t>Circuit Submission</t>
  </si>
  <si>
    <t># of Grade Points</t>
  </si>
  <si>
    <t xml:space="preserve">    Page 2 of 3                    </t>
  </si>
  <si>
    <t>Stephen Chin</t>
  </si>
  <si>
    <t>Single: BB-1P-11 and</t>
  </si>
  <si>
    <t xml:space="preserve"> Single Port Box: BB-1P-11</t>
  </si>
  <si>
    <r>
      <t>2.286 [</t>
    </r>
    <r>
      <rPr>
        <sz val="12"/>
        <rFont val="Symbol"/>
        <family val="1"/>
        <charset val="2"/>
      </rPr>
      <t>W</t>
    </r>
    <r>
      <rPr>
        <sz val="12"/>
        <rFont val="Times New Roman"/>
        <family val="1"/>
      </rPr>
      <t>]</t>
    </r>
  </si>
  <si>
    <t>Type VII</t>
  </si>
  <si>
    <r>
      <t>R</t>
    </r>
    <r>
      <rPr>
        <b/>
        <vertAlign val="subscript"/>
        <sz val="12"/>
        <rFont val="Times New Roman"/>
        <family val="1"/>
      </rPr>
      <t>test</t>
    </r>
    <r>
      <rPr>
        <b/>
        <sz val="12"/>
        <rFont val="Times New Roman"/>
        <family val="1"/>
      </rPr>
      <t xml:space="preserve"> = 0.9994 k</t>
    </r>
    <r>
      <rPr>
        <b/>
        <sz val="12"/>
        <rFont val="Symbol"/>
        <family val="1"/>
        <charset val="2"/>
      </rPr>
      <t>W</t>
    </r>
  </si>
  <si>
    <r>
      <t>V</t>
    </r>
    <r>
      <rPr>
        <b/>
        <vertAlign val="subscript"/>
        <sz val="12"/>
        <rFont val="Times New Roman"/>
        <family val="1"/>
      </rPr>
      <t>in</t>
    </r>
    <r>
      <rPr>
        <b/>
        <sz val="12"/>
        <rFont val="Times New Roman"/>
        <family val="1"/>
      </rPr>
      <t>(pp)= 10 V</t>
    </r>
  </si>
  <si>
    <t>Instruments:</t>
  </si>
  <si>
    <t xml:space="preserve"> include everything used (i.e. resistors, protoboard, DMM scope, etc.)</t>
  </si>
  <si>
    <t>Single Port Box. BB-1P-11</t>
  </si>
  <si>
    <t>Type II</t>
  </si>
  <si>
    <t>0-85, at a resonant freq, resitance is at min, reactance at max</t>
  </si>
  <si>
    <r>
      <rPr>
        <sz val="10"/>
        <rFont val="Times New Roman"/>
        <family val="1"/>
      </rPr>
      <t>(v</t>
    </r>
    <r>
      <rPr>
        <vertAlign val="subscript"/>
        <sz val="10"/>
        <rFont val="Times New Roman"/>
        <family val="1"/>
      </rPr>
      <t>ch2</t>
    </r>
    <r>
      <rPr>
        <sz val="10"/>
        <rFont val="Times New Roman"/>
        <family val="1"/>
      </rPr>
      <t>)</t>
    </r>
    <r>
      <rPr>
        <sz val="12"/>
        <rFont val="Times New Roman"/>
        <family val="1"/>
      </rPr>
      <t xml:space="preserve"> v</t>
    </r>
    <r>
      <rPr>
        <vertAlign val="subscript"/>
        <sz val="12"/>
        <rFont val="Times New Roman"/>
        <family val="1"/>
      </rPr>
      <t>in</t>
    </r>
    <r>
      <rPr>
        <sz val="12"/>
        <rFont val="Times New Roman"/>
        <family val="1"/>
      </rPr>
      <t xml:space="preserve"> (V)</t>
    </r>
  </si>
  <si>
    <t>The resistance given by the DMM indicates a small resistance, characteristic of the resitance of a inductor. Because the resistor in this case is in series with a capacitor, that side would become an open circuit, leaving the DMM to read the inductor resitance.</t>
  </si>
  <si>
    <t>The resistance of the resistor in parallel with the inductor given by product over sums would be cole to the resitance of the inductor. Because the DMM read a value close to the posible resitance of the inductor, this is also a possible circuit type for my box.</t>
  </si>
  <si>
    <r>
      <t>Common Features:</t>
    </r>
    <r>
      <rPr>
        <sz val="12"/>
        <rFont val="Times New Roman"/>
        <family val="1"/>
      </rPr>
      <t xml:space="preserve"> Both have low equivalent resistances and are closed circuits</t>
    </r>
    <r>
      <rPr>
        <b/>
        <sz val="12"/>
        <rFont val="Times New Roman"/>
        <family val="1"/>
      </rPr>
      <t xml:space="preserve"> </t>
    </r>
  </si>
  <si>
    <t>85, implying inductive impedence due to positive phase</t>
  </si>
  <si>
    <t>3, implying resistive impedence</t>
  </si>
  <si>
    <t>Seeing as the phase (degrees) at low frequency is near 90 and the phase at high frequency approaches 0, we can be clear that the circuit is type VII, because the other option, the type II circuit, has a high freqency limit of -90.</t>
  </si>
  <si>
    <r>
      <t>R</t>
    </r>
    <r>
      <rPr>
        <vertAlign val="subscript"/>
        <sz val="10"/>
        <rFont val="Helvetica"/>
      </rPr>
      <t>L</t>
    </r>
    <r>
      <rPr>
        <vertAlign val="superscript"/>
        <sz val="10"/>
        <rFont val="Helvetica"/>
      </rPr>
      <t>ser</t>
    </r>
    <r>
      <rPr>
        <sz val="10"/>
        <rFont val="Helvetica"/>
      </rPr>
      <t xml:space="preserve"> was determined by taking the impedence of the single box at extremely low frequency, when the phase was at 0. From that, the inductance was found using the formula in the bode plots in lecture notes 6. The break frequency was found using inductance and series resistance. The resistor value can be found with the inductance value at high frequency. From there C was estimated using the 45 degree phase point.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</si>
</sst>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3" x14ac:knownFonts="1">
    <font>
      <sz val="10"/>
      <name val="Verdana"/>
    </font>
    <font>
      <b/>
      <sz val="12"/>
      <name val="Times New Roman"/>
      <family val="1"/>
    </font>
    <font>
      <sz val="12"/>
      <name val="Times New Roman"/>
      <family val="1"/>
    </font>
    <font>
      <sz val="8"/>
      <name val="Verdana"/>
      <family val="2"/>
    </font>
    <font>
      <sz val="10"/>
      <color indexed="10"/>
      <name val="Helvetica"/>
    </font>
    <font>
      <sz val="12"/>
      <name val="Symbol"/>
      <family val="1"/>
      <charset val="2"/>
    </font>
    <font>
      <sz val="12"/>
      <color indexed="8"/>
      <name val="Times New Roman"/>
      <family val="1"/>
    </font>
    <font>
      <b/>
      <vertAlign val="superscript"/>
      <sz val="12"/>
      <name val="Times New Roman"/>
      <family val="1"/>
    </font>
    <font>
      <u/>
      <sz val="10"/>
      <color theme="10"/>
      <name val="Verdana"/>
      <family val="2"/>
    </font>
    <font>
      <u/>
      <sz val="10"/>
      <color theme="11"/>
      <name val="Verdana"/>
      <family val="2"/>
    </font>
    <font>
      <vertAlign val="subscript"/>
      <sz val="12"/>
      <name val="Times New Roman"/>
      <family val="1"/>
    </font>
    <font>
      <sz val="10"/>
      <color rgb="FFFF0000"/>
      <name val="Helvetica"/>
    </font>
    <font>
      <b/>
      <vertAlign val="subscript"/>
      <sz val="12"/>
      <name val="Times New Roman"/>
      <family val="1"/>
    </font>
    <font>
      <b/>
      <sz val="12"/>
      <name val="Symbol"/>
      <family val="1"/>
      <charset val="2"/>
    </font>
    <font>
      <sz val="12"/>
      <name val="Times New Roman"/>
      <family val="1"/>
    </font>
    <font>
      <sz val="10"/>
      <name val="Helvetica"/>
    </font>
    <font>
      <sz val="10"/>
      <name val="Verdana"/>
      <family val="2"/>
    </font>
    <font>
      <b/>
      <sz val="12"/>
      <name val="Times New Roman"/>
      <family val="1"/>
    </font>
    <font>
      <sz val="10"/>
      <name val="Times New Roman"/>
      <family val="1"/>
    </font>
    <font>
      <vertAlign val="subscript"/>
      <sz val="10"/>
      <name val="Times New Roman"/>
      <family val="1"/>
    </font>
    <font>
      <sz val="10"/>
      <name val="Cambria Math"/>
      <family val="1"/>
    </font>
    <font>
      <vertAlign val="subscript"/>
      <sz val="10"/>
      <name val="Helvetica"/>
    </font>
    <font>
      <vertAlign val="superscript"/>
      <sz val="10"/>
      <name val="Helvetica"/>
    </font>
  </fonts>
  <fills count="9">
    <fill>
      <patternFill patternType="none"/>
    </fill>
    <fill>
      <patternFill patternType="gray125"/>
    </fill>
    <fill>
      <patternFill patternType="solid">
        <fgColor theme="2" tint="-9.9978637043366805E-2"/>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theme="6" tint="0.39997558519241921"/>
        <bgColor indexed="64"/>
      </patternFill>
    </fill>
  </fills>
  <borders count="77">
    <border>
      <left/>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style="thin">
        <color auto="1"/>
      </top>
      <bottom/>
      <diagonal/>
    </border>
    <border>
      <left style="thick">
        <color auto="1"/>
      </left>
      <right/>
      <top/>
      <bottom style="thin">
        <color auto="1"/>
      </bottom>
      <diagonal/>
    </border>
    <border>
      <left style="thin">
        <color auto="1"/>
      </left>
      <right style="thick">
        <color auto="1"/>
      </right>
      <top/>
      <bottom style="thin">
        <color auto="1"/>
      </bottom>
      <diagonal/>
    </border>
    <border>
      <left/>
      <right/>
      <top style="thin">
        <color auto="1"/>
      </top>
      <bottom/>
      <diagonal/>
    </border>
    <border>
      <left/>
      <right style="thick">
        <color auto="1"/>
      </right>
      <top style="thin">
        <color auto="1"/>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right style="thick">
        <color auto="1"/>
      </right>
      <top/>
      <bottom/>
      <diagonal/>
    </border>
    <border>
      <left/>
      <right/>
      <top/>
      <bottom style="thin">
        <color auto="1"/>
      </bottom>
      <diagonal/>
    </border>
    <border>
      <left style="thick">
        <color auto="1"/>
      </left>
      <right style="double">
        <color auto="1"/>
      </right>
      <top style="thick">
        <color auto="1"/>
      </top>
      <bottom style="double">
        <color auto="1"/>
      </bottom>
      <diagonal/>
    </border>
    <border>
      <left style="thick">
        <color auto="1"/>
      </left>
      <right style="double">
        <color auto="1"/>
      </right>
      <top/>
      <bottom/>
      <diagonal/>
    </border>
    <border>
      <left style="thick">
        <color auto="1"/>
      </left>
      <right style="double">
        <color auto="1"/>
      </right>
      <top style="double">
        <color auto="1"/>
      </top>
      <bottom style="thin">
        <color auto="1"/>
      </bottom>
      <diagonal/>
    </border>
    <border>
      <left style="thick">
        <color auto="1"/>
      </left>
      <right style="double">
        <color auto="1"/>
      </right>
      <top style="thin">
        <color auto="1"/>
      </top>
      <bottom style="thin">
        <color auto="1"/>
      </bottom>
      <diagonal/>
    </border>
    <border>
      <left/>
      <right style="thick">
        <color auto="1"/>
      </right>
      <top style="thick">
        <color auto="1"/>
      </top>
      <bottom style="double">
        <color auto="1"/>
      </bottom>
      <diagonal/>
    </border>
    <border>
      <left style="thick">
        <color auto="1"/>
      </left>
      <right/>
      <top style="thick">
        <color auto="1"/>
      </top>
      <bottom style="double">
        <color auto="1"/>
      </bottom>
      <diagonal/>
    </border>
    <border>
      <left/>
      <right/>
      <top style="thick">
        <color auto="1"/>
      </top>
      <bottom style="double">
        <color auto="1"/>
      </bottom>
      <diagonal/>
    </border>
    <border>
      <left/>
      <right/>
      <top style="double">
        <color auto="1"/>
      </top>
      <bottom/>
      <diagonal/>
    </border>
    <border>
      <left/>
      <right style="thick">
        <color auto="1"/>
      </right>
      <top style="double">
        <color auto="1"/>
      </top>
      <bottom/>
      <diagonal/>
    </border>
    <border>
      <left style="thick">
        <color auto="1"/>
      </left>
      <right/>
      <top style="double">
        <color auto="1"/>
      </top>
      <bottom/>
      <diagonal/>
    </border>
    <border>
      <left style="thick">
        <color auto="1"/>
      </left>
      <right/>
      <top/>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top style="thick">
        <color auto="1"/>
      </top>
      <bottom style="thick">
        <color auto="1"/>
      </bottom>
      <diagonal/>
    </border>
    <border>
      <left/>
      <right/>
      <top style="thick">
        <color auto="1"/>
      </top>
      <bottom style="thick">
        <color auto="1"/>
      </bottom>
      <diagonal/>
    </border>
    <border>
      <left style="thick">
        <color auto="1"/>
      </left>
      <right/>
      <top style="double">
        <color auto="1"/>
      </top>
      <bottom style="thin">
        <color auto="1"/>
      </bottom>
      <diagonal/>
    </border>
    <border>
      <left/>
      <right/>
      <top style="double">
        <color auto="1"/>
      </top>
      <bottom style="thin">
        <color auto="1"/>
      </bottom>
      <diagonal/>
    </border>
    <border>
      <left style="thick">
        <color auto="1"/>
      </left>
      <right style="double">
        <color auto="1"/>
      </right>
      <top style="double">
        <color auto="1"/>
      </top>
      <bottom/>
      <diagonal/>
    </border>
    <border>
      <left/>
      <right style="thick">
        <color auto="1"/>
      </right>
      <top style="double">
        <color auto="1"/>
      </top>
      <bottom style="thin">
        <color auto="1"/>
      </bottom>
      <diagonal/>
    </border>
    <border>
      <left style="double">
        <color auto="1"/>
      </left>
      <right/>
      <top style="double">
        <color auto="1"/>
      </top>
      <bottom style="thin">
        <color auto="1"/>
      </bottom>
      <diagonal/>
    </border>
    <border>
      <left style="double">
        <color auto="1"/>
      </left>
      <right/>
      <top style="thin">
        <color auto="1"/>
      </top>
      <bottom style="thin">
        <color auto="1"/>
      </bottom>
      <diagonal/>
    </border>
    <border>
      <left style="thick">
        <color auto="1"/>
      </left>
      <right style="thick">
        <color auto="1"/>
      </right>
      <top/>
      <bottom style="thin">
        <color auto="1"/>
      </bottom>
      <diagonal/>
    </border>
    <border>
      <left/>
      <right style="thick">
        <color auto="1"/>
      </right>
      <top style="thick">
        <color auto="1"/>
      </top>
      <bottom style="thick">
        <color auto="1"/>
      </bottom>
      <diagonal/>
    </border>
    <border>
      <left/>
      <right style="thick">
        <color auto="1"/>
      </right>
      <top/>
      <bottom style="double">
        <color auto="1"/>
      </bottom>
      <diagonal/>
    </border>
    <border>
      <left style="thick">
        <color auto="1"/>
      </left>
      <right/>
      <top/>
      <bottom style="double">
        <color auto="1"/>
      </bottom>
      <diagonal/>
    </border>
    <border>
      <left/>
      <right/>
      <top/>
      <bottom style="double">
        <color auto="1"/>
      </bottom>
      <diagonal/>
    </border>
    <border>
      <left style="thin">
        <color auto="1"/>
      </left>
      <right style="thick">
        <color auto="1"/>
      </right>
      <top style="thin">
        <color auto="1"/>
      </top>
      <bottom style="double">
        <color auto="1"/>
      </bottom>
      <diagonal/>
    </border>
    <border>
      <left style="thin">
        <color auto="1"/>
      </left>
      <right style="thick">
        <color auto="1"/>
      </right>
      <top style="thin">
        <color auto="1"/>
      </top>
      <bottom style="thin">
        <color auto="1"/>
      </bottom>
      <diagonal/>
    </border>
    <border>
      <left/>
      <right style="thin">
        <color auto="1"/>
      </right>
      <top style="thin">
        <color auto="1"/>
      </top>
      <bottom style="double">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ck">
        <color auto="1"/>
      </left>
      <right style="double">
        <color auto="1"/>
      </right>
      <top style="thin">
        <color auto="1"/>
      </top>
      <bottom style="double">
        <color auto="1"/>
      </bottom>
      <diagonal/>
    </border>
    <border>
      <left style="thick">
        <color auto="1"/>
      </left>
      <right style="double">
        <color auto="1"/>
      </right>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double">
        <color auto="1"/>
      </bottom>
      <diagonal/>
    </border>
    <border>
      <left style="thin">
        <color auto="1"/>
      </left>
      <right style="double">
        <color auto="1"/>
      </right>
      <top/>
      <bottom style="thin">
        <color auto="1"/>
      </bottom>
      <diagonal/>
    </border>
    <border>
      <left style="thin">
        <color auto="1"/>
      </left>
      <right style="double">
        <color auto="1"/>
      </right>
      <top/>
      <bottom/>
      <diagonal/>
    </border>
    <border>
      <left style="double">
        <color auto="1"/>
      </left>
      <right style="thin">
        <color auto="1"/>
      </right>
      <top style="thin">
        <color auto="1"/>
      </top>
      <bottom style="double">
        <color auto="1"/>
      </bottom>
      <diagonal/>
    </border>
    <border>
      <left style="double">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ck">
        <color auto="1"/>
      </left>
      <right style="double">
        <color auto="1"/>
      </right>
      <top style="thin">
        <color auto="1"/>
      </top>
      <bottom style="thick">
        <color auto="1"/>
      </bottom>
      <diagonal/>
    </border>
    <border>
      <left/>
      <right style="thin">
        <color auto="1"/>
      </right>
      <top style="thin">
        <color auto="1"/>
      </top>
      <bottom style="thick">
        <color auto="1"/>
      </bottom>
      <diagonal/>
    </border>
    <border>
      <left style="thin">
        <color auto="1"/>
      </left>
      <right style="double">
        <color auto="1"/>
      </right>
      <top style="thin">
        <color auto="1"/>
      </top>
      <bottom style="thick">
        <color auto="1"/>
      </bottom>
      <diagonal/>
    </border>
    <border>
      <left/>
      <right style="double">
        <color auto="1"/>
      </right>
      <top style="double">
        <color auto="1"/>
      </top>
      <bottom/>
      <diagonal/>
    </border>
    <border>
      <left/>
      <right style="double">
        <color auto="1"/>
      </right>
      <top/>
      <bottom/>
      <diagonal/>
    </border>
    <border>
      <left/>
      <right style="double">
        <color auto="1"/>
      </right>
      <top/>
      <bottom style="double">
        <color auto="1"/>
      </bottom>
      <diagonal/>
    </border>
    <border>
      <left style="thick">
        <color auto="1"/>
      </left>
      <right/>
      <top style="double">
        <color auto="1"/>
      </top>
      <bottom style="double">
        <color auto="1"/>
      </bottom>
      <diagonal/>
    </border>
    <border>
      <left/>
      <right/>
      <top style="double">
        <color auto="1"/>
      </top>
      <bottom style="double">
        <color auto="1"/>
      </bottom>
      <diagonal/>
    </border>
    <border>
      <left/>
      <right style="thick">
        <color auto="1"/>
      </right>
      <top style="double">
        <color auto="1"/>
      </top>
      <bottom style="double">
        <color auto="1"/>
      </bottom>
      <diagonal/>
    </border>
    <border>
      <left style="thick">
        <color auto="1"/>
      </left>
      <right/>
      <top style="thin">
        <color auto="1"/>
      </top>
      <bottom style="double">
        <color auto="1"/>
      </bottom>
      <diagonal/>
    </border>
    <border>
      <left/>
      <right style="thick">
        <color auto="1"/>
      </right>
      <top style="thin">
        <color auto="1"/>
      </top>
      <bottom style="double">
        <color auto="1"/>
      </bottom>
      <diagonal/>
    </border>
    <border>
      <left style="thin">
        <color auto="1"/>
      </left>
      <right/>
      <top style="thin">
        <color auto="1"/>
      </top>
      <bottom style="thin">
        <color auto="1"/>
      </bottom>
      <diagonal/>
    </border>
    <border>
      <left/>
      <right style="thick">
        <color auto="1"/>
      </right>
      <top style="thin">
        <color auto="1"/>
      </top>
      <bottom style="thin">
        <color auto="1"/>
      </bottom>
      <diagonal/>
    </border>
    <border>
      <left/>
      <right/>
      <top style="thin">
        <color auto="1"/>
      </top>
      <bottom style="double">
        <color auto="1"/>
      </bottom>
      <diagonal/>
    </border>
    <border>
      <left/>
      <right style="thin">
        <color auto="1"/>
      </right>
      <top style="thin">
        <color auto="1"/>
      </top>
      <bottom/>
      <diagonal/>
    </border>
    <border>
      <left style="double">
        <color auto="1"/>
      </left>
      <right/>
      <top style="thick">
        <color auto="1"/>
      </top>
      <bottom style="double">
        <color auto="1"/>
      </bottom>
      <diagonal/>
    </border>
    <border>
      <left style="double">
        <color auto="1"/>
      </left>
      <right/>
      <top style="thin">
        <color auto="1"/>
      </top>
      <bottom style="thick">
        <color auto="1"/>
      </bottom>
      <diagonal/>
    </border>
    <border>
      <left/>
      <right style="thick">
        <color auto="1"/>
      </right>
      <top style="thin">
        <color auto="1"/>
      </top>
      <bottom style="thick">
        <color auto="1"/>
      </bottom>
      <diagonal/>
    </border>
    <border>
      <left style="double">
        <color auto="1"/>
      </left>
      <right/>
      <top style="double">
        <color auto="1"/>
      </top>
      <bottom/>
      <diagonal/>
    </border>
    <border>
      <left style="double">
        <color auto="1"/>
      </left>
      <right/>
      <top/>
      <bottom/>
      <diagonal/>
    </border>
    <border>
      <left style="double">
        <color auto="1"/>
      </left>
      <right/>
      <top/>
      <bottom style="double">
        <color auto="1"/>
      </bottom>
      <diagonal/>
    </border>
    <border>
      <left style="thick">
        <color auto="1"/>
      </left>
      <right style="double">
        <color auto="1"/>
      </right>
      <top/>
      <bottom style="double">
        <color auto="1"/>
      </bottom>
      <diagonal/>
    </border>
  </borders>
  <cellStyleXfs count="163">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201">
    <xf numFmtId="0" fontId="0" fillId="0" borderId="0" xfId="0"/>
    <xf numFmtId="0" fontId="1" fillId="0" borderId="0" xfId="0" applyFont="1"/>
    <xf numFmtId="0" fontId="2" fillId="0" borderId="0" xfId="0" applyFont="1"/>
    <xf numFmtId="0" fontId="2" fillId="0" borderId="0" xfId="0" applyFont="1" applyBorder="1"/>
    <xf numFmtId="0" fontId="1" fillId="0" borderId="14" xfId="0" applyFont="1" applyFill="1" applyBorder="1" applyAlignment="1">
      <alignment horizontal="center"/>
    </xf>
    <xf numFmtId="0" fontId="1" fillId="0" borderId="16" xfId="0" applyFont="1" applyBorder="1" applyAlignment="1">
      <alignment horizontal="center"/>
    </xf>
    <xf numFmtId="0" fontId="0" fillId="0" borderId="0" xfId="0" applyBorder="1"/>
    <xf numFmtId="0" fontId="0" fillId="0" borderId="12" xfId="0" applyBorder="1"/>
    <xf numFmtId="0" fontId="2" fillId="0" borderId="24" xfId="0" applyFont="1" applyBorder="1"/>
    <xf numFmtId="0" fontId="2" fillId="0" borderId="9" xfId="0" applyFont="1" applyBorder="1"/>
    <xf numFmtId="0" fontId="2" fillId="0" borderId="10" xfId="0" applyFont="1" applyBorder="1"/>
    <xf numFmtId="0" fontId="1" fillId="3" borderId="1" xfId="0" applyFont="1" applyFill="1" applyBorder="1"/>
    <xf numFmtId="0" fontId="1" fillId="3" borderId="2" xfId="0" applyFont="1" applyFill="1" applyBorder="1"/>
    <xf numFmtId="0" fontId="1" fillId="3" borderId="3" xfId="0" applyFont="1" applyFill="1" applyBorder="1" applyAlignment="1">
      <alignment horizontal="right"/>
    </xf>
    <xf numFmtId="0" fontId="1" fillId="3" borderId="4" xfId="0" applyFont="1" applyFill="1" applyBorder="1"/>
    <xf numFmtId="0" fontId="1" fillId="3" borderId="5" xfId="0" applyFont="1" applyFill="1" applyBorder="1"/>
    <xf numFmtId="0" fontId="1" fillId="3" borderId="6" xfId="0" applyFont="1" applyFill="1" applyBorder="1"/>
    <xf numFmtId="0" fontId="1" fillId="3" borderId="2" xfId="0" applyFont="1" applyFill="1" applyBorder="1" applyAlignment="1">
      <alignment horizontal="right"/>
    </xf>
    <xf numFmtId="0" fontId="2" fillId="3" borderId="35" xfId="0" applyFont="1" applyFill="1" applyBorder="1"/>
    <xf numFmtId="0" fontId="2" fillId="0" borderId="12" xfId="0" applyFont="1" applyBorder="1"/>
    <xf numFmtId="0" fontId="2" fillId="0" borderId="11" xfId="0" applyFont="1" applyBorder="1"/>
    <xf numFmtId="0" fontId="1" fillId="4" borderId="19" xfId="0" applyFont="1" applyFill="1" applyBorder="1" applyAlignment="1">
      <alignment horizontal="center"/>
    </xf>
    <xf numFmtId="0" fontId="0" fillId="4" borderId="20" xfId="0" applyFill="1" applyBorder="1"/>
    <xf numFmtId="0" fontId="2" fillId="4" borderId="18" xfId="0" applyFont="1" applyFill="1" applyBorder="1"/>
    <xf numFmtId="0" fontId="4" fillId="0" borderId="24" xfId="0" applyFont="1" applyFill="1" applyBorder="1" applyAlignment="1">
      <alignment horizontal="center"/>
    </xf>
    <xf numFmtId="0" fontId="2" fillId="5" borderId="25" xfId="0" applyFont="1" applyFill="1" applyBorder="1"/>
    <xf numFmtId="0" fontId="2" fillId="5" borderId="26" xfId="0" applyFont="1" applyFill="1" applyBorder="1"/>
    <xf numFmtId="0" fontId="1" fillId="2" borderId="27" xfId="0" applyFont="1" applyFill="1" applyBorder="1"/>
    <xf numFmtId="0" fontId="1" fillId="2" borderId="28" xfId="0" applyFont="1" applyFill="1" applyBorder="1"/>
    <xf numFmtId="0" fontId="2" fillId="6" borderId="30" xfId="0" applyFont="1" applyFill="1" applyBorder="1"/>
    <xf numFmtId="1" fontId="2" fillId="0" borderId="42" xfId="0" applyNumberFormat="1" applyFont="1" applyBorder="1" applyAlignment="1">
      <alignment horizontal="center"/>
    </xf>
    <xf numFmtId="1" fontId="2" fillId="0" borderId="45" xfId="0" applyNumberFormat="1" applyFont="1" applyBorder="1" applyAlignment="1">
      <alignment horizontal="center"/>
    </xf>
    <xf numFmtId="11" fontId="2" fillId="0" borderId="46" xfId="0" applyNumberFormat="1" applyFont="1" applyBorder="1" applyAlignment="1">
      <alignment horizontal="center"/>
    </xf>
    <xf numFmtId="11" fontId="2" fillId="0" borderId="17" xfId="0" applyNumberFormat="1" applyFont="1" applyBorder="1" applyAlignment="1">
      <alignment horizontal="center"/>
    </xf>
    <xf numFmtId="164" fontId="2" fillId="0" borderId="43" xfId="0" applyNumberFormat="1" applyFont="1" applyBorder="1" applyAlignment="1">
      <alignment horizontal="center"/>
    </xf>
    <xf numFmtId="164" fontId="2" fillId="0" borderId="44" xfId="0" applyNumberFormat="1" applyFont="1" applyBorder="1" applyAlignment="1">
      <alignment horizontal="center"/>
    </xf>
    <xf numFmtId="1" fontId="2" fillId="0" borderId="48" xfId="0" applyNumberFormat="1" applyFont="1" applyBorder="1" applyAlignment="1">
      <alignment horizontal="center"/>
    </xf>
    <xf numFmtId="164" fontId="2" fillId="0" borderId="47" xfId="0" applyNumberFormat="1" applyFont="1" applyBorder="1" applyAlignment="1">
      <alignment horizontal="center"/>
    </xf>
    <xf numFmtId="1" fontId="2" fillId="0" borderId="51" xfId="0" applyNumberFormat="1" applyFont="1" applyBorder="1" applyAlignment="1">
      <alignment horizontal="center"/>
    </xf>
    <xf numFmtId="1" fontId="2" fillId="0" borderId="52" xfId="0" applyNumberFormat="1" applyFont="1" applyBorder="1" applyAlignment="1">
      <alignment horizontal="center"/>
    </xf>
    <xf numFmtId="1" fontId="2" fillId="0" borderId="54" xfId="0" applyNumberFormat="1" applyFont="1" applyBorder="1" applyAlignment="1">
      <alignment horizontal="center"/>
    </xf>
    <xf numFmtId="0" fontId="2" fillId="0" borderId="40" xfId="0" applyFont="1" applyBorder="1" applyAlignment="1">
      <alignment horizontal="center"/>
    </xf>
    <xf numFmtId="165" fontId="2" fillId="0" borderId="53" xfId="0" applyNumberFormat="1" applyFont="1" applyBorder="1" applyAlignment="1">
      <alignment horizontal="center"/>
    </xf>
    <xf numFmtId="165" fontId="2" fillId="0" borderId="41" xfId="0" applyNumberFormat="1" applyFont="1" applyBorder="1" applyAlignment="1">
      <alignment horizontal="center"/>
    </xf>
    <xf numFmtId="0" fontId="1" fillId="2" borderId="28" xfId="0" applyFont="1" applyFill="1" applyBorder="1" applyAlignment="1">
      <alignment horizontal="right"/>
    </xf>
    <xf numFmtId="0" fontId="1" fillId="2" borderId="36" xfId="0" applyFont="1" applyFill="1" applyBorder="1" applyAlignment="1">
      <alignment horizontal="right"/>
    </xf>
    <xf numFmtId="0" fontId="1" fillId="0" borderId="23" xfId="0" applyFont="1" applyBorder="1"/>
    <xf numFmtId="0" fontId="1" fillId="0" borderId="24" xfId="0" applyFont="1" applyBorder="1"/>
    <xf numFmtId="0" fontId="1" fillId="0" borderId="38" xfId="0" applyFont="1" applyBorder="1"/>
    <xf numFmtId="0" fontId="2" fillId="0" borderId="58" xfId="0" applyFont="1" applyBorder="1"/>
    <xf numFmtId="0" fontId="2" fillId="0" borderId="59" xfId="0" applyFont="1" applyBorder="1"/>
    <xf numFmtId="0" fontId="2" fillId="0" borderId="60" xfId="0" applyFont="1" applyBorder="1"/>
    <xf numFmtId="0" fontId="0" fillId="0" borderId="24" xfId="0" applyBorder="1"/>
    <xf numFmtId="0" fontId="0" fillId="0" borderId="9" xfId="0" applyBorder="1"/>
    <xf numFmtId="0" fontId="0" fillId="0" borderId="10" xfId="0" applyBorder="1"/>
    <xf numFmtId="0" fontId="0" fillId="0" borderId="11" xfId="0" applyBorder="1"/>
    <xf numFmtId="0" fontId="1" fillId="6" borderId="19" xfId="0" applyFont="1" applyFill="1" applyBorder="1" applyAlignment="1">
      <alignment horizontal="left" indent="14"/>
    </xf>
    <xf numFmtId="0" fontId="0" fillId="6" borderId="20" xfId="0" applyFill="1" applyBorder="1"/>
    <xf numFmtId="0" fontId="2" fillId="6" borderId="18" xfId="0" applyFont="1" applyFill="1" applyBorder="1"/>
    <xf numFmtId="0" fontId="1" fillId="6" borderId="30" xfId="0" applyFont="1" applyFill="1" applyBorder="1" applyAlignment="1">
      <alignment horizontal="left" indent="6"/>
    </xf>
    <xf numFmtId="0" fontId="1" fillId="6" borderId="30" xfId="0" applyFont="1" applyFill="1" applyBorder="1" applyAlignment="1">
      <alignment horizontal="left" indent="8"/>
    </xf>
    <xf numFmtId="0" fontId="2" fillId="0" borderId="2" xfId="0" applyFont="1" applyBorder="1"/>
    <xf numFmtId="0" fontId="11" fillId="0" borderId="0" xfId="0" applyFont="1" applyBorder="1" applyAlignment="1">
      <alignment horizontal="left" indent="7"/>
    </xf>
    <xf numFmtId="0" fontId="11" fillId="0" borderId="0" xfId="0" applyFont="1" applyBorder="1" applyAlignment="1">
      <alignment horizontal="left" indent="5"/>
    </xf>
    <xf numFmtId="0" fontId="11" fillId="0" borderId="24" xfId="0" applyFont="1" applyBorder="1" applyAlignment="1">
      <alignment horizontal="left" indent="3"/>
    </xf>
    <xf numFmtId="0" fontId="11" fillId="0" borderId="0" xfId="0" applyFont="1" applyFill="1" applyBorder="1" applyAlignment="1">
      <alignment horizontal="left" indent="5"/>
    </xf>
    <xf numFmtId="11" fontId="2" fillId="0" borderId="17" xfId="0" applyNumberFormat="1" applyFont="1" applyFill="1" applyBorder="1" applyAlignment="1">
      <alignment horizontal="center"/>
    </xf>
    <xf numFmtId="164" fontId="2" fillId="0" borderId="44" xfId="0" applyNumberFormat="1" applyFont="1" applyFill="1" applyBorder="1" applyAlignment="1">
      <alignment horizontal="center"/>
    </xf>
    <xf numFmtId="164" fontId="2" fillId="0" borderId="47" xfId="0" applyNumberFormat="1" applyFont="1" applyFill="1" applyBorder="1" applyAlignment="1">
      <alignment horizontal="center"/>
    </xf>
    <xf numFmtId="11" fontId="2" fillId="0" borderId="55" xfId="0" applyNumberFormat="1" applyFont="1" applyFill="1" applyBorder="1" applyAlignment="1">
      <alignment horizontal="center"/>
    </xf>
    <xf numFmtId="164" fontId="2" fillId="0" borderId="56" xfId="0" applyNumberFormat="1" applyFont="1" applyFill="1" applyBorder="1" applyAlignment="1">
      <alignment horizontal="center"/>
    </xf>
    <xf numFmtId="164" fontId="2" fillId="0" borderId="57" xfId="0" applyNumberFormat="1" applyFont="1" applyFill="1" applyBorder="1" applyAlignment="1">
      <alignment horizontal="center"/>
    </xf>
    <xf numFmtId="0" fontId="1" fillId="0" borderId="31" xfId="0" applyFont="1" applyFill="1" applyBorder="1" applyAlignment="1">
      <alignment horizontal="center"/>
    </xf>
    <xf numFmtId="0" fontId="1" fillId="3" borderId="66" xfId="0" applyFont="1" applyFill="1" applyBorder="1"/>
    <xf numFmtId="0" fontId="2" fillId="0" borderId="4" xfId="0" applyFont="1" applyBorder="1"/>
    <xf numFmtId="0" fontId="2" fillId="0" borderId="7" xfId="0" applyFont="1" applyBorder="1"/>
    <xf numFmtId="0" fontId="2" fillId="0" borderId="8" xfId="0" applyFont="1" applyBorder="1"/>
    <xf numFmtId="0" fontId="1" fillId="2" borderId="3" xfId="0" applyFont="1" applyFill="1" applyBorder="1"/>
    <xf numFmtId="0" fontId="2" fillId="2" borderId="12" xfId="0" applyFont="1" applyFill="1" applyBorder="1"/>
    <xf numFmtId="0" fontId="6" fillId="2" borderId="1" xfId="0" applyFont="1" applyFill="1" applyBorder="1" applyAlignment="1">
      <alignment horizontal="center"/>
    </xf>
    <xf numFmtId="0" fontId="11" fillId="2" borderId="24" xfId="0" applyFont="1" applyFill="1" applyBorder="1" applyAlignment="1">
      <alignment horizontal="center"/>
    </xf>
    <xf numFmtId="0" fontId="2" fillId="2" borderId="24" xfId="0" applyFont="1" applyFill="1" applyBorder="1" applyAlignment="1">
      <alignment horizontal="center"/>
    </xf>
    <xf numFmtId="0" fontId="11" fillId="0" borderId="0" xfId="0" applyFont="1" applyBorder="1" applyAlignment="1">
      <alignment horizontal="left" indent="3"/>
    </xf>
    <xf numFmtId="0" fontId="4" fillId="0" borderId="0" xfId="0" applyFont="1" applyFill="1" applyBorder="1" applyAlignment="1">
      <alignment horizontal="center"/>
    </xf>
    <xf numFmtId="0" fontId="2" fillId="0" borderId="2" xfId="0" applyFont="1" applyFill="1" applyBorder="1"/>
    <xf numFmtId="0" fontId="2" fillId="0" borderId="0" xfId="0" applyFont="1" applyFill="1" applyBorder="1"/>
    <xf numFmtId="14" fontId="2" fillId="3" borderId="67" xfId="0" applyNumberFormat="1" applyFont="1" applyFill="1" applyBorder="1"/>
    <xf numFmtId="0" fontId="1" fillId="0" borderId="17" xfId="0" applyFont="1" applyBorder="1" applyAlignment="1">
      <alignment horizontal="center" shrinkToFit="1"/>
    </xf>
    <xf numFmtId="0" fontId="1" fillId="0" borderId="15" xfId="0" applyFont="1" applyBorder="1" applyAlignment="1">
      <alignment horizontal="center" shrinkToFit="1"/>
    </xf>
    <xf numFmtId="0" fontId="17" fillId="6" borderId="32" xfId="0" applyFont="1" applyFill="1" applyBorder="1" applyAlignment="1">
      <alignment horizontal="center"/>
    </xf>
    <xf numFmtId="0" fontId="17" fillId="6" borderId="29" xfId="0" applyFont="1" applyFill="1" applyBorder="1" applyAlignment="1">
      <alignment horizontal="center"/>
    </xf>
    <xf numFmtId="164" fontId="14" fillId="0" borderId="49" xfId="0" applyNumberFormat="1" applyFont="1" applyBorder="1" applyAlignment="1">
      <alignment horizontal="center"/>
    </xf>
    <xf numFmtId="164" fontId="14" fillId="0" borderId="47" xfId="0" applyNumberFormat="1" applyFont="1" applyBorder="1" applyAlignment="1">
      <alignment horizontal="center"/>
    </xf>
    <xf numFmtId="0" fontId="14" fillId="0" borderId="0" xfId="0" applyFont="1"/>
    <xf numFmtId="0" fontId="1" fillId="7" borderId="19" xfId="0" applyFont="1" applyFill="1" applyBorder="1" applyAlignment="1">
      <alignment horizontal="center"/>
    </xf>
    <xf numFmtId="0" fontId="1" fillId="7" borderId="20" xfId="0" applyFont="1" applyFill="1" applyBorder="1" applyAlignment="1">
      <alignment horizontal="center"/>
    </xf>
    <xf numFmtId="0" fontId="1" fillId="7" borderId="18" xfId="0" applyFont="1" applyFill="1" applyBorder="1" applyAlignment="1">
      <alignment horizontal="center"/>
    </xf>
    <xf numFmtId="0" fontId="2" fillId="8" borderId="29" xfId="0" applyFont="1" applyFill="1" applyBorder="1" applyAlignment="1">
      <alignment horizontal="center"/>
    </xf>
    <xf numFmtId="0" fontId="2" fillId="8" borderId="30" xfId="0" applyFont="1" applyFill="1" applyBorder="1" applyAlignment="1">
      <alignment horizontal="center"/>
    </xf>
    <xf numFmtId="0" fontId="2" fillId="8" borderId="32" xfId="0" applyFont="1" applyFill="1" applyBorder="1" applyAlignment="1">
      <alignment horizontal="center"/>
    </xf>
    <xf numFmtId="0" fontId="1" fillId="6" borderId="19" xfId="0" applyFont="1" applyFill="1" applyBorder="1" applyAlignment="1">
      <alignment horizontal="center"/>
    </xf>
    <xf numFmtId="0" fontId="1" fillId="6" borderId="20" xfId="0" applyFont="1" applyFill="1" applyBorder="1" applyAlignment="1">
      <alignment horizontal="center"/>
    </xf>
    <xf numFmtId="0" fontId="1" fillId="6" borderId="18" xfId="0" applyFont="1" applyFill="1" applyBorder="1" applyAlignment="1">
      <alignment horizontal="center"/>
    </xf>
    <xf numFmtId="0" fontId="15" fillId="0" borderId="73" xfId="0" applyFont="1" applyFill="1" applyBorder="1" applyAlignment="1">
      <alignment horizontal="center"/>
    </xf>
    <xf numFmtId="0" fontId="15" fillId="0" borderId="21" xfId="0" applyFont="1" applyFill="1" applyBorder="1" applyAlignment="1">
      <alignment horizontal="center"/>
    </xf>
    <xf numFmtId="0" fontId="15" fillId="0" borderId="22" xfId="0" applyFont="1" applyFill="1" applyBorder="1" applyAlignment="1">
      <alignment horizontal="center"/>
    </xf>
    <xf numFmtId="0" fontId="1" fillId="0" borderId="61" xfId="0" applyFont="1" applyBorder="1" applyAlignment="1">
      <alignment horizontal="left"/>
    </xf>
    <xf numFmtId="0" fontId="1" fillId="0" borderId="62" xfId="0" applyFont="1" applyBorder="1" applyAlignment="1">
      <alignment horizontal="left"/>
    </xf>
    <xf numFmtId="0" fontId="1" fillId="0" borderId="63" xfId="0" applyFont="1" applyBorder="1" applyAlignment="1">
      <alignment horizontal="left"/>
    </xf>
    <xf numFmtId="0" fontId="1" fillId="3" borderId="7" xfId="0" applyFont="1" applyFill="1" applyBorder="1" applyAlignment="1">
      <alignment horizontal="left"/>
    </xf>
    <xf numFmtId="0" fontId="1" fillId="3" borderId="69" xfId="0" applyFont="1" applyFill="1" applyBorder="1" applyAlignment="1">
      <alignment horizontal="left"/>
    </xf>
    <xf numFmtId="0" fontId="1" fillId="3" borderId="13" xfId="0" applyFont="1" applyFill="1" applyBorder="1" applyAlignment="1">
      <alignment horizontal="left"/>
    </xf>
    <xf numFmtId="0" fontId="1" fillId="3" borderId="43" xfId="0" applyFont="1" applyFill="1" applyBorder="1" applyAlignment="1">
      <alignment horizontal="left"/>
    </xf>
    <xf numFmtId="0" fontId="1" fillId="3" borderId="9" xfId="0" applyFont="1" applyFill="1" applyBorder="1" applyAlignment="1">
      <alignment horizontal="left"/>
    </xf>
    <xf numFmtId="0" fontId="1" fillId="3" borderId="10" xfId="0" applyFont="1" applyFill="1" applyBorder="1" applyAlignment="1">
      <alignment horizontal="left"/>
    </xf>
    <xf numFmtId="0" fontId="1" fillId="3" borderId="11" xfId="0" applyFont="1" applyFill="1" applyBorder="1" applyAlignment="1">
      <alignment horizontal="left"/>
    </xf>
    <xf numFmtId="0" fontId="6" fillId="0" borderId="70" xfId="0" applyFont="1" applyFill="1" applyBorder="1" applyAlignment="1">
      <alignment horizontal="center"/>
    </xf>
    <xf numFmtId="0" fontId="6" fillId="0" borderId="18" xfId="0" applyFont="1" applyFill="1" applyBorder="1" applyAlignment="1">
      <alignment horizontal="center"/>
    </xf>
    <xf numFmtId="0" fontId="14" fillId="0" borderId="71" xfId="0" applyFont="1" applyBorder="1" applyAlignment="1">
      <alignment horizontal="center"/>
    </xf>
    <xf numFmtId="0" fontId="2" fillId="0" borderId="72" xfId="0" applyFont="1" applyBorder="1" applyAlignment="1">
      <alignment horizontal="center"/>
    </xf>
    <xf numFmtId="0" fontId="1" fillId="3" borderId="8" xfId="0" applyFont="1" applyFill="1" applyBorder="1" applyAlignment="1">
      <alignment horizontal="left"/>
    </xf>
    <xf numFmtId="0" fontId="2" fillId="0" borderId="34" xfId="0" applyFont="1" applyFill="1" applyBorder="1" applyAlignment="1">
      <alignment horizontal="center"/>
    </xf>
    <xf numFmtId="0" fontId="2" fillId="0" borderId="67" xfId="0" applyFont="1" applyFill="1" applyBorder="1" applyAlignment="1">
      <alignment horizontal="center"/>
    </xf>
    <xf numFmtId="0" fontId="11" fillId="0" borderId="33" xfId="0" applyFont="1" applyFill="1" applyBorder="1" applyAlignment="1">
      <alignment horizontal="center"/>
    </xf>
    <xf numFmtId="0" fontId="11" fillId="0" borderId="32" xfId="0" applyFont="1" applyFill="1" applyBorder="1" applyAlignment="1">
      <alignment horizontal="center"/>
    </xf>
    <xf numFmtId="0" fontId="2" fillId="0" borderId="24" xfId="0" applyFont="1" applyBorder="1" applyAlignment="1">
      <alignment horizontal="left" vertical="top" wrapText="1"/>
    </xf>
    <xf numFmtId="0" fontId="2" fillId="0" borderId="0" xfId="0" applyFont="1" applyBorder="1" applyAlignment="1">
      <alignment horizontal="left" vertical="top" wrapText="1"/>
    </xf>
    <xf numFmtId="0" fontId="2" fillId="0" borderId="12" xfId="0" applyFont="1" applyBorder="1" applyAlignment="1">
      <alignment horizontal="left" vertical="top" wrapText="1"/>
    </xf>
    <xf numFmtId="0" fontId="2" fillId="0" borderId="24" xfId="0" applyFont="1" applyBorder="1" applyAlignment="1">
      <alignment horizontal="left" wrapText="1"/>
    </xf>
    <xf numFmtId="0" fontId="2" fillId="0" borderId="0" xfId="0" applyFont="1" applyBorder="1" applyAlignment="1">
      <alignment horizontal="left" wrapText="1"/>
    </xf>
    <xf numFmtId="0" fontId="2" fillId="0" borderId="12" xfId="0" applyFont="1" applyBorder="1" applyAlignment="1">
      <alignment horizontal="left" wrapText="1"/>
    </xf>
    <xf numFmtId="0" fontId="2" fillId="0" borderId="9" xfId="0" applyFont="1" applyBorder="1" applyAlignment="1">
      <alignment horizontal="left" wrapText="1"/>
    </xf>
    <xf numFmtId="0" fontId="2" fillId="0" borderId="10" xfId="0" applyFont="1" applyBorder="1" applyAlignment="1">
      <alignment horizontal="left" wrapText="1"/>
    </xf>
    <xf numFmtId="0" fontId="2" fillId="0" borderId="11" xfId="0" applyFont="1" applyBorder="1" applyAlignment="1">
      <alignment horizontal="left" wrapText="1"/>
    </xf>
    <xf numFmtId="0" fontId="2" fillId="0" borderId="74" xfId="0" applyFont="1" applyFill="1" applyBorder="1" applyAlignment="1">
      <alignment horizontal="left" vertical="top" wrapText="1"/>
    </xf>
    <xf numFmtId="0" fontId="14" fillId="0" borderId="0" xfId="0" applyFont="1" applyFill="1" applyBorder="1" applyAlignment="1">
      <alignment horizontal="left" vertical="top" wrapText="1"/>
    </xf>
    <xf numFmtId="0" fontId="14" fillId="0" borderId="12" xfId="0" applyFont="1" applyFill="1" applyBorder="1" applyAlignment="1">
      <alignment horizontal="left" vertical="top" wrapText="1"/>
    </xf>
    <xf numFmtId="0" fontId="14" fillId="0" borderId="74" xfId="0" applyFont="1" applyFill="1" applyBorder="1" applyAlignment="1">
      <alignment horizontal="left" vertical="top" wrapText="1"/>
    </xf>
    <xf numFmtId="0" fontId="16" fillId="0" borderId="15" xfId="0" applyFont="1" applyBorder="1" applyAlignment="1">
      <alignment horizontal="center" vertical="top"/>
    </xf>
    <xf numFmtId="0" fontId="0" fillId="0" borderId="15" xfId="0" applyBorder="1" applyAlignment="1">
      <alignment horizontal="center" vertical="top"/>
    </xf>
    <xf numFmtId="0" fontId="0" fillId="0" borderId="76" xfId="0" applyBorder="1" applyAlignment="1">
      <alignment horizontal="center" vertical="top"/>
    </xf>
    <xf numFmtId="0" fontId="2" fillId="0" borderId="0" xfId="0" applyFont="1" applyFill="1" applyBorder="1" applyAlignment="1">
      <alignment horizontal="left" vertical="top" wrapText="1"/>
    </xf>
    <xf numFmtId="0" fontId="2" fillId="0" borderId="12" xfId="0" applyFont="1" applyFill="1" applyBorder="1" applyAlignment="1">
      <alignment horizontal="left" vertical="top" wrapText="1"/>
    </xf>
    <xf numFmtId="0" fontId="2" fillId="0" borderId="75" xfId="0" applyFont="1" applyFill="1" applyBorder="1" applyAlignment="1">
      <alignment horizontal="left" vertical="top" wrapText="1"/>
    </xf>
    <xf numFmtId="0" fontId="2" fillId="0" borderId="39" xfId="0" applyFont="1" applyFill="1" applyBorder="1" applyAlignment="1">
      <alignment horizontal="left" vertical="top" wrapText="1"/>
    </xf>
    <xf numFmtId="0" fontId="2" fillId="0" borderId="37" xfId="0" applyFont="1" applyFill="1" applyBorder="1" applyAlignment="1">
      <alignment horizontal="left" vertical="top" wrapText="1"/>
    </xf>
    <xf numFmtId="0" fontId="1" fillId="0" borderId="29" xfId="0" applyFont="1" applyBorder="1" applyAlignment="1">
      <alignment horizontal="center"/>
    </xf>
    <xf numFmtId="0" fontId="1" fillId="0" borderId="30" xfId="0" applyFont="1" applyBorder="1" applyAlignment="1">
      <alignment horizontal="center"/>
    </xf>
    <xf numFmtId="0" fontId="1" fillId="0" borderId="32" xfId="0" applyFont="1" applyBorder="1" applyAlignment="1">
      <alignment horizontal="center"/>
    </xf>
    <xf numFmtId="0" fontId="1" fillId="0" borderId="68" xfId="0" applyFont="1" applyBorder="1" applyAlignment="1">
      <alignment horizontal="center"/>
    </xf>
    <xf numFmtId="0" fontId="1" fillId="0" borderId="65" xfId="0" applyFont="1" applyBorder="1" applyAlignment="1">
      <alignment horizontal="center"/>
    </xf>
    <xf numFmtId="0" fontId="15" fillId="0" borderId="73" xfId="0" applyFont="1" applyBorder="1" applyAlignment="1">
      <alignment horizontal="left"/>
    </xf>
    <xf numFmtId="0" fontId="15" fillId="0" borderId="21" xfId="0" applyFont="1" applyBorder="1" applyAlignment="1">
      <alignment horizontal="left"/>
    </xf>
    <xf numFmtId="0" fontId="15" fillId="0" borderId="22" xfId="0" applyFont="1" applyBorder="1" applyAlignment="1">
      <alignment horizontal="left"/>
    </xf>
    <xf numFmtId="0" fontId="15" fillId="0" borderId="74" xfId="0" applyFont="1" applyBorder="1" applyAlignment="1">
      <alignment horizontal="left"/>
    </xf>
    <xf numFmtId="0" fontId="11" fillId="0" borderId="0" xfId="0" applyFont="1" applyBorder="1" applyAlignment="1">
      <alignment horizontal="left"/>
    </xf>
    <xf numFmtId="0" fontId="11" fillId="0" borderId="12" xfId="0" applyFont="1" applyBorder="1" applyAlignment="1">
      <alignment horizontal="left"/>
    </xf>
    <xf numFmtId="0" fontId="15" fillId="0" borderId="75" xfId="0" applyFont="1" applyBorder="1" applyAlignment="1">
      <alignment horizontal="left"/>
    </xf>
    <xf numFmtId="0" fontId="11" fillId="0" borderId="39" xfId="0" applyFont="1" applyBorder="1" applyAlignment="1">
      <alignment horizontal="left"/>
    </xf>
    <xf numFmtId="0" fontId="11" fillId="0" borderId="37" xfId="0" applyFont="1" applyBorder="1" applyAlignment="1">
      <alignment horizontal="left"/>
    </xf>
    <xf numFmtId="0" fontId="1" fillId="5" borderId="61" xfId="0" applyFont="1" applyFill="1" applyBorder="1" applyAlignment="1">
      <alignment horizontal="center"/>
    </xf>
    <xf numFmtId="0" fontId="1" fillId="5" borderId="62" xfId="0" applyFont="1" applyFill="1" applyBorder="1" applyAlignment="1">
      <alignment horizontal="center"/>
    </xf>
    <xf numFmtId="0" fontId="1" fillId="5" borderId="63" xfId="0" applyFont="1" applyFill="1" applyBorder="1" applyAlignment="1">
      <alignment horizontal="center"/>
    </xf>
    <xf numFmtId="164" fontId="2" fillId="0" borderId="50" xfId="0" applyNumberFormat="1" applyFont="1" applyBorder="1" applyAlignment="1">
      <alignment horizontal="center"/>
    </xf>
    <xf numFmtId="0" fontId="1" fillId="0" borderId="64" xfId="0" applyFont="1" applyBorder="1" applyAlignment="1">
      <alignment horizontal="center"/>
    </xf>
    <xf numFmtId="0" fontId="20" fillId="0" borderId="23" xfId="0" applyFont="1" applyBorder="1" applyAlignment="1">
      <alignment horizontal="center" vertical="center"/>
    </xf>
    <xf numFmtId="0" fontId="20" fillId="0" borderId="21" xfId="0" applyFont="1" applyBorder="1" applyAlignment="1">
      <alignment horizontal="center" vertical="center"/>
    </xf>
    <xf numFmtId="0" fontId="20" fillId="0" borderId="22" xfId="0" applyFont="1" applyBorder="1" applyAlignment="1">
      <alignment horizontal="center" vertical="center"/>
    </xf>
    <xf numFmtId="0" fontId="20" fillId="0" borderId="24" xfId="0" applyFont="1" applyBorder="1" applyAlignment="1">
      <alignment horizontal="center" vertical="center"/>
    </xf>
    <xf numFmtId="0" fontId="20" fillId="0" borderId="0" xfId="0" applyFont="1" applyBorder="1" applyAlignment="1">
      <alignment horizontal="center" vertical="center"/>
    </xf>
    <xf numFmtId="0" fontId="20" fillId="0" borderId="12" xfId="0" applyFont="1" applyBorder="1" applyAlignment="1">
      <alignment horizontal="center" vertical="center"/>
    </xf>
    <xf numFmtId="0" fontId="20" fillId="0" borderId="9" xfId="0" applyFont="1" applyBorder="1" applyAlignment="1">
      <alignment horizontal="center" vertical="center"/>
    </xf>
    <xf numFmtId="0" fontId="20" fillId="0" borderId="10" xfId="0" applyFont="1" applyBorder="1" applyAlignment="1">
      <alignment horizontal="center" vertical="center"/>
    </xf>
    <xf numFmtId="0" fontId="20" fillId="0" borderId="11" xfId="0" applyFont="1" applyBorder="1" applyAlignment="1">
      <alignment horizontal="center" vertical="center"/>
    </xf>
    <xf numFmtId="0" fontId="15" fillId="0" borderId="23" xfId="0" applyNumberFormat="1" applyFont="1" applyBorder="1" applyAlignment="1">
      <alignment horizontal="left" vertical="top" wrapText="1"/>
    </xf>
    <xf numFmtId="0" fontId="15" fillId="0" borderId="21" xfId="0" applyNumberFormat="1" applyFont="1" applyBorder="1" applyAlignment="1">
      <alignment horizontal="left" vertical="top" wrapText="1"/>
    </xf>
    <xf numFmtId="0" fontId="15" fillId="0" borderId="22" xfId="0" applyNumberFormat="1" applyFont="1" applyBorder="1" applyAlignment="1">
      <alignment horizontal="left" vertical="top" wrapText="1"/>
    </xf>
    <xf numFmtId="0" fontId="15" fillId="0" borderId="24" xfId="0" applyNumberFormat="1" applyFont="1" applyBorder="1" applyAlignment="1">
      <alignment horizontal="left" vertical="top" wrapText="1"/>
    </xf>
    <xf numFmtId="0" fontId="15" fillId="0" borderId="0" xfId="0" applyNumberFormat="1" applyFont="1" applyBorder="1" applyAlignment="1">
      <alignment horizontal="left" vertical="top" wrapText="1"/>
    </xf>
    <xf numFmtId="0" fontId="15" fillId="0" borderId="12" xfId="0" applyNumberFormat="1" applyFont="1" applyBorder="1" applyAlignment="1">
      <alignment horizontal="left" vertical="top" wrapText="1"/>
    </xf>
    <xf numFmtId="0" fontId="15" fillId="0" borderId="9" xfId="0" applyNumberFormat="1" applyFont="1" applyBorder="1" applyAlignment="1">
      <alignment horizontal="left" vertical="top" wrapText="1"/>
    </xf>
    <xf numFmtId="0" fontId="15" fillId="0" borderId="10" xfId="0" applyNumberFormat="1" applyFont="1" applyBorder="1" applyAlignment="1">
      <alignment horizontal="left" vertical="top" wrapText="1"/>
    </xf>
    <xf numFmtId="0" fontId="15" fillId="0" borderId="11" xfId="0" applyNumberFormat="1" applyFont="1" applyBorder="1" applyAlignment="1">
      <alignment horizontal="left" vertical="top" wrapText="1"/>
    </xf>
    <xf numFmtId="0" fontId="15" fillId="0" borderId="23" xfId="0" applyFont="1" applyBorder="1" applyAlignment="1">
      <alignment horizontal="left" vertical="top" wrapText="1"/>
    </xf>
    <xf numFmtId="0" fontId="15" fillId="0" borderId="21" xfId="0" applyFont="1" applyBorder="1" applyAlignment="1">
      <alignment horizontal="left" vertical="top" wrapText="1"/>
    </xf>
    <xf numFmtId="0" fontId="15" fillId="0" borderId="22" xfId="0" applyFont="1" applyBorder="1" applyAlignment="1">
      <alignment horizontal="left" vertical="top" wrapText="1"/>
    </xf>
    <xf numFmtId="0" fontId="15" fillId="0" borderId="24" xfId="0" applyFont="1" applyBorder="1" applyAlignment="1">
      <alignment horizontal="left" vertical="top" wrapText="1"/>
    </xf>
    <xf numFmtId="0" fontId="15" fillId="0" borderId="0" xfId="0" applyFont="1" applyBorder="1" applyAlignment="1">
      <alignment horizontal="left" vertical="top" wrapText="1"/>
    </xf>
    <xf numFmtId="0" fontId="15" fillId="0" borderId="12" xfId="0" applyFont="1" applyBorder="1" applyAlignment="1">
      <alignment horizontal="left" vertical="top" wrapText="1"/>
    </xf>
    <xf numFmtId="0" fontId="15" fillId="0" borderId="9" xfId="0" applyFont="1" applyBorder="1" applyAlignment="1">
      <alignment horizontal="left" vertical="top" wrapText="1"/>
    </xf>
    <xf numFmtId="0" fontId="15" fillId="0" borderId="10" xfId="0" applyFont="1" applyBorder="1" applyAlignment="1">
      <alignment horizontal="left" vertical="top" wrapText="1"/>
    </xf>
    <xf numFmtId="0" fontId="15" fillId="0" borderId="11" xfId="0" applyFont="1" applyBorder="1" applyAlignment="1">
      <alignment horizontal="left" vertical="top" wrapText="1"/>
    </xf>
    <xf numFmtId="0" fontId="2" fillId="0" borderId="24" xfId="0" applyFont="1" applyBorder="1" applyAlignment="1">
      <alignment horizontal="center"/>
    </xf>
    <xf numFmtId="0" fontId="2" fillId="0" borderId="23" xfId="0" applyFont="1" applyBorder="1" applyAlignment="1">
      <alignment horizontal="center"/>
    </xf>
    <xf numFmtId="0" fontId="2" fillId="0" borderId="21" xfId="0" applyFont="1" applyBorder="1" applyAlignment="1">
      <alignment horizontal="center"/>
    </xf>
    <xf numFmtId="0" fontId="2" fillId="0" borderId="22" xfId="0" applyFont="1" applyBorder="1" applyAlignment="1">
      <alignment horizontal="center"/>
    </xf>
    <xf numFmtId="0" fontId="2" fillId="0" borderId="0" xfId="0" applyFont="1" applyBorder="1" applyAlignment="1">
      <alignment horizontal="center"/>
    </xf>
    <xf numFmtId="0" fontId="2" fillId="0" borderId="12"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cellXfs>
  <cellStyles count="1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0</xdr:col>
      <xdr:colOff>581025</xdr:colOff>
      <xdr:row>107</xdr:row>
      <xdr:rowOff>19050</xdr:rowOff>
    </xdr:from>
    <xdr:ext cx="4541949" cy="583429"/>
    <mc:AlternateContent xmlns:mc="http://schemas.openxmlformats.org/markup-compatibility/2006">
      <mc:Choice xmlns:a14="http://schemas.microsoft.com/office/drawing/2010/main" Requires="a14">
        <xdr:sp macro="" textlink="">
          <xdr:nvSpPr>
            <xdr:cNvPr id="5" name="TextBox 4">
              <a:extLst>
                <a:ext uri="{FF2B5EF4-FFF2-40B4-BE49-F238E27FC236}">
                  <a16:creationId xmlns:a16="http://schemas.microsoft.com/office/drawing/2014/main" id="{F89EC2D4-C151-425E-9860-368CAD9D5D92}"/>
                </a:ext>
              </a:extLst>
            </xdr:cNvPr>
            <xdr:cNvSpPr txBox="1"/>
          </xdr:nvSpPr>
          <xdr:spPr>
            <a:xfrm>
              <a:off x="581025" y="21955125"/>
              <a:ext cx="4541949" cy="583429"/>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𝑍</m:t>
                    </m:r>
                    <m:r>
                      <a:rPr lang="en-US" sz="1000" b="0" i="1">
                        <a:latin typeface="Cambria Math" panose="02040503050406030204" pitchFamily="18" charset="0"/>
                      </a:rPr>
                      <m:t>=</m:t>
                    </m:r>
                    <m:f>
                      <m:fPr>
                        <m:ctrlPr>
                          <a:rPr lang="en-US" sz="1000" b="0" i="1">
                            <a:latin typeface="Cambria Math" panose="02040503050406030204" pitchFamily="18" charset="0"/>
                          </a:rPr>
                        </m:ctrlPr>
                      </m:fPr>
                      <m:num>
                        <m:r>
                          <a:rPr lang="en-US" sz="1000" b="0" i="1">
                            <a:latin typeface="Cambria Math" panose="02040503050406030204" pitchFamily="18" charset="0"/>
                          </a:rPr>
                          <m:t>𝑅</m:t>
                        </m:r>
                        <m:d>
                          <m:dPr>
                            <m:begChr m:val="["/>
                            <m:endChr m:val="]"/>
                            <m:ctrlPr>
                              <a:rPr lang="en-US" sz="1000" b="0" i="1">
                                <a:latin typeface="Cambria Math" panose="02040503050406030204" pitchFamily="18" charset="0"/>
                              </a:rPr>
                            </m:ctrlPr>
                          </m:dPr>
                          <m:e>
                            <m:sSup>
                              <m:sSupPr>
                                <m:ctrlPr>
                                  <a:rPr lang="en-US" sz="1000" b="0" i="1">
                                    <a:solidFill>
                                      <a:schemeClr val="tx1"/>
                                    </a:solidFill>
                                    <a:effectLst/>
                                    <a:latin typeface="+mn-lt"/>
                                    <a:ea typeface="+mn-ea"/>
                                    <a:cs typeface="+mn-cs"/>
                                  </a:rPr>
                                </m:ctrlPr>
                              </m:sSupPr>
                              <m:e>
                                <m:d>
                                  <m:dPr>
                                    <m:ctrlPr>
                                      <a:rPr lang="en-US" sz="1000" b="0" i="1">
                                        <a:solidFill>
                                          <a:schemeClr val="tx1"/>
                                        </a:solidFill>
                                        <a:effectLst/>
                                        <a:latin typeface="+mn-lt"/>
                                        <a:ea typeface="+mn-ea"/>
                                        <a:cs typeface="+mn-cs"/>
                                      </a:rPr>
                                    </m:ctrlPr>
                                  </m:dPr>
                                  <m:e>
                                    <m:sSubSup>
                                      <m:sSubSupPr>
                                        <m:ctrlPr>
                                          <a:rPr lang="en-US" sz="1000" b="0" i="1">
                                            <a:solidFill>
                                              <a:schemeClr val="tx1"/>
                                            </a:solidFill>
                                            <a:effectLst/>
                                            <a:latin typeface="+mn-lt"/>
                                            <a:ea typeface="+mn-ea"/>
                                            <a:cs typeface="+mn-cs"/>
                                          </a:rPr>
                                        </m:ctrlPr>
                                      </m:sSubSupPr>
                                      <m:e>
                                        <m:r>
                                          <a:rPr lang="en-US" sz="1000" b="0" i="1">
                                            <a:solidFill>
                                              <a:schemeClr val="tx1"/>
                                            </a:solidFill>
                                            <a:effectLst/>
                                            <a:latin typeface="+mn-lt"/>
                                            <a:ea typeface="+mn-ea"/>
                                            <a:cs typeface="+mn-cs"/>
                                          </a:rPr>
                                          <m:t>𝑅</m:t>
                                        </m:r>
                                      </m:e>
                                      <m:sub>
                                        <m:r>
                                          <a:rPr lang="en-US" sz="1000" b="0" i="1">
                                            <a:solidFill>
                                              <a:schemeClr val="tx1"/>
                                            </a:solidFill>
                                            <a:effectLst/>
                                            <a:latin typeface="+mn-lt"/>
                                            <a:ea typeface="+mn-ea"/>
                                            <a:cs typeface="+mn-cs"/>
                                          </a:rPr>
                                          <m:t>𝐿</m:t>
                                        </m:r>
                                      </m:sub>
                                      <m:sup>
                                        <m:r>
                                          <a:rPr lang="en-US" sz="1000" b="0" i="1">
                                            <a:solidFill>
                                              <a:schemeClr val="tx1"/>
                                            </a:solidFill>
                                            <a:effectLst/>
                                            <a:latin typeface="+mn-lt"/>
                                            <a:ea typeface="+mn-ea"/>
                                            <a:cs typeface="+mn-cs"/>
                                          </a:rPr>
                                          <m:t>𝑠𝑒𝑟</m:t>
                                        </m:r>
                                      </m:sup>
                                    </m:sSubSup>
                                  </m:e>
                                </m:d>
                              </m:e>
                              <m:sup>
                                <m:r>
                                  <a:rPr lang="en-US" sz="1000" b="0" i="1">
                                    <a:solidFill>
                                      <a:schemeClr val="tx1"/>
                                    </a:solidFill>
                                    <a:effectLst/>
                                    <a:latin typeface="+mn-lt"/>
                                    <a:ea typeface="+mn-ea"/>
                                    <a:cs typeface="+mn-cs"/>
                                  </a:rPr>
                                  <m:t>2</m:t>
                                </m:r>
                              </m:sup>
                            </m:sSup>
                            <m:r>
                              <a:rPr lang="en-US" sz="1000" b="0" i="1">
                                <a:solidFill>
                                  <a:schemeClr val="tx1"/>
                                </a:solidFill>
                                <a:effectLst/>
                                <a:latin typeface="+mn-lt"/>
                                <a:ea typeface="+mn-ea"/>
                                <a:cs typeface="+mn-cs"/>
                              </a:rPr>
                              <m:t>+</m:t>
                            </m:r>
                            <m:sSup>
                              <m:sSupPr>
                                <m:ctrlPr>
                                  <a:rPr lang="en-US" sz="1000" b="0" i="1">
                                    <a:solidFill>
                                      <a:schemeClr val="tx1"/>
                                    </a:solidFill>
                                    <a:effectLst/>
                                    <a:latin typeface="+mn-lt"/>
                                    <a:ea typeface="+mn-ea"/>
                                    <a:cs typeface="+mn-cs"/>
                                  </a:rPr>
                                </m:ctrlPr>
                              </m:sSupPr>
                              <m:e>
                                <m:d>
                                  <m:dPr>
                                    <m:ctrlPr>
                                      <a:rPr lang="en-US" sz="1000" b="0" i="1">
                                        <a:solidFill>
                                          <a:schemeClr val="tx1"/>
                                        </a:solidFill>
                                        <a:effectLst/>
                                        <a:latin typeface="+mn-lt"/>
                                        <a:ea typeface="+mn-ea"/>
                                        <a:cs typeface="+mn-cs"/>
                                      </a:rPr>
                                    </m:ctrlPr>
                                  </m:dPr>
                                  <m:e>
                                    <m:r>
                                      <a:rPr lang="el-GR" sz="1000" b="0" i="1">
                                        <a:solidFill>
                                          <a:schemeClr val="tx1"/>
                                        </a:solidFill>
                                        <a:effectLst/>
                                        <a:latin typeface="+mn-lt"/>
                                        <a:ea typeface="+mn-ea"/>
                                        <a:cs typeface="+mn-cs"/>
                                      </a:rPr>
                                      <m:t>𝜔</m:t>
                                    </m:r>
                                    <m:r>
                                      <a:rPr lang="en-US" sz="1000" b="0" i="1">
                                        <a:solidFill>
                                          <a:schemeClr val="tx1"/>
                                        </a:solidFill>
                                        <a:effectLst/>
                                        <a:latin typeface="+mn-lt"/>
                                        <a:ea typeface="+mn-ea"/>
                                        <a:cs typeface="+mn-cs"/>
                                      </a:rPr>
                                      <m:t>𝐿</m:t>
                                    </m:r>
                                  </m:e>
                                </m:d>
                              </m:e>
                              <m:sup>
                                <m:r>
                                  <a:rPr lang="en-US" sz="1000" b="0" i="1">
                                    <a:solidFill>
                                      <a:schemeClr val="tx1"/>
                                    </a:solidFill>
                                    <a:effectLst/>
                                    <a:latin typeface="+mn-lt"/>
                                    <a:ea typeface="+mn-ea"/>
                                    <a:cs typeface="+mn-cs"/>
                                  </a:rPr>
                                  <m:t>2</m:t>
                                </m:r>
                              </m:sup>
                            </m:sSup>
                          </m:e>
                        </m:d>
                        <m:r>
                          <a:rPr lang="en-US" sz="1000" b="0" i="1">
                            <a:latin typeface="Cambria Math" panose="02040503050406030204" pitchFamily="18" charset="0"/>
                          </a:rPr>
                          <m:t>+</m:t>
                        </m:r>
                        <m:sSubSup>
                          <m:sSubSupPr>
                            <m:ctrlPr>
                              <a:rPr lang="en-US" sz="1000" b="0" i="1">
                                <a:latin typeface="Cambria Math" panose="02040503050406030204" pitchFamily="18" charset="0"/>
                              </a:rPr>
                            </m:ctrlPr>
                          </m:sSubSupPr>
                          <m:e>
                            <m:r>
                              <a:rPr lang="en-US" sz="1000" b="0" i="1">
                                <a:latin typeface="Cambria Math" panose="02040503050406030204" pitchFamily="18" charset="0"/>
                              </a:rPr>
                              <m:t>𝑅</m:t>
                            </m:r>
                          </m:e>
                          <m:sub>
                            <m:r>
                              <a:rPr lang="en-US" sz="1000" b="0" i="1">
                                <a:latin typeface="Cambria Math" panose="02040503050406030204" pitchFamily="18" charset="0"/>
                              </a:rPr>
                              <m:t>𝐿</m:t>
                            </m:r>
                          </m:sub>
                          <m:sup>
                            <m:r>
                              <a:rPr lang="en-US" sz="1000" b="0" i="1">
                                <a:latin typeface="Cambria Math" panose="02040503050406030204" pitchFamily="18" charset="0"/>
                              </a:rPr>
                              <m:t>𝑠𝑒𝑟</m:t>
                            </m:r>
                          </m:sup>
                        </m:sSubSup>
                        <m:d>
                          <m:dPr>
                            <m:begChr m:val="["/>
                            <m:endChr m:val="]"/>
                            <m:ctrlPr>
                              <a:rPr lang="en-US" sz="1000" b="0" i="1">
                                <a:latin typeface="Cambria Math" panose="02040503050406030204" pitchFamily="18" charset="0"/>
                              </a:rPr>
                            </m:ctrlPr>
                          </m:dPr>
                          <m:e>
                            <m:sSup>
                              <m:sSupPr>
                                <m:ctrlPr>
                                  <a:rPr lang="en-US" sz="1000" b="0" i="1">
                                    <a:solidFill>
                                      <a:schemeClr val="tx1"/>
                                    </a:solidFill>
                                    <a:effectLst/>
                                    <a:latin typeface="+mn-lt"/>
                                    <a:ea typeface="+mn-ea"/>
                                    <a:cs typeface="+mn-cs"/>
                                  </a:rPr>
                                </m:ctrlPr>
                              </m:sSupPr>
                              <m:e>
                                <m:r>
                                  <a:rPr lang="en-US" sz="1000" b="0" i="1">
                                    <a:solidFill>
                                      <a:schemeClr val="tx1"/>
                                    </a:solidFill>
                                    <a:effectLst/>
                                    <a:latin typeface="+mn-lt"/>
                                    <a:ea typeface="+mn-ea"/>
                                    <a:cs typeface="+mn-cs"/>
                                  </a:rPr>
                                  <m:t>𝑅</m:t>
                                </m:r>
                              </m:e>
                              <m:sup>
                                <m:r>
                                  <a:rPr lang="en-US" sz="1000" b="0" i="1">
                                    <a:solidFill>
                                      <a:schemeClr val="tx1"/>
                                    </a:solidFill>
                                    <a:effectLst/>
                                    <a:latin typeface="+mn-lt"/>
                                    <a:ea typeface="+mn-ea"/>
                                    <a:cs typeface="+mn-cs"/>
                                  </a:rPr>
                                  <m:t>2</m:t>
                                </m:r>
                              </m:sup>
                            </m:sSup>
                            <m:r>
                              <a:rPr lang="en-US" sz="1000" b="0" i="1">
                                <a:solidFill>
                                  <a:schemeClr val="tx1"/>
                                </a:solidFill>
                                <a:effectLst/>
                                <a:latin typeface="+mn-lt"/>
                                <a:ea typeface="+mn-ea"/>
                                <a:cs typeface="+mn-cs"/>
                              </a:rPr>
                              <m:t>+</m:t>
                            </m:r>
                            <m:f>
                              <m:fPr>
                                <m:ctrlPr>
                                  <a:rPr lang="en-US" sz="1000" b="0" i="1">
                                    <a:solidFill>
                                      <a:schemeClr val="tx1"/>
                                    </a:solidFill>
                                    <a:effectLst/>
                                    <a:latin typeface="+mn-lt"/>
                                    <a:ea typeface="+mn-ea"/>
                                    <a:cs typeface="+mn-cs"/>
                                  </a:rPr>
                                </m:ctrlPr>
                              </m:fPr>
                              <m:num>
                                <m:r>
                                  <a:rPr lang="en-US" sz="1000" b="0" i="1">
                                    <a:solidFill>
                                      <a:schemeClr val="tx1"/>
                                    </a:solidFill>
                                    <a:effectLst/>
                                    <a:latin typeface="+mn-lt"/>
                                    <a:ea typeface="+mn-ea"/>
                                    <a:cs typeface="+mn-cs"/>
                                  </a:rPr>
                                  <m:t>1</m:t>
                                </m:r>
                              </m:num>
                              <m:den>
                                <m:sSup>
                                  <m:sSupPr>
                                    <m:ctrlPr>
                                      <a:rPr lang="en-US" sz="1000" b="0" i="1">
                                        <a:solidFill>
                                          <a:schemeClr val="tx1"/>
                                        </a:solidFill>
                                        <a:effectLst/>
                                        <a:latin typeface="+mn-lt"/>
                                        <a:ea typeface="+mn-ea"/>
                                        <a:cs typeface="+mn-cs"/>
                                      </a:rPr>
                                    </m:ctrlPr>
                                  </m:sSupPr>
                                  <m:e>
                                    <m:r>
                                      <a:rPr lang="en-US" sz="1000" b="0" i="1">
                                        <a:solidFill>
                                          <a:schemeClr val="tx1"/>
                                        </a:solidFill>
                                        <a:effectLst/>
                                        <a:latin typeface="+mn-lt"/>
                                        <a:ea typeface="+mn-ea"/>
                                        <a:cs typeface="+mn-cs"/>
                                      </a:rPr>
                                      <m:t>(</m:t>
                                    </m:r>
                                    <m:r>
                                      <m:rPr>
                                        <m:sty m:val="p"/>
                                      </m:rPr>
                                      <a:rPr lang="el-GR" sz="1000" b="0" i="1">
                                        <a:solidFill>
                                          <a:schemeClr val="tx1"/>
                                        </a:solidFill>
                                        <a:effectLst/>
                                        <a:latin typeface="+mn-lt"/>
                                        <a:ea typeface="+mn-ea"/>
                                        <a:cs typeface="+mn-cs"/>
                                      </a:rPr>
                                      <m:t>ω</m:t>
                                    </m:r>
                                    <m:r>
                                      <a:rPr lang="en-US" sz="1000" b="0" i="1">
                                        <a:solidFill>
                                          <a:schemeClr val="tx1"/>
                                        </a:solidFill>
                                        <a:effectLst/>
                                        <a:latin typeface="+mn-lt"/>
                                        <a:ea typeface="+mn-ea"/>
                                        <a:cs typeface="+mn-cs"/>
                                      </a:rPr>
                                      <m:t>𝐿</m:t>
                                    </m:r>
                                    <m:r>
                                      <a:rPr lang="en-US" sz="1000" b="0" i="1">
                                        <a:solidFill>
                                          <a:schemeClr val="tx1"/>
                                        </a:solidFill>
                                        <a:effectLst/>
                                        <a:latin typeface="+mn-lt"/>
                                        <a:ea typeface="+mn-ea"/>
                                        <a:cs typeface="+mn-cs"/>
                                      </a:rPr>
                                      <m:t>)</m:t>
                                    </m:r>
                                  </m:e>
                                  <m:sup>
                                    <m:r>
                                      <a:rPr lang="en-US" sz="1000" b="0" i="1">
                                        <a:solidFill>
                                          <a:schemeClr val="tx1"/>
                                        </a:solidFill>
                                        <a:effectLst/>
                                        <a:latin typeface="+mn-lt"/>
                                        <a:ea typeface="+mn-ea"/>
                                        <a:cs typeface="+mn-cs"/>
                                      </a:rPr>
                                      <m:t>2</m:t>
                                    </m:r>
                                  </m:sup>
                                </m:sSup>
                              </m:den>
                            </m:f>
                          </m:e>
                        </m:d>
                      </m:num>
                      <m:den>
                        <m:sSup>
                          <m:sSupPr>
                            <m:ctrlPr>
                              <a:rPr lang="en-US" sz="1000" b="0" i="1">
                                <a:solidFill>
                                  <a:schemeClr val="tx1"/>
                                </a:solidFill>
                                <a:effectLst/>
                                <a:latin typeface="+mn-lt"/>
                                <a:ea typeface="+mn-ea"/>
                                <a:cs typeface="+mn-cs"/>
                              </a:rPr>
                            </m:ctrlPr>
                          </m:sSupPr>
                          <m:e>
                            <m:d>
                              <m:dPr>
                                <m:ctrlPr>
                                  <a:rPr lang="en-US" sz="1000" b="0" i="1">
                                    <a:solidFill>
                                      <a:schemeClr val="tx1"/>
                                    </a:solidFill>
                                    <a:effectLst/>
                                    <a:latin typeface="+mn-lt"/>
                                    <a:ea typeface="+mn-ea"/>
                                    <a:cs typeface="+mn-cs"/>
                                  </a:rPr>
                                </m:ctrlPr>
                              </m:dPr>
                              <m:e>
                                <m:r>
                                  <a:rPr lang="en-US" sz="1000" b="0" i="1">
                                    <a:solidFill>
                                      <a:schemeClr val="tx1"/>
                                    </a:solidFill>
                                    <a:effectLst/>
                                    <a:latin typeface="+mn-lt"/>
                                    <a:ea typeface="+mn-ea"/>
                                    <a:cs typeface="+mn-cs"/>
                                  </a:rPr>
                                  <m:t>𝑅</m:t>
                                </m:r>
                                <m:r>
                                  <a:rPr lang="en-US" sz="1000" b="0" i="1">
                                    <a:solidFill>
                                      <a:schemeClr val="tx1"/>
                                    </a:solidFill>
                                    <a:effectLst/>
                                    <a:latin typeface="+mn-lt"/>
                                    <a:ea typeface="+mn-ea"/>
                                    <a:cs typeface="+mn-cs"/>
                                  </a:rPr>
                                  <m:t>+</m:t>
                                </m:r>
                                <m:sSubSup>
                                  <m:sSubSupPr>
                                    <m:ctrlPr>
                                      <a:rPr lang="en-US" sz="1000" b="0" i="1">
                                        <a:solidFill>
                                          <a:schemeClr val="tx1"/>
                                        </a:solidFill>
                                        <a:effectLst/>
                                        <a:latin typeface="+mn-lt"/>
                                        <a:ea typeface="+mn-ea"/>
                                        <a:cs typeface="+mn-cs"/>
                                      </a:rPr>
                                    </m:ctrlPr>
                                  </m:sSubSupPr>
                                  <m:e>
                                    <m:r>
                                      <a:rPr lang="en-US" sz="1000" b="0" i="1">
                                        <a:solidFill>
                                          <a:schemeClr val="tx1"/>
                                        </a:solidFill>
                                        <a:effectLst/>
                                        <a:latin typeface="+mn-lt"/>
                                        <a:ea typeface="+mn-ea"/>
                                        <a:cs typeface="+mn-cs"/>
                                      </a:rPr>
                                      <m:t>𝑅</m:t>
                                    </m:r>
                                  </m:e>
                                  <m:sub>
                                    <m:r>
                                      <a:rPr lang="en-US" sz="1000" b="0" i="1">
                                        <a:solidFill>
                                          <a:schemeClr val="tx1"/>
                                        </a:solidFill>
                                        <a:effectLst/>
                                        <a:latin typeface="+mn-lt"/>
                                        <a:ea typeface="+mn-ea"/>
                                        <a:cs typeface="+mn-cs"/>
                                      </a:rPr>
                                      <m:t>𝐿</m:t>
                                    </m:r>
                                  </m:sub>
                                  <m:sup>
                                    <m:r>
                                      <a:rPr lang="en-US" sz="1000" b="0" i="1">
                                        <a:solidFill>
                                          <a:schemeClr val="tx1"/>
                                        </a:solidFill>
                                        <a:effectLst/>
                                        <a:latin typeface="+mn-lt"/>
                                        <a:ea typeface="+mn-ea"/>
                                        <a:cs typeface="+mn-cs"/>
                                      </a:rPr>
                                      <m:t>𝑠𝑒𝑟</m:t>
                                    </m:r>
                                  </m:sup>
                                </m:sSubSup>
                              </m:e>
                            </m:d>
                          </m:e>
                          <m:sup>
                            <m:r>
                              <a:rPr lang="en-US" sz="1000" b="0" i="1">
                                <a:solidFill>
                                  <a:schemeClr val="tx1"/>
                                </a:solidFill>
                                <a:effectLst/>
                                <a:latin typeface="+mn-lt"/>
                                <a:ea typeface="+mn-ea"/>
                                <a:cs typeface="+mn-cs"/>
                              </a:rPr>
                              <m:t>2</m:t>
                            </m:r>
                          </m:sup>
                        </m:sSup>
                        <m:r>
                          <a:rPr lang="en-US" sz="1000" b="0" i="1">
                            <a:solidFill>
                              <a:schemeClr val="tx1"/>
                            </a:solidFill>
                            <a:effectLst/>
                            <a:latin typeface="+mn-lt"/>
                            <a:ea typeface="+mn-ea"/>
                            <a:cs typeface="+mn-cs"/>
                          </a:rPr>
                          <m:t>+</m:t>
                        </m:r>
                        <m:sSup>
                          <m:sSupPr>
                            <m:ctrlPr>
                              <a:rPr lang="en-US" sz="1000" b="0" i="1">
                                <a:solidFill>
                                  <a:schemeClr val="tx1"/>
                                </a:solidFill>
                                <a:effectLst/>
                                <a:latin typeface="+mn-lt"/>
                                <a:ea typeface="+mn-ea"/>
                                <a:cs typeface="+mn-cs"/>
                              </a:rPr>
                            </m:ctrlPr>
                          </m:sSupPr>
                          <m:e>
                            <m:r>
                              <a:rPr lang="en-US" sz="1000" b="0" i="1">
                                <a:solidFill>
                                  <a:schemeClr val="tx1"/>
                                </a:solidFill>
                                <a:effectLst/>
                                <a:latin typeface="+mn-lt"/>
                                <a:ea typeface="+mn-ea"/>
                                <a:cs typeface="+mn-cs"/>
                              </a:rPr>
                              <m:t>(</m:t>
                            </m:r>
                            <m:r>
                              <a:rPr lang="en-US" sz="1000" b="0" i="1">
                                <a:solidFill>
                                  <a:schemeClr val="tx1"/>
                                </a:solidFill>
                                <a:effectLst/>
                                <a:latin typeface="+mn-lt"/>
                                <a:ea typeface="+mn-ea"/>
                                <a:cs typeface="+mn-cs"/>
                              </a:rPr>
                              <m:t>𝜔</m:t>
                            </m:r>
                            <m:r>
                              <a:rPr lang="en-US" sz="1000" b="0" i="1">
                                <a:solidFill>
                                  <a:schemeClr val="tx1"/>
                                </a:solidFill>
                                <a:effectLst/>
                                <a:latin typeface="+mn-lt"/>
                                <a:ea typeface="+mn-ea"/>
                                <a:cs typeface="+mn-cs"/>
                              </a:rPr>
                              <m:t>𝐿</m:t>
                            </m:r>
                            <m:r>
                              <a:rPr lang="en-US" sz="1000" b="0" i="1">
                                <a:solidFill>
                                  <a:schemeClr val="tx1"/>
                                </a:solidFill>
                                <a:effectLst/>
                                <a:latin typeface="+mn-lt"/>
                                <a:ea typeface="+mn-ea"/>
                                <a:cs typeface="+mn-cs"/>
                              </a:rPr>
                              <m:t>−</m:t>
                            </m:r>
                            <m:f>
                              <m:fPr>
                                <m:ctrlPr>
                                  <a:rPr lang="en-US" sz="1000" b="0" i="1">
                                    <a:solidFill>
                                      <a:schemeClr val="tx1"/>
                                    </a:solidFill>
                                    <a:effectLst/>
                                    <a:latin typeface="+mn-lt"/>
                                    <a:ea typeface="+mn-ea"/>
                                    <a:cs typeface="+mn-cs"/>
                                  </a:rPr>
                                </m:ctrlPr>
                              </m:fPr>
                              <m:num>
                                <m:r>
                                  <a:rPr lang="en-US" sz="1000" b="0" i="1">
                                    <a:solidFill>
                                      <a:schemeClr val="tx1"/>
                                    </a:solidFill>
                                    <a:effectLst/>
                                    <a:latin typeface="+mn-lt"/>
                                    <a:ea typeface="+mn-ea"/>
                                    <a:cs typeface="+mn-cs"/>
                                  </a:rPr>
                                  <m:t>1</m:t>
                                </m:r>
                              </m:num>
                              <m:den>
                                <m:r>
                                  <a:rPr lang="en-US" sz="1000" b="0" i="1">
                                    <a:solidFill>
                                      <a:schemeClr val="tx1"/>
                                    </a:solidFill>
                                    <a:effectLst/>
                                    <a:latin typeface="+mn-lt"/>
                                    <a:ea typeface="+mn-ea"/>
                                    <a:cs typeface="+mn-cs"/>
                                  </a:rPr>
                                  <m:t>𝜔</m:t>
                                </m:r>
                                <m:r>
                                  <a:rPr lang="en-US" sz="1000" b="0" i="1">
                                    <a:solidFill>
                                      <a:schemeClr val="tx1"/>
                                    </a:solidFill>
                                    <a:effectLst/>
                                    <a:latin typeface="+mn-lt"/>
                                    <a:ea typeface="+mn-ea"/>
                                    <a:cs typeface="+mn-cs"/>
                                  </a:rPr>
                                  <m:t>𝐶</m:t>
                                </m:r>
                              </m:den>
                            </m:f>
                            <m:r>
                              <a:rPr lang="en-US" sz="1000" b="0" i="1">
                                <a:solidFill>
                                  <a:schemeClr val="tx1"/>
                                </a:solidFill>
                                <a:effectLst/>
                                <a:latin typeface="+mn-lt"/>
                                <a:ea typeface="+mn-ea"/>
                                <a:cs typeface="+mn-cs"/>
                              </a:rPr>
                              <m:t>)</m:t>
                            </m:r>
                          </m:e>
                          <m:sup>
                            <m:r>
                              <a:rPr lang="en-US" sz="1000" b="0" i="1">
                                <a:solidFill>
                                  <a:schemeClr val="tx1"/>
                                </a:solidFill>
                                <a:effectLst/>
                                <a:latin typeface="+mn-lt"/>
                                <a:ea typeface="+mn-ea"/>
                                <a:cs typeface="+mn-cs"/>
                              </a:rPr>
                              <m:t>2</m:t>
                            </m:r>
                          </m:sup>
                        </m:sSup>
                      </m:den>
                    </m:f>
                    <m:r>
                      <a:rPr lang="en-US" sz="1000" b="0" i="1">
                        <a:latin typeface="Cambria Math" panose="02040503050406030204" pitchFamily="18" charset="0"/>
                      </a:rPr>
                      <m:t>−</m:t>
                    </m:r>
                    <m:r>
                      <a:rPr lang="en-US" sz="1000" b="0" i="1">
                        <a:latin typeface="Cambria Math" panose="02040503050406030204" pitchFamily="18" charset="0"/>
                      </a:rPr>
                      <m:t>𝑗</m:t>
                    </m:r>
                    <m:d>
                      <m:dPr>
                        <m:begChr m:val="["/>
                        <m:endChr m:val="]"/>
                        <m:ctrlPr>
                          <a:rPr lang="en-US" sz="1000" b="0" i="1">
                            <a:latin typeface="Cambria Math" panose="02040503050406030204" pitchFamily="18" charset="0"/>
                          </a:rPr>
                        </m:ctrlPr>
                      </m:dPr>
                      <m:e>
                        <m:f>
                          <m:fPr>
                            <m:ctrlPr>
                              <a:rPr lang="en-US" sz="1000" b="0" i="1">
                                <a:latin typeface="Cambria Math" panose="02040503050406030204" pitchFamily="18" charset="0"/>
                              </a:rPr>
                            </m:ctrlPr>
                          </m:fPr>
                          <m:num>
                            <m:r>
                              <a:rPr lang="en-US" sz="1000" b="0" i="1">
                                <a:latin typeface="Cambria Math" panose="02040503050406030204" pitchFamily="18" charset="0"/>
                                <a:ea typeface="Cambria Math" panose="02040503050406030204" pitchFamily="18" charset="0"/>
                              </a:rPr>
                              <m:t>𝜔</m:t>
                            </m:r>
                            <m:sSup>
                              <m:sSupPr>
                                <m:ctrlPr>
                                  <a:rPr lang="en-US" sz="1000" b="0" i="1">
                                    <a:latin typeface="Cambria Math" panose="02040503050406030204" pitchFamily="18" charset="0"/>
                                    <a:ea typeface="Cambria Math" panose="02040503050406030204" pitchFamily="18" charset="0"/>
                                  </a:rPr>
                                </m:ctrlPr>
                              </m:sSupPr>
                              <m:e>
                                <m:r>
                                  <a:rPr lang="en-US" sz="1000" b="0" i="1">
                                    <a:latin typeface="Cambria Math" panose="02040503050406030204" pitchFamily="18" charset="0"/>
                                    <a:ea typeface="Cambria Math" panose="02040503050406030204" pitchFamily="18" charset="0"/>
                                  </a:rPr>
                                  <m:t>𝑅</m:t>
                                </m:r>
                              </m:e>
                              <m:sup>
                                <m:r>
                                  <a:rPr lang="en-US" sz="1000" b="0" i="1">
                                    <a:latin typeface="Cambria Math" panose="02040503050406030204" pitchFamily="18" charset="0"/>
                                    <a:ea typeface="Cambria Math" panose="02040503050406030204" pitchFamily="18" charset="0"/>
                                  </a:rPr>
                                  <m:t>2</m:t>
                                </m:r>
                              </m:sup>
                            </m:sSup>
                            <m:r>
                              <a:rPr lang="en-US" sz="1000" b="0" i="1">
                                <a:latin typeface="Cambria Math" panose="02040503050406030204" pitchFamily="18" charset="0"/>
                                <a:ea typeface="Cambria Math" panose="02040503050406030204" pitchFamily="18" charset="0"/>
                              </a:rPr>
                              <m:t>𝐿</m:t>
                            </m:r>
                            <m:r>
                              <a:rPr lang="en-US" sz="1000" b="0" i="1">
                                <a:latin typeface="Cambria Math" panose="02040503050406030204" pitchFamily="18" charset="0"/>
                                <a:ea typeface="Cambria Math" panose="02040503050406030204" pitchFamily="18" charset="0"/>
                              </a:rPr>
                              <m:t>−</m:t>
                            </m:r>
                            <m:f>
                              <m:fPr>
                                <m:ctrlPr>
                                  <a:rPr lang="en-US" sz="1000" b="0" i="1">
                                    <a:latin typeface="Cambria Math" panose="02040503050406030204" pitchFamily="18" charset="0"/>
                                    <a:ea typeface="Cambria Math" panose="02040503050406030204" pitchFamily="18" charset="0"/>
                                  </a:rPr>
                                </m:ctrlPr>
                              </m:fPr>
                              <m:num>
                                <m:sSup>
                                  <m:sSupPr>
                                    <m:ctrlPr>
                                      <a:rPr lang="en-US" sz="1000" b="0" i="1">
                                        <a:latin typeface="Cambria Math" panose="02040503050406030204" pitchFamily="18" charset="0"/>
                                        <a:ea typeface="Cambria Math" panose="02040503050406030204" pitchFamily="18" charset="0"/>
                                      </a:rPr>
                                    </m:ctrlPr>
                                  </m:sSupPr>
                                  <m:e>
                                    <m:d>
                                      <m:dPr>
                                        <m:ctrlPr>
                                          <a:rPr lang="en-US" sz="1000" b="0" i="1">
                                            <a:latin typeface="Cambria Math" panose="02040503050406030204" pitchFamily="18" charset="0"/>
                                            <a:ea typeface="Cambria Math" panose="02040503050406030204" pitchFamily="18" charset="0"/>
                                          </a:rPr>
                                        </m:ctrlPr>
                                      </m:dPr>
                                      <m:e>
                                        <m:sSubSup>
                                          <m:sSubSupPr>
                                            <m:ctrlPr>
                                              <a:rPr lang="en-US" sz="1000" b="0" i="1">
                                                <a:latin typeface="Cambria Math" panose="02040503050406030204" pitchFamily="18" charset="0"/>
                                                <a:ea typeface="Cambria Math" panose="02040503050406030204" pitchFamily="18" charset="0"/>
                                              </a:rPr>
                                            </m:ctrlPr>
                                          </m:sSubSupPr>
                                          <m:e>
                                            <m:r>
                                              <a:rPr lang="en-US" sz="1000" b="0" i="1">
                                                <a:latin typeface="Cambria Math" panose="02040503050406030204" pitchFamily="18" charset="0"/>
                                                <a:ea typeface="Cambria Math" panose="02040503050406030204" pitchFamily="18" charset="0"/>
                                              </a:rPr>
                                              <m:t>𝑅</m:t>
                                            </m:r>
                                          </m:e>
                                          <m:sub>
                                            <m:r>
                                              <a:rPr lang="en-US" sz="1000" b="0" i="1">
                                                <a:latin typeface="Cambria Math" panose="02040503050406030204" pitchFamily="18" charset="0"/>
                                                <a:ea typeface="Cambria Math" panose="02040503050406030204" pitchFamily="18" charset="0"/>
                                              </a:rPr>
                                              <m:t>𝐿</m:t>
                                            </m:r>
                                          </m:sub>
                                          <m:sup>
                                            <m:r>
                                              <a:rPr lang="en-US" sz="1000" b="0" i="1">
                                                <a:latin typeface="Cambria Math" panose="02040503050406030204" pitchFamily="18" charset="0"/>
                                                <a:ea typeface="Cambria Math" panose="02040503050406030204" pitchFamily="18" charset="0"/>
                                              </a:rPr>
                                              <m:t>𝑠𝑒𝑟</m:t>
                                            </m:r>
                                          </m:sup>
                                        </m:sSubSup>
                                      </m:e>
                                    </m:d>
                                  </m:e>
                                  <m:sup>
                                    <m:r>
                                      <a:rPr lang="en-US" sz="1000" b="0" i="1">
                                        <a:latin typeface="Cambria Math" panose="02040503050406030204" pitchFamily="18" charset="0"/>
                                        <a:ea typeface="Cambria Math" panose="02040503050406030204" pitchFamily="18" charset="0"/>
                                      </a:rPr>
                                      <m:t>2</m:t>
                                    </m:r>
                                  </m:sup>
                                </m:sSup>
                              </m:num>
                              <m:den>
                                <m:r>
                                  <a:rPr lang="en-US" sz="1000" b="0" i="1">
                                    <a:latin typeface="Cambria Math" panose="02040503050406030204" pitchFamily="18" charset="0"/>
                                    <a:ea typeface="Cambria Math" panose="02040503050406030204" pitchFamily="18" charset="0"/>
                                  </a:rPr>
                                  <m:t>𝜔</m:t>
                                </m:r>
                                <m:r>
                                  <a:rPr lang="en-US" sz="1000" b="0" i="1">
                                    <a:latin typeface="Cambria Math" panose="02040503050406030204" pitchFamily="18" charset="0"/>
                                    <a:ea typeface="Cambria Math" panose="02040503050406030204" pitchFamily="18" charset="0"/>
                                  </a:rPr>
                                  <m:t>𝐶</m:t>
                                </m:r>
                              </m:den>
                            </m:f>
                            <m:r>
                              <a:rPr lang="en-US" sz="1000" b="0" i="1">
                                <a:latin typeface="Cambria Math" panose="02040503050406030204" pitchFamily="18" charset="0"/>
                                <a:ea typeface="Cambria Math" panose="02040503050406030204" pitchFamily="18" charset="0"/>
                              </a:rPr>
                              <m:t>−</m:t>
                            </m:r>
                            <m:f>
                              <m:fPr>
                                <m:ctrlPr>
                                  <a:rPr lang="en-US" sz="1000" b="0" i="1">
                                    <a:latin typeface="Cambria Math" panose="02040503050406030204" pitchFamily="18" charset="0"/>
                                    <a:ea typeface="Cambria Math" panose="02040503050406030204" pitchFamily="18" charset="0"/>
                                  </a:rPr>
                                </m:ctrlPr>
                              </m:fPr>
                              <m:num>
                                <m:r>
                                  <a:rPr lang="en-US" sz="1000" b="0" i="1">
                                    <a:latin typeface="Cambria Math" panose="02040503050406030204" pitchFamily="18" charset="0"/>
                                    <a:ea typeface="Cambria Math" panose="02040503050406030204" pitchFamily="18" charset="0"/>
                                  </a:rPr>
                                  <m:t>𝐿</m:t>
                                </m:r>
                              </m:num>
                              <m:den>
                                <m:r>
                                  <a:rPr lang="en-US" sz="1000" b="0" i="1">
                                    <a:latin typeface="Cambria Math" panose="02040503050406030204" pitchFamily="18" charset="0"/>
                                    <a:ea typeface="Cambria Math" panose="02040503050406030204" pitchFamily="18" charset="0"/>
                                  </a:rPr>
                                  <m:t>𝐶</m:t>
                                </m:r>
                              </m:den>
                            </m:f>
                            <m:d>
                              <m:dPr>
                                <m:ctrlPr>
                                  <a:rPr lang="en-US" sz="1000" b="0" i="1">
                                    <a:latin typeface="Cambria Math" panose="02040503050406030204" pitchFamily="18" charset="0"/>
                                    <a:ea typeface="Cambria Math" panose="02040503050406030204" pitchFamily="18" charset="0"/>
                                  </a:rPr>
                                </m:ctrlPr>
                              </m:dPr>
                              <m:e>
                                <m:r>
                                  <a:rPr lang="en-US" sz="1000" b="0" i="1">
                                    <a:latin typeface="Cambria Math" panose="02040503050406030204" pitchFamily="18" charset="0"/>
                                    <a:ea typeface="Cambria Math" panose="02040503050406030204" pitchFamily="18" charset="0"/>
                                  </a:rPr>
                                  <m:t>𝜔</m:t>
                                </m:r>
                                <m:r>
                                  <a:rPr lang="en-US" sz="1000" b="0" i="1">
                                    <a:latin typeface="Cambria Math" panose="02040503050406030204" pitchFamily="18" charset="0"/>
                                    <a:ea typeface="Cambria Math" panose="02040503050406030204" pitchFamily="18" charset="0"/>
                                  </a:rPr>
                                  <m:t>𝐿</m:t>
                                </m:r>
                                <m:r>
                                  <a:rPr lang="en-US" sz="1000" b="0" i="1">
                                    <a:latin typeface="Cambria Math" panose="02040503050406030204" pitchFamily="18" charset="0"/>
                                    <a:ea typeface="Cambria Math" panose="02040503050406030204" pitchFamily="18" charset="0"/>
                                  </a:rPr>
                                  <m:t>−</m:t>
                                </m:r>
                                <m:f>
                                  <m:fPr>
                                    <m:ctrlPr>
                                      <a:rPr lang="en-US" sz="1000" b="0" i="1">
                                        <a:latin typeface="Cambria Math" panose="02040503050406030204" pitchFamily="18" charset="0"/>
                                        <a:ea typeface="Cambria Math" panose="02040503050406030204" pitchFamily="18" charset="0"/>
                                      </a:rPr>
                                    </m:ctrlPr>
                                  </m:fPr>
                                  <m:num>
                                    <m:r>
                                      <a:rPr lang="en-US" sz="1000" b="0" i="1">
                                        <a:latin typeface="Cambria Math" panose="02040503050406030204" pitchFamily="18" charset="0"/>
                                        <a:ea typeface="Cambria Math" panose="02040503050406030204" pitchFamily="18" charset="0"/>
                                      </a:rPr>
                                      <m:t>1</m:t>
                                    </m:r>
                                  </m:num>
                                  <m:den>
                                    <m:r>
                                      <a:rPr lang="en-US" sz="1000" b="0" i="1">
                                        <a:latin typeface="Cambria Math" panose="02040503050406030204" pitchFamily="18" charset="0"/>
                                        <a:ea typeface="Cambria Math" panose="02040503050406030204" pitchFamily="18" charset="0"/>
                                      </a:rPr>
                                      <m:t>𝜔</m:t>
                                    </m:r>
                                    <m:r>
                                      <a:rPr lang="en-US" sz="1000" b="0" i="1">
                                        <a:latin typeface="Cambria Math" panose="02040503050406030204" pitchFamily="18" charset="0"/>
                                        <a:ea typeface="Cambria Math" panose="02040503050406030204" pitchFamily="18" charset="0"/>
                                      </a:rPr>
                                      <m:t>𝐶</m:t>
                                    </m:r>
                                  </m:den>
                                </m:f>
                              </m:e>
                            </m:d>
                          </m:num>
                          <m:den>
                            <m:sSup>
                              <m:sSupPr>
                                <m:ctrlPr>
                                  <a:rPr lang="en-US" sz="1000" b="0" i="1">
                                    <a:solidFill>
                                      <a:schemeClr val="tx1"/>
                                    </a:solidFill>
                                    <a:effectLst/>
                                    <a:latin typeface="+mn-lt"/>
                                    <a:ea typeface="+mn-ea"/>
                                    <a:cs typeface="+mn-cs"/>
                                  </a:rPr>
                                </m:ctrlPr>
                              </m:sSupPr>
                              <m:e>
                                <m:d>
                                  <m:dPr>
                                    <m:ctrlPr>
                                      <a:rPr lang="en-US" sz="1000" b="0" i="1">
                                        <a:solidFill>
                                          <a:schemeClr val="tx1"/>
                                        </a:solidFill>
                                        <a:effectLst/>
                                        <a:latin typeface="+mn-lt"/>
                                        <a:ea typeface="+mn-ea"/>
                                        <a:cs typeface="+mn-cs"/>
                                      </a:rPr>
                                    </m:ctrlPr>
                                  </m:dPr>
                                  <m:e>
                                    <m:r>
                                      <a:rPr lang="en-US" sz="1000" b="0" i="1">
                                        <a:solidFill>
                                          <a:schemeClr val="tx1"/>
                                        </a:solidFill>
                                        <a:effectLst/>
                                        <a:latin typeface="+mn-lt"/>
                                        <a:ea typeface="+mn-ea"/>
                                        <a:cs typeface="+mn-cs"/>
                                      </a:rPr>
                                      <m:t>𝑅</m:t>
                                    </m:r>
                                    <m:r>
                                      <a:rPr lang="en-US" sz="1000" b="0" i="1">
                                        <a:solidFill>
                                          <a:schemeClr val="tx1"/>
                                        </a:solidFill>
                                        <a:effectLst/>
                                        <a:latin typeface="+mn-lt"/>
                                        <a:ea typeface="+mn-ea"/>
                                        <a:cs typeface="+mn-cs"/>
                                      </a:rPr>
                                      <m:t>+</m:t>
                                    </m:r>
                                    <m:sSubSup>
                                      <m:sSubSupPr>
                                        <m:ctrlPr>
                                          <a:rPr lang="en-US" sz="1000" b="0" i="1">
                                            <a:solidFill>
                                              <a:schemeClr val="tx1"/>
                                            </a:solidFill>
                                            <a:effectLst/>
                                            <a:latin typeface="+mn-lt"/>
                                            <a:ea typeface="+mn-ea"/>
                                            <a:cs typeface="+mn-cs"/>
                                          </a:rPr>
                                        </m:ctrlPr>
                                      </m:sSubSupPr>
                                      <m:e>
                                        <m:r>
                                          <a:rPr lang="en-US" sz="1000" b="0" i="1">
                                            <a:solidFill>
                                              <a:schemeClr val="tx1"/>
                                            </a:solidFill>
                                            <a:effectLst/>
                                            <a:latin typeface="+mn-lt"/>
                                            <a:ea typeface="+mn-ea"/>
                                            <a:cs typeface="+mn-cs"/>
                                          </a:rPr>
                                          <m:t>𝑅</m:t>
                                        </m:r>
                                      </m:e>
                                      <m:sub>
                                        <m:r>
                                          <a:rPr lang="en-US" sz="1000" b="0" i="1">
                                            <a:solidFill>
                                              <a:schemeClr val="tx1"/>
                                            </a:solidFill>
                                            <a:effectLst/>
                                            <a:latin typeface="+mn-lt"/>
                                            <a:ea typeface="+mn-ea"/>
                                            <a:cs typeface="+mn-cs"/>
                                          </a:rPr>
                                          <m:t>𝐿</m:t>
                                        </m:r>
                                      </m:sub>
                                      <m:sup>
                                        <m:r>
                                          <a:rPr lang="en-US" sz="1000" b="0" i="1">
                                            <a:solidFill>
                                              <a:schemeClr val="tx1"/>
                                            </a:solidFill>
                                            <a:effectLst/>
                                            <a:latin typeface="+mn-lt"/>
                                            <a:ea typeface="+mn-ea"/>
                                            <a:cs typeface="+mn-cs"/>
                                          </a:rPr>
                                          <m:t>𝑠𝑒𝑟</m:t>
                                        </m:r>
                                      </m:sup>
                                    </m:sSubSup>
                                  </m:e>
                                </m:d>
                              </m:e>
                              <m:sup>
                                <m:r>
                                  <a:rPr lang="en-US" sz="1000" b="0" i="1">
                                    <a:solidFill>
                                      <a:schemeClr val="tx1"/>
                                    </a:solidFill>
                                    <a:effectLst/>
                                    <a:latin typeface="+mn-lt"/>
                                    <a:ea typeface="+mn-ea"/>
                                    <a:cs typeface="+mn-cs"/>
                                  </a:rPr>
                                  <m:t>2</m:t>
                                </m:r>
                              </m:sup>
                            </m:sSup>
                            <m:r>
                              <a:rPr lang="en-US" sz="1000" b="0" i="1">
                                <a:solidFill>
                                  <a:schemeClr val="tx1"/>
                                </a:solidFill>
                                <a:effectLst/>
                                <a:latin typeface="+mn-lt"/>
                                <a:ea typeface="+mn-ea"/>
                                <a:cs typeface="+mn-cs"/>
                              </a:rPr>
                              <m:t>+</m:t>
                            </m:r>
                            <m:sSup>
                              <m:sSupPr>
                                <m:ctrlPr>
                                  <a:rPr lang="en-US" sz="1000" b="0" i="1">
                                    <a:solidFill>
                                      <a:schemeClr val="tx1"/>
                                    </a:solidFill>
                                    <a:effectLst/>
                                    <a:latin typeface="Cambria Math" panose="02040503050406030204" pitchFamily="18" charset="0"/>
                                    <a:ea typeface="+mn-ea"/>
                                    <a:cs typeface="+mn-cs"/>
                                  </a:rPr>
                                </m:ctrlPr>
                              </m:sSupPr>
                              <m:e>
                                <m:r>
                                  <a:rPr lang="en-US" sz="1000" b="0" i="1">
                                    <a:solidFill>
                                      <a:schemeClr val="tx1"/>
                                    </a:solidFill>
                                    <a:effectLst/>
                                    <a:latin typeface="Cambria Math" panose="02040503050406030204" pitchFamily="18" charset="0"/>
                                    <a:ea typeface="+mn-ea"/>
                                    <a:cs typeface="+mn-cs"/>
                                  </a:rPr>
                                  <m:t>(</m:t>
                                </m:r>
                                <m:r>
                                  <a:rPr lang="en-US" sz="1000" b="0" i="1">
                                    <a:solidFill>
                                      <a:schemeClr val="tx1"/>
                                    </a:solidFill>
                                    <a:effectLst/>
                                    <a:latin typeface="Cambria Math" panose="02040503050406030204" pitchFamily="18" charset="0"/>
                                    <a:ea typeface="+mn-ea"/>
                                    <a:cs typeface="+mn-cs"/>
                                  </a:rPr>
                                  <m:t>𝜔</m:t>
                                </m:r>
                                <m:r>
                                  <a:rPr lang="en-US" sz="1000" b="0" i="1">
                                    <a:solidFill>
                                      <a:schemeClr val="tx1"/>
                                    </a:solidFill>
                                    <a:effectLst/>
                                    <a:latin typeface="Cambria Math" panose="02040503050406030204" pitchFamily="18" charset="0"/>
                                    <a:ea typeface="+mn-ea"/>
                                    <a:cs typeface="+mn-cs"/>
                                  </a:rPr>
                                  <m:t>𝐿</m:t>
                                </m:r>
                                <m:r>
                                  <a:rPr lang="en-US" sz="1000" b="0" i="1">
                                    <a:solidFill>
                                      <a:schemeClr val="tx1"/>
                                    </a:solidFill>
                                    <a:effectLst/>
                                    <a:latin typeface="Cambria Math" panose="02040503050406030204" pitchFamily="18" charset="0"/>
                                    <a:ea typeface="+mn-ea"/>
                                    <a:cs typeface="+mn-cs"/>
                                  </a:rPr>
                                  <m:t>−</m:t>
                                </m:r>
                                <m:f>
                                  <m:fPr>
                                    <m:ctrlPr>
                                      <a:rPr lang="en-US" sz="1000" b="0" i="1">
                                        <a:solidFill>
                                          <a:schemeClr val="tx1"/>
                                        </a:solidFill>
                                        <a:effectLst/>
                                        <a:latin typeface="Cambria Math" panose="02040503050406030204" pitchFamily="18" charset="0"/>
                                        <a:ea typeface="+mn-ea"/>
                                        <a:cs typeface="+mn-cs"/>
                                      </a:rPr>
                                    </m:ctrlPr>
                                  </m:fPr>
                                  <m:num>
                                    <m:r>
                                      <a:rPr lang="en-US" sz="1000" b="0" i="1">
                                        <a:solidFill>
                                          <a:schemeClr val="tx1"/>
                                        </a:solidFill>
                                        <a:effectLst/>
                                        <a:latin typeface="Cambria Math" panose="02040503050406030204" pitchFamily="18" charset="0"/>
                                        <a:ea typeface="+mn-ea"/>
                                        <a:cs typeface="+mn-cs"/>
                                      </a:rPr>
                                      <m:t>1</m:t>
                                    </m:r>
                                  </m:num>
                                  <m:den>
                                    <m:r>
                                      <a:rPr lang="en-US" sz="1000" b="0" i="1">
                                        <a:solidFill>
                                          <a:schemeClr val="tx1"/>
                                        </a:solidFill>
                                        <a:effectLst/>
                                        <a:latin typeface="Cambria Math" panose="02040503050406030204" pitchFamily="18" charset="0"/>
                                        <a:ea typeface="Cambria Math" panose="02040503050406030204" pitchFamily="18" charset="0"/>
                                        <a:cs typeface="+mn-cs"/>
                                      </a:rPr>
                                      <m:t>𝜔</m:t>
                                    </m:r>
                                    <m:r>
                                      <a:rPr lang="en-US" sz="1000" b="0" i="1">
                                        <a:solidFill>
                                          <a:schemeClr val="tx1"/>
                                        </a:solidFill>
                                        <a:effectLst/>
                                        <a:latin typeface="Cambria Math" panose="02040503050406030204" pitchFamily="18" charset="0"/>
                                        <a:ea typeface="Cambria Math" panose="02040503050406030204" pitchFamily="18" charset="0"/>
                                        <a:cs typeface="+mn-cs"/>
                                      </a:rPr>
                                      <m:t>𝐶</m:t>
                                    </m:r>
                                  </m:den>
                                </m:f>
                                <m:r>
                                  <a:rPr lang="en-US" sz="1000" b="0" i="1">
                                    <a:solidFill>
                                      <a:schemeClr val="tx1"/>
                                    </a:solidFill>
                                    <a:effectLst/>
                                    <a:latin typeface="Cambria Math" panose="02040503050406030204" pitchFamily="18" charset="0"/>
                                    <a:ea typeface="+mn-ea"/>
                                    <a:cs typeface="+mn-cs"/>
                                  </a:rPr>
                                  <m:t>)</m:t>
                                </m:r>
                              </m:e>
                              <m:sup>
                                <m:r>
                                  <a:rPr lang="en-US" sz="1000" b="0" i="1">
                                    <a:solidFill>
                                      <a:schemeClr val="tx1"/>
                                    </a:solidFill>
                                    <a:effectLst/>
                                    <a:latin typeface="Cambria Math" panose="02040503050406030204" pitchFamily="18" charset="0"/>
                                    <a:ea typeface="+mn-ea"/>
                                    <a:cs typeface="+mn-cs"/>
                                  </a:rPr>
                                  <m:t>2</m:t>
                                </m:r>
                              </m:sup>
                            </m:sSup>
                          </m:den>
                        </m:f>
                      </m:e>
                    </m:d>
                  </m:oMath>
                </m:oMathPara>
              </a14:m>
              <a:endParaRPr lang="en-US" sz="1000"/>
            </a:p>
          </xdr:txBody>
        </xdr:sp>
      </mc:Choice>
      <mc:Fallback>
        <xdr:sp macro="" textlink="">
          <xdr:nvSpPr>
            <xdr:cNvPr id="5" name="TextBox 4">
              <a:extLst>
                <a:ext uri="{FF2B5EF4-FFF2-40B4-BE49-F238E27FC236}">
                  <a16:creationId xmlns:a16="http://schemas.microsoft.com/office/drawing/2014/main" id="{F89EC2D4-C151-425E-9860-368CAD9D5D92}"/>
                </a:ext>
              </a:extLst>
            </xdr:cNvPr>
            <xdr:cNvSpPr txBox="1"/>
          </xdr:nvSpPr>
          <xdr:spPr>
            <a:xfrm>
              <a:off x="581025" y="21955125"/>
              <a:ext cx="4541949" cy="583429"/>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000" b="0" i="0">
                  <a:latin typeface="Cambria Math" panose="02040503050406030204" pitchFamily="18" charset="0"/>
                </a:rPr>
                <a:t>𝑍=(𝑅[</a:t>
              </a:r>
              <a:r>
                <a:rPr lang="en-US" sz="1000" b="0" i="0">
                  <a:solidFill>
                    <a:schemeClr val="tx1"/>
                  </a:solidFill>
                  <a:effectLst/>
                  <a:latin typeface="+mn-lt"/>
                  <a:ea typeface="+mn-ea"/>
                  <a:cs typeface="+mn-cs"/>
                </a:rPr>
                <a:t>(𝑅_𝐿^𝑠𝑒𝑟 )^2+(</a:t>
              </a:r>
              <a:r>
                <a:rPr lang="el-GR" sz="1000" b="0" i="0">
                  <a:solidFill>
                    <a:schemeClr val="tx1"/>
                  </a:solidFill>
                  <a:effectLst/>
                  <a:latin typeface="+mn-lt"/>
                  <a:ea typeface="+mn-ea"/>
                  <a:cs typeface="+mn-cs"/>
                </a:rPr>
                <a:t>𝜔</a:t>
              </a:r>
              <a:r>
                <a:rPr lang="en-US" sz="1000" b="0" i="0">
                  <a:solidFill>
                    <a:schemeClr val="tx1"/>
                  </a:solidFill>
                  <a:effectLst/>
                  <a:latin typeface="+mn-lt"/>
                  <a:ea typeface="+mn-ea"/>
                  <a:cs typeface="+mn-cs"/>
                </a:rPr>
                <a:t>𝐿)^2</a:t>
              </a:r>
              <a:r>
                <a:rPr lang="en-US" sz="1000" b="0" i="0">
                  <a:solidFill>
                    <a:schemeClr val="tx1"/>
                  </a:solidFill>
                  <a:effectLst/>
                  <a:latin typeface="Cambria Math" panose="02040503050406030204" pitchFamily="18" charset="0"/>
                  <a:ea typeface="+mn-ea"/>
                  <a:cs typeface="+mn-cs"/>
                </a:rPr>
                <a:t> ]</a:t>
              </a:r>
              <a:r>
                <a:rPr lang="en-US" sz="1000" b="0" i="0">
                  <a:latin typeface="Cambria Math" panose="02040503050406030204" pitchFamily="18" charset="0"/>
                </a:rPr>
                <a:t>+𝑅_𝐿^𝑠𝑒𝑟 [</a:t>
              </a:r>
              <a:r>
                <a:rPr lang="en-US" sz="1000" b="0" i="0">
                  <a:solidFill>
                    <a:schemeClr val="tx1"/>
                  </a:solidFill>
                  <a:effectLst/>
                  <a:latin typeface="+mn-lt"/>
                  <a:ea typeface="+mn-ea"/>
                  <a:cs typeface="+mn-cs"/>
                </a:rPr>
                <a:t>𝑅^2+1/〖(</a:t>
              </a:r>
              <a:r>
                <a:rPr lang="el-GR" sz="1000" b="0" i="0">
                  <a:solidFill>
                    <a:schemeClr val="tx1"/>
                  </a:solidFill>
                  <a:effectLst/>
                  <a:latin typeface="+mn-lt"/>
                  <a:ea typeface="+mn-ea"/>
                  <a:cs typeface="+mn-cs"/>
                </a:rPr>
                <a:t>ω</a:t>
              </a:r>
              <a:r>
                <a:rPr lang="en-US" sz="1000" b="0" i="0">
                  <a:solidFill>
                    <a:schemeClr val="tx1"/>
                  </a:solidFill>
                  <a:effectLst/>
                  <a:latin typeface="+mn-lt"/>
                  <a:ea typeface="+mn-ea"/>
                  <a:cs typeface="+mn-cs"/>
                </a:rPr>
                <a:t>𝐿)〗^2 </a:t>
              </a:r>
              <a:r>
                <a:rPr lang="en-US" sz="1000" b="0" i="0">
                  <a:solidFill>
                    <a:schemeClr val="tx1"/>
                  </a:solidFill>
                  <a:effectLst/>
                  <a:latin typeface="Cambria Math" panose="02040503050406030204" pitchFamily="18" charset="0"/>
                  <a:ea typeface="+mn-ea"/>
                  <a:cs typeface="+mn-cs"/>
                </a:rPr>
                <a:t>])/(</a:t>
              </a:r>
              <a:r>
                <a:rPr lang="en-US" sz="1000" b="0" i="0">
                  <a:solidFill>
                    <a:schemeClr val="tx1"/>
                  </a:solidFill>
                  <a:effectLst/>
                  <a:latin typeface="+mn-lt"/>
                  <a:ea typeface="+mn-ea"/>
                  <a:cs typeface="+mn-cs"/>
                </a:rPr>
                <a:t>(𝑅+𝑅_𝐿^𝑠𝑒𝑟 )^2+〖(𝜔𝐿−1/𝜔𝐶)〗^2</a:t>
              </a:r>
              <a:r>
                <a:rPr lang="en-US" sz="1000" b="0" i="0">
                  <a:solidFill>
                    <a:schemeClr val="tx1"/>
                  </a:solidFill>
                  <a:effectLst/>
                  <a:latin typeface="Cambria Math" panose="02040503050406030204" pitchFamily="18" charset="0"/>
                  <a:ea typeface="+mn-ea"/>
                  <a:cs typeface="+mn-cs"/>
                </a:rPr>
                <a:t> )</a:t>
              </a:r>
              <a:r>
                <a:rPr lang="en-US" sz="1000" b="0" i="0">
                  <a:latin typeface="Cambria Math" panose="02040503050406030204" pitchFamily="18" charset="0"/>
                </a:rPr>
                <a:t>−𝑗[(</a:t>
              </a:r>
              <a:r>
                <a:rPr lang="en-US" sz="1000" b="0" i="0">
                  <a:latin typeface="Cambria Math" panose="02040503050406030204" pitchFamily="18" charset="0"/>
                  <a:ea typeface="Cambria Math" panose="02040503050406030204" pitchFamily="18" charset="0"/>
                </a:rPr>
                <a:t>𝜔𝑅^2 𝐿−(𝑅_𝐿^𝑠𝑒𝑟 )^2/𝜔𝐶−𝐿/𝐶 (𝜔𝐿−1/𝜔𝐶))/(</a:t>
              </a:r>
              <a:r>
                <a:rPr lang="en-US" sz="1000" b="0" i="0">
                  <a:solidFill>
                    <a:schemeClr val="tx1"/>
                  </a:solidFill>
                  <a:effectLst/>
                  <a:latin typeface="+mn-lt"/>
                  <a:ea typeface="+mn-ea"/>
                  <a:cs typeface="+mn-cs"/>
                </a:rPr>
                <a:t>(𝑅+𝑅_𝐿^𝑠𝑒𝑟 )^2+</a:t>
              </a:r>
              <a:r>
                <a:rPr lang="en-US" sz="1000" b="0" i="0">
                  <a:solidFill>
                    <a:schemeClr val="tx1"/>
                  </a:solidFill>
                  <a:effectLst/>
                  <a:latin typeface="Cambria Math" panose="02040503050406030204" pitchFamily="18" charset="0"/>
                  <a:ea typeface="+mn-ea"/>
                  <a:cs typeface="+mn-cs"/>
                </a:rPr>
                <a:t>〖(𝜔𝐿−1/</a:t>
              </a:r>
              <a:r>
                <a:rPr lang="en-US" sz="1000" b="0" i="0">
                  <a:solidFill>
                    <a:schemeClr val="tx1"/>
                  </a:solidFill>
                  <a:effectLst/>
                  <a:latin typeface="Cambria Math" panose="02040503050406030204" pitchFamily="18" charset="0"/>
                  <a:ea typeface="Cambria Math" panose="02040503050406030204" pitchFamily="18" charset="0"/>
                  <a:cs typeface="+mn-cs"/>
                </a:rPr>
                <a:t>𝜔𝐶</a:t>
              </a:r>
              <a:r>
                <a:rPr lang="en-US" sz="1000" b="0" i="0">
                  <a:solidFill>
                    <a:schemeClr val="tx1"/>
                  </a:solidFill>
                  <a:effectLst/>
                  <a:latin typeface="Cambria Math" panose="02040503050406030204" pitchFamily="18" charset="0"/>
                  <a:ea typeface="+mn-ea"/>
                  <a:cs typeface="+mn-cs"/>
                </a:rPr>
                <a:t>)〗^2 )]</a:t>
              </a:r>
              <a:endParaRPr lang="en-US" sz="1000"/>
            </a:p>
          </xdr:txBody>
        </xdr:sp>
      </mc:Fallback>
    </mc:AlternateContent>
    <xdr:clientData/>
  </xdr:oneCellAnchor>
  <xdr:oneCellAnchor>
    <xdr:from>
      <xdr:col>0</xdr:col>
      <xdr:colOff>94149</xdr:colOff>
      <xdr:row>117</xdr:row>
      <xdr:rowOff>2930</xdr:rowOff>
    </xdr:from>
    <xdr:ext cx="1828834" cy="172227"/>
    <mc:AlternateContent xmlns:mc="http://schemas.openxmlformats.org/markup-compatibility/2006">
      <mc:Choice xmlns:a14="http://schemas.microsoft.com/office/drawing/2010/main" Requires="a14">
        <xdr:sp macro="" textlink="">
          <xdr:nvSpPr>
            <xdr:cNvPr id="6" name="TextBox 5">
              <a:extLst>
                <a:ext uri="{FF2B5EF4-FFF2-40B4-BE49-F238E27FC236}">
                  <a16:creationId xmlns:a16="http://schemas.microsoft.com/office/drawing/2014/main" id="{CC6ADFB3-4FC3-4A91-88C2-CC5A258FEEAB}"/>
                </a:ext>
              </a:extLst>
            </xdr:cNvPr>
            <xdr:cNvSpPr txBox="1"/>
          </xdr:nvSpPr>
          <xdr:spPr>
            <a:xfrm>
              <a:off x="94149" y="23947315"/>
              <a:ext cx="18288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US" sz="1100" i="1">
                          <a:latin typeface="Cambria Math" panose="02040503050406030204" pitchFamily="18" charset="0"/>
                        </a:rPr>
                      </m:ctrlPr>
                    </m:sSubSupPr>
                    <m:e>
                      <m:r>
                        <a:rPr lang="en-US" sz="1100" b="0" i="1">
                          <a:latin typeface="Cambria Math" panose="02040503050406030204" pitchFamily="18" charset="0"/>
                        </a:rPr>
                        <m:t>𝑅</m:t>
                      </m:r>
                    </m:e>
                    <m:sub>
                      <m:r>
                        <a:rPr lang="en-US" sz="1100" b="0" i="1">
                          <a:latin typeface="Cambria Math" panose="02040503050406030204" pitchFamily="18" charset="0"/>
                        </a:rPr>
                        <m:t>𝐿</m:t>
                      </m:r>
                    </m:sub>
                    <m:sup>
                      <m:r>
                        <a:rPr lang="en-US" sz="1100" b="0" i="1">
                          <a:latin typeface="Cambria Math" panose="02040503050406030204" pitchFamily="18" charset="0"/>
                        </a:rPr>
                        <m:t>𝑠𝑒𝑟</m:t>
                      </m:r>
                    </m:sup>
                  </m:sSubSup>
                  <m:r>
                    <a:rPr lang="en-US" sz="1100" b="0" i="1">
                      <a:latin typeface="Cambria Math" panose="02040503050406030204" pitchFamily="18" charset="0"/>
                    </a:rPr>
                    <m:t>=3</m:t>
                  </m:r>
                  <m:r>
                    <m:rPr>
                      <m:sty m:val="p"/>
                    </m:rPr>
                    <a:rPr lang="el-GR" sz="1100" b="0" i="1">
                      <a:latin typeface="Cambria Math" panose="02040503050406030204" pitchFamily="18" charset="0"/>
                      <a:ea typeface="Cambria Math" panose="02040503050406030204" pitchFamily="18" charset="0"/>
                    </a:rPr>
                    <m:t>Ω</m:t>
                  </m:r>
                </m:oMath>
              </a14:m>
              <a:r>
                <a:rPr lang="en-US" sz="1100"/>
                <a:t> from measured data</a:t>
              </a:r>
            </a:p>
          </xdr:txBody>
        </xdr:sp>
      </mc:Choice>
      <mc:Fallback>
        <xdr:sp macro="" textlink="">
          <xdr:nvSpPr>
            <xdr:cNvPr id="6" name="TextBox 5">
              <a:extLst>
                <a:ext uri="{FF2B5EF4-FFF2-40B4-BE49-F238E27FC236}">
                  <a16:creationId xmlns:a16="http://schemas.microsoft.com/office/drawing/2014/main" id="{CC6ADFB3-4FC3-4A91-88C2-CC5A258FEEAB}"/>
                </a:ext>
              </a:extLst>
            </xdr:cNvPr>
            <xdr:cNvSpPr txBox="1"/>
          </xdr:nvSpPr>
          <xdr:spPr>
            <a:xfrm>
              <a:off x="94149" y="23947315"/>
              <a:ext cx="18288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𝑅_𝐿^𝑠𝑒𝑟=3</a:t>
              </a:r>
              <a:r>
                <a:rPr lang="el-GR" sz="1100" b="0" i="0">
                  <a:latin typeface="Cambria Math" panose="02040503050406030204" pitchFamily="18" charset="0"/>
                  <a:ea typeface="Cambria Math" panose="02040503050406030204" pitchFamily="18" charset="0"/>
                </a:rPr>
                <a:t>Ω</a:t>
              </a:r>
              <a:r>
                <a:rPr lang="en-US" sz="1100"/>
                <a:t> from measured data</a:t>
              </a:r>
            </a:p>
          </xdr:txBody>
        </xdr:sp>
      </mc:Fallback>
    </mc:AlternateContent>
    <xdr:clientData/>
  </xdr:oneCellAnchor>
  <xdr:oneCellAnchor>
    <xdr:from>
      <xdr:col>0</xdr:col>
      <xdr:colOff>99645</xdr:colOff>
      <xdr:row>117</xdr:row>
      <xdr:rowOff>187569</xdr:rowOff>
    </xdr:from>
    <xdr:ext cx="3262753" cy="175369"/>
    <mc:AlternateContent xmlns:mc="http://schemas.openxmlformats.org/markup-compatibility/2006">
      <mc:Choice xmlns:a14="http://schemas.microsoft.com/office/drawing/2010/main" Requires="a14">
        <xdr:sp macro="" textlink="">
          <xdr:nvSpPr>
            <xdr:cNvPr id="7" name="TextBox 6">
              <a:extLst>
                <a:ext uri="{FF2B5EF4-FFF2-40B4-BE49-F238E27FC236}">
                  <a16:creationId xmlns:a16="http://schemas.microsoft.com/office/drawing/2014/main" id="{8A274099-6A09-4494-BD2B-EFC229E20FB3}"/>
                </a:ext>
              </a:extLst>
            </xdr:cNvPr>
            <xdr:cNvSpPr txBox="1"/>
          </xdr:nvSpPr>
          <xdr:spPr>
            <a:xfrm>
              <a:off x="99645" y="24131954"/>
              <a:ext cx="3262753"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US" sz="1100" i="1">
                          <a:solidFill>
                            <a:schemeClr val="tx1"/>
                          </a:solidFill>
                          <a:effectLst/>
                          <a:latin typeface="+mn-lt"/>
                          <a:ea typeface="+mn-ea"/>
                          <a:cs typeface="+mn-cs"/>
                        </a:rPr>
                      </m:ctrlPr>
                    </m:sSubSupPr>
                    <m:e>
                      <m:r>
                        <a:rPr lang="en-US" sz="1100" b="0" i="1">
                          <a:solidFill>
                            <a:schemeClr val="tx1"/>
                          </a:solidFill>
                          <a:effectLst/>
                          <a:latin typeface="+mn-lt"/>
                          <a:ea typeface="+mn-ea"/>
                          <a:cs typeface="+mn-cs"/>
                        </a:rPr>
                        <m:t>𝑅</m:t>
                      </m:r>
                    </m:e>
                    <m:sub>
                      <m:r>
                        <a:rPr lang="en-US" sz="1100" b="0" i="1">
                          <a:solidFill>
                            <a:schemeClr val="tx1"/>
                          </a:solidFill>
                          <a:effectLst/>
                          <a:latin typeface="+mn-lt"/>
                          <a:ea typeface="+mn-ea"/>
                          <a:cs typeface="+mn-cs"/>
                        </a:rPr>
                        <m:t>𝐿</m:t>
                      </m:r>
                    </m:sub>
                    <m:sup>
                      <m:r>
                        <a:rPr lang="en-US" sz="1100" b="0" i="1">
                          <a:solidFill>
                            <a:schemeClr val="tx1"/>
                          </a:solidFill>
                          <a:effectLst/>
                          <a:latin typeface="+mn-lt"/>
                          <a:ea typeface="+mn-ea"/>
                          <a:cs typeface="+mn-cs"/>
                        </a:rPr>
                        <m:t>𝑠𝑒𝑟</m:t>
                      </m:r>
                    </m:sup>
                  </m:sSubSup>
                  <m:r>
                    <a:rPr lang="en-US" sz="1100" b="0" i="1">
                      <a:solidFill>
                        <a:schemeClr val="tx1"/>
                      </a:solidFill>
                      <a:effectLst/>
                      <a:latin typeface="+mn-lt"/>
                      <a:ea typeface="+mn-ea"/>
                      <a:cs typeface="+mn-cs"/>
                    </a:rPr>
                    <m:t>=</m:t>
                  </m:r>
                  <m:r>
                    <a:rPr lang="en-US" sz="1100" b="0" i="0">
                      <a:solidFill>
                        <a:schemeClr val="tx1"/>
                      </a:solidFill>
                      <a:effectLst/>
                      <a:latin typeface="Cambria Math" panose="02040503050406030204" pitchFamily="18" charset="0"/>
                      <a:ea typeface="+mn-ea"/>
                      <a:cs typeface="+mn-cs"/>
                    </a:rPr>
                    <m:t>0.411+2.08</m:t>
                  </m:r>
                  <m:d>
                    <m:dPr>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𝐿</m:t>
                      </m:r>
                    </m:e>
                  </m:d>
                  <m:r>
                    <a:rPr lang="en-US" sz="1100" b="0" i="1">
                      <a:solidFill>
                        <a:schemeClr val="tx1"/>
                      </a:solidFill>
                      <a:effectLst/>
                      <a:latin typeface="Cambria Math" panose="02040503050406030204" pitchFamily="18" charset="0"/>
                      <a:ea typeface="+mn-ea"/>
                      <a:cs typeface="+mn-cs"/>
                    </a:rPr>
                    <m:t>−0.0018</m:t>
                  </m:r>
                  <m:sSup>
                    <m:sSupPr>
                      <m:ctrlPr>
                        <a:rPr lang="en-US" sz="1100" b="0" i="1">
                          <a:solidFill>
                            <a:schemeClr val="tx1"/>
                          </a:solidFill>
                          <a:effectLst/>
                          <a:latin typeface="Cambria Math" panose="02040503050406030204" pitchFamily="18" charset="0"/>
                          <a:ea typeface="+mn-ea"/>
                          <a:cs typeface="+mn-cs"/>
                        </a:rPr>
                      </m:ctrlPr>
                    </m:sSupPr>
                    <m:e>
                      <m:d>
                        <m:dPr>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𝐿</m:t>
                          </m:r>
                        </m:e>
                      </m:d>
                    </m:e>
                    <m:sup>
                      <m:r>
                        <a:rPr lang="en-US" sz="1100" b="0" i="1">
                          <a:solidFill>
                            <a:schemeClr val="tx1"/>
                          </a:solidFill>
                          <a:effectLst/>
                          <a:latin typeface="Cambria Math" panose="02040503050406030204" pitchFamily="18" charset="0"/>
                          <a:ea typeface="+mn-ea"/>
                          <a:cs typeface="+mn-cs"/>
                        </a:rPr>
                        <m:t>2</m:t>
                      </m:r>
                    </m:sup>
                  </m:sSup>
                </m:oMath>
              </a14:m>
              <a:r>
                <a:rPr lang="en-US" sz="1100"/>
                <a:t> so </a:t>
              </a:r>
              <a14:m>
                <m:oMath xmlns:m="http://schemas.openxmlformats.org/officeDocument/2006/math">
                  <m:r>
                    <a:rPr lang="en-US" sz="1100" b="0" i="1">
                      <a:latin typeface="Cambria Math" panose="02040503050406030204" pitchFamily="18" charset="0"/>
                    </a:rPr>
                    <m:t>𝐿</m:t>
                  </m:r>
                  <m:r>
                    <a:rPr lang="en-US" sz="1100" b="0" i="1">
                      <a:latin typeface="Cambria Math" panose="02040503050406030204" pitchFamily="18" charset="0"/>
                    </a:rPr>
                    <m:t>=1.246</m:t>
                  </m:r>
                  <m:r>
                    <m:rPr>
                      <m:sty m:val="p"/>
                    </m:rPr>
                    <a:rPr lang="en-US" sz="1100" b="0" i="0">
                      <a:latin typeface="Cambria Math" panose="02040503050406030204" pitchFamily="18" charset="0"/>
                    </a:rPr>
                    <m:t>mH</m:t>
                  </m:r>
                </m:oMath>
              </a14:m>
              <a:endParaRPr lang="en-US" sz="1100"/>
            </a:p>
          </xdr:txBody>
        </xdr:sp>
      </mc:Choice>
      <mc:Fallback>
        <xdr:sp macro="" textlink="">
          <xdr:nvSpPr>
            <xdr:cNvPr id="7" name="TextBox 6">
              <a:extLst>
                <a:ext uri="{FF2B5EF4-FFF2-40B4-BE49-F238E27FC236}">
                  <a16:creationId xmlns:a16="http://schemas.microsoft.com/office/drawing/2014/main" id="{8A274099-6A09-4494-BD2B-EFC229E20FB3}"/>
                </a:ext>
              </a:extLst>
            </xdr:cNvPr>
            <xdr:cNvSpPr txBox="1"/>
          </xdr:nvSpPr>
          <xdr:spPr>
            <a:xfrm>
              <a:off x="99645" y="24131954"/>
              <a:ext cx="3262753"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solidFill>
                    <a:schemeClr val="tx1"/>
                  </a:solidFill>
                  <a:effectLst/>
                  <a:latin typeface="+mn-lt"/>
                  <a:ea typeface="+mn-ea"/>
                  <a:cs typeface="+mn-cs"/>
                </a:rPr>
                <a:t>𝑅_𝐿^𝑠𝑒𝑟=</a:t>
              </a:r>
              <a:r>
                <a:rPr lang="en-US" sz="1100" b="0" i="0">
                  <a:solidFill>
                    <a:schemeClr val="tx1"/>
                  </a:solidFill>
                  <a:effectLst/>
                  <a:latin typeface="Cambria Math" panose="02040503050406030204" pitchFamily="18" charset="0"/>
                  <a:ea typeface="+mn-ea"/>
                  <a:cs typeface="+mn-cs"/>
                </a:rPr>
                <a:t>0.411+2.08(𝐿)−0.0018(𝐿)^2</a:t>
              </a:r>
              <a:r>
                <a:rPr lang="en-US" sz="1100"/>
                <a:t> so </a:t>
              </a:r>
              <a:r>
                <a:rPr lang="en-US" sz="1100" b="0" i="0">
                  <a:latin typeface="Cambria Math" panose="02040503050406030204" pitchFamily="18" charset="0"/>
                </a:rPr>
                <a:t>𝐿=1.246mH</a:t>
              </a:r>
              <a:endParaRPr lang="en-US" sz="1100"/>
            </a:p>
          </xdr:txBody>
        </xdr:sp>
      </mc:Fallback>
    </mc:AlternateContent>
    <xdr:clientData/>
  </xdr:oneCellAnchor>
  <xdr:oneCellAnchor>
    <xdr:from>
      <xdr:col>0</xdr:col>
      <xdr:colOff>260838</xdr:colOff>
      <xdr:row>116</xdr:row>
      <xdr:rowOff>41031</xdr:rowOff>
    </xdr:from>
    <xdr:ext cx="1812484" cy="172227"/>
    <mc:AlternateContent xmlns:mc="http://schemas.openxmlformats.org/markup-compatibility/2006">
      <mc:Choice xmlns:a14="http://schemas.microsoft.com/office/drawing/2010/main" Requires="a14">
        <xdr:sp macro="" textlink="">
          <xdr:nvSpPr>
            <xdr:cNvPr id="8" name="TextBox 7">
              <a:extLst>
                <a:ext uri="{FF2B5EF4-FFF2-40B4-BE49-F238E27FC236}">
                  <a16:creationId xmlns:a16="http://schemas.microsoft.com/office/drawing/2014/main" id="{07583A56-2572-44C4-A38A-914065CD6D5B}"/>
                </a:ext>
              </a:extLst>
            </xdr:cNvPr>
            <xdr:cNvSpPr txBox="1"/>
          </xdr:nvSpPr>
          <xdr:spPr>
            <a:xfrm>
              <a:off x="260838" y="23772935"/>
              <a:ext cx="18124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n-US" sz="1100" b="0" i="1">
                      <a:latin typeface="Cambria Math" panose="02040503050406030204" pitchFamily="18" charset="0"/>
                    </a:rPr>
                    <m:t>𝑅</m:t>
                  </m:r>
                  <m:r>
                    <a:rPr lang="en-US" sz="1100" b="0" i="1">
                      <a:latin typeface="Cambria Math" panose="02040503050406030204" pitchFamily="18" charset="0"/>
                    </a:rPr>
                    <m:t>=959</m:t>
                  </m:r>
                  <m:r>
                    <m:rPr>
                      <m:sty m:val="p"/>
                    </m:rPr>
                    <a:rPr lang="el-GR" sz="1100" b="0" i="1">
                      <a:latin typeface="Cambria Math" panose="02040503050406030204" pitchFamily="18" charset="0"/>
                      <a:ea typeface="Cambria Math" panose="02040503050406030204" pitchFamily="18" charset="0"/>
                    </a:rPr>
                    <m:t>Ω</m:t>
                  </m:r>
                </m:oMath>
              </a14:m>
              <a:r>
                <a:rPr lang="en-US" sz="1100"/>
                <a:t> from measured data</a:t>
              </a:r>
            </a:p>
          </xdr:txBody>
        </xdr:sp>
      </mc:Choice>
      <mc:Fallback>
        <xdr:sp macro="" textlink="">
          <xdr:nvSpPr>
            <xdr:cNvPr id="8" name="TextBox 7">
              <a:extLst>
                <a:ext uri="{FF2B5EF4-FFF2-40B4-BE49-F238E27FC236}">
                  <a16:creationId xmlns:a16="http://schemas.microsoft.com/office/drawing/2014/main" id="{07583A56-2572-44C4-A38A-914065CD6D5B}"/>
                </a:ext>
              </a:extLst>
            </xdr:cNvPr>
            <xdr:cNvSpPr txBox="1"/>
          </xdr:nvSpPr>
          <xdr:spPr>
            <a:xfrm>
              <a:off x="260838" y="23772935"/>
              <a:ext cx="18124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𝑅=959</a:t>
              </a:r>
              <a:r>
                <a:rPr lang="el-GR" sz="1100" b="0" i="0">
                  <a:latin typeface="Cambria Math" panose="02040503050406030204" pitchFamily="18" charset="0"/>
                  <a:ea typeface="Cambria Math" panose="02040503050406030204" pitchFamily="18" charset="0"/>
                </a:rPr>
                <a:t>Ω</a:t>
              </a:r>
              <a:r>
                <a:rPr lang="en-US" sz="1100"/>
                <a:t> from measured data</a:t>
              </a:r>
            </a:p>
          </xdr:txBody>
        </xdr:sp>
      </mc:Fallback>
    </mc:AlternateContent>
    <xdr:clientData/>
  </xdr:oneCellAnchor>
  <xdr:oneCellAnchor>
    <xdr:from>
      <xdr:col>0</xdr:col>
      <xdr:colOff>202222</xdr:colOff>
      <xdr:row>118</xdr:row>
      <xdr:rowOff>172915</xdr:rowOff>
    </xdr:from>
    <xdr:ext cx="1808187" cy="172227"/>
    <mc:AlternateContent xmlns:mc="http://schemas.openxmlformats.org/markup-compatibility/2006">
      <mc:Choice xmlns:a14="http://schemas.microsoft.com/office/drawing/2010/main" Requires="a14">
        <xdr:sp macro="" textlink="">
          <xdr:nvSpPr>
            <xdr:cNvPr id="9" name="TextBox 8">
              <a:extLst>
                <a:ext uri="{FF2B5EF4-FFF2-40B4-BE49-F238E27FC236}">
                  <a16:creationId xmlns:a16="http://schemas.microsoft.com/office/drawing/2014/main" id="{D6D43A6C-0410-4BA9-B4AA-B36E769A6E70}"/>
                </a:ext>
              </a:extLst>
            </xdr:cNvPr>
            <xdr:cNvSpPr txBox="1"/>
          </xdr:nvSpPr>
          <xdr:spPr>
            <a:xfrm>
              <a:off x="202222" y="24315127"/>
              <a:ext cx="180818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𝑓</m:t>
                      </m:r>
                    </m:e>
                    <m:sub>
                      <m:r>
                        <a:rPr lang="en-US" sz="1100" b="0" i="1">
                          <a:latin typeface="Cambria Math" panose="02040503050406030204" pitchFamily="18" charset="0"/>
                        </a:rPr>
                        <m:t>𝐵</m:t>
                      </m:r>
                    </m:sub>
                  </m:sSub>
                  <m:r>
                    <a:rPr lang="en-US" sz="1100" b="0" i="1">
                      <a:latin typeface="Cambria Math" panose="02040503050406030204" pitchFamily="18" charset="0"/>
                    </a:rPr>
                    <m:t>=6</m:t>
                  </m:r>
                </m:oMath>
              </a14:m>
              <a:r>
                <a:rPr lang="en-US" sz="1100"/>
                <a:t>kHz from measured data</a:t>
              </a:r>
            </a:p>
          </xdr:txBody>
        </xdr:sp>
      </mc:Choice>
      <mc:Fallback>
        <xdr:sp macro="" textlink="">
          <xdr:nvSpPr>
            <xdr:cNvPr id="9" name="TextBox 8">
              <a:extLst>
                <a:ext uri="{FF2B5EF4-FFF2-40B4-BE49-F238E27FC236}">
                  <a16:creationId xmlns:a16="http://schemas.microsoft.com/office/drawing/2014/main" id="{D6D43A6C-0410-4BA9-B4AA-B36E769A6E70}"/>
                </a:ext>
              </a:extLst>
            </xdr:cNvPr>
            <xdr:cNvSpPr txBox="1"/>
          </xdr:nvSpPr>
          <xdr:spPr>
            <a:xfrm>
              <a:off x="202222" y="24315127"/>
              <a:ext cx="180818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𝑓_𝐵=6</a:t>
              </a:r>
              <a:r>
                <a:rPr lang="en-US" sz="1100"/>
                <a:t>kHz from measured data</a:t>
              </a:r>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44"/>
  <sheetViews>
    <sheetView tabSelected="1" topLeftCell="A100" zoomScale="85" zoomScaleNormal="85" zoomScalePageLayoutView="85" workbookViewId="0">
      <selection activeCell="B144" sqref="B144"/>
    </sheetView>
  </sheetViews>
  <sheetFormatPr defaultColWidth="10.75" defaultRowHeight="15.75" x14ac:dyDescent="0.25"/>
  <cols>
    <col min="1" max="1" width="14.25" style="2" customWidth="1"/>
    <col min="2" max="3" width="15.75" style="2" customWidth="1"/>
    <col min="4" max="4" width="15.375" style="2" customWidth="1"/>
    <col min="5" max="5" width="18.25" style="2" customWidth="1"/>
    <col min="6" max="16384" width="10.75" style="2"/>
  </cols>
  <sheetData>
    <row r="1" spans="1:5" ht="16.5" thickTop="1" x14ac:dyDescent="0.25">
      <c r="A1" s="11" t="s">
        <v>3</v>
      </c>
      <c r="B1" s="12"/>
      <c r="C1" s="12"/>
      <c r="D1" s="17" t="s">
        <v>39</v>
      </c>
      <c r="E1" s="13" t="s">
        <v>37</v>
      </c>
    </row>
    <row r="2" spans="1:5" ht="18.75" x14ac:dyDescent="0.25">
      <c r="A2" s="14" t="s">
        <v>31</v>
      </c>
      <c r="B2" s="109" t="s">
        <v>45</v>
      </c>
      <c r="C2" s="110"/>
      <c r="D2" s="73" t="s">
        <v>33</v>
      </c>
      <c r="E2" s="86">
        <v>41958</v>
      </c>
    </row>
    <row r="3" spans="1:5" x14ac:dyDescent="0.25">
      <c r="A3" s="15" t="s">
        <v>32</v>
      </c>
      <c r="B3" s="111"/>
      <c r="C3" s="112"/>
      <c r="D3" s="16" t="s">
        <v>40</v>
      </c>
      <c r="E3" s="18"/>
    </row>
    <row r="4" spans="1:5" ht="16.5" customHeight="1" x14ac:dyDescent="0.25">
      <c r="A4" s="14" t="s">
        <v>52</v>
      </c>
      <c r="B4" s="109" t="s">
        <v>53</v>
      </c>
      <c r="C4" s="109"/>
      <c r="D4" s="109"/>
      <c r="E4" s="120"/>
    </row>
    <row r="5" spans="1:5" ht="16.5" thickBot="1" x14ac:dyDescent="0.3">
      <c r="A5" s="113" t="s">
        <v>30</v>
      </c>
      <c r="B5" s="114"/>
      <c r="C5" s="114" t="s">
        <v>46</v>
      </c>
      <c r="D5" s="114"/>
      <c r="E5" s="115"/>
    </row>
    <row r="6" spans="1:5" s="1" customFormat="1" ht="17.25" thickTop="1" thickBot="1" x14ac:dyDescent="0.3">
      <c r="A6" s="4" t="s">
        <v>0</v>
      </c>
      <c r="B6" s="116" t="s">
        <v>47</v>
      </c>
      <c r="C6" s="117"/>
      <c r="D6" s="79"/>
      <c r="E6" s="77"/>
    </row>
    <row r="7" spans="1:5" ht="16.5" thickTop="1" x14ac:dyDescent="0.25">
      <c r="A7" s="5" t="s">
        <v>2</v>
      </c>
      <c r="B7" s="123" t="s">
        <v>29</v>
      </c>
      <c r="C7" s="124"/>
      <c r="D7" s="80"/>
      <c r="E7" s="78"/>
    </row>
    <row r="8" spans="1:5" ht="15.95" customHeight="1" x14ac:dyDescent="0.25">
      <c r="A8" s="87" t="s">
        <v>43</v>
      </c>
      <c r="B8" s="121"/>
      <c r="C8" s="122"/>
      <c r="D8" s="81"/>
      <c r="E8" s="78"/>
    </row>
    <row r="9" spans="1:5" ht="18.95" customHeight="1" thickBot="1" x14ac:dyDescent="0.3">
      <c r="A9" s="88" t="s">
        <v>4</v>
      </c>
      <c r="B9" s="118" t="s">
        <v>48</v>
      </c>
      <c r="C9" s="119"/>
      <c r="D9" s="81"/>
      <c r="E9" s="78"/>
    </row>
    <row r="10" spans="1:5" ht="17.25" thickTop="1" thickBot="1" x14ac:dyDescent="0.3">
      <c r="A10" s="21" t="s">
        <v>1</v>
      </c>
      <c r="B10" s="22"/>
      <c r="C10" s="22"/>
      <c r="D10" s="22"/>
      <c r="E10" s="23"/>
    </row>
    <row r="11" spans="1:5" ht="16.5" thickTop="1" x14ac:dyDescent="0.25">
      <c r="A11" s="72" t="s">
        <v>5</v>
      </c>
      <c r="B11" s="103" t="s">
        <v>34</v>
      </c>
      <c r="C11" s="104"/>
      <c r="D11" s="104"/>
      <c r="E11" s="105"/>
    </row>
    <row r="12" spans="1:5" x14ac:dyDescent="0.25">
      <c r="A12" s="138" t="s">
        <v>49</v>
      </c>
      <c r="B12" s="134" t="s">
        <v>58</v>
      </c>
      <c r="C12" s="135"/>
      <c r="D12" s="135"/>
      <c r="E12" s="136"/>
    </row>
    <row r="13" spans="1:5" x14ac:dyDescent="0.25">
      <c r="A13" s="138"/>
      <c r="B13" s="137"/>
      <c r="C13" s="135"/>
      <c r="D13" s="135"/>
      <c r="E13" s="136"/>
    </row>
    <row r="14" spans="1:5" x14ac:dyDescent="0.25">
      <c r="A14" s="138"/>
      <c r="B14" s="137"/>
      <c r="C14" s="135"/>
      <c r="D14" s="135"/>
      <c r="E14" s="136"/>
    </row>
    <row r="15" spans="1:5" x14ac:dyDescent="0.25">
      <c r="A15" s="138"/>
      <c r="B15" s="137"/>
      <c r="C15" s="135"/>
      <c r="D15" s="135"/>
      <c r="E15" s="136"/>
    </row>
    <row r="16" spans="1:5" x14ac:dyDescent="0.25">
      <c r="A16" s="138"/>
      <c r="B16" s="137"/>
      <c r="C16" s="135"/>
      <c r="D16" s="135"/>
      <c r="E16" s="136"/>
    </row>
    <row r="17" spans="1:5" x14ac:dyDescent="0.25">
      <c r="A17" s="138" t="s">
        <v>55</v>
      </c>
      <c r="B17" s="134" t="s">
        <v>59</v>
      </c>
      <c r="C17" s="141"/>
      <c r="D17" s="141"/>
      <c r="E17" s="142"/>
    </row>
    <row r="18" spans="1:5" x14ac:dyDescent="0.25">
      <c r="A18" s="139"/>
      <c r="B18" s="134"/>
      <c r="C18" s="141"/>
      <c r="D18" s="141"/>
      <c r="E18" s="142"/>
    </row>
    <row r="19" spans="1:5" x14ac:dyDescent="0.25">
      <c r="A19" s="139"/>
      <c r="B19" s="134"/>
      <c r="C19" s="141"/>
      <c r="D19" s="141"/>
      <c r="E19" s="142"/>
    </row>
    <row r="20" spans="1:5" x14ac:dyDescent="0.25">
      <c r="A20" s="139"/>
      <c r="B20" s="134"/>
      <c r="C20" s="141"/>
      <c r="D20" s="141"/>
      <c r="E20" s="142"/>
    </row>
    <row r="21" spans="1:5" ht="16.5" thickBot="1" x14ac:dyDescent="0.3">
      <c r="A21" s="140"/>
      <c r="B21" s="143"/>
      <c r="C21" s="144"/>
      <c r="D21" s="144"/>
      <c r="E21" s="145"/>
    </row>
    <row r="22" spans="1:5" ht="17.25" thickTop="1" thickBot="1" x14ac:dyDescent="0.3">
      <c r="A22" s="106" t="s">
        <v>60</v>
      </c>
      <c r="B22" s="107"/>
      <c r="C22" s="107"/>
      <c r="D22" s="107"/>
      <c r="E22" s="108"/>
    </row>
    <row r="23" spans="1:5" ht="17.25" thickTop="1" thickBot="1" x14ac:dyDescent="0.3">
      <c r="A23" s="25"/>
      <c r="B23" s="160" t="s">
        <v>42</v>
      </c>
      <c r="C23" s="161"/>
      <c r="D23" s="161"/>
      <c r="E23" s="162"/>
    </row>
    <row r="24" spans="1:5" ht="16.5" thickTop="1" x14ac:dyDescent="0.25">
      <c r="A24" s="26"/>
      <c r="B24" s="146" t="s">
        <v>54</v>
      </c>
      <c r="C24" s="147"/>
      <c r="D24" s="147"/>
      <c r="E24" s="148"/>
    </row>
    <row r="25" spans="1:5" ht="16.5" thickBot="1" x14ac:dyDescent="0.3">
      <c r="A25" s="26"/>
      <c r="B25" s="164" t="s">
        <v>49</v>
      </c>
      <c r="C25" s="149"/>
      <c r="D25" s="149"/>
      <c r="E25" s="150"/>
    </row>
    <row r="26" spans="1:5" ht="16.5" thickTop="1" x14ac:dyDescent="0.25">
      <c r="A26" s="26"/>
      <c r="B26" s="8"/>
      <c r="C26" s="3"/>
      <c r="D26" s="3"/>
      <c r="E26" s="19"/>
    </row>
    <row r="27" spans="1:5" x14ac:dyDescent="0.25">
      <c r="A27" s="26"/>
      <c r="B27" s="8"/>
      <c r="C27" s="3"/>
      <c r="D27" s="3"/>
      <c r="E27" s="19"/>
    </row>
    <row r="28" spans="1:5" x14ac:dyDescent="0.25">
      <c r="A28" s="26"/>
      <c r="B28" s="8"/>
      <c r="C28" s="3"/>
      <c r="D28" s="3"/>
      <c r="E28" s="19"/>
    </row>
    <row r="29" spans="1:5" x14ac:dyDescent="0.25">
      <c r="A29" s="26"/>
      <c r="B29" s="8"/>
      <c r="C29" s="3"/>
      <c r="D29" s="3"/>
      <c r="E29" s="19"/>
    </row>
    <row r="30" spans="1:5" x14ac:dyDescent="0.25">
      <c r="A30" s="26"/>
      <c r="B30" s="8"/>
      <c r="C30" s="3"/>
      <c r="D30" s="3"/>
      <c r="E30" s="19"/>
    </row>
    <row r="31" spans="1:5" x14ac:dyDescent="0.25">
      <c r="A31" s="26"/>
      <c r="B31" s="64" t="s">
        <v>41</v>
      </c>
      <c r="C31" s="3"/>
      <c r="D31" s="82"/>
      <c r="E31" s="19"/>
    </row>
    <row r="32" spans="1:5" x14ac:dyDescent="0.25">
      <c r="A32" s="26"/>
      <c r="B32" s="8"/>
      <c r="C32" s="3"/>
      <c r="D32" s="3"/>
      <c r="E32" s="19"/>
    </row>
    <row r="33" spans="1:5" x14ac:dyDescent="0.25">
      <c r="A33" s="26"/>
      <c r="B33" s="8"/>
      <c r="C33" s="3"/>
      <c r="D33" s="3"/>
      <c r="E33" s="19"/>
    </row>
    <row r="34" spans="1:5" x14ac:dyDescent="0.25">
      <c r="A34" s="26"/>
      <c r="B34" s="24"/>
      <c r="C34" s="83"/>
      <c r="D34" s="83"/>
      <c r="E34" s="19"/>
    </row>
    <row r="35" spans="1:5" ht="16.5" thickBot="1" x14ac:dyDescent="0.3">
      <c r="A35" s="26"/>
      <c r="B35" s="24"/>
      <c r="C35" s="83"/>
      <c r="D35" s="83"/>
      <c r="E35" s="19"/>
    </row>
    <row r="36" spans="1:5" ht="16.5" thickTop="1" x14ac:dyDescent="0.25">
      <c r="A36" s="84"/>
      <c r="B36" s="61"/>
      <c r="C36" s="61"/>
      <c r="D36" s="61"/>
      <c r="E36" s="61"/>
    </row>
    <row r="37" spans="1:5" x14ac:dyDescent="0.25">
      <c r="A37" s="85"/>
      <c r="B37" s="3"/>
      <c r="C37" s="3"/>
      <c r="D37" s="3"/>
      <c r="E37" s="3"/>
    </row>
    <row r="38" spans="1:5" x14ac:dyDescent="0.25">
      <c r="A38" s="85"/>
      <c r="B38" s="83"/>
      <c r="C38" s="83"/>
      <c r="D38" s="83"/>
      <c r="E38" s="3"/>
    </row>
    <row r="39" spans="1:5" x14ac:dyDescent="0.25">
      <c r="A39" s="85"/>
      <c r="B39" s="83"/>
      <c r="C39" s="83"/>
      <c r="D39" s="83"/>
      <c r="E39" s="3"/>
    </row>
    <row r="40" spans="1:5" x14ac:dyDescent="0.25">
      <c r="A40" s="85"/>
      <c r="B40" s="83"/>
      <c r="C40" s="83"/>
      <c r="D40" s="83"/>
      <c r="E40" s="3"/>
    </row>
    <row r="41" spans="1:5" x14ac:dyDescent="0.25">
      <c r="A41" s="85"/>
      <c r="B41" s="3"/>
      <c r="C41" s="3"/>
      <c r="D41" s="3"/>
      <c r="E41" s="3"/>
    </row>
    <row r="42" spans="1:5" x14ac:dyDescent="0.25">
      <c r="A42" s="85"/>
      <c r="B42" s="3"/>
      <c r="C42" s="3"/>
      <c r="D42" s="3"/>
      <c r="E42" s="3"/>
    </row>
    <row r="43" spans="1:5" s="3" customFormat="1" x14ac:dyDescent="0.25">
      <c r="A43" s="85"/>
    </row>
    <row r="44" spans="1:5" s="3" customFormat="1" x14ac:dyDescent="0.25">
      <c r="A44"/>
      <c r="B44"/>
      <c r="C44"/>
      <c r="D44"/>
    </row>
    <row r="45" spans="1:5" s="3" customFormat="1" x14ac:dyDescent="0.25">
      <c r="A45"/>
      <c r="B45"/>
      <c r="C45"/>
      <c r="D45"/>
    </row>
    <row r="46" spans="1:5" s="3" customFormat="1" x14ac:dyDescent="0.25">
      <c r="A46"/>
      <c r="B46"/>
      <c r="C46"/>
      <c r="D46"/>
    </row>
    <row r="47" spans="1:5" s="3" customFormat="1" x14ac:dyDescent="0.25">
      <c r="A47"/>
      <c r="B47"/>
      <c r="C47"/>
      <c r="D47"/>
    </row>
    <row r="48" spans="1:5" s="3" customFormat="1" ht="16.5" thickBot="1" x14ac:dyDescent="0.3">
      <c r="A48"/>
      <c r="B48"/>
      <c r="C48"/>
      <c r="D48"/>
    </row>
    <row r="49" spans="1:6" ht="17.25" thickTop="1" thickBot="1" x14ac:dyDescent="0.3">
      <c r="A49" s="27" t="s">
        <v>3</v>
      </c>
      <c r="B49" s="28"/>
      <c r="C49" s="28"/>
      <c r="D49" s="44" t="s">
        <v>44</v>
      </c>
      <c r="E49" s="45" t="s">
        <v>36</v>
      </c>
    </row>
    <row r="50" spans="1:6" ht="17.25" thickTop="1" thickBot="1" x14ac:dyDescent="0.3">
      <c r="A50" s="100" t="s">
        <v>6</v>
      </c>
      <c r="B50" s="101"/>
      <c r="C50" s="101"/>
      <c r="D50" s="101"/>
      <c r="E50" s="102"/>
    </row>
    <row r="51" spans="1:6" ht="18" thickTop="1" x14ac:dyDescent="0.3">
      <c r="A51" s="90" t="s">
        <v>51</v>
      </c>
      <c r="B51" s="60" t="s">
        <v>16</v>
      </c>
      <c r="C51" s="59"/>
      <c r="D51" s="29"/>
      <c r="E51" s="89" t="s">
        <v>50</v>
      </c>
    </row>
    <row r="52" spans="1:6" ht="19.5" thickBot="1" x14ac:dyDescent="0.4">
      <c r="A52" s="31" t="s">
        <v>7</v>
      </c>
      <c r="B52" s="30" t="s">
        <v>57</v>
      </c>
      <c r="C52" s="36" t="s">
        <v>8</v>
      </c>
      <c r="D52" s="38" t="s">
        <v>9</v>
      </c>
      <c r="E52" s="41" t="s">
        <v>10</v>
      </c>
    </row>
    <row r="53" spans="1:6" ht="16.5" thickTop="1" x14ac:dyDescent="0.25">
      <c r="A53" s="32">
        <v>10</v>
      </c>
      <c r="B53" s="34">
        <v>2.5600000000000001E-2</v>
      </c>
      <c r="C53" s="91">
        <f>9.8/0.9994</f>
        <v>9.8058835301180718</v>
      </c>
      <c r="D53" s="39">
        <f>B53/(C53*10^-3)</f>
        <v>2.6106775510204079</v>
      </c>
      <c r="E53" s="42">
        <f>(0)*A53*360</f>
        <v>0</v>
      </c>
      <c r="F53" s="93"/>
    </row>
    <row r="54" spans="1:6" x14ac:dyDescent="0.25">
      <c r="A54" s="33">
        <v>20</v>
      </c>
      <c r="B54" s="35">
        <v>2.5600000000000001E-2</v>
      </c>
      <c r="C54" s="92">
        <f>9.8/0.9994</f>
        <v>9.8058835301180718</v>
      </c>
      <c r="D54" s="40">
        <f>B54/(C54*10^-3)</f>
        <v>2.6106775510204079</v>
      </c>
      <c r="E54" s="43">
        <f>(0)*A54*360</f>
        <v>0</v>
      </c>
    </row>
    <row r="55" spans="1:6" x14ac:dyDescent="0.25">
      <c r="A55" s="33">
        <v>40</v>
      </c>
      <c r="B55" s="35">
        <v>2.64E-2</v>
      </c>
      <c r="C55" s="163">
        <f t="shared" ref="C55:C62" si="0">9.68/0.9994</f>
        <v>9.6858114868921348</v>
      </c>
      <c r="D55" s="40">
        <f t="shared" ref="D55:D72" si="1">B55/(C55*10^-3)</f>
        <v>2.7256363636363639</v>
      </c>
      <c r="E55" s="43">
        <f>(300*10^-6)*A55*360</f>
        <v>4.3199999999999994</v>
      </c>
    </row>
    <row r="56" spans="1:6" x14ac:dyDescent="0.25">
      <c r="A56" s="33">
        <v>80</v>
      </c>
      <c r="B56" s="35">
        <v>2.64E-2</v>
      </c>
      <c r="C56" s="37">
        <f t="shared" si="0"/>
        <v>9.6858114868921348</v>
      </c>
      <c r="D56" s="40">
        <f t="shared" si="1"/>
        <v>2.7256363636363639</v>
      </c>
      <c r="E56" s="43">
        <f>(480*10^-6)*A56*360</f>
        <v>13.823999999999998</v>
      </c>
    </row>
    <row r="57" spans="1:6" x14ac:dyDescent="0.25">
      <c r="A57" s="33">
        <v>100</v>
      </c>
      <c r="B57" s="35">
        <v>2.7199999999999998E-2</v>
      </c>
      <c r="C57" s="37">
        <f t="shared" si="0"/>
        <v>9.6858114868921348</v>
      </c>
      <c r="D57" s="40">
        <f t="shared" si="1"/>
        <v>2.8082314049586774</v>
      </c>
      <c r="E57" s="43">
        <f>(440*10^-6)*A57*360</f>
        <v>15.84</v>
      </c>
    </row>
    <row r="58" spans="1:6" x14ac:dyDescent="0.25">
      <c r="A58" s="33">
        <v>200</v>
      </c>
      <c r="B58" s="35">
        <v>3.04E-2</v>
      </c>
      <c r="C58" s="37">
        <f t="shared" si="0"/>
        <v>9.6858114868921348</v>
      </c>
      <c r="D58" s="40">
        <f t="shared" si="1"/>
        <v>3.1386115702479338</v>
      </c>
      <c r="E58" s="43">
        <f>(420*10^-6)*A58*360</f>
        <v>30.24</v>
      </c>
    </row>
    <row r="59" spans="1:6" x14ac:dyDescent="0.25">
      <c r="A59" s="33">
        <v>400</v>
      </c>
      <c r="B59" s="35">
        <v>4.0800000000000003E-2</v>
      </c>
      <c r="C59" s="92">
        <f t="shared" si="0"/>
        <v>9.6858114868921348</v>
      </c>
      <c r="D59" s="40">
        <f t="shared" si="1"/>
        <v>4.212347107438017</v>
      </c>
      <c r="E59" s="43">
        <f>(370*10^-6)*A59*360</f>
        <v>53.279999999999994</v>
      </c>
    </row>
    <row r="60" spans="1:6" x14ac:dyDescent="0.25">
      <c r="A60" s="33">
        <v>800</v>
      </c>
      <c r="B60" s="35">
        <v>6.4799999999999996E-2</v>
      </c>
      <c r="C60" s="92">
        <f t="shared" si="0"/>
        <v>9.6858114868921348</v>
      </c>
      <c r="D60" s="40">
        <f t="shared" si="1"/>
        <v>6.6901983471074375</v>
      </c>
      <c r="E60" s="43">
        <f>(240*10^-6)*A60*360</f>
        <v>69.11999999999999</v>
      </c>
    </row>
    <row r="61" spans="1:6" x14ac:dyDescent="0.25">
      <c r="A61" s="33">
        <v>1000</v>
      </c>
      <c r="B61" s="35">
        <v>7.9200000000000007E-2</v>
      </c>
      <c r="C61" s="37">
        <f t="shared" si="0"/>
        <v>9.6858114868921348</v>
      </c>
      <c r="D61" s="40">
        <f t="shared" si="1"/>
        <v>8.176909090909092</v>
      </c>
      <c r="E61" s="43">
        <f>(210*10^-6)*A61*360</f>
        <v>75.599999999999994</v>
      </c>
    </row>
    <row r="62" spans="1:6" x14ac:dyDescent="0.25">
      <c r="A62" s="33">
        <v>2000</v>
      </c>
      <c r="B62" s="35">
        <v>0.152</v>
      </c>
      <c r="C62" s="92">
        <f t="shared" si="0"/>
        <v>9.6858114868921348</v>
      </c>
      <c r="D62" s="40">
        <f t="shared" si="1"/>
        <v>15.69305785123967</v>
      </c>
      <c r="E62" s="43">
        <f>(118*10^-6)*A62*360</f>
        <v>84.96</v>
      </c>
    </row>
    <row r="63" spans="1:6" x14ac:dyDescent="0.25">
      <c r="A63" s="33">
        <v>4000</v>
      </c>
      <c r="B63" s="35">
        <v>0.29399999999999998</v>
      </c>
      <c r="C63" s="92">
        <f>9.76/0.9994</f>
        <v>9.7658595157094261</v>
      </c>
      <c r="D63" s="40">
        <f t="shared" si="1"/>
        <v>30.104877049180324</v>
      </c>
      <c r="E63" s="43">
        <f>(57*10^-6)*A63*360</f>
        <v>82.08</v>
      </c>
    </row>
    <row r="64" spans="1:6" x14ac:dyDescent="0.25">
      <c r="A64" s="33">
        <v>8000</v>
      </c>
      <c r="B64" s="35">
        <v>0.58399999999999996</v>
      </c>
      <c r="C64" s="37">
        <f>9.8/0.9994</f>
        <v>9.8058835301180718</v>
      </c>
      <c r="D64" s="40">
        <f t="shared" si="1"/>
        <v>59.556081632653047</v>
      </c>
      <c r="E64" s="43">
        <f>(28.8*10^-6)*A64*360</f>
        <v>82.944000000000003</v>
      </c>
    </row>
    <row r="65" spans="1:5" x14ac:dyDescent="0.25">
      <c r="A65" s="33">
        <v>10000</v>
      </c>
      <c r="B65" s="35">
        <v>0.72</v>
      </c>
      <c r="C65" s="37">
        <f>9.8/0.9994</f>
        <v>9.8058835301180718</v>
      </c>
      <c r="D65" s="40">
        <f t="shared" si="1"/>
        <v>73.425306122448973</v>
      </c>
      <c r="E65" s="43">
        <f>(22.4*10^-6)*A65*360</f>
        <v>80.639999999999986</v>
      </c>
    </row>
    <row r="66" spans="1:5" x14ac:dyDescent="0.25">
      <c r="A66" s="33">
        <v>20000</v>
      </c>
      <c r="B66" s="35">
        <v>1.4</v>
      </c>
      <c r="C66" s="37">
        <f>9.4/0.9994</f>
        <v>9.4056433860316204</v>
      </c>
      <c r="D66" s="40">
        <f t="shared" si="1"/>
        <v>148.84680851063828</v>
      </c>
      <c r="E66" s="43">
        <f>(10.8*10^-6)*A66*360</f>
        <v>77.760000000000005</v>
      </c>
    </row>
    <row r="67" spans="1:5" x14ac:dyDescent="0.25">
      <c r="A67" s="33">
        <v>40000</v>
      </c>
      <c r="B67" s="35">
        <v>2.56</v>
      </c>
      <c r="C67" s="37">
        <f>9/0.9994</f>
        <v>9.0054032419451673</v>
      </c>
      <c r="D67" s="40">
        <f t="shared" si="1"/>
        <v>284.27377777777775</v>
      </c>
      <c r="E67" s="43">
        <f>(5.3*10^-6)*A67*360</f>
        <v>76.319999999999993</v>
      </c>
    </row>
    <row r="68" spans="1:5" x14ac:dyDescent="0.25">
      <c r="A68" s="33">
        <v>80000</v>
      </c>
      <c r="B68" s="35">
        <v>3.76</v>
      </c>
      <c r="C68" s="37">
        <f>7.4/0.9994</f>
        <v>7.40444266559936</v>
      </c>
      <c r="D68" s="40">
        <f t="shared" si="1"/>
        <v>507.80324324324317</v>
      </c>
      <c r="E68" s="43">
        <f>(2.08*10^-6)*A68*360</f>
        <v>59.903999999999996</v>
      </c>
    </row>
    <row r="69" spans="1:5" x14ac:dyDescent="0.25">
      <c r="A69" s="33">
        <v>100000</v>
      </c>
      <c r="B69" s="35">
        <v>4</v>
      </c>
      <c r="C69" s="37">
        <f>7/0.9994</f>
        <v>7.0042025215129078</v>
      </c>
      <c r="D69" s="40">
        <f t="shared" si="1"/>
        <v>571.08571428571429</v>
      </c>
      <c r="E69" s="43">
        <f>(1.48*10^-6)*A69*360</f>
        <v>53.279999999999994</v>
      </c>
    </row>
    <row r="70" spans="1:5" x14ac:dyDescent="0.25">
      <c r="A70" s="33">
        <v>200000</v>
      </c>
      <c r="B70" s="35">
        <v>4.6399999999999997</v>
      </c>
      <c r="C70" s="37">
        <f>5.6/0.9994</f>
        <v>5.6033620172103262</v>
      </c>
      <c r="D70" s="40">
        <f t="shared" si="1"/>
        <v>828.07428571428557</v>
      </c>
      <c r="E70" s="43">
        <f>(480*10^-9)*A70*360</f>
        <v>34.56</v>
      </c>
    </row>
    <row r="71" spans="1:5" x14ac:dyDescent="0.25">
      <c r="A71" s="66">
        <v>500000</v>
      </c>
      <c r="B71" s="67">
        <v>4.8</v>
      </c>
      <c r="C71" s="68">
        <f>5/0.9994</f>
        <v>5.0030018010806483</v>
      </c>
      <c r="D71" s="40">
        <f t="shared" si="1"/>
        <v>959.42400000000009</v>
      </c>
      <c r="E71" s="43">
        <f>(56*10^-9)*A71*360</f>
        <v>10.080000000000002</v>
      </c>
    </row>
    <row r="72" spans="1:5" ht="16.5" thickBot="1" x14ac:dyDescent="0.3">
      <c r="A72" s="69">
        <v>750000</v>
      </c>
      <c r="B72" s="70">
        <v>4.76</v>
      </c>
      <c r="C72" s="71">
        <f>4.96/0.9994</f>
        <v>4.9629777866720035</v>
      </c>
      <c r="D72" s="40">
        <f t="shared" si="1"/>
        <v>959.1016129032256</v>
      </c>
      <c r="E72" s="43">
        <f>(12*10^-9)*A72*360</f>
        <v>3.24</v>
      </c>
    </row>
    <row r="73" spans="1:5" ht="17.25" thickTop="1" thickBot="1" x14ac:dyDescent="0.3">
      <c r="A73" s="100" t="s">
        <v>15</v>
      </c>
      <c r="B73" s="101"/>
      <c r="C73" s="101"/>
      <c r="D73" s="101"/>
      <c r="E73" s="102"/>
    </row>
    <row r="74" spans="1:5" ht="16.5" thickTop="1" x14ac:dyDescent="0.25">
      <c r="A74" s="52"/>
      <c r="B74" s="6"/>
      <c r="C74" s="6"/>
      <c r="D74" s="6"/>
      <c r="E74" s="7"/>
    </row>
    <row r="75" spans="1:5" x14ac:dyDescent="0.25">
      <c r="A75" s="52"/>
      <c r="B75" s="6"/>
      <c r="C75" s="6"/>
      <c r="D75" s="6"/>
      <c r="E75" s="7"/>
    </row>
    <row r="76" spans="1:5" x14ac:dyDescent="0.25">
      <c r="A76" s="52"/>
      <c r="B76" s="6"/>
      <c r="C76" s="6"/>
      <c r="D76" s="6"/>
      <c r="E76" s="7"/>
    </row>
    <row r="77" spans="1:5" x14ac:dyDescent="0.25">
      <c r="A77" s="52"/>
      <c r="B77" s="6"/>
      <c r="C77" s="6"/>
      <c r="D77" s="6"/>
      <c r="E77" s="7"/>
    </row>
    <row r="78" spans="1:5" s="3" customFormat="1" x14ac:dyDescent="0.25">
      <c r="A78" s="52"/>
      <c r="B78" s="6"/>
      <c r="C78" s="6"/>
      <c r="D78" s="6"/>
      <c r="E78" s="7"/>
    </row>
    <row r="79" spans="1:5" x14ac:dyDescent="0.25">
      <c r="A79" s="52"/>
      <c r="B79" s="6"/>
      <c r="C79" s="6"/>
      <c r="D79" s="6"/>
      <c r="E79" s="7"/>
    </row>
    <row r="80" spans="1:5" x14ac:dyDescent="0.25">
      <c r="A80" s="52"/>
      <c r="B80" s="6"/>
      <c r="C80" s="6"/>
      <c r="D80" s="6"/>
      <c r="E80" s="7"/>
    </row>
    <row r="81" spans="1:5" x14ac:dyDescent="0.25">
      <c r="A81" s="52"/>
      <c r="B81" s="63" t="s">
        <v>27</v>
      </c>
      <c r="C81" s="6"/>
      <c r="D81" s="6"/>
      <c r="E81" s="7"/>
    </row>
    <row r="82" spans="1:5" x14ac:dyDescent="0.25">
      <c r="A82" s="52"/>
      <c r="B82" s="63" t="s">
        <v>25</v>
      </c>
      <c r="C82" s="6"/>
      <c r="D82" s="6"/>
      <c r="E82" s="7"/>
    </row>
    <row r="83" spans="1:5" x14ac:dyDescent="0.25">
      <c r="A83" s="52"/>
      <c r="B83" s="63" t="s">
        <v>26</v>
      </c>
      <c r="C83" s="6"/>
      <c r="D83" s="6"/>
      <c r="E83" s="7"/>
    </row>
    <row r="84" spans="1:5" x14ac:dyDescent="0.25">
      <c r="A84" s="52"/>
      <c r="B84" s="65" t="s">
        <v>28</v>
      </c>
      <c r="C84" s="6"/>
      <c r="D84" s="6"/>
      <c r="E84" s="7"/>
    </row>
    <row r="85" spans="1:5" x14ac:dyDescent="0.25">
      <c r="A85" s="52"/>
      <c r="B85" s="6"/>
      <c r="C85" s="6"/>
      <c r="D85" s="6"/>
      <c r="E85" s="7"/>
    </row>
    <row r="86" spans="1:5" x14ac:dyDescent="0.25">
      <c r="A86" s="52"/>
      <c r="B86" s="6"/>
      <c r="C86" s="6"/>
      <c r="D86" s="6"/>
      <c r="E86" s="7"/>
    </row>
    <row r="87" spans="1:5" x14ac:dyDescent="0.25">
      <c r="A87" s="52"/>
      <c r="B87" s="6"/>
      <c r="C87" s="6"/>
      <c r="D87" s="6"/>
      <c r="E87" s="7"/>
    </row>
    <row r="88" spans="1:5" x14ac:dyDescent="0.25">
      <c r="A88" s="52"/>
      <c r="B88" s="6"/>
      <c r="C88" s="6"/>
      <c r="D88" s="6"/>
      <c r="E88" s="7"/>
    </row>
    <row r="89" spans="1:5" x14ac:dyDescent="0.25">
      <c r="A89" s="52"/>
      <c r="B89" s="6"/>
      <c r="C89" s="6"/>
      <c r="D89" s="6"/>
      <c r="E89" s="7"/>
    </row>
    <row r="90" spans="1:5" x14ac:dyDescent="0.25">
      <c r="A90" s="52"/>
      <c r="B90" s="6"/>
      <c r="C90" s="6"/>
      <c r="D90" s="6"/>
      <c r="E90" s="7"/>
    </row>
    <row r="91" spans="1:5" x14ac:dyDescent="0.25">
      <c r="A91" s="52"/>
      <c r="B91" s="6"/>
      <c r="C91" s="6"/>
      <c r="D91" s="6"/>
      <c r="E91" s="7"/>
    </row>
    <row r="92" spans="1:5" x14ac:dyDescent="0.25">
      <c r="A92" s="52"/>
      <c r="B92" s="6"/>
      <c r="C92" s="6"/>
      <c r="D92" s="6"/>
      <c r="E92" s="7"/>
    </row>
    <row r="93" spans="1:5" x14ac:dyDescent="0.25">
      <c r="A93" s="52"/>
      <c r="B93" s="6"/>
      <c r="C93" s="6"/>
      <c r="D93" s="6"/>
      <c r="E93" s="7"/>
    </row>
    <row r="94" spans="1:5" x14ac:dyDescent="0.25">
      <c r="A94" s="52"/>
      <c r="B94" s="6"/>
      <c r="C94" s="6"/>
      <c r="D94" s="6"/>
      <c r="E94" s="7"/>
    </row>
    <row r="95" spans="1:5" x14ac:dyDescent="0.25">
      <c r="A95" s="52"/>
      <c r="B95" s="6"/>
      <c r="C95" s="6"/>
      <c r="D95" s="6"/>
      <c r="E95" s="7"/>
    </row>
    <row r="96" spans="1:5" x14ac:dyDescent="0.25">
      <c r="A96" s="52"/>
      <c r="B96" s="6"/>
      <c r="C96" s="6"/>
      <c r="D96" s="6"/>
      <c r="E96" s="7"/>
    </row>
    <row r="97" spans="1:6" x14ac:dyDescent="0.25">
      <c r="A97" s="52"/>
      <c r="B97" s="6"/>
      <c r="C97" s="6"/>
      <c r="D97" s="6"/>
      <c r="E97" s="7"/>
    </row>
    <row r="98" spans="1:6" ht="16.5" thickBot="1" x14ac:dyDescent="0.3">
      <c r="A98" s="53"/>
      <c r="B98" s="54"/>
      <c r="C98" s="54"/>
      <c r="D98" s="54"/>
      <c r="E98" s="55"/>
      <c r="F98"/>
    </row>
    <row r="99" spans="1:6" ht="17.25" thickTop="1" thickBot="1" x14ac:dyDescent="0.3">
      <c r="A99" s="27" t="s">
        <v>3</v>
      </c>
      <c r="B99" s="28"/>
      <c r="C99" s="28"/>
      <c r="D99" s="44" t="s">
        <v>38</v>
      </c>
      <c r="E99" s="45" t="s">
        <v>36</v>
      </c>
      <c r="F99"/>
    </row>
    <row r="100" spans="1:6" ht="17.25" thickTop="1" thickBot="1" x14ac:dyDescent="0.3">
      <c r="A100" s="100" t="s">
        <v>11</v>
      </c>
      <c r="B100" s="101"/>
      <c r="C100" s="101"/>
      <c r="D100" s="101"/>
      <c r="E100" s="102"/>
      <c r="F100"/>
    </row>
    <row r="101" spans="1:6" ht="16.5" thickTop="1" x14ac:dyDescent="0.25">
      <c r="A101" s="46" t="s">
        <v>17</v>
      </c>
      <c r="B101" s="49"/>
      <c r="C101" s="151" t="s">
        <v>56</v>
      </c>
      <c r="D101" s="152"/>
      <c r="E101" s="153"/>
      <c r="F101"/>
    </row>
    <row r="102" spans="1:6" x14ac:dyDescent="0.25">
      <c r="A102" s="47" t="s">
        <v>18</v>
      </c>
      <c r="B102" s="50"/>
      <c r="C102" s="154" t="s">
        <v>61</v>
      </c>
      <c r="D102" s="155"/>
      <c r="E102" s="156"/>
      <c r="F102"/>
    </row>
    <row r="103" spans="1:6" ht="16.5" thickBot="1" x14ac:dyDescent="0.3">
      <c r="A103" s="48" t="s">
        <v>19</v>
      </c>
      <c r="B103" s="51"/>
      <c r="C103" s="157" t="s">
        <v>62</v>
      </c>
      <c r="D103" s="158"/>
      <c r="E103" s="159"/>
      <c r="F103"/>
    </row>
    <row r="104" spans="1:6" ht="16.5" thickTop="1" x14ac:dyDescent="0.25">
      <c r="A104" s="174" t="s">
        <v>63</v>
      </c>
      <c r="B104" s="175"/>
      <c r="C104" s="175"/>
      <c r="D104" s="175"/>
      <c r="E104" s="176"/>
      <c r="F104"/>
    </row>
    <row r="105" spans="1:6" x14ac:dyDescent="0.25">
      <c r="A105" s="177"/>
      <c r="B105" s="178"/>
      <c r="C105" s="178"/>
      <c r="D105" s="178"/>
      <c r="E105" s="179"/>
      <c r="F105"/>
    </row>
    <row r="106" spans="1:6" ht="16.5" thickBot="1" x14ac:dyDescent="0.3">
      <c r="A106" s="180"/>
      <c r="B106" s="181"/>
      <c r="C106" s="181"/>
      <c r="D106" s="181"/>
      <c r="E106" s="182"/>
      <c r="F106"/>
    </row>
    <row r="107" spans="1:6" ht="17.25" thickTop="1" thickBot="1" x14ac:dyDescent="0.3">
      <c r="A107" s="100" t="s">
        <v>13</v>
      </c>
      <c r="B107" s="101"/>
      <c r="C107" s="101"/>
      <c r="D107" s="101"/>
      <c r="E107" s="102"/>
      <c r="F107"/>
    </row>
    <row r="108" spans="1:6" ht="16.5" thickTop="1" x14ac:dyDescent="0.25">
      <c r="A108" s="165"/>
      <c r="B108" s="166"/>
      <c r="C108" s="166"/>
      <c r="D108" s="166"/>
      <c r="E108" s="167"/>
      <c r="F108"/>
    </row>
    <row r="109" spans="1:6" x14ac:dyDescent="0.25">
      <c r="A109" s="168"/>
      <c r="B109" s="169"/>
      <c r="C109" s="169"/>
      <c r="D109" s="169"/>
      <c r="E109" s="170"/>
      <c r="F109"/>
    </row>
    <row r="110" spans="1:6" ht="16.5" thickBot="1" x14ac:dyDescent="0.3">
      <c r="A110" s="171"/>
      <c r="B110" s="172"/>
      <c r="C110" s="172"/>
      <c r="D110" s="172"/>
      <c r="E110" s="173"/>
      <c r="F110"/>
    </row>
    <row r="111" spans="1:6" ht="17.25" thickTop="1" thickBot="1" x14ac:dyDescent="0.3">
      <c r="A111" s="100" t="s">
        <v>12</v>
      </c>
      <c r="B111" s="101"/>
      <c r="C111" s="101"/>
      <c r="D111" s="101"/>
      <c r="E111" s="102"/>
      <c r="F111"/>
    </row>
    <row r="112" spans="1:6" ht="16.5" thickTop="1" x14ac:dyDescent="0.25">
      <c r="A112" s="183" t="s">
        <v>64</v>
      </c>
      <c r="B112" s="184"/>
      <c r="C112" s="184"/>
      <c r="D112" s="184"/>
      <c r="E112" s="185"/>
      <c r="F112"/>
    </row>
    <row r="113" spans="1:6" x14ac:dyDescent="0.25">
      <c r="A113" s="186"/>
      <c r="B113" s="187"/>
      <c r="C113" s="187"/>
      <c r="D113" s="187"/>
      <c r="E113" s="188"/>
      <c r="F113"/>
    </row>
    <row r="114" spans="1:6" x14ac:dyDescent="0.25">
      <c r="A114" s="186"/>
      <c r="B114" s="187"/>
      <c r="C114" s="187"/>
      <c r="D114" s="187"/>
      <c r="E114" s="188"/>
      <c r="F114"/>
    </row>
    <row r="115" spans="1:6" ht="16.5" thickBot="1" x14ac:dyDescent="0.3">
      <c r="A115" s="189"/>
      <c r="B115" s="190"/>
      <c r="C115" s="190"/>
      <c r="D115" s="190"/>
      <c r="E115" s="191"/>
      <c r="F115"/>
    </row>
    <row r="116" spans="1:6" ht="17.25" thickTop="1" thickBot="1" x14ac:dyDescent="0.3">
      <c r="A116" s="56" t="s">
        <v>14</v>
      </c>
      <c r="B116" s="57"/>
      <c r="C116" s="57"/>
      <c r="D116" s="57"/>
      <c r="E116" s="58"/>
      <c r="F116"/>
    </row>
    <row r="117" spans="1:6" ht="16.5" thickTop="1" x14ac:dyDescent="0.25">
      <c r="A117" s="193"/>
      <c r="B117" s="194"/>
      <c r="C117" s="194"/>
      <c r="D117" s="194"/>
      <c r="E117" s="195"/>
      <c r="F117"/>
    </row>
    <row r="118" spans="1:6" x14ac:dyDescent="0.25">
      <c r="A118" s="192"/>
      <c r="B118" s="196"/>
      <c r="C118" s="196"/>
      <c r="D118" s="196"/>
      <c r="E118" s="197"/>
      <c r="F118"/>
    </row>
    <row r="119" spans="1:6" x14ac:dyDescent="0.25">
      <c r="A119" s="192"/>
      <c r="B119" s="196"/>
      <c r="C119" s="196"/>
      <c r="D119" s="196"/>
      <c r="E119" s="197"/>
      <c r="F119"/>
    </row>
    <row r="120" spans="1:6" x14ac:dyDescent="0.25">
      <c r="A120" s="192"/>
      <c r="B120" s="196"/>
      <c r="C120" s="196"/>
      <c r="D120" s="196"/>
      <c r="E120" s="197"/>
      <c r="F120"/>
    </row>
    <row r="121" spans="1:6" x14ac:dyDescent="0.25">
      <c r="A121" s="192"/>
      <c r="B121" s="196"/>
      <c r="C121" s="196"/>
      <c r="D121" s="196"/>
      <c r="E121" s="197"/>
      <c r="F121"/>
    </row>
    <row r="122" spans="1:6" ht="16.5" thickBot="1" x14ac:dyDescent="0.3">
      <c r="A122" s="198"/>
      <c r="B122" s="199"/>
      <c r="C122" s="199"/>
      <c r="D122" s="199"/>
      <c r="E122" s="200"/>
      <c r="F122"/>
    </row>
    <row r="123" spans="1:6" ht="17.25" thickTop="1" thickBot="1" x14ac:dyDescent="0.3">
      <c r="A123" s="94" t="s">
        <v>20</v>
      </c>
      <c r="B123" s="95"/>
      <c r="C123" s="95"/>
      <c r="D123" s="95"/>
      <c r="E123" s="96"/>
      <c r="F123"/>
    </row>
    <row r="124" spans="1:6" ht="16.5" thickTop="1" x14ac:dyDescent="0.25">
      <c r="A124" s="8" t="s">
        <v>23</v>
      </c>
      <c r="B124" s="3"/>
      <c r="C124" s="3"/>
      <c r="D124" s="3"/>
      <c r="E124" s="19"/>
      <c r="F124"/>
    </row>
    <row r="125" spans="1:6" x14ac:dyDescent="0.25">
      <c r="A125" s="125"/>
      <c r="B125" s="126"/>
      <c r="C125" s="126"/>
      <c r="D125" s="126"/>
      <c r="E125" s="127"/>
      <c r="F125"/>
    </row>
    <row r="126" spans="1:6" x14ac:dyDescent="0.25">
      <c r="A126" s="125"/>
      <c r="B126" s="126"/>
      <c r="C126" s="126"/>
      <c r="D126" s="126"/>
      <c r="E126" s="127"/>
      <c r="F126"/>
    </row>
    <row r="127" spans="1:6" x14ac:dyDescent="0.25">
      <c r="A127" s="125"/>
      <c r="B127" s="126"/>
      <c r="C127" s="126"/>
      <c r="D127" s="126"/>
      <c r="E127" s="127"/>
      <c r="F127"/>
    </row>
    <row r="128" spans="1:6" x14ac:dyDescent="0.25">
      <c r="A128" s="125"/>
      <c r="B128" s="126"/>
      <c r="C128" s="126"/>
      <c r="D128" s="126"/>
      <c r="E128" s="127"/>
      <c r="F128"/>
    </row>
    <row r="129" spans="1:6" x14ac:dyDescent="0.25">
      <c r="A129" s="8" t="s">
        <v>24</v>
      </c>
      <c r="B129" s="3"/>
      <c r="C129" s="3"/>
      <c r="D129" s="3"/>
      <c r="E129" s="19"/>
      <c r="F129"/>
    </row>
    <row r="130" spans="1:6" x14ac:dyDescent="0.25">
      <c r="A130" s="128"/>
      <c r="B130" s="129"/>
      <c r="C130" s="129"/>
      <c r="D130" s="129"/>
      <c r="E130" s="130"/>
      <c r="F130"/>
    </row>
    <row r="131" spans="1:6" x14ac:dyDescent="0.25">
      <c r="A131" s="128"/>
      <c r="B131" s="129"/>
      <c r="C131" s="129"/>
      <c r="D131" s="129"/>
      <c r="E131" s="130"/>
      <c r="F131"/>
    </row>
    <row r="132" spans="1:6" x14ac:dyDescent="0.25">
      <c r="A132" s="128"/>
      <c r="B132" s="129"/>
      <c r="C132" s="129"/>
      <c r="D132" s="129"/>
      <c r="E132" s="130"/>
      <c r="F132"/>
    </row>
    <row r="133" spans="1:6" x14ac:dyDescent="0.25">
      <c r="A133" s="128"/>
      <c r="B133" s="129"/>
      <c r="C133" s="129"/>
      <c r="D133" s="129"/>
      <c r="E133" s="130"/>
      <c r="F133"/>
    </row>
    <row r="134" spans="1:6" ht="16.5" thickBot="1" x14ac:dyDescent="0.3">
      <c r="A134" s="131"/>
      <c r="B134" s="132"/>
      <c r="C134" s="132"/>
      <c r="D134" s="132"/>
      <c r="E134" s="133"/>
      <c r="F134"/>
    </row>
    <row r="135" spans="1:6" ht="17.25" thickTop="1" thickBot="1" x14ac:dyDescent="0.3">
      <c r="A135" s="94" t="s">
        <v>21</v>
      </c>
      <c r="B135" s="95"/>
      <c r="C135" s="95"/>
      <c r="D135" s="95"/>
      <c r="E135" s="96"/>
      <c r="F135"/>
    </row>
    <row r="136" spans="1:6" ht="16.5" thickTop="1" x14ac:dyDescent="0.25">
      <c r="A136" s="97" t="s">
        <v>35</v>
      </c>
      <c r="B136" s="98"/>
      <c r="C136" s="98"/>
      <c r="D136" s="98"/>
      <c r="E136" s="99"/>
      <c r="F136"/>
    </row>
    <row r="137" spans="1:6" x14ac:dyDescent="0.25">
      <c r="A137" s="74"/>
      <c r="B137" s="75"/>
      <c r="C137" s="75"/>
      <c r="D137" s="75"/>
      <c r="E137" s="76"/>
      <c r="F137"/>
    </row>
    <row r="138" spans="1:6" x14ac:dyDescent="0.25">
      <c r="A138" s="8"/>
      <c r="B138" s="3"/>
      <c r="C138" s="3"/>
      <c r="D138" s="3"/>
      <c r="E138" s="19"/>
      <c r="F138"/>
    </row>
    <row r="139" spans="1:6" x14ac:dyDescent="0.25">
      <c r="A139" s="8"/>
      <c r="B139" s="3"/>
      <c r="C139" s="3"/>
      <c r="D139" s="3"/>
      <c r="E139" s="19"/>
    </row>
    <row r="140" spans="1:6" x14ac:dyDescent="0.25">
      <c r="A140" s="8"/>
      <c r="B140" s="3"/>
      <c r="C140" s="3"/>
      <c r="D140" s="3"/>
      <c r="E140" s="19"/>
    </row>
    <row r="141" spans="1:6" x14ac:dyDescent="0.25">
      <c r="A141" s="8"/>
      <c r="B141" s="3"/>
      <c r="C141" s="3"/>
      <c r="D141" s="3"/>
      <c r="E141" s="19"/>
    </row>
    <row r="142" spans="1:6" x14ac:dyDescent="0.25">
      <c r="A142" s="8"/>
      <c r="B142" s="3"/>
      <c r="C142" s="3"/>
      <c r="D142" s="3"/>
      <c r="E142" s="19"/>
    </row>
    <row r="143" spans="1:6" x14ac:dyDescent="0.25">
      <c r="A143" s="8"/>
      <c r="B143" s="3"/>
      <c r="C143" s="3"/>
      <c r="D143" s="3"/>
      <c r="E143" s="19"/>
    </row>
    <row r="144" spans="1:6" x14ac:dyDescent="0.25">
      <c r="A144" s="8"/>
      <c r="B144" s="62" t="s">
        <v>22</v>
      </c>
      <c r="C144" s="3"/>
      <c r="D144" s="3"/>
      <c r="E144" s="19"/>
    </row>
    <row r="145" spans="1:5" x14ac:dyDescent="0.25">
      <c r="A145" s="8"/>
      <c r="B145" s="3"/>
      <c r="C145" s="3"/>
      <c r="D145" s="3"/>
      <c r="E145" s="19"/>
    </row>
    <row r="146" spans="1:5" ht="16.5" thickBot="1" x14ac:dyDescent="0.3">
      <c r="A146" s="9"/>
      <c r="B146" s="10"/>
      <c r="C146" s="10"/>
      <c r="D146" s="10"/>
      <c r="E146" s="20"/>
    </row>
    <row r="147" spans="1:5" ht="16.5" thickTop="1" x14ac:dyDescent="0.25"/>
    <row r="244" ht="17.100000000000001" customHeight="1" x14ac:dyDescent="0.25"/>
  </sheetData>
  <mergeCells count="35">
    <mergeCell ref="B23:E23"/>
    <mergeCell ref="A108:E110"/>
    <mergeCell ref="A112:E115"/>
    <mergeCell ref="A104:E106"/>
    <mergeCell ref="A117:E122"/>
    <mergeCell ref="B24:E24"/>
    <mergeCell ref="B25:E25"/>
    <mergeCell ref="C101:E101"/>
    <mergeCell ref="C102:E102"/>
    <mergeCell ref="C103:E103"/>
    <mergeCell ref="B11:E11"/>
    <mergeCell ref="A22:E22"/>
    <mergeCell ref="B2:C2"/>
    <mergeCell ref="B3:C3"/>
    <mergeCell ref="A5:B5"/>
    <mergeCell ref="C5:E5"/>
    <mergeCell ref="B6:C6"/>
    <mergeCell ref="B9:C9"/>
    <mergeCell ref="B4:E4"/>
    <mergeCell ref="B8:C8"/>
    <mergeCell ref="B7:C7"/>
    <mergeCell ref="B12:E16"/>
    <mergeCell ref="A12:A16"/>
    <mergeCell ref="A17:A21"/>
    <mergeCell ref="B17:E21"/>
    <mergeCell ref="A135:E135"/>
    <mergeCell ref="A136:E136"/>
    <mergeCell ref="A100:E100"/>
    <mergeCell ref="A73:E73"/>
    <mergeCell ref="A50:E50"/>
    <mergeCell ref="A125:E128"/>
    <mergeCell ref="A130:E134"/>
    <mergeCell ref="A111:E111"/>
    <mergeCell ref="A107:E107"/>
    <mergeCell ref="A123:E123"/>
  </mergeCells>
  <phoneticPr fontId="3" type="noConversion"/>
  <pageMargins left="0.26" right="0.14000000000000001" top="0.4" bottom="0.11" header="0.23333333333333334" footer="0.5"/>
  <pageSetup paperSize="9" orientation="portrait" horizontalDpi="4294967292" verticalDpi="4294967292" r:id="rId1"/>
  <drawing r:id="rId2"/>
  <extLst>
    <ext xmlns:mx="http://schemas.microsoft.com/office/mac/excel/2008/main" uri="{64002731-A6B0-56B0-2670-7721B7C09600}">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11" defaultRowHeight="12.75" x14ac:dyDescent="0.2"/>
  <sheetData/>
  <phoneticPr fontId="3" type="noConversion"/>
  <pageMargins left="0.75" right="0.75" top="1" bottom="1" header="0.5" footer="0.5"/>
  <pageSetup orientation="portrait" horizontalDpi="4294967292" verticalDpi="4294967292" r:id="rId1"/>
  <extLst>
    <ext xmlns:mx="http://schemas.microsoft.com/office/mac/excel/2008/main" uri="{64002731-A6B0-56B0-2670-7721B7C09600}">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11" defaultRowHeight="12.75" x14ac:dyDescent="0.2"/>
  <sheetData/>
  <phoneticPr fontId="3" type="noConversion"/>
  <pageMargins left="0.75" right="0.75" top="1" bottom="1" header="0.5" footer="0.5"/>
  <pageSetup orientation="portrait" horizontalDpi="4294967292" verticalDpi="4294967292" r:id="rId1"/>
  <extLst>
    <ext xmlns:mx="http://schemas.microsoft.com/office/mac/excel/2008/main" uri="{64002731-A6B0-56B0-2670-7721B7C09600}">
      <mx:PLV Mode="1"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Cornell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Shealy</dc:creator>
  <cp:lastModifiedBy>Stephen Chin</cp:lastModifiedBy>
  <cp:lastPrinted>2016-04-13T18:25:29Z</cp:lastPrinted>
  <dcterms:created xsi:type="dcterms:W3CDTF">2006-08-30T15:28:01Z</dcterms:created>
  <dcterms:modified xsi:type="dcterms:W3CDTF">2018-12-03T08:22:55Z</dcterms:modified>
</cp:coreProperties>
</file>