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Cache/pivotCacheRecords3.xml" ContentType="application/vnd.openxmlformats-officedocument.spreadsheetml.pivotCacheRecord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rones list" sheetId="2" r:id="rId5"/>
    <sheet name="Inventarization" sheetId="3" r:id="rId6"/>
    <sheet name="orders" sheetId="4" r:id="rId7"/>
    <sheet name="Зведена таблиця 1 - Зведена таб" sheetId="5" r:id="rId8"/>
    <sheet name="7 dashboard - 7 dashboard" sheetId="6" r:id="rId9"/>
    <sheet name="7 dashboard - 7 dashboard 2" sheetId="7" r:id="rId10"/>
  </sheets>
  <pivotCaches>
    <pivotCache cacheId="0" r:id="rId11"/>
    <pivotCache cacheId="1" r:id="rId12"/>
    <pivotCache cacheId="2" r:id="rId13"/>
  </pivotCaches>
</workbook>
</file>

<file path=xl/sharedStrings.xml><?xml version="1.0" encoding="utf-8"?>
<sst xmlns="http://schemas.openxmlformats.org/spreadsheetml/2006/main" uniqueCount="393">
  <si>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</si>
  <si>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</si>
  <si>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</si>
  <si>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</si>
  <si>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Drones list</t>
  </si>
  <si>
    <t>Table 1</t>
  </si>
  <si>
    <t>№</t>
  </si>
  <si>
    <t>Ід</t>
  </si>
  <si>
    <t>Alias</t>
  </si>
  <si>
    <t>Вартість дрона</t>
  </si>
  <si>
    <t>Сума</t>
  </si>
  <si>
    <t>Стек</t>
  </si>
  <si>
    <t>Рама</t>
  </si>
  <si>
    <t>Мотори</t>
  </si>
  <si>
    <t>Пропи</t>
  </si>
  <si>
    <t>VTX</t>
  </si>
  <si>
    <t>RX</t>
  </si>
  <si>
    <t>Camera</t>
  </si>
  <si>
    <t>Lollipop</t>
  </si>
  <si>
    <t>Акум</t>
  </si>
  <si>
    <t>SDUA_111111</t>
  </si>
  <si>
    <t>RSvia-01</t>
  </si>
  <si>
    <t>RSvia-02</t>
  </si>
  <si>
    <t>RSvia-03</t>
  </si>
  <si>
    <t>RSvia-04</t>
  </si>
  <si>
    <t>RSvia-05</t>
  </si>
  <si>
    <t>RSvia-06</t>
  </si>
  <si>
    <t>RSvia-07</t>
  </si>
  <si>
    <t>RSvia-08</t>
  </si>
  <si>
    <t>RSvia-09</t>
  </si>
  <si>
    <t>RSvia-10</t>
  </si>
  <si>
    <t>RSvia-11</t>
  </si>
  <si>
    <t>RSvia-12</t>
  </si>
  <si>
    <t>Inventarization</t>
  </si>
  <si>
    <t>Date</t>
  </si>
  <si>
    <t>Category</t>
  </si>
  <si>
    <t>Model</t>
  </si>
  <si>
    <t>Id?</t>
  </si>
  <si>
    <t>Amount</t>
  </si>
  <si>
    <t>Stock</t>
  </si>
  <si>
    <t>Mark4 7'</t>
  </si>
  <si>
    <t>Контролер</t>
  </si>
  <si>
    <t>SpeedyBee V3</t>
  </si>
  <si>
    <t>FlashHobby 2807 1300KV</t>
  </si>
  <si>
    <t>Конденсатор</t>
  </si>
  <si>
    <t>1000mF 35V</t>
  </si>
  <si>
    <t>Камера</t>
  </si>
  <si>
    <t>Caddx Ratel 2</t>
  </si>
  <si>
    <t>Ресівер ERLS</t>
  </si>
  <si>
    <t>BAYCK 915MHz</t>
  </si>
  <si>
    <t>Відеопередавач (VTX)</t>
  </si>
  <si>
    <t>Rush Max SOLO 2.5W 5.8GHz</t>
  </si>
  <si>
    <t>Антена (відео)</t>
  </si>
  <si>
    <t>RushCherry 150mm</t>
  </si>
  <si>
    <t>Пропеллери</t>
  </si>
  <si>
    <t>HQProp 7040</t>
  </si>
  <si>
    <t>3Д друк</t>
  </si>
  <si>
    <t>Акумулятор</t>
  </si>
  <si>
    <t>6S2P</t>
  </si>
  <si>
    <t>6S3P</t>
  </si>
  <si>
    <t>Mark4 10'</t>
  </si>
  <si>
    <t>SpeedyBee V4</t>
  </si>
  <si>
    <t>Emax Eco II 2807 1300KV</t>
  </si>
  <si>
    <t>ReadyToSky 3115 900KV</t>
  </si>
  <si>
    <t>RushCherry 123mm</t>
  </si>
  <si>
    <t>Пігтейл</t>
  </si>
  <si>
    <t>direct 50mm</t>
  </si>
  <si>
    <t>90deg 50mm</t>
  </si>
  <si>
    <t>Mark4 7' for VTX 123mm</t>
  </si>
  <si>
    <t>orders</t>
  </si>
  <si>
    <t>Місяць</t>
  </si>
  <si>
    <t>Дата Замовлення</t>
  </si>
  <si>
    <t>Рекомендація SD</t>
  </si>
  <si>
    <t>Категорія</t>
  </si>
  <si>
    <t>Модель</t>
  </si>
  <si>
    <t>Лінка</t>
  </si>
  <si>
    <t>Order link</t>
  </si>
  <si>
    <t>Кількість</t>
  </si>
  <si>
    <t>Ціна</t>
  </si>
  <si>
    <t>Доставка</t>
  </si>
  <si>
    <t>Сума UAH</t>
  </si>
  <si>
    <t>Курс</t>
  </si>
  <si>
    <t>Shipping USD</t>
  </si>
  <si>
    <t>Ціна USD</t>
  </si>
  <si>
    <t>Сума USD</t>
  </si>
  <si>
    <t>Собівартість UAH</t>
  </si>
  <si>
    <t>Собівартість USD</t>
  </si>
  <si>
    <t>Відправлено</t>
  </si>
  <si>
    <t>Очікувана дата доставки</t>
  </si>
  <si>
    <t>Доставлено</t>
  </si>
  <si>
    <t>Доставка дні</t>
  </si>
  <si>
    <t>Якість</t>
  </si>
  <si>
    <t>Використано</t>
  </si>
  <si>
    <t>Залишок</t>
  </si>
  <si>
    <t>DroneId</t>
  </si>
  <si>
    <t xml:space="preserve"> </t>
  </si>
  <si>
    <t>Rush Cherry SMA-RHCP-160mm</t>
  </si>
  <si>
    <r>
      <rPr>
        <u val="single"/>
        <sz val="11"/>
        <color indexed="11"/>
        <rFont val="Cambria"/>
      </rPr>
      <t>https://www.aliexpress.com/item/4000201021654.html?spm=a2g0o.order_detail.order_detail_item.3.73d1f19cc8nGpQ</t>
    </r>
  </si>
  <si>
    <r>
      <rPr>
        <u val="single"/>
        <sz val="11"/>
        <color indexed="11"/>
        <rFont val="Cambria"/>
      </rPr>
      <t>https://www.aliexpress.com/p/order/detail.html?spm=a2g0o.order_list.order_list_main.211.3bb918021lcU1n&amp;orderId=11111</t>
    </r>
  </si>
  <si>
    <t>RUSH MAX SOLO 5.8GHz 2.5W 48CH VTX</t>
  </si>
  <si>
    <r>
      <rPr>
        <u val="single"/>
        <sz val="11"/>
        <color indexed="11"/>
        <rFont val="Cambria"/>
      </rPr>
      <t>https://www.aliexpress.com/item/1005005874482290.html?spm=a2g0o.order_detail.order_detail_item.3.50edf19cnLTLr9</t>
    </r>
  </si>
  <si>
    <t>https://www.aliexpress.com/p/order/detail.html?spm=a2g0o.order_list.order_list_main.211.3bb918021lcU1n&amp;orderId=11112</t>
  </si>
  <si>
    <r>
      <rPr>
        <u val="single"/>
        <sz val="11"/>
        <color indexed="11"/>
        <rFont val="Cambria"/>
      </rPr>
      <t>https://www.aliexpress.com/item/1005002834071651.html?spm=a2g0o.order_detail.order_detail_item.4.6710f19cojSi3c</t>
    </r>
  </si>
  <si>
    <t>https://www.aliexpress.com/p/order/detail.html?spm=a2g0o.order_list.order_list_main.211.3bb918021lcU1n&amp;orderId=11113</t>
  </si>
  <si>
    <t>EEUFR1V102B</t>
  </si>
  <si>
    <r>
      <rPr>
        <u val="single"/>
        <sz val="11"/>
        <color indexed="11"/>
        <rFont val="Cambria"/>
      </rPr>
      <t>https://imrad.com.ua/ua/eeufr1v102b-1-388457</t>
    </r>
  </si>
  <si>
    <t>SpeedyBee F405 V3 50A</t>
  </si>
  <si>
    <r>
      <rPr>
        <u val="single"/>
        <sz val="11"/>
        <color indexed="11"/>
        <rFont val="Cambria"/>
      </rPr>
      <t>https://www.aliexpress.com/item/1005005061766618.html?spm=a2g0o.order_detail.order_detail_item.4.3cd2f19cmSMdY7</t>
    </r>
  </si>
  <si>
    <r>
      <rPr>
        <u val="single"/>
        <sz val="11"/>
        <color indexed="11"/>
        <rFont val="Cambria"/>
      </rPr>
      <t>https://www.aliexpress.com/item/1005005218954990.html?spm=a2g0o.order_detail.order_detail_item.7.6710f19cojSi3c</t>
    </r>
  </si>
  <si>
    <t>https://www.aliexpress.com/p/order/detail.html?spm=a2g0o.order_list.order_list_main.211.3bb918021lcU1n&amp;orderId=11114</t>
  </si>
  <si>
    <t>BrotherHobby Avenger 2806.5 1300KV</t>
  </si>
  <si>
    <r>
      <rPr>
        <u val="single"/>
        <sz val="11"/>
        <color indexed="11"/>
        <rFont val="Cambria"/>
      </rPr>
      <t>https://www.aliexpress.com/item/1005005604306168.html?spm=a2g0o.order_detail.order_detail_item.4.3764f19cRczBGQ</t>
    </r>
  </si>
  <si>
    <t>https://www.aliexpress.com/p/order/detail.html?spm=a2g0o.order_list.order_list_main.211.3bb918021lcU1n&amp;orderId=11115</t>
  </si>
  <si>
    <t>EMAX ECOII 2807 1300KV</t>
  </si>
  <si>
    <r>
      <rPr>
        <u val="single"/>
        <sz val="11"/>
        <color indexed="11"/>
        <rFont val="Cambria"/>
      </rPr>
      <t>https://www.aliexpress.com/item/32952721729.html?spm=a2g0o.order_list.order_list_main.23.3bb918021lcU1n</t>
    </r>
  </si>
  <si>
    <t>https://www.aliexpress.com/p/order/detail.html?spm=a2g0o.order_list.order_list_main.211.3bb918021lcU1n&amp;orderId=11116</t>
  </si>
  <si>
    <t>Обладнання</t>
  </si>
  <si>
    <t>Смоукстоппер</t>
  </si>
  <si>
    <r>
      <rPr>
        <u val="single"/>
        <sz val="11"/>
        <color indexed="11"/>
        <rFont val="Cambria"/>
      </rPr>
      <t>https://www.aliexpress.com/item/1005001752187882.html?spm=a2g0o.order_detail.order_detail_item.4.4afaf19cnIbVGf</t>
    </r>
  </si>
  <si>
    <t>https://www.aliexpress.com/p/order/detail.html?spm=a2g0o.order_list.order_list_main.211.3bb918021lcU1n&amp;orderId=11117</t>
  </si>
  <si>
    <t>HQprop 7040 7X4X3 2 Pairs на один дрон</t>
  </si>
  <si>
    <r>
      <rPr>
        <u val="single"/>
        <sz val="11"/>
        <color indexed="11"/>
        <rFont val="Cambria"/>
      </rPr>
      <t>https://www.aliexpress.com/item/1005003970081010.html?spm=a2g0o.order_list.order_list_main.11.3bb918021lcU1n</t>
    </r>
  </si>
  <si>
    <t>https://www.aliexpress.com/p/order/detail.html?spm=a2g0o.order_list.order_list_main.211.3bb918021lcU1n&amp;orderId=11118</t>
  </si>
  <si>
    <t>HQprop HQ 7X4X3 7040</t>
  </si>
  <si>
    <r>
      <rPr>
        <u val="single"/>
        <sz val="11"/>
        <color indexed="11"/>
        <rFont val="Cambria"/>
      </rPr>
      <t>https://www.aliexpress.com/item/1005001657419640.html?spm=a2g0o.order_detail.order_detail_item.3.70b2f19cyZsOWm</t>
    </r>
  </si>
  <si>
    <t>https://www.aliexpress.com/p/order/detail.html?spm=a2g0o.order_list.order_list_main.211.3bb918021lcU1n&amp;orderId=11119</t>
  </si>
  <si>
    <t>Mark4 7inch 295mm</t>
  </si>
  <si>
    <r>
      <rPr>
        <u val="single"/>
        <sz val="11"/>
        <color indexed="11"/>
        <rFont val="Cambria"/>
      </rPr>
      <t>https://www.aliexpress.com/item/4000494450966.html?spm=a2g0o.order_detail.order_detail_item.4.55e9f19ctdxJsT</t>
    </r>
  </si>
  <si>
    <t>https://www.aliexpress.com/p/order/detail.html?spm=a2g0o.order_list.order_list_main.211.3bb918021lcU1n&amp;orderId=11120</t>
  </si>
  <si>
    <t>Вуп</t>
  </si>
  <si>
    <t>Накладки на раму Mark4 7inch 295mm</t>
  </si>
  <si>
    <r>
      <rPr>
        <u val="single"/>
        <sz val="11"/>
        <color indexed="11"/>
        <rFont val="Cambria"/>
      </rPr>
      <t>https://www.aliexpress.com/item/1005006336830626.html?spm=a2g0o.order_detail.order_detail_item.3.6444f19cLONC1S</t>
    </r>
  </si>
  <si>
    <t>https://www.aliexpress.com/p/order/detail.html?spm=a2g0o.order_list.order_list_main.211.3bb918021lcU1n&amp;orderId=11121</t>
  </si>
  <si>
    <t>HappyModel ES900RX 915MHz 1PC 915Mhz RX</t>
  </si>
  <si>
    <r>
      <rPr>
        <u val="single"/>
        <sz val="11"/>
        <color indexed="11"/>
        <rFont val="Cambria"/>
      </rPr>
      <t>https://www.aliexpress.com/item/1005002177121801.html?spm=a2g0o.order_list.order_list_main.5.3bb918021lcU1n</t>
    </r>
  </si>
  <si>
    <r>
      <rPr>
        <u val="single"/>
        <sz val="11"/>
        <color indexed="11"/>
        <rFont val="Cambria"/>
      </rPr>
      <t>https://www.aliexpress.com/p/order/detail.html?spm=a2g0o.order_list.order_list_main.82.3bb918021lcU1n&amp;orderId=3033570021485375</t>
    </r>
  </si>
  <si>
    <t>Флюс AMTECH NC-559-ASM</t>
  </si>
  <si>
    <r>
      <rPr>
        <u val="single"/>
        <sz val="11"/>
        <color indexed="11"/>
        <rFont val="Cambria"/>
      </rPr>
      <t>https://microteh.ck.ua/index.php?route=product/product&amp;path=27_12585&amp;product_id=23701</t>
    </r>
  </si>
  <si>
    <t>Килимок для паяння</t>
  </si>
  <si>
    <r>
      <rPr>
        <u val="single"/>
        <sz val="11"/>
        <color indexed="11"/>
        <rFont val="Cambria"/>
      </rPr>
      <t>https://www.aliexpress.com/item/1005005654271038.html?spm=a2g0o.order_list.order_list_main.5.21ef1802qEqYPe</t>
    </r>
  </si>
  <si>
    <t>Набір термоусадок</t>
  </si>
  <si>
    <r>
      <rPr>
        <u val="single"/>
        <sz val="11"/>
        <color indexed="11"/>
        <rFont val="Cambria"/>
      </rPr>
      <t>https://www.aliexpress.com/item/1005005183989038.html?spm=a2g0o.order_list.order_list_main.10.21ef1802qEqYPe</t>
    </r>
  </si>
  <si>
    <t>Набір викруток для пропів</t>
  </si>
  <si>
    <r>
      <rPr>
        <u val="single"/>
        <sz val="11"/>
        <color indexed="11"/>
        <rFont val="Cambria"/>
      </rPr>
      <t>https://www.aliexpress.com/item/1005006134879903.html?spm=a2g0o.order_list.order_list_main.15.21ef1802qEqYPe</t>
    </r>
  </si>
  <si>
    <t>Кабель живлення</t>
  </si>
  <si>
    <r>
      <rPr>
        <u val="single"/>
        <sz val="11"/>
        <color indexed="11"/>
        <rFont val="Cambria"/>
      </rPr>
      <t>https://www.aliexpress.com/item/1005005699080628.html?spm=a2g0o.order_list.order_list_main.25.21ef1802qEqYPe</t>
    </r>
  </si>
  <si>
    <t>Жало до паяльника С4</t>
  </si>
  <si>
    <r>
      <rPr>
        <u val="single"/>
        <sz val="11"/>
        <color indexed="11"/>
        <rFont val="Cambria"/>
      </rPr>
      <t>https://www.aliexpress.com/item/1005006125240838.html?spm=a2g0o.order_list.order_list_main.20.21ef1802qEqYPe</t>
    </r>
  </si>
  <si>
    <t>Жало до паяльника ВС2</t>
  </si>
  <si>
    <r>
      <rPr>
        <u val="single"/>
        <sz val="11"/>
        <color indexed="11"/>
        <rFont val="Cambria"/>
      </rPr>
      <t>https://www.aliexpress.com/item/1005006125240838.html?spm=a2g0o.order_list.order_list_main.19.21ef1802qEqYPe</t>
    </r>
  </si>
  <si>
    <t>Припій 0,8мм 200г</t>
  </si>
  <si>
    <r>
      <rPr>
        <u val="single"/>
        <sz val="11"/>
        <color indexed="11"/>
        <rFont val="Cambria"/>
      </rPr>
      <t>https://www.aliexpress.com/item/1005005926112139.html?spm=a2g0o.order_detail.order_detail_item.3.733af19cPDwGTZ</t>
    </r>
  </si>
  <si>
    <t>Набір викруток</t>
  </si>
  <si>
    <r>
      <rPr>
        <u val="single"/>
        <sz val="11"/>
        <color indexed="11"/>
        <rFont val="Cambria"/>
      </rPr>
      <t>https://www.aliexpress.com/item/1005006380572355.html?spm=a2g0o.order_list.order_list_main.10.572d1802rG06dd</t>
    </r>
  </si>
  <si>
    <t>Набір для паяння</t>
  </si>
  <si>
    <r>
      <rPr>
        <u val="single"/>
        <sz val="11"/>
        <color indexed="11"/>
        <rFont val="Cambria"/>
      </rPr>
      <t>https://t.me/c/1537026777/130861111111</t>
    </r>
  </si>
  <si>
    <t>Кріплення для антен</t>
  </si>
  <si>
    <r>
      <rPr>
        <u val="single"/>
        <sz val="11"/>
        <color indexed="11"/>
        <rFont val="Cambria"/>
      </rPr>
      <t>https://sdua.tech/print/order</t>
    </r>
  </si>
  <si>
    <t>Навчальна плата для паяння</t>
  </si>
  <si>
    <t>@user</t>
  </si>
  <si>
    <t>Паяльник</t>
  </si>
  <si>
    <r>
      <rPr>
        <u val="single"/>
        <sz val="11"/>
        <color indexed="11"/>
        <rFont val="Cambria"/>
      </rPr>
      <t>https://www.olx.ua/d/uk/obyavlenie/nabr-payalnik-pinecil-v2-kabel-analog-ts100-ts101-IDRiXXc.html</t>
    </r>
  </si>
  <si>
    <t>TX ELRS</t>
  </si>
  <si>
    <t>HappyModel ES900TX 915MHz</t>
  </si>
  <si>
    <t>tg: info</t>
  </si>
  <si>
    <t>LiIon 6s1p Samsung INR21700-40T</t>
  </si>
  <si>
    <r>
      <rPr>
        <u val="single"/>
        <sz val="11"/>
        <color indexed="11"/>
        <rFont val="Cambria"/>
      </rPr>
      <t>https://res.ua/zbirka-akumulyatorna-6s1p-na-elem-samsung-inr21700-40t-sdi-4000mag-45a-vertikalna-batka-dron-cb0022645.html</t>
    </r>
  </si>
  <si>
    <t>https://res.ua/index.php?route=account/order/info&amp;order_id=0</t>
  </si>
  <si>
    <t>LiIon 6s2p Samsung INR21700-40T</t>
  </si>
  <si>
    <r>
      <rPr>
        <u val="single"/>
        <sz val="11"/>
        <color indexed="11"/>
        <rFont val="Cambria"/>
      </rPr>
      <t>https://res.ua/akumulyator-liion-6s2p-samsung-21700-8000-mah-80a-90a-inr21700-40t-sdi-vertikalna-batka-dron-cb002174041.html</t>
    </r>
  </si>
  <si>
    <t>https://res.ua/index.php?route=account/order/info&amp;order_id=1</t>
  </si>
  <si>
    <t>3 Рука</t>
  </si>
  <si>
    <r>
      <rPr>
        <u val="single"/>
        <sz val="11"/>
        <color indexed="11"/>
        <rFont val="Cambria"/>
      </rPr>
      <t>https://www.aliexpress.com/item/1005005859096465.html?spm=a2g0o.order_detail.order_detail_item.3.6a07f19cXKhPwH</t>
    </r>
  </si>
  <si>
    <r>
      <rPr>
        <u val="single"/>
        <sz val="11"/>
        <color indexed="11"/>
        <rFont val="Cambria"/>
      </rPr>
      <t>https://www.aliexpress.com/item/1005005187636795.html?spm=a2g0o.order_detail.order_detail_item.5.6a07f19cXKhPwH</t>
    </r>
  </si>
  <si>
    <t>Тестер</t>
  </si>
  <si>
    <r>
      <rPr>
        <u val="single"/>
        <sz val="11"/>
        <color indexed="11"/>
        <rFont val="Cambria"/>
      </rPr>
      <t>https://www.aliexpress.com/item/1005004831602643.html?spm=a2g0o.order_detail.order_detail_item.3.101af19cUYkew6</t>
    </r>
  </si>
  <si>
    <t>Зміїна шкіра</t>
  </si>
  <si>
    <r>
      <rPr>
        <u val="single"/>
        <sz val="11"/>
        <color indexed="11"/>
        <rFont val="Cambria"/>
      </rPr>
      <t>https://www.aliexpress.com/item/1005005863455770.html?spm=a2g0o.order_detail.order_detail_item.5.101af19cUYkew6</t>
    </r>
  </si>
  <si>
    <t>Кусачки для зняття ізоляції</t>
  </si>
  <si>
    <r>
      <rPr>
        <u val="single"/>
        <sz val="11"/>
        <color indexed="11"/>
        <rFont val="Cambria"/>
      </rPr>
      <t>https://www.aliexpress.com/item/1005006001688372.html?spm=a2g0o.order_detail.order_detail_item.7.101af19cUYkew6</t>
    </r>
  </si>
  <si>
    <r>
      <rPr>
        <u val="single"/>
        <sz val="11"/>
        <color indexed="11"/>
        <rFont val="Cambria"/>
      </rPr>
      <t>https://www.aliexpress.com/item/4000201021654.html?spm=a2g0o.order_detail.order_detail_item.4.11fef19c6gKXNR</t>
    </r>
  </si>
  <si>
    <r>
      <rPr>
        <u val="single"/>
        <sz val="11"/>
        <color indexed="11"/>
        <rFont val="Cambria"/>
      </rPr>
      <t>https://www.aliexpress.com/item/1005005874482290.html?spm=a2g0o.order_detail.order_detail_item.4.48b2f19cJxlO1W</t>
    </r>
  </si>
  <si>
    <r>
      <rPr>
        <u val="single"/>
        <sz val="11"/>
        <color indexed="11"/>
        <rFont val="Cambria"/>
      </rPr>
      <t>https://www.aliexpress.com/item/1005006056124972.html?spm=a2g0o.order_detail.order_detail_item.4.e674f19ckaYb3X</t>
    </r>
  </si>
  <si>
    <r>
      <rPr>
        <u val="single"/>
        <sz val="11"/>
        <color indexed="11"/>
        <rFont val="Cambria"/>
      </rPr>
      <t>https://www.aliexpress.com/item/1005006144614109.html?spm=a2g0o.order_detail.order_detail_item.7.e674f19ckaYb3X</t>
    </r>
  </si>
  <si>
    <t>Стрепи</t>
  </si>
  <si>
    <t>Hook Loop Nylon Straps</t>
  </si>
  <si>
    <r>
      <rPr>
        <u val="single"/>
        <sz val="11"/>
        <color indexed="11"/>
        <rFont val="Cambria"/>
      </rPr>
      <t>https://www.aliexpress.com/item/1005005961848463.html?spm=a2g0o.order_detail.order_detail_item.4.29a7f19cgvzQuu</t>
    </r>
  </si>
  <si>
    <r>
      <rPr>
        <u val="single"/>
        <sz val="11"/>
        <color indexed="11"/>
        <rFont val="Cambria"/>
      </rPr>
      <t>https://www.aliexpress.com/item/1005006251874816.html?spm=a2g0o.order_detail.order_detail_item.4.293ff19ccOmuPW</t>
    </r>
  </si>
  <si>
    <r>
      <rPr>
        <u val="single"/>
        <sz val="11"/>
        <color indexed="11"/>
        <rFont val="Cambria"/>
      </rPr>
      <t>https://www.aliexpress.com/item/1005006753650939.html?spm=a2g0o.order_detail.order_detail_item.4.6b19f19caDaY0E</t>
    </r>
  </si>
  <si>
    <r>
      <rPr>
        <u val="single"/>
        <sz val="11"/>
        <color indexed="11"/>
        <rFont val="Cambria"/>
      </rPr>
      <t>https://www.aliexpress.com/item/1005006858688146.html?spm=a2g0o.order_detail.order_detail_item.4.2120f19cNNv4Rl</t>
    </r>
  </si>
  <si>
    <t>гірше упакування</t>
  </si>
  <si>
    <t>BAYCK ELRS 915MHz</t>
  </si>
  <si>
    <r>
      <rPr>
        <u val="single"/>
        <sz val="11"/>
        <color indexed="11"/>
        <rFont val="Cambria"/>
      </rPr>
      <t>https://t.me/c/1537026777/182771</t>
    </r>
  </si>
  <si>
    <t>LiIon 6s2p Samsung 21700 8000 mah</t>
  </si>
  <si>
    <t>SKYZONE SKY04X PRO</t>
  </si>
  <si>
    <r>
      <rPr>
        <u val="single"/>
        <sz val="11"/>
        <color indexed="11"/>
        <rFont val="Cambria"/>
      </rPr>
      <t>https://www.aliexpress.com/item/1005006394404312.html?spm=a2g0o.order_detail.order_detail_item.3.5775f19cGFH4Z3</t>
    </r>
  </si>
  <si>
    <t>Маркери</t>
  </si>
  <si>
    <r>
      <rPr>
        <u val="single"/>
        <sz val="11"/>
        <color indexed="11"/>
        <rFont val="Cambria"/>
      </rPr>
      <t>https://www.aliexpress.com/item/1005003914116317.html?spm=a2g0o.order_detail.order_detail_item.3.2cddf19cj2jrzz</t>
    </r>
  </si>
  <si>
    <t>ToolkitRC M6D</t>
  </si>
  <si>
    <r>
      <rPr>
        <u val="single"/>
        <sz val="11"/>
        <color indexed="11"/>
        <rFont val="Cambria"/>
      </rPr>
      <t>https://www.aliexpress.com/item/1005005036398104.html?spm=a2g0o.order_detail.order_detail_item.3.5520f19cm2hHTX</t>
    </r>
  </si>
  <si>
    <r>
      <rPr>
        <u val="single"/>
        <sz val="11"/>
        <color indexed="11"/>
        <rFont val="Cambria"/>
      </rPr>
      <t>https://www.aliexpress.com/item/1005006326462952.html?spm=a2g0o.order_detail.order_detail_item.3.67b6f19cKoLhsV</t>
    </r>
  </si>
  <si>
    <t>BetaFPV Meteor75 pro</t>
  </si>
  <si>
    <r>
      <rPr>
        <u val="single"/>
        <sz val="11"/>
        <color indexed="11"/>
        <rFont val="Cambria"/>
      </rPr>
      <t>https://www.olx.ua/d/uk/obyavlenie/betafpv-meteor75-pro-elrs-2-4-fpv-dron-2-batare-zaryadka-IDTWhsS.html</t>
    </r>
  </si>
  <si>
    <t>Ремінець на шию</t>
  </si>
  <si>
    <r>
      <rPr>
        <u val="single"/>
        <sz val="11"/>
        <color indexed="11"/>
        <rFont val="Cambria"/>
      </rPr>
      <t>https://www.aliexpress.com/item/1005002061127981.html?spm=a2g0o.order_detail.order_detail_item.3.5403f19cAr7o8g</t>
    </r>
  </si>
  <si>
    <t>Radiomaster TX12 MKII Carry Case</t>
  </si>
  <si>
    <r>
      <rPr>
        <u val="single"/>
        <sz val="11"/>
        <color indexed="11"/>
        <rFont val="Cambria"/>
      </rPr>
      <t>https://www.aliexpress.com/item/1005006028516963.html?spm=a2g0o.order_detail.order_detail_item.3.5575f19cQlC2fm</t>
    </r>
  </si>
  <si>
    <r>
      <rPr>
        <u val="single"/>
        <sz val="11"/>
        <color indexed="11"/>
        <rFont val="Cambria"/>
      </rPr>
      <t>https://www.aliexpress.com/item/1005005691648280.html?spm=a2g0o.order_detail.order_detail_item.3.6bcaf19ckSbtES</t>
    </r>
  </si>
  <si>
    <t>Органайзер</t>
  </si>
  <si>
    <r>
      <rPr>
        <u val="single"/>
        <sz val="11"/>
        <color indexed="11"/>
        <rFont val="Cambria"/>
      </rPr>
      <t>https://www.aliexpress.com/item/1005006001830856.html?spm=a2g0o.order_list.order_list_main.53.60fb1802GxXY3w</t>
    </r>
  </si>
  <si>
    <t>HQProp 7X4X3 7040</t>
  </si>
  <si>
    <r>
      <rPr>
        <u val="single"/>
        <sz val="11"/>
        <color indexed="11"/>
        <rFont val="Cambria"/>
      </rPr>
      <t>https://www.aliexpress.com/item/1005006048562131.html?spm=a2g0o.order_detail.order_detail_item.4.6ffaf19ch8SaPS</t>
    </r>
  </si>
  <si>
    <r>
      <rPr>
        <u val="single"/>
        <sz val="11"/>
        <color indexed="11"/>
        <rFont val="Cambria"/>
      </rPr>
      <t>https://www.aliexpress.com/item/1005006610140380.html?spm=a2g0o.order_detail.order_detail_item.4.4551f19cVIeUAe</t>
    </r>
  </si>
  <si>
    <t>Night Eagle 3 V2</t>
  </si>
  <si>
    <r>
      <rPr>
        <u val="single"/>
        <sz val="11"/>
        <color indexed="11"/>
        <rFont val="Cambria"/>
      </rPr>
      <t>https://www.aliexpress.com/item/1005006806032592.html?spm=a2g0o.order_list.order_list_main.11.20701802RYz8F4</t>
    </r>
  </si>
  <si>
    <t>RUSH TANK MAX SOLO 5.8GHz 2.5W</t>
  </si>
  <si>
    <r>
      <rPr>
        <u val="single"/>
        <sz val="11"/>
        <color indexed="11"/>
        <rFont val="Cambria"/>
      </rPr>
      <t>https://www.aliexpress.com/item/1005006860597689.html?spm=a2g0o.order_detail.order_detail_item.3.144bf19cUd06Al</t>
    </r>
  </si>
  <si>
    <r>
      <rPr>
        <u val="single"/>
        <sz val="11"/>
        <color indexed="11"/>
        <rFont val="Cambria"/>
      </rPr>
      <t>https://www.aliexpress.com/item/1005006251874816.html?spm=a2g0o.order_list.order_list_main.5.20701802RYz8F4</t>
    </r>
  </si>
  <si>
    <t>Mark4 Mark 4 7inch 295mm</t>
  </si>
  <si>
    <r>
      <rPr>
        <u val="single"/>
        <sz val="11"/>
        <color indexed="11"/>
        <rFont val="Cambria"/>
      </rPr>
      <t>https://www.aliexpress.com/item/1005006326462952.html?spm=a2g0o.order_detail.order_detail_item.4.61cbf19cZO0nlk</t>
    </r>
  </si>
  <si>
    <r>
      <rPr>
        <u val="single"/>
        <sz val="11"/>
        <color indexed="11"/>
        <rFont val="Cambria"/>
      </rPr>
      <t>https://www.aliexpress.com/item/1005006610140380.html?spm=a2g0o.order_list.order_list_main.85.20701802RYz8F4</t>
    </r>
  </si>
  <si>
    <r>
      <rPr>
        <u val="single"/>
        <sz val="11"/>
        <color indexed="11"/>
        <rFont val="Cambria"/>
      </rPr>
      <t>https://www.aliexpress.com/item/1005005250431169.html?spm=a2g0o.order_list.order_list_main.75.20701802RYz8F4</t>
    </r>
  </si>
  <si>
    <r>
      <rPr>
        <u val="single"/>
        <sz val="11"/>
        <color indexed="11"/>
        <rFont val="Cambria"/>
      </rPr>
      <t>https://www.aliexpress.com/item/1005006326462952.html?spm=a2g0o.order_list.order_list_main.70.20701802RYz8F4</t>
    </r>
  </si>
  <si>
    <t>SDUA_375450</t>
  </si>
  <si>
    <r>
      <rPr>
        <u val="single"/>
        <sz val="11"/>
        <color indexed="11"/>
        <rFont val="Cambria"/>
      </rPr>
      <t>https://www.aliexpress.com/item/1005006251874816.html?spm=a2g0o.order_list.order_list_main.65.20701802RYz8F4</t>
    </r>
  </si>
  <si>
    <r>
      <rPr>
        <u val="single"/>
        <sz val="11"/>
        <color indexed="11"/>
        <rFont val="Cambria"/>
      </rPr>
      <t>https://www.aliexpress.com/item/1005006753650939.html?spm=a2g0o.order_list.order_list_main.58.21ef1802gKKhYq</t>
    </r>
  </si>
  <si>
    <r>
      <rPr>
        <u val="single"/>
        <sz val="11"/>
        <color indexed="11"/>
        <rFont val="Cambria"/>
      </rPr>
      <t>https://www.aliexpress.com/item/1005006747725075.html?spm=a2g0o.order_list.order_list_main.52.21ef1802gKKhYq</t>
    </r>
  </si>
  <si>
    <r>
      <rPr>
        <u val="single"/>
        <sz val="11"/>
        <color indexed="11"/>
        <rFont val="Cambria"/>
      </rPr>
      <t>https://www.aliexpress.com/item/1005006326462952.html?spm=a2g0o.order_list.order_list_main.46.21ef1802gKKhYq</t>
    </r>
  </si>
  <si>
    <r>
      <rPr>
        <u val="single"/>
        <sz val="11"/>
        <color indexed="11"/>
        <rFont val="Cambria"/>
      </rPr>
      <t>https://www.aliexpress.com/item/1005006860597689.html?spm=a2g0o.order_list.order_list_main.35.21ef1802gKKhYq</t>
    </r>
  </si>
  <si>
    <r>
      <rPr>
        <u val="single"/>
        <sz val="11"/>
        <color indexed="11"/>
        <rFont val="Cambria"/>
      </rPr>
      <t>https://www.aliexpress.com/item/1005005725129175.html?spm=a2g0o.order_list.order_list_main.29.21ef1802gKKhYq</t>
    </r>
  </si>
  <si>
    <r>
      <rPr>
        <u val="single"/>
        <sz val="11"/>
        <color indexed="11"/>
        <rFont val="Cambria"/>
      </rPr>
      <t>https://www.aliexpress.com/item/1005006974205035.html?spm=a2g0o.order_list.order_list_main.23.21ef1802gKKhYq</t>
    </r>
  </si>
  <si>
    <r>
      <rPr>
        <u val="single"/>
        <sz val="11"/>
        <color indexed="11"/>
        <rFont val="Cambria"/>
      </rPr>
      <t>https://www.aliexpress.com/item/1005006966789846.html?spm=a2g0o.order_list.order_list_main.17.21ef1802gKKhYq</t>
    </r>
  </si>
  <si>
    <t>6s2p Samsung 21700 8000 mah</t>
  </si>
  <si>
    <t>EVE INR21700-40P 4000mAh - 50A</t>
  </si>
  <si>
    <r>
      <rPr>
        <u val="single"/>
        <sz val="11"/>
        <color indexed="11"/>
        <rFont val="Cambria"/>
      </rPr>
      <t>https://ru.nkon.nl/eve-inr21700-40p-4000mah-50a.html</t>
    </r>
  </si>
  <si>
    <t>припій 0,8мм 100г</t>
  </si>
  <si>
    <r>
      <rPr>
        <u val="single"/>
        <sz val="11"/>
        <color indexed="11"/>
        <rFont val="Cambria"/>
      </rPr>
      <t>https://www.aliexpress.com/item/1005003414096406.html?spm=a2g0o.order_list.order_list_main.11.21ef1802gKKhYq</t>
    </r>
  </si>
  <si>
    <t>термоскотч</t>
  </si>
  <si>
    <r>
      <rPr>
        <u val="single"/>
        <sz val="11"/>
        <color indexed="11"/>
        <rFont val="Cambria"/>
      </rPr>
      <t>https://www.aliexpress.com/item/1005004220347093.html?spm=a2g0o.order_list.order_list_main.5.21ef1802gKKhYq</t>
    </r>
  </si>
  <si>
    <r>
      <rPr>
        <u val="single"/>
        <sz val="11"/>
        <color indexed="11"/>
        <rFont val="Cambria"/>
      </rPr>
      <t>https://www.aliexpress.com/item/1005006978880632.html?spm=a2g0o.order_list.order_list_main.11.21ef1802h2YSDp</t>
    </r>
  </si>
  <si>
    <t>SpeedyBee F405 V4 55A</t>
  </si>
  <si>
    <r>
      <rPr>
        <u val="single"/>
        <sz val="11"/>
        <color indexed="11"/>
        <rFont val="Cambria"/>
      </rPr>
      <t>https://www.aliexpress.com/item/1005006134309320.html?spm=a2g0o.order_list.order_list_main.10.21ef1802h2YSDp</t>
    </r>
  </si>
  <si>
    <t>BrotherHobby Avenger 2806.5 1300kv</t>
  </si>
  <si>
    <r>
      <rPr>
        <u val="single"/>
        <sz val="11"/>
        <color indexed="11"/>
        <rFont val="Cambria"/>
      </rPr>
      <t>https://www.aliexpress.com/item/1005006304604621.html?spm=a2g0o.order_list.order_list_main.9.21ef1802h2YSDp</t>
    </r>
  </si>
  <si>
    <t>SDUA_305153</t>
  </si>
  <si>
    <t>Фен</t>
  </si>
  <si>
    <r>
      <rPr>
        <u val="single"/>
        <sz val="11"/>
        <color indexed="11"/>
        <rFont val="Cambria"/>
      </rPr>
      <t>https://www.aliexpress.com/item/1005006407924943.html?spm=a2g0o.order_list.order_list_main.5.21ef1802h2YSDp</t>
    </r>
  </si>
  <si>
    <r>
      <rPr>
        <u val="single"/>
        <sz val="11"/>
        <color indexed="11"/>
        <rFont val="Cambria"/>
      </rPr>
      <t>https://www.aliexpress.com/item/1005006156850612.html?spm=a2g0o.order_list.order_list_main.10.3ba71802XmrFdi</t>
    </r>
  </si>
  <si>
    <r>
      <rPr>
        <u val="single"/>
        <sz val="11"/>
        <color indexed="11"/>
        <rFont val="Cambria"/>
      </rPr>
      <t>https://www.aliexpress.com/item/1005006959860204.html?spm=a2g0o.order_list.order_list_main.5.3ba71802XmrFdi</t>
    </r>
  </si>
  <si>
    <r>
      <rPr>
        <u val="single"/>
        <sz val="11"/>
        <color indexed="11"/>
        <rFont val="Cambria"/>
      </rPr>
      <t>https://www.aliexpress.com/item/1005006828092377.html?spm=a2g0o.order_list.order_list_main.41.57281802mIIe5G</t>
    </r>
  </si>
  <si>
    <r>
      <rPr>
        <u val="single"/>
        <sz val="11"/>
        <color indexed="11"/>
        <rFont val="Cambria"/>
      </rPr>
      <t>https://www.aliexpress.com/item/1005006828092377.html?spm=a2g0o.order_list.order_list_main.35.57281802mIIe5G</t>
    </r>
  </si>
  <si>
    <r>
      <rPr>
        <u val="single"/>
        <sz val="11"/>
        <color indexed="11"/>
        <rFont val="Cambria"/>
      </rPr>
      <t>https://www.aliexpress.com/item/1005006610140380.html?spm=a2g0o.order_list.order_list_main.29.57281802mIIe5G</t>
    </r>
  </si>
  <si>
    <r>
      <rPr>
        <u val="single"/>
        <sz val="11"/>
        <color indexed="11"/>
        <rFont val="Cambria"/>
      </rPr>
      <t>https://www.aliexpress.com/item/1005006966789846.html?spm=a2g0o.order_list.order_list_main.23.57281802mIIe5G</t>
    </r>
  </si>
  <si>
    <t>Connector 6pin</t>
  </si>
  <si>
    <r>
      <rPr>
        <u val="single"/>
        <sz val="11"/>
        <color indexed="11"/>
        <rFont val="Cambria"/>
      </rPr>
      <t>https://www.aliexpress.com/item/32425485533.html?spm=a2g0o.order_list.order_list_main.11.57281802mIIe5G</t>
    </r>
  </si>
  <si>
    <t>Connector 12WAG XT60</t>
  </si>
  <si>
    <r>
      <rPr>
        <u val="single"/>
        <sz val="11"/>
        <color indexed="11"/>
        <rFont val="Cambria"/>
      </rPr>
      <t>https://www.aliexpress.com/item/1005003489220110.html?spm=a2g0o.order_list.order_list_main.5.57281802mIIe5G</t>
    </r>
  </si>
  <si>
    <t>Послуги</t>
  </si>
  <si>
    <t>Зварка батарей 2р</t>
  </si>
  <si>
    <t>Зварка батарей 3р</t>
  </si>
  <si>
    <r>
      <rPr>
        <u val="single"/>
        <sz val="11"/>
        <color indexed="11"/>
        <rFont val="Cambria"/>
      </rPr>
      <t>https://www.aliexpress.com/item/1005006415035787.html?spm=a2g0o.order_list.order_list_main.57.584d1802F6jtIU</t>
    </r>
  </si>
  <si>
    <t>SDUA_882406</t>
  </si>
  <si>
    <t>BetafFPV 1s 550mAh 4pcs</t>
  </si>
  <si>
    <r>
      <rPr>
        <u val="single"/>
        <sz val="11"/>
        <color indexed="11"/>
        <rFont val="Cambria"/>
      </rPr>
      <t>https://www.aliexpress.com/item/1005006126015494.html?spm=a2g0o.order_list.order_list_main.51.584d1802F6jtIU</t>
    </r>
  </si>
  <si>
    <r>
      <rPr>
        <u val="single"/>
        <sz val="11"/>
        <color indexed="11"/>
        <rFont val="Cambria"/>
      </rPr>
      <t>https://www.aliexpress.com/item/1005006559686349.html?spm=a2g0o.order_list.order_list_main.64.584d1802QwPuFE</t>
    </r>
  </si>
  <si>
    <t>SDUA_900912</t>
  </si>
  <si>
    <r>
      <rPr>
        <u val="single"/>
        <sz val="11"/>
        <color indexed="11"/>
        <rFont val="Cambria"/>
      </rPr>
      <t>https://www.aliexpress.com/item/1005006966789846.html?spm=a2g0o.order_list.order_list_main.65.584d1802QwPuFE</t>
    </r>
  </si>
  <si>
    <t>BAYCK ELRS 2.4GHz</t>
  </si>
  <si>
    <r>
      <rPr>
        <u val="single"/>
        <sz val="11"/>
        <color indexed="11"/>
        <rFont val="Cambria"/>
      </rPr>
      <t>https://www.aliexpress.com/item/1005006966789846.html?spm=a2g0o.order_list.order_list_main.60.584d1802QwPuFE</t>
    </r>
  </si>
  <si>
    <t>Electric Screwdriver</t>
  </si>
  <si>
    <r>
      <rPr>
        <u val="single"/>
        <sz val="11"/>
        <color indexed="11"/>
        <rFont val="Cambria"/>
      </rPr>
      <t>https://www.aliexpress.com/item/1005006312891859.html?spm=a2g0o.order_list.order_list_main.48.584d1802QwPuFE</t>
    </r>
  </si>
  <si>
    <t>Mark4 5inch</t>
  </si>
  <si>
    <r>
      <rPr>
        <u val="single"/>
        <sz val="11"/>
        <color indexed="11"/>
        <rFont val="Cambria"/>
      </rPr>
      <t>https://www.aliexpress.com/item/4000494450966.html?spm=a2g0o.order_list.order_list_main.42.584d1802QwPuFE</t>
    </r>
  </si>
  <si>
    <t>Motor EMAX ECO II 2207 2400KV</t>
  </si>
  <si>
    <r>
      <rPr>
        <u val="single"/>
        <sz val="11"/>
        <color indexed="11"/>
        <rFont val="Cambria"/>
      </rPr>
      <t>https://www.aliexpress.com/item/1005002029216300.html?spm=a2g0o.order_list.order_list_main.37.584d1802QwPuFE</t>
    </r>
  </si>
  <si>
    <t>HQProp 1050 10X5X3</t>
  </si>
  <si>
    <r>
      <rPr>
        <u val="single"/>
        <sz val="11"/>
        <color indexed="11"/>
        <rFont val="Cambria"/>
      </rPr>
      <t>https://www.aliexpress.com/item/1005007082500585.html?spm=a2g0o.order_list.order_list_main.32.584d1802QwPuFE</t>
    </r>
  </si>
  <si>
    <t>HQProp 5040 5X4X3 Ethix</t>
  </si>
  <si>
    <r>
      <rPr>
        <u val="single"/>
        <sz val="11"/>
        <color indexed="11"/>
        <rFont val="Cambria"/>
      </rPr>
      <t>https://www.aliexpress.com/item/1005006718265658.html?spm=a2g0o.order_list.order_list_main.27.584d1802QwPuFE</t>
    </r>
  </si>
  <si>
    <t>Mark4 10inch</t>
  </si>
  <si>
    <r>
      <rPr>
        <u val="single"/>
        <sz val="11"/>
        <color indexed="11"/>
        <rFont val="Cambria"/>
      </rPr>
      <t>https://www.aliexpress.com/item/1005006194332193.html?spm=a2g0o.order_list.order_list_main.21.584d1802QwPuFE</t>
    </r>
  </si>
  <si>
    <t>Caddx Ratel PRO</t>
  </si>
  <si>
    <r>
      <rPr>
        <u val="single"/>
        <sz val="11"/>
        <color indexed="11"/>
        <rFont val="Cambria"/>
      </rPr>
      <t>https://www.aliexpress.com/item/1005006448925880.html?spm=a2g0o.order_list.order_list_main.16.584d1802QwPuFE</t>
    </r>
  </si>
  <si>
    <t>Gemfan 1050 10X5X3</t>
  </si>
  <si>
    <r>
      <rPr>
        <u val="single"/>
        <sz val="11"/>
        <color indexed="11"/>
        <rFont val="Cambria"/>
      </rPr>
      <t>https://www.aliexpress.com/item/1005006070170859.html?spm=a2g0o.order_list.order_list_main.10.584d1802QwPuFE</t>
    </r>
  </si>
  <si>
    <t>Lipo 100C 1550mah 4S</t>
  </si>
  <si>
    <r>
      <rPr>
        <u val="single"/>
        <sz val="11"/>
        <color indexed="11"/>
        <rFont val="Cambria"/>
      </rPr>
      <t>https://www.aliexpress.com/item/1005006300775363.html?spm=a2g0o.order_list.order_list_main.5.584d1802QwPuFE</t>
    </r>
  </si>
  <si>
    <r>
      <rPr>
        <u val="single"/>
        <sz val="11"/>
        <color indexed="11"/>
        <rFont val="Cambria"/>
      </rPr>
      <t>https://www.aliexpress.com/item/1005006251874816.html?spm=a2g0o.order_list.order_list_main.17.60eb1802h5H9by</t>
    </r>
  </si>
  <si>
    <t>Whoop</t>
  </si>
  <si>
    <t>Термоусадка black, 6mmX10meter</t>
  </si>
  <si>
    <r>
      <rPr>
        <u val="single"/>
        <sz val="11"/>
        <color indexed="11"/>
        <rFont val="Cambria"/>
      </rPr>
      <t>https://www.aliexpress.com/item/4000967042670.html?spm=a2g0o.order_list.order_list_main.11.60eb1802h5H9by</t>
    </r>
  </si>
  <si>
    <t>GPS Module</t>
  </si>
  <si>
    <r>
      <rPr>
        <u val="single"/>
        <sz val="11"/>
        <color indexed="11"/>
        <rFont val="Cambria"/>
      </rPr>
      <t>https://www.aliexpress.com/item/1005006460489847.html?spm=a2g0o.order_list.order_list_main.5.60eb1802h5H9by</t>
    </r>
  </si>
  <si>
    <t>@user3</t>
  </si>
  <si>
    <t>Skydroid 5.8G</t>
  </si>
  <si>
    <r>
      <rPr>
        <u val="single"/>
        <sz val="11"/>
        <color indexed="11"/>
        <rFont val="Cambria"/>
      </rPr>
      <t>https://www.aliexpress.com/item/1005007164410475.html?spm=a2g0o.order_detail.order_detail_item.3.7171f19cj0KZfG</t>
    </r>
  </si>
  <si>
    <r>
      <rPr>
        <u val="single"/>
        <sz val="11"/>
        <color indexed="11"/>
        <rFont val="Cambria"/>
      </rPr>
      <t>https://www.aliexpress.com/item/1005006741625007.html?spm=a2g0o.order_detail.order_detail_item.5.7171f19cj0KZfG</t>
    </r>
  </si>
  <si>
    <t>HQPROP 7X4X3 7040</t>
  </si>
  <si>
    <r>
      <rPr>
        <u val="single"/>
        <sz val="11"/>
        <color indexed="11"/>
        <rFont val="Cambria"/>
      </rPr>
      <t>https://www.aliexpress.com/item/1005007190275766.html?spm=a2g0o.order_detail.order_detail_item.3.560bf19cx0Q5ln</t>
    </r>
  </si>
  <si>
    <t>SDUA_375450
SDUA_305153</t>
  </si>
  <si>
    <t>SMA F to MMCX M, 5CM</t>
  </si>
  <si>
    <r>
      <rPr>
        <u val="single"/>
        <sz val="11"/>
        <color indexed="11"/>
        <rFont val="Cambria"/>
      </rPr>
      <t>https://www.aliexpress.com/item/1005006716008066.html?spm=a2g0o.order_list.order_list_main.28.15cd1802yzoQDJ</t>
    </r>
  </si>
  <si>
    <t>SMA F to MMCX M90, 5CM</t>
  </si>
  <si>
    <r>
      <rPr>
        <u val="single"/>
        <sz val="11"/>
        <color indexed="11"/>
        <rFont val="Cambria"/>
      </rPr>
      <t>https://www.aliexpress.com/item/1005006716008066.html?spm=a2g0o.order_list.order_list_main.29.15cd1802yzoQDJ</t>
    </r>
  </si>
  <si>
    <t>RUSH Solo Tank 5.8G</t>
  </si>
  <si>
    <r>
      <rPr>
        <u val="single"/>
        <sz val="11"/>
        <color indexed="11"/>
        <rFont val="Cambria"/>
      </rPr>
      <t>https://www.aliexpress.com/item/1005006949618466.html?spm=a2g0o.order_list.order_list_main.22.15cd1802yzoQDJ</t>
    </r>
  </si>
  <si>
    <t>Mark4 v2 10inch</t>
  </si>
  <si>
    <r>
      <rPr>
        <u val="single"/>
        <sz val="11"/>
        <color indexed="11"/>
        <rFont val="Cambria"/>
      </rPr>
      <t>https://www.aliexpress.com/item/1005006194332193.html?spm=a2g0o.order_detail.order_detail_item.3.109cf19cb4g9SX</t>
    </r>
  </si>
  <si>
    <r>
      <rPr>
        <u val="single"/>
        <sz val="11"/>
        <color indexed="11"/>
        <rFont val="Cambria"/>
      </rPr>
      <t>https://www.aliexpress.com/item/1005005190861222.html?spm=a2g0o.order_detail.order_detail_item.6.109cf19cb4g9SX</t>
    </r>
  </si>
  <si>
    <t>Remove Solder Tape 1.5m / 3mm</t>
  </si>
  <si>
    <r>
      <rPr>
        <u val="single"/>
        <sz val="11"/>
        <color indexed="11"/>
        <rFont val="Cambria"/>
      </rPr>
      <t>https://www.aliexpress.com/item/1005007101872643.html?spm=a2g0o.order_list.order_list_main.10.15cd1802yzoQDJ</t>
    </r>
  </si>
  <si>
    <t>Black Hex Drivers 4Pcs 1.5/2/2.5/3.0mm</t>
  </si>
  <si>
    <r>
      <rPr>
        <u val="single"/>
        <sz val="11"/>
        <color indexed="11"/>
        <rFont val="Cambria"/>
      </rPr>
      <t>https://www.aliexpress.com/item/1005007216501787.html?spm=a2g0o.order_list.order_list_main.4.15cd1802yzoQDJ</t>
    </r>
  </si>
  <si>
    <t>5inch propeller guard</t>
  </si>
  <si>
    <r>
      <rPr>
        <u val="single"/>
        <sz val="11"/>
        <color indexed="11"/>
        <rFont val="Cambria"/>
      </rPr>
      <t>https://www.aliexpress.com/item/32998367341.html?spm=a2g0o.order_list.order_list_main.35.7cd51802Gg3Esx</t>
    </r>
  </si>
  <si>
    <r>
      <rPr>
        <u val="single"/>
        <sz val="11"/>
        <color indexed="11"/>
        <rFont val="Cambria"/>
      </rPr>
      <t>https://www.aliexpress.com/item/1005007202103659.html?spm=a2g0o.order_list.order_list_main.16.7cd51802Gg3Esx</t>
    </r>
  </si>
  <si>
    <r>
      <rPr>
        <u val="single"/>
        <sz val="11"/>
        <color indexed="11"/>
        <rFont val="Cambria"/>
      </rPr>
      <t>https://www.aliexpress.com/item/1005006415035787.html?spm=a2g0o.order_list.order_list_main.17.7cd51802Gg3Esx</t>
    </r>
  </si>
  <si>
    <r>
      <rPr>
        <u val="single"/>
        <sz val="11"/>
        <color indexed="11"/>
        <rFont val="Cambria"/>
      </rPr>
      <t>https://www.aliexpress.com/item/1005006966789846.html?spm=a2g0o.order_list.order_list_main.11.7cd51802Gg3Esx</t>
    </r>
  </si>
  <si>
    <t>Beeper</t>
  </si>
  <si>
    <r>
      <rPr>
        <u val="single"/>
        <sz val="11"/>
        <color indexed="11"/>
        <rFont val="Cambria"/>
      </rPr>
      <t>https://www.aliexpress.com/item/1005006785748648.html?spm=a2g0o.order_list.order_list_main.5.7cd51802Gg3Esx</t>
    </r>
  </si>
  <si>
    <r>
      <rPr>
        <u val="single"/>
        <sz val="11"/>
        <color indexed="11"/>
        <rFont val="Cambria"/>
      </rPr>
      <t>https://www.aliexpress.com/item/1005006828092377.html?spm=a2g0o.order_list.order_list_main.59.15ee1802WfnA3H</t>
    </r>
  </si>
  <si>
    <r>
      <rPr>
        <u val="single"/>
        <sz val="11"/>
        <color indexed="11"/>
        <rFont val="Cambria"/>
      </rPr>
      <t>https://www.aliexpress.com/item/1005006572847094.html?spm=a2g0o.order_list.order_list_main.53.15ee1802WfnA3H</t>
    </r>
  </si>
  <si>
    <t>SMA RHCP 123mm</t>
  </si>
  <si>
    <r>
      <rPr>
        <u val="single"/>
        <sz val="11"/>
        <color indexed="11"/>
        <rFont val="Cambria"/>
      </rPr>
      <t>https://www.aliexpress.com/item/1005005947827816.html?spm=a2g0o.order_list.order_list_main.47.15ee1802WfnA3H</t>
    </r>
  </si>
  <si>
    <r>
      <rPr>
        <u val="single"/>
        <sz val="11"/>
        <color indexed="11"/>
        <rFont val="Cambria"/>
      </rPr>
      <t>https://www.aliexpress.com/item/1005006563622250.html?spm=a2g0o.order_list.order_list_main.41.15ee1802WfnA3H</t>
    </r>
  </si>
  <si>
    <r>
      <rPr>
        <u val="single"/>
        <sz val="11"/>
        <color indexed="11"/>
        <rFont val="Cambria"/>
      </rPr>
      <t>https://www.aliexpress.com/item/1005007481368468.html?spm=a2g0o.order_list.order_list_main.35.15ee1802WfnA3H</t>
    </r>
  </si>
  <si>
    <r>
      <rPr>
        <u val="single"/>
        <sz val="11"/>
        <color indexed="11"/>
        <rFont val="Cambria"/>
      </rPr>
      <t>https://www.aliexpress.com/item/1005006828092377.html?spm=a2g0o.order_list.order_list_main.29.15ee1802WfnA3H</t>
    </r>
  </si>
  <si>
    <r>
      <rPr>
        <u val="single"/>
        <sz val="11"/>
        <color indexed="11"/>
        <rFont val="Cambria"/>
      </rPr>
      <t>https://www.aliexpress.com/item/1005006572847094.html?spm=a2g0o.order_list.order_list_main.23.15ee1802WfnA3H</t>
    </r>
  </si>
  <si>
    <r>
      <rPr>
        <u val="single"/>
        <sz val="11"/>
        <color indexed="11"/>
        <rFont val="Cambria"/>
      </rPr>
      <t>https://www.aliexpress.com/item/1005006967080100.html?spm=a2g0o.order_list.order_list_main.17.15ee1802WfnA3H</t>
    </r>
  </si>
  <si>
    <r>
      <rPr>
        <u val="single"/>
        <sz val="11"/>
        <color indexed="11"/>
        <rFont val="Cambria"/>
      </rPr>
      <t>https://www.aliexpress.com/item/1005006978880632.html?spm=a2g0o.order_list.order_list_main.11.15ee1802WfnA3H</t>
    </r>
  </si>
  <si>
    <r>
      <rPr>
        <u val="single"/>
        <sz val="11"/>
        <color indexed="11"/>
        <rFont val="Cambria"/>
      </rPr>
      <t>https://www.aliexpress.com/item/1005006978880632.html?spm=a2g0o.order_list.order_list_main.5.15ee1802WfnA3H</t>
    </r>
  </si>
  <si>
    <t>SDUA_131965</t>
  </si>
  <si>
    <t>SDUA_375450
SDUA_305153
SDUA_131965</t>
  </si>
  <si>
    <t>SMA RHCP 150mm</t>
  </si>
  <si>
    <t>tg</t>
  </si>
  <si>
    <t>SDUA_375450
SDUA_305153
SDUA_900912
SDUA_131965</t>
  </si>
  <si>
    <r>
      <rPr>
        <u val="single"/>
        <sz val="11"/>
        <color indexed="11"/>
        <rFont val="Cambria"/>
      </rPr>
      <t>https://www.aliexpress.com/item/1005006990724419.html?spm=a2g0o.order_list.order_list_main.22.1f741802OQx0S1</t>
    </r>
  </si>
  <si>
    <r>
      <rPr>
        <u val="single"/>
        <sz val="11"/>
        <color indexed="11"/>
        <rFont val="Cambria"/>
      </rPr>
      <t>https://www.aliexpress.com/item/1005006990724419.html?spm=a2g0o.order_list.order_list_main.28.1f741802OQx0S1</t>
    </r>
  </si>
  <si>
    <r>
      <rPr>
        <u val="single"/>
        <sz val="11"/>
        <color indexed="11"/>
        <rFont val="Cambria"/>
      </rPr>
      <t>https://www.aliexpress.com/item/1005006990724419.html?spm=a2g0o.order_list.order_list_main.34.1f741802OQx0S1</t>
    </r>
  </si>
  <si>
    <r>
      <rPr>
        <u val="single"/>
        <sz val="11"/>
        <color indexed="11"/>
        <rFont val="Cambria"/>
      </rPr>
      <t>https://www.aliexpress.com/item/1005006990724419.html?spm=a2g0o.order_list.order_list_main.40.1f741802OQx0S1</t>
    </r>
  </si>
  <si>
    <r>
      <rPr>
        <u val="single"/>
        <sz val="11"/>
        <color indexed="11"/>
        <rFont val="Cambria"/>
      </rPr>
      <t>https://www.aliexpress.com/item/1005006990724419.html?spm=a2g0o.order_list.order_list_main.24.50e81802xQKsnf</t>
    </r>
  </si>
  <si>
    <r>
      <rPr>
        <u val="single"/>
        <sz val="11"/>
        <color indexed="11"/>
        <rFont val="Cambria"/>
      </rPr>
      <t>https://www.aliexpress.com/item/1005005617539232.html?spm=a2g0o.order_list.order_list_main.16.24ce1802p4oOWK</t>
    </r>
  </si>
  <si>
    <r>
      <rPr>
        <u val="single"/>
        <sz val="11"/>
        <color indexed="11"/>
        <rFont val="Cambria"/>
      </rPr>
      <t>https://www.aliexpress.com/item/1005007202103659.html?spm=a2g0o.order_list.order_list_main.10.24ce1802p4oOWK</t>
    </r>
  </si>
  <si>
    <r>
      <rPr>
        <u val="single"/>
        <sz val="11"/>
        <color indexed="11"/>
        <rFont val="Cambria"/>
      </rPr>
      <t>https://www.aliexpress.com/item/1005006953506414.html?spm=a2g0o.order_list.order_list_main.4.24ce1802p4oOWK</t>
    </r>
  </si>
  <si>
    <t>SMA F to MMCX M, 8CM</t>
  </si>
  <si>
    <t>@user28</t>
  </si>
  <si>
    <r>
      <rPr>
        <u val="single"/>
        <sz val="11"/>
        <color indexed="11"/>
        <rFont val="Cambria"/>
      </rPr>
      <t>https://www.aliexpress.com/item/1005007520573546.html?spm=a2g0o.order_detail.order_detail_item.2.2610f19cZyhM1K</t>
    </r>
  </si>
  <si>
    <r>
      <rPr>
        <u val="single"/>
        <sz val="11"/>
        <color indexed="11"/>
        <rFont val="Cambria"/>
      </rPr>
      <t>https://www.aliexpress.com/item/1005006828092377.html?spm=a2g0o.order_list.order_list_main.19.50e81802xQKsnf</t>
    </r>
  </si>
  <si>
    <r>
      <rPr>
        <u val="single"/>
        <sz val="11"/>
        <color indexed="11"/>
        <rFont val="Cambria"/>
      </rPr>
      <t>https://www.aliexpress.com/item/1005006978880632.html?spm=a2g0o.order_list.order_list_main.14.50e81802xQKsnf</t>
    </r>
  </si>
  <si>
    <r>
      <rPr>
        <u val="single"/>
        <sz val="11"/>
        <color indexed="11"/>
        <rFont val="Cambria"/>
      </rPr>
      <t>https://www.aliexpress.com/item/1005006828092377.html?spm=a2g0o.order_list.order_list_main.9.50e81802xQKsnf</t>
    </r>
  </si>
  <si>
    <r>
      <rPr>
        <u val="single"/>
        <sz val="11"/>
        <color indexed="11"/>
        <rFont val="Cambria"/>
      </rPr>
      <t>https://www.aliexpress.com/item/1005006978880632.html?spm=a2g0o.order_list.order_list_main.4.50e81802xQKsnf</t>
    </r>
  </si>
  <si>
    <r>
      <rPr>
        <u val="single"/>
        <sz val="11"/>
        <color indexed="11"/>
        <rFont val="Cambria"/>
      </rPr>
      <t>https://www.aliexpress.com/item/1005006978880632.html?spm=a2g0o.order_list.order_list_main.29.6d281802Tm69Db</t>
    </r>
  </si>
  <si>
    <r>
      <rPr>
        <u val="single"/>
        <sz val="11"/>
        <color indexed="11"/>
        <rFont val="Cambria"/>
      </rPr>
      <t>https://www.aliexpress.com/item/1005006415035787.html?spm=a2g0o.order_list.order_list_main.24.6d281802Tm69Db</t>
    </r>
  </si>
  <si>
    <r>
      <rPr>
        <u val="single"/>
        <sz val="11"/>
        <color indexed="11"/>
        <rFont val="Cambria"/>
      </rPr>
      <t>https://www.aliexpress.com/item/1005006978880632.html?spm=a2g0o.order_list.order_list_main.19.6d281802Tm69Db</t>
    </r>
  </si>
  <si>
    <r>
      <rPr>
        <u val="single"/>
        <sz val="11"/>
        <color indexed="11"/>
        <rFont val="Cambria"/>
      </rPr>
      <t>https://www.aliexpress.com/item/1005006067128597.html?spm=a2g0o.order_list.order_list_main.14.6d281802Tm69Db</t>
    </r>
  </si>
  <si>
    <r>
      <rPr>
        <u val="single"/>
        <sz val="11"/>
        <color indexed="11"/>
        <rFont val="Cambria"/>
      </rPr>
      <t>https://www.aliexpress.com/item/1005006789118556.html?spm=a2g0o.order_list.order_list_main.9.6d281802Tm69Db</t>
    </r>
  </si>
  <si>
    <r>
      <rPr>
        <u val="single"/>
        <sz val="11"/>
        <color indexed="11"/>
        <rFont val="Cambria"/>
      </rPr>
      <t>https://www.aliexpress.com/item/1005006860597689.html?spm=a2g0o.order_list.order_list_main.4.6d281802Tm69Db</t>
    </r>
  </si>
  <si>
    <r>
      <rPr>
        <u val="single"/>
        <sz val="11"/>
        <color indexed="11"/>
        <rFont val="Cambria"/>
      </rPr>
      <t>https://www.aliexpress.com/item/1005006953506414.html?spm=a2g0o.cart.0.0.7a7838dakNUCxd&amp;mp=1&amp;sourceType=561</t>
    </r>
  </si>
  <si>
    <r>
      <rPr>
        <u val="single"/>
        <sz val="11"/>
        <color indexed="11"/>
        <rFont val="Cambria"/>
      </rPr>
      <t>https://www.aliexpress.com/item/1005006828092377.html?spm=a2g0o.order_list.order_list_main.9.21ef1802zJCmTY</t>
    </r>
  </si>
  <si>
    <r>
      <rPr>
        <u val="single"/>
        <sz val="11"/>
        <color indexed="11"/>
        <rFont val="Cambria"/>
      </rPr>
      <t>https://www.aliexpress.com/item/1005007185662184.html?spm=a2g0o.order_list.order_list_main.4.21ef1802zJCmTY</t>
    </r>
  </si>
  <si>
    <r>
      <rPr>
        <u val="single"/>
        <sz val="11"/>
        <color indexed="11"/>
        <rFont val="Cambria"/>
      </rPr>
      <t>https://www.aliexpress.com/item/1005007190275766.html?spm=a2g0o.order_list.order_list_main.5.21ef1802zJCmTY</t>
    </r>
  </si>
  <si>
    <r>
      <rPr>
        <u val="single"/>
        <sz val="11"/>
        <color indexed="11"/>
        <rFont val="Cambria"/>
      </rPr>
      <t>https://www.aliexpress.com/item/1005006978880632.html?spm=a2g0o.order_list.order_list_main.9.21ef180293cMQu</t>
    </r>
  </si>
  <si>
    <r>
      <rPr>
        <u val="single"/>
        <sz val="11"/>
        <color indexed="11"/>
        <rFont val="Cambria"/>
      </rPr>
      <t>https://www.aliexpress.com/item/1005006990724419.html?spm=a2g0o.order_list.order_list_main.4.21ef180293cMQu</t>
    </r>
  </si>
  <si>
    <r>
      <rPr>
        <u val="single"/>
        <sz val="11"/>
        <color indexed="11"/>
        <rFont val="Cambria"/>
      </rPr>
      <t>https://www.aliexpress.com/item/1005006967080100.html?spm=a2g0o.order_list.order_list_main.4.21ef1802D6Ric6</t>
    </r>
  </si>
  <si>
    <r>
      <rPr>
        <u val="single"/>
        <sz val="11"/>
        <color indexed="11"/>
        <rFont val="Cambria"/>
      </rPr>
      <t>https://www.aliexpress.com/item/1005006860597689.html?spm=a2g0o.order_list.order_list_main.9.21ef1802D6Ric6</t>
    </r>
  </si>
  <si>
    <t>Товар</t>
  </si>
  <si>
    <t>к-сть</t>
  </si>
  <si>
    <t>без знижок</t>
  </si>
  <si>
    <t>Зі знижкою</t>
  </si>
  <si>
    <t>з купоном</t>
  </si>
  <si>
    <t>відеопередавач</t>
  </si>
  <si>
    <t>1шт</t>
  </si>
  <si>
    <t>$60+</t>
  </si>
  <si>
    <t>ресівер</t>
  </si>
  <si>
    <t>$10+</t>
  </si>
  <si>
    <t>пропелер</t>
  </si>
  <si>
    <t>$3+</t>
  </si>
  <si>
    <t>Зведена таблиця 1</t>
  </si>
  <si>
    <t>Зведена таблиця 1 - Зведена таб</t>
  </si>
  <si>
    <t>(Multiple Items)</t>
  </si>
  <si>
    <t>Сума UAH (Sum)</t>
  </si>
  <si>
    <t>Сума USD (Sum)</t>
  </si>
  <si>
    <t>Доставка (Sum)</t>
  </si>
  <si>
    <t>Shipping USD (Sum)</t>
  </si>
  <si>
    <t>Grand Total</t>
  </si>
  <si>
    <t>7 dashboard</t>
  </si>
  <si>
    <t>7 dashboard - 7 dashboard</t>
  </si>
  <si>
    <t>Кількість (Sum)</t>
  </si>
  <si>
    <t>Ціна USD (Min)</t>
  </si>
  <si>
    <t>Ціна USD (Max)</t>
  </si>
  <si>
    <t>7 dashboard 2</t>
  </si>
  <si>
    <t>7 dashboard - 7 dashboard 2</t>
  </si>
  <si>
    <t>(blank)</t>
  </si>
</sst>
</file>

<file path=xl/styles.xml><?xml version="1.0" encoding="utf-8"?>
<styleSheet xmlns="http://schemas.openxmlformats.org/spreadsheetml/2006/main">
  <numFmts count="9">
    <numFmt numFmtId="0" formatCode="General"/>
    <numFmt numFmtId="59" formatCode="dd.mm.yyyy hh:mm"/>
    <numFmt numFmtId="60" formatCode="#,##0.00&quot; &quot;[$грн.-422]"/>
    <numFmt numFmtId="61" formatCode="#,##0.00[$$-409]"/>
    <numFmt numFmtId="62" formatCode="#,##0&quot; &quot;[$грн.-422]"/>
    <numFmt numFmtId="63" formatCode="#,##0[$$-409]"/>
    <numFmt numFmtId="64" formatCode="yyyy&quot;-&quot;mm&quot;-&quot;dd"/>
    <numFmt numFmtId="65" formatCode="yyyy&quot;-&quot;mmm"/>
    <numFmt numFmtId="66" formatCode="[$€-2] #,##0.00"/>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1"/>
      <color indexed="8"/>
      <name val="Arial"/>
    </font>
    <font>
      <u val="single"/>
      <sz val="11"/>
      <color indexed="11"/>
      <name val="Cambria"/>
    </font>
    <font>
      <sz val="12"/>
      <color indexed="8"/>
      <name val="Calibri"/>
    </font>
    <font>
      <b val="1"/>
      <sz val="10"/>
      <color indexed="8"/>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8"/>
        <bgColor auto="1"/>
      </patternFill>
    </fill>
    <fill>
      <patternFill patternType="solid">
        <fgColor indexed="17"/>
        <bgColor auto="1"/>
      </patternFill>
    </fill>
    <fill>
      <patternFill patternType="solid">
        <fgColor indexed="19"/>
        <bgColor auto="1"/>
      </patternFill>
    </fill>
  </fills>
  <borders count="64">
    <border>
      <left/>
      <right/>
      <top/>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style="thin">
        <color indexed="8"/>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right/>
      <top/>
      <bottom/>
      <diagonal/>
    </border>
    <border>
      <left style="thin">
        <color indexed="13"/>
      </left>
      <right style="thin">
        <color indexed="13"/>
      </right>
      <top/>
      <bottom style="thin">
        <color indexed="13"/>
      </bottom>
      <diagonal/>
    </border>
    <border>
      <left style="thin">
        <color indexed="13"/>
      </left>
      <right style="thin">
        <color indexed="13"/>
      </right>
      <top/>
      <bottom/>
      <diagonal/>
    </border>
    <border>
      <left style="thin">
        <color indexed="13"/>
      </left>
      <right/>
      <top style="thin">
        <color indexed="13"/>
      </top>
      <bottom style="thin">
        <color indexed="8"/>
      </bottom>
      <diagonal/>
    </border>
    <border>
      <left/>
      <right/>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bottom style="thin">
        <color indexed="8"/>
      </bottom>
      <diagonal/>
    </border>
    <border>
      <left style="thin">
        <color indexed="8"/>
      </left>
      <right style="thin">
        <color indexed="13"/>
      </right>
      <top style="thin">
        <color indexed="8"/>
      </top>
      <bottom style="thin">
        <color indexed="13"/>
      </bottom>
      <diagonal/>
    </border>
    <border>
      <left style="thin">
        <color indexed="13"/>
      </left>
      <right/>
      <top style="thin">
        <color indexed="8"/>
      </top>
      <bottom style="thin">
        <color indexed="13"/>
      </bottom>
      <diagonal/>
    </border>
    <border>
      <left/>
      <right/>
      <top style="thin">
        <color indexed="8"/>
      </top>
      <bottom/>
      <diagonal/>
    </border>
    <border>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top style="thin">
        <color indexed="8"/>
      </top>
      <bottom style="thin">
        <color indexed="8"/>
      </bottom>
      <diagonal/>
    </border>
    <border>
      <left/>
      <right/>
      <top style="thin">
        <color indexed="8"/>
      </top>
      <bottom style="thin">
        <color indexed="8"/>
      </bottom>
      <diagonal/>
    </border>
    <border>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right style="thin">
        <color indexed="13"/>
      </right>
      <top style="thin">
        <color indexed="13"/>
      </top>
      <bottom/>
      <diagonal/>
    </border>
    <border>
      <left/>
      <right style="thin">
        <color indexed="13"/>
      </right>
      <top/>
      <bottom style="thin">
        <color indexed="13"/>
      </bottom>
      <diagonal/>
    </border>
    <border>
      <left style="thin">
        <color indexed="20"/>
      </left>
      <right style="thin">
        <color indexed="21"/>
      </right>
      <top style="thin">
        <color indexed="20"/>
      </top>
      <bottom style="thin">
        <color indexed="21"/>
      </bottom>
      <diagonal/>
    </border>
    <border>
      <left style="thin">
        <color indexed="21"/>
      </left>
      <right style="thin">
        <color indexed="22"/>
      </right>
      <top style="thin">
        <color indexed="20"/>
      </top>
      <bottom style="thin">
        <color indexed="21"/>
      </bottom>
      <diagonal/>
    </border>
    <border>
      <left style="thin">
        <color indexed="22"/>
      </left>
      <right style="thin">
        <color indexed="22"/>
      </right>
      <top style="thin">
        <color indexed="20"/>
      </top>
      <bottom style="thin">
        <color indexed="21"/>
      </bottom>
      <diagonal/>
    </border>
    <border>
      <left style="thin">
        <color indexed="22"/>
      </left>
      <right style="thin">
        <color indexed="20"/>
      </right>
      <top style="thin">
        <color indexed="20"/>
      </top>
      <bottom style="thin">
        <color indexed="21"/>
      </bottom>
      <diagonal/>
    </border>
    <border>
      <left style="thin">
        <color indexed="20"/>
      </left>
      <right/>
      <top style="thin">
        <color indexed="21"/>
      </top>
      <bottom/>
      <diagonal/>
    </border>
    <border>
      <left/>
      <right style="thin">
        <color indexed="23"/>
      </right>
      <top style="thin">
        <color indexed="21"/>
      </top>
      <bottom/>
      <diagonal/>
    </border>
    <border>
      <left style="thin">
        <color indexed="23"/>
      </left>
      <right style="thin">
        <color indexed="23"/>
      </right>
      <top style="thin">
        <color indexed="21"/>
      </top>
      <bottom/>
      <diagonal/>
    </border>
    <border>
      <left style="thin">
        <color indexed="23"/>
      </left>
      <right style="thin">
        <color indexed="20"/>
      </right>
      <top style="thin">
        <color indexed="21"/>
      </top>
      <bottom/>
      <diagonal/>
    </border>
    <border>
      <left style="thin">
        <color indexed="20"/>
      </left>
      <right/>
      <top/>
      <bottom/>
      <diagonal/>
    </border>
    <border>
      <left/>
      <right style="thin">
        <color indexed="23"/>
      </right>
      <top/>
      <bottom/>
      <diagonal/>
    </border>
    <border>
      <left style="thin">
        <color indexed="23"/>
      </left>
      <right style="thin">
        <color indexed="23"/>
      </right>
      <top/>
      <bottom/>
      <diagonal/>
    </border>
    <border>
      <left style="thin">
        <color indexed="23"/>
      </left>
      <right style="thin">
        <color indexed="20"/>
      </right>
      <top/>
      <bottom/>
      <diagonal/>
    </border>
    <border>
      <left style="thin">
        <color indexed="20"/>
      </left>
      <right/>
      <top/>
      <bottom style="thin">
        <color indexed="21"/>
      </bottom>
      <diagonal/>
    </border>
    <border>
      <left/>
      <right style="thin">
        <color indexed="23"/>
      </right>
      <top/>
      <bottom style="thin">
        <color indexed="21"/>
      </bottom>
      <diagonal/>
    </border>
    <border>
      <left style="thin">
        <color indexed="23"/>
      </left>
      <right style="thin">
        <color indexed="23"/>
      </right>
      <top/>
      <bottom style="thin">
        <color indexed="21"/>
      </bottom>
      <diagonal/>
    </border>
    <border>
      <left style="thin">
        <color indexed="23"/>
      </left>
      <right style="thin">
        <color indexed="20"/>
      </right>
      <top/>
      <bottom style="thin">
        <color indexed="21"/>
      </bottom>
      <diagonal/>
    </border>
    <border>
      <left style="thin">
        <color indexed="20"/>
      </left>
      <right style="thin">
        <color indexed="24"/>
      </right>
      <top style="thin">
        <color indexed="21"/>
      </top>
      <bottom style="thin">
        <color indexed="20"/>
      </bottom>
      <diagonal/>
    </border>
    <border>
      <left style="thin">
        <color indexed="24"/>
      </left>
      <right style="thin">
        <color indexed="25"/>
      </right>
      <top style="thin">
        <color indexed="21"/>
      </top>
      <bottom style="thin">
        <color indexed="20"/>
      </bottom>
      <diagonal/>
    </border>
    <border>
      <left style="thin">
        <color indexed="25"/>
      </left>
      <right style="thin">
        <color indexed="25"/>
      </right>
      <top style="thin">
        <color indexed="21"/>
      </top>
      <bottom style="thin">
        <color indexed="20"/>
      </bottom>
      <diagonal/>
    </border>
    <border>
      <left style="thin">
        <color indexed="25"/>
      </left>
      <right style="thin">
        <color indexed="20"/>
      </right>
      <top style="thin">
        <color indexed="21"/>
      </top>
      <bottom style="thin">
        <color indexed="20"/>
      </bottom>
      <diagonal/>
    </border>
    <border>
      <left style="thin">
        <color indexed="20"/>
      </left>
      <right style="thin">
        <color indexed="13"/>
      </right>
      <top style="thin">
        <color indexed="21"/>
      </top>
      <bottom style="thin">
        <color indexed="20"/>
      </bottom>
      <diagonal/>
    </border>
    <border>
      <left style="thin">
        <color indexed="13"/>
      </left>
      <right style="thin">
        <color indexed="23"/>
      </right>
      <top style="thin">
        <color indexed="21"/>
      </top>
      <bottom style="thin">
        <color indexed="20"/>
      </bottom>
      <diagonal/>
    </border>
    <border>
      <left style="thin">
        <color indexed="23"/>
      </left>
      <right style="thin">
        <color indexed="23"/>
      </right>
      <top style="thin">
        <color indexed="21"/>
      </top>
      <bottom style="thin">
        <color indexed="20"/>
      </bottom>
      <diagonal/>
    </border>
    <border>
      <left style="thin">
        <color indexed="23"/>
      </left>
      <right style="thin">
        <color indexed="20"/>
      </right>
      <top style="thin">
        <color indexed="21"/>
      </top>
      <bottom style="thin">
        <color indexed="20"/>
      </bottom>
      <diagonal/>
    </border>
    <border>
      <left style="thin">
        <color indexed="20"/>
      </left>
      <right style="thin">
        <color indexed="13"/>
      </right>
      <top style="thin">
        <color indexed="20"/>
      </top>
      <bottom style="thin">
        <color indexed="20"/>
      </bottom>
      <diagonal/>
    </border>
    <border>
      <left style="thin">
        <color indexed="13"/>
      </left>
      <right style="thin">
        <color indexed="23"/>
      </right>
      <top style="thin">
        <color indexed="20"/>
      </top>
      <bottom style="thin">
        <color indexed="20"/>
      </bottom>
      <diagonal/>
    </border>
    <border>
      <left style="thin">
        <color indexed="23"/>
      </left>
      <right style="thin">
        <color indexed="23"/>
      </right>
      <top style="thin">
        <color indexed="20"/>
      </top>
      <bottom style="thin">
        <color indexed="20"/>
      </bottom>
      <diagonal/>
    </border>
    <border>
      <left style="thin">
        <color indexed="23"/>
      </left>
      <right style="thin">
        <color indexed="20"/>
      </right>
      <top style="thin">
        <color indexed="20"/>
      </top>
      <bottom style="thin">
        <color indexed="20"/>
      </bottom>
      <diagonal/>
    </border>
    <border>
      <left style="thin">
        <color indexed="20"/>
      </left>
      <right style="thin">
        <color indexed="13"/>
      </right>
      <top style="thin">
        <color indexed="20"/>
      </top>
      <bottom style="thin">
        <color indexed="21"/>
      </bottom>
      <diagonal/>
    </border>
    <border>
      <left style="thin">
        <color indexed="13"/>
      </left>
      <right style="thin">
        <color indexed="23"/>
      </right>
      <top style="thin">
        <color indexed="20"/>
      </top>
      <bottom style="thin">
        <color indexed="21"/>
      </bottom>
      <diagonal/>
    </border>
    <border>
      <left style="thin">
        <color indexed="23"/>
      </left>
      <right style="thin">
        <color indexed="23"/>
      </right>
      <top style="thin">
        <color indexed="20"/>
      </top>
      <bottom style="thin">
        <color indexed="21"/>
      </bottom>
      <diagonal/>
    </border>
    <border>
      <left style="thin">
        <color indexed="23"/>
      </left>
      <right style="thin">
        <color indexed="20"/>
      </right>
      <top style="thin">
        <color indexed="20"/>
      </top>
      <bottom style="thin">
        <color indexed="21"/>
      </bottom>
      <diagonal/>
    </border>
  </borders>
  <cellStyleXfs count="1">
    <xf numFmtId="0" fontId="0" applyNumberFormat="0" applyFont="1" applyFill="0" applyBorder="0" applyAlignment="1" applyProtection="0">
      <alignment vertical="bottom"/>
    </xf>
  </cellStyleXfs>
  <cellXfs count="18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49" fontId="6" borderId="1" applyNumberFormat="1" applyFont="1" applyFill="0" applyBorder="1" applyAlignment="1" applyProtection="0">
      <alignment horizontal="center" vertical="bottom"/>
    </xf>
    <xf numFmtId="1" fontId="6" borderId="1" applyNumberFormat="1" applyFont="1" applyFill="0" applyBorder="1" applyAlignment="1" applyProtection="0">
      <alignment horizontal="center" vertical="bottom"/>
    </xf>
    <xf numFmtId="49" fontId="6" borderId="1" applyNumberFormat="1" applyFont="1" applyFill="0" applyBorder="1" applyAlignment="1" applyProtection="0">
      <alignment vertical="bottom"/>
    </xf>
    <xf numFmtId="1" fontId="6" borderId="2" applyNumberFormat="1" applyFont="1" applyFill="0" applyBorder="1" applyAlignment="1" applyProtection="0">
      <alignment vertical="bottom"/>
    </xf>
    <xf numFmtId="1" fontId="6" fillId="4" borderId="3" applyNumberFormat="1" applyFont="1" applyFill="1" applyBorder="1" applyAlignment="1" applyProtection="0">
      <alignment vertical="center"/>
    </xf>
    <xf numFmtId="49" fontId="6" fillId="4" borderId="4" applyNumberFormat="1" applyFont="1" applyFill="1" applyBorder="1" applyAlignment="1" applyProtection="0">
      <alignment vertical="center"/>
    </xf>
    <xf numFmtId="62" fontId="6" borderId="5" applyNumberFormat="1" applyFont="1" applyFill="0" applyBorder="1" applyAlignment="1" applyProtection="0">
      <alignment vertical="bottom"/>
    </xf>
    <xf numFmtId="62" fontId="6" borderId="6" applyNumberFormat="1" applyFont="1" applyFill="0" applyBorder="1" applyAlignment="1" applyProtection="0">
      <alignment vertical="bottom"/>
    </xf>
    <xf numFmtId="0" fontId="0" borderId="7" applyNumberFormat="0" applyFont="1" applyFill="0" applyBorder="1" applyAlignment="1" applyProtection="0">
      <alignment vertical="bottom"/>
    </xf>
    <xf numFmtId="1" fontId="6" fillId="4" borderId="4" applyNumberFormat="1" applyFont="1" applyFill="1" applyBorder="1" applyAlignment="1" applyProtection="0">
      <alignment vertical="center"/>
    </xf>
    <xf numFmtId="63" fontId="6" borderId="1" applyNumberFormat="1" applyFont="1" applyFill="0" applyBorder="1" applyAlignment="1" applyProtection="0">
      <alignment vertical="bottom"/>
    </xf>
    <xf numFmtId="1" fontId="6" borderId="1" applyNumberFormat="1" applyFont="1" applyFill="0" applyBorder="1" applyAlignment="1" applyProtection="0">
      <alignment vertical="bottom"/>
    </xf>
    <xf numFmtId="63" fontId="6" borderId="8" applyNumberFormat="1" applyFont="1" applyFill="0" applyBorder="1" applyAlignment="1" applyProtection="0">
      <alignment vertical="bottom"/>
    </xf>
    <xf numFmtId="62" fontId="6" borderId="7" applyNumberFormat="1" applyFont="1" applyFill="0" applyBorder="1" applyAlignment="1" applyProtection="0">
      <alignment vertical="bottom"/>
    </xf>
    <xf numFmtId="1" fontId="6" borderId="5" applyNumberFormat="1" applyFont="1" applyFill="0" applyBorder="1" applyAlignment="1" applyProtection="0">
      <alignment vertical="bottom"/>
    </xf>
    <xf numFmtId="1" fontId="6" borderId="6" applyNumberFormat="1" applyFont="1" applyFill="0" applyBorder="1" applyAlignment="1" applyProtection="0">
      <alignment vertical="bottom"/>
    </xf>
    <xf numFmtId="1" fontId="6" borderId="8" applyNumberFormat="1" applyFont="1" applyFill="0" applyBorder="1" applyAlignment="1" applyProtection="0">
      <alignment vertical="bottom"/>
    </xf>
    <xf numFmtId="0" fontId="0" fillId="4" borderId="5" applyNumberFormat="0" applyFont="1" applyFill="1" applyBorder="1" applyAlignment="1" applyProtection="0">
      <alignment vertical="bottom"/>
    </xf>
    <xf numFmtId="0" fontId="0" borderId="5"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fillId="4" borderId="2" applyNumberFormat="0" applyFont="1" applyFill="1" applyBorder="1" applyAlignment="1" applyProtection="0">
      <alignment vertical="bottom"/>
    </xf>
    <xf numFmtId="63" fontId="6" borderId="2" applyNumberFormat="1" applyFont="1" applyFill="0" applyBorder="1" applyAlignment="1" applyProtection="0">
      <alignment vertical="bottom"/>
    </xf>
    <xf numFmtId="62" fontId="6" borderId="2" applyNumberFormat="1" applyFont="1" applyFill="0" applyBorder="1" applyAlignment="1" applyProtection="0">
      <alignment vertical="bottom"/>
    </xf>
    <xf numFmtId="0" fontId="0" applyNumberFormat="1" applyFont="1" applyFill="0" applyBorder="0" applyAlignment="1" applyProtection="0">
      <alignment vertical="bottom"/>
    </xf>
    <xf numFmtId="49" fontId="6" borderId="2" applyNumberFormat="1" applyFont="1" applyFill="0" applyBorder="1" applyAlignment="1" applyProtection="0">
      <alignment vertical="bottom"/>
    </xf>
    <xf numFmtId="49" fontId="6" fillId="4" borderId="2" applyNumberFormat="1" applyFont="1" applyFill="1" applyBorder="1" applyAlignment="1" applyProtection="0">
      <alignment vertical="bottom"/>
    </xf>
    <xf numFmtId="64" fontId="6" borderId="2" applyNumberFormat="1" applyFont="1" applyFill="0" applyBorder="1" applyAlignment="1" applyProtection="0">
      <alignment vertical="bottom"/>
    </xf>
    <xf numFmtId="0" fontId="0" borderId="9" applyNumberFormat="0" applyFont="1" applyFill="0" applyBorder="1" applyAlignment="1" applyProtection="0">
      <alignment vertical="bottom"/>
    </xf>
    <xf numFmtId="1" fontId="6" fillId="5" borderId="10" applyNumberFormat="1" applyFont="1" applyFill="1" applyBorder="1" applyAlignment="1" applyProtection="0">
      <alignment vertical="bottom"/>
    </xf>
    <xf numFmtId="1" fontId="6" borderId="11" applyNumberFormat="1" applyFont="1" applyFill="0" applyBorder="1" applyAlignment="1" applyProtection="0">
      <alignment vertical="bottom"/>
    </xf>
    <xf numFmtId="0" fontId="0" borderId="12" applyNumberFormat="0" applyFont="1" applyFill="0" applyBorder="1" applyAlignment="1" applyProtection="0">
      <alignment vertical="bottom"/>
    </xf>
    <xf numFmtId="1" fontId="6" fillId="5" borderId="13" applyNumberFormat="1" applyFont="1" applyFill="1" applyBorder="1" applyAlignment="1" applyProtection="0">
      <alignment vertical="bottom"/>
    </xf>
    <xf numFmtId="0" fontId="6" fillId="4" borderId="2" applyNumberFormat="0" applyFont="1" applyFill="1" applyBorder="1" applyAlignment="1" applyProtection="0">
      <alignment vertical="bottom"/>
    </xf>
    <xf numFmtId="0" fontId="0" borderId="11" applyNumberFormat="0" applyFont="1" applyFill="0" applyBorder="1" applyAlignment="1" applyProtection="0">
      <alignment vertical="bottom"/>
    </xf>
    <xf numFmtId="0" fontId="0" borderId="14" applyNumberFormat="0" applyFont="1" applyFill="0" applyBorder="1" applyAlignment="1" applyProtection="0">
      <alignment vertical="bottom"/>
    </xf>
    <xf numFmtId="1" fontId="6" fillId="4" borderId="2"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65" fontId="6" fillId="4" borderId="2" applyNumberFormat="1" applyFont="1" applyFill="1" applyBorder="1" applyAlignment="1" applyProtection="0">
      <alignment vertical="bottom"/>
    </xf>
    <xf numFmtId="64" fontId="6" fillId="4" borderId="2" applyNumberFormat="1" applyFont="1" applyFill="1" applyBorder="1" applyAlignment="1" applyProtection="0">
      <alignment vertical="bottom"/>
    </xf>
    <xf numFmtId="49" fontId="7" fillId="4" borderId="2" applyNumberFormat="1" applyFont="1" applyFill="1" applyBorder="1" applyAlignment="1" applyProtection="0">
      <alignment vertical="bottom"/>
    </xf>
    <xf numFmtId="60" fontId="6" fillId="4" borderId="2" applyNumberFormat="1" applyFont="1" applyFill="1" applyBorder="1" applyAlignment="1" applyProtection="0">
      <alignment vertical="bottom"/>
    </xf>
    <xf numFmtId="60" fontId="6" borderId="2" applyNumberFormat="1" applyFont="1" applyFill="0" applyBorder="1" applyAlignment="1" applyProtection="0">
      <alignment vertical="bottom"/>
    </xf>
    <xf numFmtId="60" fontId="6" fillId="4" borderId="9" applyNumberFormat="1" applyFont="1" applyFill="1" applyBorder="1" applyAlignment="1" applyProtection="0">
      <alignment vertical="bottom"/>
    </xf>
    <xf numFmtId="61" fontId="6" fillId="6" borderId="13" applyNumberFormat="1" applyFont="1" applyFill="1" applyBorder="1" applyAlignment="1" applyProtection="0">
      <alignment vertical="bottom"/>
    </xf>
    <xf numFmtId="61" fontId="6" fillId="4" borderId="11" applyNumberFormat="1" applyFont="1" applyFill="1" applyBorder="1" applyAlignment="1" applyProtection="0">
      <alignment vertical="bottom"/>
    </xf>
    <xf numFmtId="61" fontId="6" fillId="4" borderId="2" applyNumberFormat="1" applyFont="1" applyFill="1" applyBorder="1" applyAlignment="1" applyProtection="0">
      <alignment vertical="bottom"/>
    </xf>
    <xf numFmtId="60" fontId="6" fillId="4" borderId="12" applyNumberFormat="1" applyFont="1" applyFill="1" applyBorder="1" applyAlignment="1" applyProtection="0">
      <alignment vertical="bottom"/>
    </xf>
    <xf numFmtId="1" fontId="6" fillId="4" borderId="9" applyNumberFormat="1" applyFont="1" applyFill="1" applyBorder="1" applyAlignment="1" applyProtection="0">
      <alignment vertical="bottom"/>
    </xf>
    <xf numFmtId="60" fontId="6" fillId="6" borderId="13" applyNumberFormat="1" applyFont="1" applyFill="1" applyBorder="1" applyAlignment="1" applyProtection="0">
      <alignment vertical="bottom"/>
    </xf>
    <xf numFmtId="60" fontId="6" borderId="11" applyNumberFormat="1" applyFont="1" applyFill="0" applyBorder="1" applyAlignment="1" applyProtection="0">
      <alignment vertical="bottom"/>
    </xf>
    <xf numFmtId="61" fontId="6" fillId="4" borderId="15" applyNumberFormat="1" applyFont="1" applyFill="1" applyBorder="1" applyAlignment="1" applyProtection="0">
      <alignment vertical="bottom"/>
    </xf>
    <xf numFmtId="60" fontId="6" fillId="4" borderId="14" applyNumberFormat="1" applyFont="1" applyFill="1" applyBorder="1" applyAlignment="1" applyProtection="0">
      <alignment vertical="bottom"/>
    </xf>
    <xf numFmtId="49" fontId="6" fillId="4" borderId="2" applyNumberFormat="1" applyFont="1" applyFill="1" applyBorder="1" applyAlignment="1" applyProtection="0">
      <alignment vertical="top"/>
    </xf>
    <xf numFmtId="1" fontId="6" fillId="4" borderId="1" applyNumberFormat="1" applyFont="1" applyFill="1" applyBorder="1" applyAlignment="1" applyProtection="0">
      <alignment vertical="bottom"/>
    </xf>
    <xf numFmtId="64" fontId="6" fillId="4" borderId="1" applyNumberFormat="1" applyFont="1" applyFill="1" applyBorder="1" applyAlignment="1" applyProtection="0">
      <alignment vertical="bottom"/>
    </xf>
    <xf numFmtId="49" fontId="6" fillId="4" borderId="1" applyNumberFormat="1" applyFont="1" applyFill="1" applyBorder="1" applyAlignment="1" applyProtection="0">
      <alignment vertical="bottom"/>
    </xf>
    <xf numFmtId="49" fontId="7" fillId="4" borderId="1" applyNumberFormat="1" applyFont="1" applyFill="1" applyBorder="1" applyAlignment="1" applyProtection="0">
      <alignment vertical="bottom"/>
    </xf>
    <xf numFmtId="1" fontId="6" fillId="4" borderId="16" applyNumberFormat="1" applyFont="1" applyFill="1" applyBorder="1" applyAlignment="1" applyProtection="0">
      <alignment vertical="bottom"/>
    </xf>
    <xf numFmtId="60" fontId="6" fillId="6" borderId="17" applyNumberFormat="1" applyFont="1" applyFill="1" applyBorder="1" applyAlignment="1" applyProtection="0">
      <alignment vertical="bottom"/>
    </xf>
    <xf numFmtId="60" fontId="6" borderId="18" applyNumberFormat="1" applyFont="1" applyFill="0" applyBorder="1" applyAlignment="1" applyProtection="0">
      <alignment vertical="bottom"/>
    </xf>
    <xf numFmtId="60" fontId="6" fillId="4" borderId="1" applyNumberFormat="1" applyFont="1" applyFill="1" applyBorder="1" applyAlignment="1" applyProtection="0">
      <alignment vertical="bottom"/>
    </xf>
    <xf numFmtId="61" fontId="6" fillId="4" borderId="19" applyNumberFormat="1" applyFont="1" applyFill="1" applyBorder="1" applyAlignment="1" applyProtection="0">
      <alignment vertical="bottom"/>
    </xf>
    <xf numFmtId="61" fontId="6" fillId="4" borderId="1" applyNumberFormat="1" applyFont="1" applyFill="1" applyBorder="1" applyAlignment="1" applyProtection="0">
      <alignment vertical="bottom"/>
    </xf>
    <xf numFmtId="0" fontId="6"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borderId="1" applyNumberFormat="0" applyFont="1" applyFill="0" applyBorder="1" applyAlignment="1" applyProtection="0">
      <alignment vertical="bottom"/>
    </xf>
    <xf numFmtId="1" fontId="6" fillId="4" borderId="20" applyNumberFormat="1" applyFont="1" applyFill="1" applyBorder="1" applyAlignment="1" applyProtection="0">
      <alignment vertical="bottom"/>
    </xf>
    <xf numFmtId="64" fontId="6" fillId="4" borderId="5" applyNumberFormat="1" applyFont="1" applyFill="1" applyBorder="1" applyAlignment="1" applyProtection="0">
      <alignment vertical="bottom"/>
    </xf>
    <xf numFmtId="1" fontId="6" fillId="4" borderId="5"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49" fontId="7" fillId="4" borderId="5" applyNumberFormat="1" applyFont="1" applyFill="1" applyBorder="1" applyAlignment="1" applyProtection="0">
      <alignment vertical="bottom"/>
    </xf>
    <xf numFmtId="60" fontId="6" fillId="4" borderId="5" applyNumberFormat="1" applyFont="1" applyFill="1" applyBorder="1" applyAlignment="1" applyProtection="0">
      <alignment vertical="bottom"/>
    </xf>
    <xf numFmtId="60" fontId="6" borderId="5" applyNumberFormat="1" applyFont="1" applyFill="0" applyBorder="1" applyAlignment="1" applyProtection="0">
      <alignment vertical="bottom"/>
    </xf>
    <xf numFmtId="60" fontId="6" fillId="4" borderId="21" applyNumberFormat="1" applyFont="1" applyFill="1" applyBorder="1" applyAlignment="1" applyProtection="0">
      <alignment vertical="bottom"/>
    </xf>
    <xf numFmtId="61" fontId="6" fillId="6" borderId="22" applyNumberFormat="1" applyFont="1" applyFill="1" applyBorder="1" applyAlignment="1" applyProtection="0">
      <alignment vertical="bottom"/>
    </xf>
    <xf numFmtId="61" fontId="6" fillId="4" borderId="23" applyNumberFormat="1" applyFont="1" applyFill="1" applyBorder="1" applyAlignment="1" applyProtection="0">
      <alignment vertical="bottom"/>
    </xf>
    <xf numFmtId="0" fontId="6" fillId="4" borderId="5" applyNumberFormat="1" applyFont="1" applyFill="1" applyBorder="1" applyAlignment="1" applyProtection="0">
      <alignment vertical="bottom"/>
    </xf>
    <xf numFmtId="1" fontId="6" fillId="4" borderId="7" applyNumberFormat="1" applyFont="1" applyFill="1" applyBorder="1" applyAlignment="1" applyProtection="0">
      <alignment vertical="bottom"/>
    </xf>
    <xf numFmtId="1" fontId="6" borderId="24" applyNumberFormat="1" applyFont="1" applyFill="0" applyBorder="1" applyAlignment="1" applyProtection="0">
      <alignment vertical="bottom"/>
    </xf>
    <xf numFmtId="1" fontId="6" fillId="4" borderId="25" applyNumberFormat="1" applyFont="1" applyFill="1" applyBorder="1" applyAlignment="1" applyProtection="0">
      <alignment vertical="bottom"/>
    </xf>
    <xf numFmtId="60" fontId="6" borderId="1" applyNumberFormat="1" applyFont="1" applyFill="0" applyBorder="1" applyAlignment="1" applyProtection="0">
      <alignment vertical="bottom"/>
    </xf>
    <xf numFmtId="60" fontId="6" fillId="4" borderId="16" applyNumberFormat="1" applyFont="1" applyFill="1" applyBorder="1" applyAlignment="1" applyProtection="0">
      <alignment vertical="bottom"/>
    </xf>
    <xf numFmtId="61" fontId="6" fillId="6" borderId="17" applyNumberFormat="1" applyFont="1" applyFill="1" applyBorder="1" applyAlignment="1" applyProtection="0">
      <alignment vertical="bottom"/>
    </xf>
    <xf numFmtId="61" fontId="6" fillId="4" borderId="18" applyNumberFormat="1" applyFont="1" applyFill="1" applyBorder="1" applyAlignment="1" applyProtection="0">
      <alignment vertical="bottom"/>
    </xf>
    <xf numFmtId="1" fontId="6" fillId="4" borderId="3" applyNumberFormat="1" applyFont="1" applyFill="1" applyBorder="1" applyAlignment="1" applyProtection="0">
      <alignment vertical="bottom"/>
    </xf>
    <xf numFmtId="64" fontId="6" fillId="4" borderId="4" applyNumberFormat="1" applyFont="1" applyFill="1" applyBorder="1" applyAlignment="1" applyProtection="0">
      <alignment vertical="bottom"/>
    </xf>
    <xf numFmtId="1" fontId="6" fillId="4" borderId="4" applyNumberFormat="1" applyFont="1" applyFill="1" applyBorder="1" applyAlignment="1" applyProtection="0">
      <alignment vertical="bottom"/>
    </xf>
    <xf numFmtId="49" fontId="6" fillId="4" borderId="4" applyNumberFormat="1" applyFont="1" applyFill="1" applyBorder="1" applyAlignment="1" applyProtection="0">
      <alignment vertical="bottom"/>
    </xf>
    <xf numFmtId="49" fontId="7" fillId="4" borderId="4" applyNumberFormat="1" applyFont="1" applyFill="1" applyBorder="1" applyAlignment="1" applyProtection="0">
      <alignment vertical="bottom"/>
    </xf>
    <xf numFmtId="60" fontId="6" fillId="4" borderId="4" applyNumberFormat="1" applyFont="1" applyFill="1" applyBorder="1" applyAlignment="1" applyProtection="0">
      <alignment vertical="bottom"/>
    </xf>
    <xf numFmtId="60" fontId="6" borderId="4" applyNumberFormat="1" applyFont="1" applyFill="0" applyBorder="1" applyAlignment="1" applyProtection="0">
      <alignment vertical="bottom"/>
    </xf>
    <xf numFmtId="60" fontId="6" fillId="4" borderId="26" applyNumberFormat="1" applyFont="1" applyFill="1" applyBorder="1" applyAlignment="1" applyProtection="0">
      <alignment vertical="bottom"/>
    </xf>
    <xf numFmtId="61" fontId="6" fillId="6" borderId="27" applyNumberFormat="1" applyFont="1" applyFill="1" applyBorder="1" applyAlignment="1" applyProtection="0">
      <alignment vertical="bottom"/>
    </xf>
    <xf numFmtId="61" fontId="6" fillId="4" borderId="28" applyNumberFormat="1" applyFont="1" applyFill="1" applyBorder="1" applyAlignment="1" applyProtection="0">
      <alignment vertical="bottom"/>
    </xf>
    <xf numFmtId="0" fontId="6" fillId="4" borderId="4" applyNumberFormat="1" applyFont="1" applyFill="1" applyBorder="1" applyAlignment="1" applyProtection="0">
      <alignment vertical="bottom"/>
    </xf>
    <xf numFmtId="1" fontId="6" borderId="4" applyNumberFormat="1" applyFont="1" applyFill="0" applyBorder="1" applyAlignment="1" applyProtection="0">
      <alignment vertical="bottom"/>
    </xf>
    <xf numFmtId="1" fontId="6" borderId="29" applyNumberFormat="1" applyFont="1" applyFill="0" applyBorder="1" applyAlignment="1" applyProtection="0">
      <alignment vertical="bottom"/>
    </xf>
    <xf numFmtId="1" fontId="6" fillId="4" borderId="21" applyNumberFormat="1" applyFont="1" applyFill="1" applyBorder="1" applyAlignment="1" applyProtection="0">
      <alignment vertical="bottom"/>
    </xf>
    <xf numFmtId="60" fontId="6" fillId="6" borderId="22" applyNumberFormat="1" applyFont="1" applyFill="1" applyBorder="1" applyAlignment="1" applyProtection="0">
      <alignment vertical="bottom"/>
    </xf>
    <xf numFmtId="60" fontId="6" borderId="23" applyNumberFormat="1" applyFont="1" applyFill="0" applyBorder="1" applyAlignment="1" applyProtection="0">
      <alignment vertical="bottom"/>
    </xf>
    <xf numFmtId="61" fontId="6" fillId="4" borderId="5" applyNumberFormat="1" applyFont="1" applyFill="1" applyBorder="1" applyAlignment="1" applyProtection="0">
      <alignment vertical="bottom"/>
    </xf>
    <xf numFmtId="1" fontId="6" borderId="12" applyNumberFormat="1" applyFont="1" applyFill="0" applyBorder="1" applyAlignment="1" applyProtection="0">
      <alignment vertical="bottom"/>
    </xf>
    <xf numFmtId="61" fontId="6" fillId="4" borderId="9" applyNumberFormat="1" applyFont="1" applyFill="1" applyBorder="1" applyAlignment="1" applyProtection="0">
      <alignment vertical="bottom"/>
    </xf>
    <xf numFmtId="64" fontId="6" fillId="4" borderId="10" applyNumberFormat="1" applyFont="1" applyFill="1" applyBorder="1" applyAlignment="1" applyProtection="0">
      <alignment vertical="bottom"/>
    </xf>
    <xf numFmtId="0" fontId="6"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1" fontId="6" borderId="14" applyNumberFormat="1" applyFont="1" applyFill="0" applyBorder="1" applyAlignment="1" applyProtection="0">
      <alignment vertical="bottom"/>
    </xf>
    <xf numFmtId="61" fontId="6" fillId="4" borderId="12" applyNumberFormat="1" applyFont="1" applyFill="1" applyBorder="1" applyAlignment="1" applyProtection="0">
      <alignment vertical="bottom"/>
    </xf>
    <xf numFmtId="61" fontId="6" fillId="4" borderId="14" applyNumberFormat="1" applyFont="1" applyFill="1" applyBorder="1" applyAlignment="1" applyProtection="0">
      <alignment vertical="bottom"/>
    </xf>
    <xf numFmtId="1" fontId="6" borderId="9" applyNumberFormat="1" applyFont="1" applyFill="0" applyBorder="1" applyAlignment="1" applyProtection="0">
      <alignment vertical="bottom"/>
    </xf>
    <xf numFmtId="49" fontId="6" borderId="13" applyNumberFormat="1" applyFont="1" applyFill="0" applyBorder="1" applyAlignment="1" applyProtection="0">
      <alignment horizontal="left" vertical="bottom"/>
    </xf>
    <xf numFmtId="66" fontId="6" fillId="5" borderId="13" applyNumberFormat="1" applyFont="1" applyFill="1" applyBorder="1" applyAlignment="1" applyProtection="0">
      <alignment vertical="bottom"/>
    </xf>
    <xf numFmtId="61" fontId="6" fillId="5" borderId="13" applyNumberFormat="1" applyFont="1" applyFill="1" applyBorder="1" applyAlignment="1" applyProtection="0">
      <alignment vertical="bottom"/>
    </xf>
    <xf numFmtId="60" fontId="6" fillId="4" borderId="11" applyNumberFormat="1" applyFont="1" applyFill="1" applyBorder="1" applyAlignment="1" applyProtection="0">
      <alignment vertical="bottom"/>
    </xf>
    <xf numFmtId="49" fontId="6" fillId="4" borderId="2" applyNumberFormat="1" applyFont="1" applyFill="1" applyBorder="1" applyAlignment="1" applyProtection="0">
      <alignment vertical="bottom" wrapText="1"/>
    </xf>
    <xf numFmtId="49" fontId="6" borderId="12" applyNumberFormat="1" applyFont="1" applyFill="0" applyBorder="1" applyAlignment="1" applyProtection="0">
      <alignment vertical="bottom"/>
    </xf>
    <xf numFmtId="49" fontId="6" fillId="4" borderId="14" applyNumberFormat="1" applyFont="1" applyFill="1" applyBorder="1" applyAlignment="1" applyProtection="0">
      <alignment vertical="bottom" wrapText="1"/>
    </xf>
    <xf numFmtId="49" fontId="6" fillId="4" borderId="12" applyNumberFormat="1" applyFont="1" applyFill="1" applyBorder="1" applyAlignment="1" applyProtection="0">
      <alignment vertical="bottom" wrapText="1"/>
    </xf>
    <xf numFmtId="61" fontId="6" fillId="4" borderId="30" applyNumberFormat="1" applyFont="1" applyFill="1" applyBorder="1" applyAlignment="1" applyProtection="0">
      <alignment vertical="bottom"/>
    </xf>
    <xf numFmtId="66" fontId="6" fillId="7" borderId="13" applyNumberFormat="1" applyFont="1" applyFill="1" applyBorder="1" applyAlignment="1" applyProtection="0">
      <alignment vertical="bottom"/>
    </xf>
    <xf numFmtId="61" fontId="6" fillId="7" borderId="13" applyNumberFormat="1" applyFont="1" applyFill="1" applyBorder="1" applyAlignment="1" applyProtection="0">
      <alignment vertical="bottom"/>
    </xf>
    <xf numFmtId="61" fontId="6" fillId="4" borderId="31" applyNumberFormat="1" applyFont="1" applyFill="1" applyBorder="1" applyAlignment="1" applyProtection="0">
      <alignment vertical="bottom"/>
    </xf>
    <xf numFmtId="0" fontId="0" applyNumberFormat="1" applyFont="1" applyFill="0" applyBorder="0" applyAlignment="1" applyProtection="0">
      <alignment vertical="bottom"/>
    </xf>
    <xf numFmtId="0" fontId="8" applyNumberFormat="0" applyFont="1" applyFill="0" applyBorder="0" applyAlignment="1" applyProtection="0">
      <alignment horizontal="center" vertical="center"/>
    </xf>
    <xf numFmtId="49" fontId="9" fillId="8" borderId="32" applyNumberFormat="1" applyFont="1" applyFill="1" applyBorder="1" applyAlignment="1" applyProtection="0">
      <alignment vertical="bottom"/>
    </xf>
    <xf numFmtId="49" fontId="9" fillId="8" borderId="33" applyNumberFormat="1" applyFont="1" applyFill="1" applyBorder="1" applyAlignment="1" applyProtection="0">
      <alignment vertical="bottom"/>
    </xf>
    <xf numFmtId="49" fontId="9" fillId="8" borderId="34" applyNumberFormat="1" applyFont="1" applyFill="1" applyBorder="1" applyAlignment="1" applyProtection="0">
      <alignment vertical="bottom"/>
    </xf>
    <xf numFmtId="49" fontId="9" fillId="8" borderId="35" applyNumberFormat="1" applyFont="1" applyFill="1" applyBorder="1" applyAlignment="1" applyProtection="0">
      <alignment vertical="bottom"/>
    </xf>
    <xf numFmtId="59" fontId="9" fillId="4" borderId="36" applyNumberFormat="1" applyFont="1" applyFill="1" applyBorder="1" applyAlignment="1" applyProtection="0">
      <alignment vertical="bottom"/>
    </xf>
    <xf numFmtId="60" fontId="9" fillId="4" borderId="37" applyNumberFormat="1" applyFont="1" applyFill="1" applyBorder="1" applyAlignment="1" applyProtection="0">
      <alignment vertical="bottom"/>
    </xf>
    <xf numFmtId="61" fontId="9" fillId="4" borderId="38" applyNumberFormat="1" applyFont="1" applyFill="1" applyBorder="1" applyAlignment="1" applyProtection="0">
      <alignment vertical="bottom"/>
    </xf>
    <xf numFmtId="60" fontId="9" fillId="4" borderId="38" applyNumberFormat="1" applyFont="1" applyFill="1" applyBorder="1" applyAlignment="1" applyProtection="0">
      <alignment vertical="bottom"/>
    </xf>
    <xf numFmtId="61" fontId="9" fillId="4" borderId="39" applyNumberFormat="1" applyFont="1" applyFill="1" applyBorder="1" applyAlignment="1" applyProtection="0">
      <alignment vertical="bottom"/>
    </xf>
    <xf numFmtId="59" fontId="9" fillId="4" borderId="40" applyNumberFormat="1" applyFont="1" applyFill="1" applyBorder="1" applyAlignment="1" applyProtection="0">
      <alignment vertical="bottom"/>
    </xf>
    <xf numFmtId="60" fontId="9" fillId="4" borderId="41" applyNumberFormat="1" applyFont="1" applyFill="1" applyBorder="1" applyAlignment="1" applyProtection="0">
      <alignment vertical="bottom"/>
    </xf>
    <xf numFmtId="61" fontId="9" fillId="4" borderId="42" applyNumberFormat="1" applyFont="1" applyFill="1" applyBorder="1" applyAlignment="1" applyProtection="0">
      <alignment vertical="bottom"/>
    </xf>
    <xf numFmtId="60" fontId="9" fillId="4" borderId="42" applyNumberFormat="1" applyFont="1" applyFill="1" applyBorder="1" applyAlignment="1" applyProtection="0">
      <alignment vertical="bottom"/>
    </xf>
    <xf numFmtId="61" fontId="9" fillId="4" borderId="43" applyNumberFormat="1" applyFont="1" applyFill="1" applyBorder="1" applyAlignment="1" applyProtection="0">
      <alignment vertical="bottom"/>
    </xf>
    <xf numFmtId="59" fontId="9" fillId="4" borderId="44" applyNumberFormat="1" applyFont="1" applyFill="1" applyBorder="1" applyAlignment="1" applyProtection="0">
      <alignment vertical="bottom"/>
    </xf>
    <xf numFmtId="60" fontId="9" fillId="4" borderId="45" applyNumberFormat="1" applyFont="1" applyFill="1" applyBorder="1" applyAlignment="1" applyProtection="0">
      <alignment vertical="bottom"/>
    </xf>
    <xf numFmtId="61" fontId="9" fillId="4" borderId="46" applyNumberFormat="1" applyFont="1" applyFill="1" applyBorder="1" applyAlignment="1" applyProtection="0">
      <alignment vertical="bottom"/>
    </xf>
    <xf numFmtId="60" fontId="9" fillId="4" borderId="46" applyNumberFormat="1" applyFont="1" applyFill="1" applyBorder="1" applyAlignment="1" applyProtection="0">
      <alignment vertical="bottom"/>
    </xf>
    <xf numFmtId="61" fontId="9" fillId="4" borderId="47" applyNumberFormat="1" applyFont="1" applyFill="1" applyBorder="1" applyAlignment="1" applyProtection="0">
      <alignment vertical="bottom"/>
    </xf>
    <xf numFmtId="49" fontId="9" fillId="8" borderId="48" applyNumberFormat="1" applyFont="1" applyFill="1" applyBorder="1" applyAlignment="1" applyProtection="0">
      <alignment vertical="bottom"/>
    </xf>
    <xf numFmtId="60" fontId="9" fillId="8" borderId="49" applyNumberFormat="1" applyFont="1" applyFill="1" applyBorder="1" applyAlignment="1" applyProtection="0">
      <alignment vertical="bottom"/>
    </xf>
    <xf numFmtId="61" fontId="9" fillId="8" borderId="50" applyNumberFormat="1" applyFont="1" applyFill="1" applyBorder="1" applyAlignment="1" applyProtection="0">
      <alignment vertical="bottom"/>
    </xf>
    <xf numFmtId="60" fontId="9" fillId="8" borderId="50" applyNumberFormat="1" applyFont="1" applyFill="1" applyBorder="1" applyAlignment="1" applyProtection="0">
      <alignment vertical="bottom"/>
    </xf>
    <xf numFmtId="61" fontId="9" fillId="8" borderId="51" applyNumberFormat="1" applyFont="1" applyFill="1" applyBorder="1" applyAlignment="1" applyProtection="0">
      <alignment vertical="bottom"/>
    </xf>
    <xf numFmtId="0" fontId="0" applyNumberFormat="1" applyFont="1" applyFill="0" applyBorder="0" applyAlignment="1" applyProtection="0">
      <alignment vertical="bottom"/>
    </xf>
    <xf numFmtId="49" fontId="9" fillId="4" borderId="52" applyNumberFormat="1" applyFont="1" applyFill="1" applyBorder="1" applyAlignment="1" applyProtection="0">
      <alignment vertical="bottom"/>
    </xf>
    <xf numFmtId="0" fontId="9" fillId="4" borderId="53" applyNumberFormat="1" applyFont="1" applyFill="1" applyBorder="1" applyAlignment="1" applyProtection="0">
      <alignment vertical="bottom"/>
    </xf>
    <xf numFmtId="60" fontId="9" fillId="4" borderId="54" applyNumberFormat="1" applyFont="1" applyFill="1" applyBorder="1" applyAlignment="1" applyProtection="0">
      <alignment vertical="bottom"/>
    </xf>
    <xf numFmtId="61" fontId="9" fillId="4" borderId="54" applyNumberFormat="1" applyFont="1" applyFill="1" applyBorder="1" applyAlignment="1" applyProtection="0">
      <alignment vertical="bottom"/>
    </xf>
    <xf numFmtId="61" fontId="9" fillId="4" borderId="55" applyNumberFormat="1" applyFont="1" applyFill="1" applyBorder="1" applyAlignment="1" applyProtection="0">
      <alignment vertical="bottom"/>
    </xf>
    <xf numFmtId="49" fontId="9" fillId="4" borderId="56" applyNumberFormat="1" applyFont="1" applyFill="1" applyBorder="1" applyAlignment="1" applyProtection="0">
      <alignment vertical="bottom"/>
    </xf>
    <xf numFmtId="0" fontId="9" fillId="4" borderId="57" applyNumberFormat="1" applyFont="1" applyFill="1" applyBorder="1" applyAlignment="1" applyProtection="0">
      <alignment vertical="bottom"/>
    </xf>
    <xf numFmtId="60" fontId="9" fillId="4" borderId="58" applyNumberFormat="1" applyFont="1" applyFill="1" applyBorder="1" applyAlignment="1" applyProtection="0">
      <alignment vertical="bottom"/>
    </xf>
    <xf numFmtId="61" fontId="9" fillId="4" borderId="58" applyNumberFormat="1" applyFont="1" applyFill="1" applyBorder="1" applyAlignment="1" applyProtection="0">
      <alignment vertical="bottom"/>
    </xf>
    <xf numFmtId="61" fontId="9" fillId="4" borderId="59" applyNumberFormat="1" applyFont="1" applyFill="1" applyBorder="1" applyAlignment="1" applyProtection="0">
      <alignment vertical="bottom"/>
    </xf>
    <xf numFmtId="49" fontId="9" fillId="4" borderId="60" applyNumberFormat="1" applyFont="1" applyFill="1" applyBorder="1" applyAlignment="1" applyProtection="0">
      <alignment vertical="bottom"/>
    </xf>
    <xf numFmtId="0" fontId="9" fillId="4" borderId="61" applyNumberFormat="1" applyFont="1" applyFill="1" applyBorder="1" applyAlignment="1" applyProtection="0">
      <alignment vertical="bottom"/>
    </xf>
    <xf numFmtId="60" fontId="9" fillId="4" borderId="62" applyNumberFormat="1" applyFont="1" applyFill="1" applyBorder="1" applyAlignment="1" applyProtection="0">
      <alignment vertical="bottom"/>
    </xf>
    <xf numFmtId="61" fontId="9" fillId="4" borderId="62" applyNumberFormat="1" applyFont="1" applyFill="1" applyBorder="1" applyAlignment="1" applyProtection="0">
      <alignment vertical="bottom"/>
    </xf>
    <xf numFmtId="61" fontId="9" fillId="4" borderId="63" applyNumberFormat="1" applyFont="1" applyFill="1" applyBorder="1" applyAlignment="1" applyProtection="0">
      <alignment vertical="bottom"/>
    </xf>
    <xf numFmtId="0" fontId="9" fillId="8" borderId="49" applyNumberFormat="1" applyFont="1" applyFill="1" applyBorder="1" applyAlignment="1" applyProtection="0">
      <alignment vertical="bottom"/>
    </xf>
    <xf numFmtId="0" fontId="0" applyNumberFormat="1" applyFont="1" applyFill="0" applyBorder="0" applyAlignment="1" applyProtection="0">
      <alignment vertical="bottom"/>
    </xf>
    <xf numFmtId="59" fontId="9" fillId="4" borderId="52" applyNumberFormat="1" applyFont="1" applyFill="1" applyBorder="1" applyAlignment="1" applyProtection="0">
      <alignment vertical="bottom"/>
    </xf>
    <xf numFmtId="60" fontId="9" fillId="4" borderId="53" applyNumberFormat="1" applyFont="1" applyFill="1" applyBorder="1" applyAlignment="1" applyProtection="0">
      <alignment vertical="bottom"/>
    </xf>
    <xf numFmtId="59" fontId="9" fillId="4" borderId="56" applyNumberFormat="1" applyFont="1" applyFill="1" applyBorder="1" applyAlignment="1" applyProtection="0">
      <alignment vertical="bottom"/>
    </xf>
    <xf numFmtId="60" fontId="9" fillId="4" borderId="57" applyNumberFormat="1" applyFont="1" applyFill="1" applyBorder="1" applyAlignment="1" applyProtection="0">
      <alignment vertical="bottom"/>
    </xf>
    <xf numFmtId="0" fontId="9" fillId="4" borderId="63" applyNumberFormat="1" applyFont="1" applyFill="1" applyBorder="1" applyAlignment="1" applyProtection="0">
      <alignment vertical="bottom"/>
    </xf>
  </cellXfs>
  <cellStyles count="1">
    <cellStyle name="Normal" xfId="0" builtinId="0"/>
  </cellStyles>
  <dxfs count="27">
    <dxf>
      <fill>
        <patternFill patternType="solid">
          <fgColor indexed="15"/>
          <bgColor indexed="16"/>
        </patternFill>
      </fill>
    </dxf>
    <dxf>
      <fill>
        <patternFill patternType="solid">
          <fgColor indexed="15"/>
          <bgColor indexed="17"/>
        </patternFill>
      </fill>
    </dxf>
    <dxf>
      <fill>
        <patternFill patternType="solid">
          <fgColor indexed="15"/>
          <bgColor indexed="14"/>
        </patternFill>
      </fill>
    </dxf>
    <dxf>
      <font>
        <color rgb="ff000000"/>
      </font>
      <border>
        <left style="thin">
          <color indexed="20"/>
        </left>
        <right style="thin">
          <color indexed="20"/>
        </right>
        <top style="thin">
          <color indexed="20"/>
        </top>
        <bottom style="thin">
          <color indexed="20"/>
        </bottom>
        <diagonal/>
        <vertical style="thin">
          <color indexed="23"/>
        </vertical>
        <horizontal>
          <color indexed="15"/>
        </horizontal>
      </border>
    </dxf>
    <dxf>
      <font>
        <b val="1"/>
        <color rgb="ff000000"/>
      </font>
      <fill>
        <patternFill patternType="solid">
          <fgColor indexed="15"/>
          <bgColor indexed="19"/>
        </patternFill>
      </fill>
      <border>
        <left style="thin">
          <color indexed="20"/>
        </left>
        <right style="thin">
          <color indexed="20"/>
        </right>
        <top style="thin">
          <color indexed="20"/>
        </top>
        <bottom style="thin">
          <color indexed="21"/>
        </bottom>
        <diagonal/>
        <vertical style="thin">
          <color indexed="22"/>
        </vertical>
        <horizontal>
          <color indexed="22"/>
        </horizontal>
      </border>
    </dxf>
    <dxf>
      <font>
        <b val="1"/>
        <color rgb="ff000000"/>
      </font>
      <fill>
        <patternFill patternType="solid">
          <fgColor indexed="15"/>
          <bgColor indexed="19"/>
        </patternFill>
      </fill>
      <border>
        <left style="thin">
          <color indexed="21"/>
        </left>
        <right style="thin">
          <color indexed="21"/>
        </right>
        <top/>
        <bottom style="medium">
          <color indexed="21"/>
        </bottom>
        <diagonal/>
        <vertical style="thin">
          <color indexed="21"/>
        </vertical>
        <horizontal>
          <color indexed="8"/>
        </horizontal>
      </border>
    </dxf>
    <dxf>
      <font>
        <b val="1"/>
        <color rgb="ff000000"/>
      </font>
      <border>
        <left style="thin">
          <color indexed="20"/>
        </left>
        <right style="thin">
          <color indexed="15"/>
        </right>
        <top style="thin">
          <color indexed="20"/>
        </top>
        <bottom style="thin">
          <color indexed="20"/>
        </bottom>
        <diagonal/>
        <vertical>
          <color indexed="15"/>
        </vertical>
        <horizontal>
          <color indexed="15"/>
        </horizontal>
      </border>
    </dxf>
    <dxf>
      <font>
        <b val="1"/>
        <color rgb="ff000000"/>
      </font>
      <border>
        <left style="thin">
          <color indexed="20"/>
        </left>
        <right style="thin">
          <color indexed="15"/>
        </right>
        <top style="thin">
          <color indexed="26"/>
        </top>
        <bottom style="thin">
          <color indexed="26"/>
        </bottom>
        <diagonal/>
        <vertical>
          <color indexed="15"/>
        </vertical>
        <horizontal>
          <color indexed="8"/>
        </horizontal>
      </border>
    </dxf>
    <dxf>
      <font>
        <color rgb="ff000000"/>
      </font>
      <fill>
        <patternFill patternType="solid">
          <fgColor indexed="15"/>
          <bgColor indexed="27"/>
        </patternFill>
      </fill>
      <border>
        <left style="thin">
          <color indexed="28"/>
        </left>
        <right style="thin">
          <color indexed="28"/>
        </right>
        <top/>
        <bottom/>
        <diagonal/>
        <vertical style="thin">
          <color indexed="29"/>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15"/>
          <bgColor indexed="19"/>
        </patternFill>
      </fill>
      <border>
        <left style="thin">
          <color indexed="20"/>
        </left>
        <right style="thin">
          <color indexed="20"/>
        </right>
        <top style="thin">
          <color indexed="21"/>
        </top>
        <bottom style="thin">
          <color indexed="26"/>
        </bottom>
        <diagonal/>
        <vertical style="thin">
          <color indexed="25"/>
        </vertical>
        <horizontal>
          <color indexed="22"/>
        </horizontal>
      </border>
    </dxf>
    <dxf>
      <font>
        <color rgb="ff000000"/>
      </font>
      <border>
        <left style="thin">
          <color indexed="20"/>
        </left>
        <right style="thin">
          <color indexed="20"/>
        </right>
        <top style="thin">
          <color indexed="20"/>
        </top>
        <bottom style="thin">
          <color indexed="20"/>
        </bottom>
        <diagonal/>
        <vertical style="thin">
          <color indexed="23"/>
        </vertical>
        <horizontal style="thin">
          <color indexed="20"/>
        </horizontal>
      </border>
    </dxf>
    <dxf>
      <font>
        <b val="1"/>
        <color rgb="ff000000"/>
      </font>
      <fill>
        <patternFill patternType="solid">
          <fgColor indexed="15"/>
          <bgColor indexed="19"/>
        </patternFill>
      </fill>
      <border>
        <left style="thin">
          <color indexed="20"/>
        </left>
        <right style="thin">
          <color indexed="20"/>
        </right>
        <top style="thin">
          <color indexed="20"/>
        </top>
        <bottom style="thin">
          <color indexed="21"/>
        </bottom>
        <diagonal/>
        <vertical style="thin">
          <color indexed="22"/>
        </vertical>
        <horizontal>
          <color indexed="22"/>
        </horizontal>
      </border>
    </dxf>
    <dxf>
      <font>
        <b val="1"/>
        <color rgb="ff000000"/>
      </font>
      <fill>
        <patternFill patternType="solid">
          <fgColor indexed="15"/>
          <bgColor indexed="19"/>
        </patternFill>
      </fill>
      <border>
        <left style="thin">
          <color indexed="21"/>
        </left>
        <right style="thin">
          <color indexed="21"/>
        </right>
        <top/>
        <bottom style="medium">
          <color indexed="21"/>
        </bottom>
        <diagonal/>
        <vertical style="thin">
          <color indexed="21"/>
        </vertical>
        <horizontal>
          <color indexed="8"/>
        </horizontal>
      </border>
    </dxf>
    <dxf>
      <font>
        <b val="1"/>
        <color rgb="ff000000"/>
      </font>
      <border>
        <left style="thin">
          <color indexed="20"/>
        </left>
        <right style="thin">
          <color indexed="13"/>
        </right>
        <top style="thin">
          <color indexed="20"/>
        </top>
        <bottom style="thin">
          <color indexed="20"/>
        </bottom>
        <diagonal/>
        <vertical>
          <color indexed="20"/>
        </vertical>
        <horizontal style="thin">
          <color indexed="20"/>
        </horizontal>
      </border>
    </dxf>
    <dxf>
      <font>
        <b val="1"/>
        <color rgb="ff000000"/>
      </font>
      <border>
        <left style="thin">
          <color indexed="20"/>
        </left>
        <right style="thin">
          <color indexed="13"/>
        </right>
        <top style="thin">
          <color indexed="26"/>
        </top>
        <bottom style="thin">
          <color indexed="26"/>
        </bottom>
        <diagonal/>
        <vertical>
          <color indexed="20"/>
        </vertical>
        <horizontal>
          <color indexed="8"/>
        </horizontal>
      </border>
    </dxf>
    <dxf>
      <font>
        <color rgb="ff000000"/>
      </font>
      <fill>
        <patternFill patternType="solid">
          <fgColor indexed="15"/>
          <bgColor indexed="27"/>
        </patternFill>
      </fill>
      <border>
        <left style="thin">
          <color indexed="20"/>
        </left>
        <right style="thin">
          <color indexed="20"/>
        </right>
        <top/>
        <bottom/>
        <diagonal/>
        <vertical style="thin">
          <color indexed="29"/>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15"/>
          <bgColor indexed="19"/>
        </patternFill>
      </fill>
      <border>
        <left style="thin">
          <color indexed="20"/>
        </left>
        <right style="thin">
          <color indexed="20"/>
        </right>
        <top style="thin">
          <color indexed="21"/>
        </top>
        <bottom style="thin">
          <color indexed="26"/>
        </bottom>
        <diagonal/>
        <vertical style="thin">
          <color indexed="25"/>
        </vertical>
        <horizontal>
          <color indexed="22"/>
        </horizontal>
      </border>
    </dxf>
    <dxf>
      <font>
        <color rgb="ff000000"/>
      </font>
      <border>
        <left style="thin">
          <color indexed="20"/>
        </left>
        <right style="thin">
          <color indexed="20"/>
        </right>
        <top style="thin">
          <color indexed="20"/>
        </top>
        <bottom style="thin">
          <color indexed="20"/>
        </bottom>
        <diagonal/>
        <vertical style="thin">
          <color indexed="23"/>
        </vertical>
        <horizontal style="thin">
          <color indexed="20"/>
        </horizontal>
      </border>
    </dxf>
    <dxf>
      <font>
        <b val="1"/>
        <color rgb="ff000000"/>
      </font>
      <fill>
        <patternFill patternType="solid">
          <fgColor indexed="15"/>
          <bgColor indexed="19"/>
        </patternFill>
      </fill>
      <border>
        <left style="thin">
          <color indexed="20"/>
        </left>
        <right style="thin">
          <color indexed="20"/>
        </right>
        <top style="thin">
          <color indexed="20"/>
        </top>
        <bottom style="thin">
          <color indexed="21"/>
        </bottom>
        <diagonal/>
        <vertical style="thin">
          <color indexed="22"/>
        </vertical>
        <horizontal>
          <color indexed="22"/>
        </horizontal>
      </border>
    </dxf>
    <dxf>
      <font>
        <b val="1"/>
        <color rgb="ff000000"/>
      </font>
      <fill>
        <patternFill patternType="solid">
          <fgColor indexed="15"/>
          <bgColor indexed="19"/>
        </patternFill>
      </fill>
      <border>
        <left style="thin">
          <color indexed="21"/>
        </left>
        <right style="thin">
          <color indexed="21"/>
        </right>
        <top/>
        <bottom style="medium">
          <color indexed="21"/>
        </bottom>
        <diagonal/>
        <vertical style="thin">
          <color indexed="21"/>
        </vertical>
        <horizontal>
          <color indexed="8"/>
        </horizontal>
      </border>
    </dxf>
    <dxf>
      <font>
        <b val="1"/>
        <color rgb="ff000000"/>
      </font>
      <border>
        <left style="thin">
          <color indexed="20"/>
        </left>
        <right style="thin">
          <color indexed="13"/>
        </right>
        <top style="thin">
          <color indexed="20"/>
        </top>
        <bottom style="thin">
          <color indexed="20"/>
        </bottom>
        <diagonal/>
        <vertical>
          <color indexed="20"/>
        </vertical>
        <horizontal style="thin">
          <color indexed="20"/>
        </horizontal>
      </border>
    </dxf>
    <dxf>
      <font>
        <b val="1"/>
        <color rgb="ff000000"/>
      </font>
      <border>
        <left style="thin">
          <color indexed="20"/>
        </left>
        <right style="thin">
          <color indexed="13"/>
        </right>
        <top style="thin">
          <color indexed="26"/>
        </top>
        <bottom style="thin">
          <color indexed="26"/>
        </bottom>
        <diagonal/>
        <vertical>
          <color indexed="20"/>
        </vertical>
        <horizontal>
          <color indexed="8"/>
        </horizontal>
      </border>
    </dxf>
    <dxf>
      <font>
        <color rgb="ff000000"/>
      </font>
      <fill>
        <patternFill patternType="solid">
          <fgColor indexed="15"/>
          <bgColor indexed="27"/>
        </patternFill>
      </fill>
      <border>
        <left style="thin">
          <color indexed="20"/>
        </left>
        <right style="thin">
          <color indexed="20"/>
        </right>
        <top/>
        <bottom/>
        <diagonal/>
        <vertical style="thin">
          <color indexed="29"/>
        </vertical>
        <horizontal>
          <color indexed="8"/>
        </horizontal>
      </border>
    </dxf>
    <dxf>
      <font>
        <color rgb="ff000000"/>
      </font>
      <border>
        <left/>
        <right/>
        <top style="thin">
          <color indexed="26"/>
        </top>
        <bottom style="thin">
          <color indexed="26"/>
        </bottom>
        <diagonal/>
      </border>
    </dxf>
    <dxf>
      <font>
        <b val="1"/>
        <color rgb="ff000000"/>
      </font>
      <fill>
        <patternFill patternType="solid">
          <fgColor indexed="15"/>
          <bgColor indexed="19"/>
        </patternFill>
      </fill>
      <border>
        <left style="thin">
          <color indexed="20"/>
        </left>
        <right style="thin">
          <color indexed="20"/>
        </right>
        <top style="thin">
          <color indexed="21"/>
        </top>
        <bottom style="thin">
          <color indexed="26"/>
        </bottom>
        <diagonal/>
        <vertical style="thin">
          <color indexed="25"/>
        </vertical>
        <horizontal>
          <color indexed="22"/>
        </horizontal>
      </border>
    </dxf>
  </dxfs>
  <tableStyles count="3">
    <tableStyle name="PivotStyleCustom01">
      <tableStyleElement type="wholeTable" dxfId="3"/>
      <tableStyleElement type="headerRow" dxfId="4"/>
      <tableStyleElement type="firstColumnSubheading" dxfId="5"/>
      <tableStyleElement type="secondColumnSubheading" dxfId="5"/>
      <tableStyleElement type="thirdColumnSubheading" dxfId="5"/>
      <tableStyleElement type="firstColumn" dxfId="6"/>
      <tableStyleElement type="lastColumn" dxfId="6"/>
      <tableStyleElement type="firstRowSubheading" dxfId="7"/>
      <tableStyleElement type="secondRowSubheading" dxfId="7"/>
      <tableStyleElement type="thirdRowSubheading" dxfId="7"/>
      <tableStyleElement type="firstSubtotalColumn" dxfId="8"/>
      <tableStyleElement type="secondSubtotalColumn" dxfId="8"/>
      <tableStyleElement type="thirdSubtotalColumn" dxfId="8"/>
      <tableStyleElement type="firstSubtotalRow" dxfId="9"/>
      <tableStyleElement type="secondSubtotalRow" dxfId="9"/>
      <tableStyleElement type="thirdSubtotalRow" dxfId="9"/>
      <tableStyleElement type="totalRow" dxfId="10"/>
    </tableStyle>
    <tableStyle name="PivotStyleCustom02">
      <tableStyleElement type="wholeTable" dxfId="11"/>
      <tableStyleElement type="headerRow" dxfId="12"/>
      <tableStyleElement type="firstColumnSubheading" dxfId="13"/>
      <tableStyleElement type="secondColumnSubheading" dxfId="13"/>
      <tableStyleElement type="thirdColumnSubheading" dxfId="13"/>
      <tableStyleElement type="firstColumn" dxfId="14"/>
      <tableStyleElement type="lastColumn" dxfId="14"/>
      <tableStyleElement type="firstRowSubheading" dxfId="15"/>
      <tableStyleElement type="secondRowSubheading" dxfId="15"/>
      <tableStyleElement type="thirdRowSubheading" dxfId="15"/>
      <tableStyleElement type="firstSubtotalColumn" dxfId="16"/>
      <tableStyleElement type="secondSubtotalColumn" dxfId="16"/>
      <tableStyleElement type="thirdSubtotalColumn" dxfId="16"/>
      <tableStyleElement type="firstSubtotalRow" dxfId="17"/>
      <tableStyleElement type="secondSubtotalRow" dxfId="17"/>
      <tableStyleElement type="thirdSubtotalRow" dxfId="17"/>
      <tableStyleElement type="totalRow" dxfId="18"/>
    </tableStyle>
    <tableStyle name="PivotStyleCustom03">
      <tableStyleElement type="wholeTable" dxfId="19"/>
      <tableStyleElement type="headerRow" dxfId="20"/>
      <tableStyleElement type="firstColumnSubheading" dxfId="21"/>
      <tableStyleElement type="secondColumnSubheading" dxfId="21"/>
      <tableStyleElement type="thirdColumnSubheading" dxfId="21"/>
      <tableStyleElement type="firstColumn" dxfId="22"/>
      <tableStyleElement type="lastColumn" dxfId="22"/>
      <tableStyleElement type="firstRowSubheading" dxfId="23"/>
      <tableStyleElement type="secondRowSubheading" dxfId="23"/>
      <tableStyleElement type="thirdRowSubheading" dxfId="23"/>
      <tableStyleElement type="firstSubtotalColumn" dxfId="24"/>
      <tableStyleElement type="secondSubtotalColumn" dxfId="24"/>
      <tableStyleElement type="thirdSubtotalColumn" dxfId="24"/>
      <tableStyleElement type="firstSubtotalRow" dxfId="25"/>
      <tableStyleElement type="secondSubtotalRow" dxfId="25"/>
      <tableStyleElement type="thirdSubtotalRow" dxfId="25"/>
      <tableStyleElement type="totalRow" dxfId="26"/>
    </tableStyle>
  </tableStyles>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4cccc"/>
      <rgbColor rgb="00000000"/>
      <rgbColor rgb="ffb7e1cd"/>
      <rgbColor rgb="fffff2cc"/>
      <rgbColor rgb="ffd9ead3"/>
      <rgbColor rgb="ffd9e6fc"/>
      <rgbColor rgb="ffd4d4d4"/>
      <rgbColor rgb="ff8db5f8"/>
      <rgbColor rgb="ffc6dafb"/>
      <rgbColor rgb="ffdfdfdf"/>
      <rgbColor rgb="ffa2acbd"/>
      <rgbColor rgb="ffd0d5de"/>
      <rgbColor rgb="ff4285f4"/>
      <rgbColor rgb="ffd8d8d8"/>
      <rgbColor rgb="7f7f7f7f"/>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pivotCacheDefinition" Target="pivotCache/pivotCacheDefinition1.xml"/><Relationship Id="rId12" Type="http://schemas.openxmlformats.org/officeDocument/2006/relationships/pivotCacheDefinition" Target="pivotCache/pivotCacheDefinition2.xml"/><Relationship Id="rId13" Type="http://schemas.openxmlformats.org/officeDocument/2006/relationships/pivotCacheDefinition" Target="pivotCache/pivotCacheDefinition3.xml"/></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r="http://schemas.openxmlformats.org/officeDocument/2006/relationships" xmlns:mc="http://schemas.openxmlformats.org/markup-compatibility/2006" xmlns="http://schemas.openxmlformats.org/spreadsheetml/2006/main" r:id="rId1" refreshedDate="0" recordCount="185" createdVersion="7">
  <cacheSource type="worksheet">
    <worksheetSource ref="A1:AA186" sheet="orders"/>
  </cacheSource>
  <cacheFields count="27">
    <cacheField name="№" numFmtId="0">
      <sharedItems containsNonDate="0" containsString="0" containsBlank="1" containsNumber="1" containsInteger="1" minValue="1" maxValue="171" count="17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m/>
      </sharedItems>
    </cacheField>
    <cacheField name="Місяць" numFmtId="0">
      <sharedItems containsNonDate="0" containsDate="1" containsString="0" containsBlank="1" minDate="2024-04-01T00:00:00" maxDate="2024-11-01T00:00:00" count="9">
        <d v="2024-04-01T00:00:00"/>
        <d v="2024-05-01T00:00:00"/>
        <d v="2024-06-01T00:00:00"/>
        <d v="2024-07-01T00:00:00"/>
        <d v="2024-08-01T00:00:00"/>
        <d v="2024-09-01T00:00:00"/>
        <d v="2024-10-01T00:00:00"/>
        <d v="2024-11-01T00:00:00"/>
        <m/>
      </sharedItems>
    </cacheField>
    <cacheField name="Дата Замовлення" numFmtId="0">
      <sharedItems containsNonDate="0" containsDate="1" containsString="0" containsBlank="1" minDate="2024-04-08T00:00:00" maxDate="2024-11-06T00:00:00" count="42">
        <d v="2024-04-08T00:00:00"/>
        <d v="2024-04-12T00:00:00"/>
        <d v="2024-04-19T00:00:00"/>
        <d v="2024-04-18T00:00:00"/>
        <d v="2024-04-20T00:00:00"/>
        <d v="2024-05-07T00:00:00"/>
        <d v="2024-05-25T00:00:00"/>
        <d v="2024-05-31T00:00:00"/>
        <d v="2024-06-02T00:00:00"/>
        <d v="2024-06-08T00:00:00"/>
        <d v="2024-06-15T00:00:00"/>
        <d v="2024-06-17T00:00:00"/>
        <d v="2024-06-18T00:00:00"/>
        <d v="2024-06-19T00:00:00"/>
        <d v="2024-06-23T00:00:00"/>
        <d v="2024-06-30T00:00:00"/>
        <d v="2024-07-03T00:00:00"/>
        <d v="2024-07-08T00:00:00"/>
        <d v="2024-07-14T00:00:00"/>
        <d v="2024-07-15T00:00:00"/>
        <d v="2024-07-17T00:00:00"/>
        <d v="2024-07-20T00:00:00"/>
        <d v="2024-08-02T00:00:00"/>
        <d v="2024-08-04T00:00:00"/>
        <d v="2024-08-08T00:00:00"/>
        <d v="2024-08-18T00:00:00"/>
        <d v="2024-08-25T00:00:00"/>
        <d v="2024-08-26T00:00:00"/>
        <d v="2024-08-29T00:00:00"/>
        <d v="2024-09-10T00:00:00"/>
        <d v="2024-09-14T00:00:00"/>
        <d v="2024-10-01T00:00:00"/>
        <d v="2024-10-02T00:00:00"/>
        <d v="2024-10-06T00:00:00"/>
        <d v="2024-10-14T00:00:00"/>
        <d v="2024-10-26T00:00:00"/>
        <d v="2024-11-02T00:00:00"/>
        <d v="2024-11-03T00:00:00"/>
        <d v="2024-11-04T00:00:00"/>
        <d v="2024-11-05T00:00:00"/>
        <d v="2024-11-06T00:00:00"/>
        <m/>
      </sharedItems>
    </cacheField>
    <cacheField name="Рекомендація SD" numFmtId="0">
      <sharedItems containsNonDate="0" containsString="0" containsBlank="1" containsNumber="1" containsInteger="1" minValue="0" maxValue="1" count="3">
        <n v="1"/>
        <n v="0"/>
        <m/>
      </sharedItems>
    </cacheField>
    <cacheField name="Категорія" numFmtId="0">
      <sharedItems containsNonDate="0" containsBlank="1" count="18">
        <s v="Антена (відео)"/>
        <s v="Відеопередавач (VTX)"/>
        <s v="Камера"/>
        <s v="Конденсатор"/>
        <s v="Контролер"/>
        <s v="Мотори"/>
        <s v="Обладнання"/>
        <s v="Пропеллери"/>
        <s v="Рама"/>
        <s v="Вуп"/>
        <s v="Ресівер ERLS"/>
        <s v="3Д друк"/>
        <s v="TX ELRS"/>
        <s v="Акумулятор"/>
        <s v="Стрепи"/>
        <s v="Послуги"/>
        <s v="Пігтейл"/>
        <m/>
      </sharedItems>
    </cacheField>
    <cacheField name="Модель" numFmtId="0">
      <sharedItems containsNonDate="0" containsBlank="1" count="85">
        <s v="Rush Cherry SMA-RHCP-160mm"/>
        <s v="RUSH MAX SOLO 5.8GHz 2.5W 48CH VTX"/>
        <s v="Caddx Ratel 2"/>
        <s v="EEUFR1V102B"/>
        <s v="SpeedyBee F405 V3 50A"/>
        <s v="BrotherHobby Avenger 2806.5 1300KV"/>
        <s v="EMAX ECOII 2807 1300KV"/>
        <s v="Смоукстоппер"/>
        <s v="HQprop 7040 7X4X3 2 Pairs на один дрон"/>
        <s v="HQprop HQ 7X4X3 7040"/>
        <s v="Mark4 7inch 295mm"/>
        <s v="Накладки на раму Mark4 7inch 295mm"/>
        <s v="HappyModel ES900RX 915MHz 1PC 915Mhz RX"/>
        <s v="Флюс AMTECH NC-559-ASM"/>
        <s v="Килимок для паяння"/>
        <s v="Набір термоусадок"/>
        <s v="Набір викруток для пропів"/>
        <s v="Кабель живлення"/>
        <s v="Жало до паяльника С4"/>
        <s v="Жало до паяльника ВС2"/>
        <s v="Припій 0,8мм 200г"/>
        <s v="Набір викруток"/>
        <s v="Набір для паяння"/>
        <s v="Кріплення для антен"/>
        <s v="Навчальна плата для паяння"/>
        <s v="Паяльник"/>
        <s v="HappyModel ES900TX 915MHz"/>
        <s v="LiIon 6s1p Samsung INR21700-40T"/>
        <s v="LiIon 6s2p Samsung INR21700-40T"/>
        <s v="3 Рука"/>
        <s v="Тестер"/>
        <s v="Зміїна шкіра"/>
        <s v="Кусачки для зняття ізоляції"/>
        <s v="Hook Loop Nylon Straps"/>
        <s v="BAYCK ELRS 915MHz"/>
        <s v="LiIon 6s2p Samsung 21700 8000 mah"/>
        <s v="SKYZONE SKY04X PRO"/>
        <s v="Маркери"/>
        <s v="ToolkitRC M6D"/>
        <s v="BetaFPV Meteor75 pro"/>
        <s v="Ремінець на шию"/>
        <s v="Radiomaster TX12 MKII Carry Case"/>
        <s v="Органайзер"/>
        <s v="HQProp 7X4X3 7040"/>
        <s v="Night Eagle 3 V2"/>
        <s v="RUSH TANK MAX SOLO 5.8GHz 2.5W"/>
        <s v="Mark4 Mark 4 7inch 295mm"/>
        <s v="6s2p Samsung 21700 8000 mah"/>
        <s v="EVE INR21700-40P 4000mAh - 50A"/>
        <s v="припій 0,8мм 100г"/>
        <s v="термоскотч"/>
        <s v="FlashHobby 2807 1300KV"/>
        <s v="SpeedyBee F405 V4 55A"/>
        <s v="Фен"/>
        <s v="Connector 6pin"/>
        <s v="Connector 12WAG XT60"/>
        <s v="Зварка батарей 2р"/>
        <s v="Зварка батарей 3р"/>
        <s v="ReadyToSky 3115 900KV"/>
        <s v="BetafFPV 1s 550mAh 4pcs"/>
        <s v="BAYCK ELRS 2.4GHz"/>
        <s v="Electric Screwdriver"/>
        <s v="Mark4 5inch"/>
        <s v="Motor EMAX ECO II 2207 2400KV"/>
        <s v="HQProp 1050 10X5X3"/>
        <s v="HQProp 5040 5X4X3 Ethix"/>
        <s v="Mark4 10inch"/>
        <s v="Caddx Ratel PRO"/>
        <s v="Gemfan 1050 10X5X3"/>
        <s v="Lipo 100C 1550mah 4S"/>
        <s v="Термоусадка black, 6mmX10meter"/>
        <s v="GPS Module"/>
        <s v="Skydroid 5.8G"/>
        <s v="SMA F to MMCX M, 5CM"/>
        <s v="SMA F to MMCX M90, 5CM"/>
        <s v="RUSH Solo Tank 5.8G"/>
        <s v="Mark4 v2 10inch"/>
        <s v="Remove Solder Tape 1.5m / 3mm"/>
        <s v="Black Hex Drivers 4Pcs 1.5/2/2.5/3.0mm"/>
        <s v="5inch propeller guard"/>
        <s v="Beeper"/>
        <s v="SMA RHCP 123mm"/>
        <s v="SMA RHCP 150mm"/>
        <s v="SMA F to MMCX M, 8CM"/>
        <m/>
      </sharedItems>
    </cacheField>
    <cacheField name="Лінка" numFmtId="0">
      <sharedItems containsNonDate="0" containsBlank="1" count="158">
        <s v="https://www.aliexpress.com/item/4000201021654.html?spm=a2g0o.order_detail.order_detail_item.3.73d1f19cc8nGpQ"/>
        <s v="https://www.aliexpress.com/item/1005005874482290.html?spm=a2g0o.order_detail.order_detail_item.3.50edf19cnLTLr9"/>
        <s v="https://www.aliexpress.com/item/1005002834071651.html?spm=a2g0o.order_detail.order_detail_item.4.6710f19cojSi3c"/>
        <s v="https://imrad.com.ua/ua/eeufr1v102b-1-388457"/>
        <s v="https://www.aliexpress.com/item/1005005061766618.html?spm=a2g0o.order_detail.order_detail_item.4.3cd2f19cmSMdY7"/>
        <s v="https://www.aliexpress.com/item/1005005218954990.html?spm=a2g0o.order_detail.order_detail_item.7.6710f19cojSi3c"/>
        <s v="https://www.aliexpress.com/item/1005005604306168.html?spm=a2g0o.order_detail.order_detail_item.4.3764f19cRczBGQ"/>
        <s v="https://www.aliexpress.com/item/32952721729.html?spm=a2g0o.order_list.order_list_main.23.3bb918021lcU1n"/>
        <s v="https://www.aliexpress.com/item/1005001752187882.html?spm=a2g0o.order_detail.order_detail_item.4.4afaf19cnIbVGf"/>
        <s v="https://www.aliexpress.com/item/1005003970081010.html?spm=a2g0o.order_list.order_list_main.11.3bb918021lcU1n"/>
        <s v="https://www.aliexpress.com/item/1005001657419640.html?spm=a2g0o.order_detail.order_detail_item.3.70b2f19cyZsOWm"/>
        <s v="https://www.aliexpress.com/item/4000494450966.html?spm=a2g0o.order_detail.order_detail_item.4.55e9f19ctdxJsT"/>
        <s v="https://www.aliexpress.com/item/1005006336830626.html?spm=a2g0o.order_detail.order_detail_item.3.6444f19cLONC1S"/>
        <s v="https://www.aliexpress.com/item/1005002177121801.html?spm=a2g0o.order_list.order_list_main.5.3bb918021lcU1n"/>
        <s v="https://microteh.ck.ua/index.php?route=product/product&amp;path=27_12585&amp;product_id=23701"/>
        <s v="https://www.aliexpress.com/item/1005005654271038.html?spm=a2g0o.order_list.order_list_main.5.21ef1802qEqYPe"/>
        <s v="https://www.aliexpress.com/item/1005005183989038.html?spm=a2g0o.order_list.order_list_main.10.21ef1802qEqYPe"/>
        <s v="https://www.aliexpress.com/item/1005006134879903.html?spm=a2g0o.order_list.order_list_main.15.21ef1802qEqYPe"/>
        <s v="https://www.aliexpress.com/item/1005005699080628.html?spm=a2g0o.order_list.order_list_main.25.21ef1802qEqYPe"/>
        <s v="https://www.aliexpress.com/item/1005006125240838.html?spm=a2g0o.order_list.order_list_main.20.21ef1802qEqYPe"/>
        <s v="https://www.aliexpress.com/item/1005006125240838.html?spm=a2g0o.order_list.order_list_main.19.21ef1802qEqYPe"/>
        <s v="https://www.aliexpress.com/item/1005005926112139.html?spm=a2g0o.order_detail.order_detail_item.3.733af19cPDwGTZ"/>
        <s v="https://www.aliexpress.com/item/1005006380572355.html?spm=a2g0o.order_list.order_list_main.10.572d1802rG06dd"/>
        <s v="https://t.me/c/1537026777/130861"/>
        <s v="https://sdua.tech/print/order"/>
        <s v="@went2kill"/>
        <s v="https://www.olx.ua/d/uk/obyavlenie/nabr-payalnik-pinecil-v2-kabel-analog-ts100-ts101-IDRiXXc.html"/>
        <s v="tg: info"/>
        <s v="https://res.ua/zbirka-akumulyatorna-6s1p-na-elem-samsung-inr21700-40t-sdi-4000mag-45a-vertikalna-batka-dron-cb0022645.html"/>
        <s v="https://res.ua/akumulyator-liion-6s2p-samsung-21700-8000-mah-80a-90a-inr21700-40t-sdi-vertikalna-batka-dron-cb002174041.html"/>
        <s v="https://www.aliexpress.com/item/1005005859096465.html?spm=a2g0o.order_detail.order_detail_item.3.6a07f19cXKhPwH"/>
        <s v="https://www.aliexpress.com/item/1005005187636795.html?spm=a2g0o.order_detail.order_detail_item.5.6a07f19cXKhPwH"/>
        <s v="https://www.aliexpress.com/item/1005004831602643.html?spm=a2g0o.order_detail.order_detail_item.3.101af19cUYkew6"/>
        <s v="https://www.aliexpress.com/item/1005005863455770.html?spm=a2g0o.order_detail.order_detail_item.5.101af19cUYkew6"/>
        <s v="https://www.aliexpress.com/item/1005006001688372.html?spm=a2g0o.order_detail.order_detail_item.7.101af19cUYkew6"/>
        <s v="https://www.aliexpress.com/item/4000201021654.html?spm=a2g0o.order_detail.order_detail_item.4.11fef19c6gKXNR"/>
        <s v="https://www.aliexpress.com/item/1005005874482290.html?spm=a2g0o.order_detail.order_detail_item.4.48b2f19cJxlO1W"/>
        <s v="https://www.aliexpress.com/item/1005006056124972.html?spm=a2g0o.order_detail.order_detail_item.4.e674f19ckaYb3X"/>
        <s v="https://www.aliexpress.com/item/1005006144614109.html?spm=a2g0o.order_detail.order_detail_item.7.e674f19ckaYb3X"/>
        <s v="https://www.aliexpress.com/item/1005005961848463.html?spm=a2g0o.order_detail.order_detail_item.4.29a7f19cgvzQuu"/>
        <s v="https://www.aliexpress.com/item/1005006251874816.html?spm=a2g0o.order_detail.order_detail_item.4.293ff19ccOmuPW"/>
        <s v="https://www.aliexpress.com/item/1005006753650939.html?spm=a2g0o.order_detail.order_detail_item.4.6b19f19caDaY0E"/>
        <s v="https://www.aliexpress.com/item/1005006858688146.html?spm=a2g0o.order_detail.order_detail_item.4.2120f19cNNv4Rl"/>
        <s v="https://t.me/c/1537026777/182771"/>
        <s v="https://www.aliexpress.com/item/1005006394404312.html?spm=a2g0o.order_detail.order_detail_item.3.5775f19cGFH4Z3"/>
        <s v="https://www.aliexpress.com/item/1005003914116317.html?spm=a2g0o.order_detail.order_detail_item.3.2cddf19cj2jrzz"/>
        <s v="https://www.aliexpress.com/item/1005005036398104.html?spm=a2g0o.order_detail.order_detail_item.3.5520f19cm2hHTX"/>
        <s v="https://www.aliexpress.com/item/1005006326462952.html?spm=a2g0o.order_detail.order_detail_item.3.67b6f19cKoLhsV"/>
        <s v="https://www.olx.ua/d/uk/obyavlenie/betafpv-meteor75-pro-elrs-2-4-fpv-dron-2-batare-zaryadka-IDTWhsS.html"/>
        <s v="https://www.aliexpress.com/item/1005002061127981.html?spm=a2g0o.order_detail.order_detail_item.3.5403f19cAr7o8g"/>
        <s v="https://www.aliexpress.com/item/1005006028516963.html?spm=a2g0o.order_detail.order_detail_item.3.5575f19cQlC2fm"/>
        <s v="https://www.aliexpress.com/item/1005005691648280.html?spm=a2g0o.order_detail.order_detail_item.3.6bcaf19ckSbtES"/>
        <s v="https://www.aliexpress.com/item/1005006001830856.html?spm=a2g0o.order_list.order_list_main.53.60fb1802GxXY3w"/>
        <s v="https://www.aliexpress.com/item/1005006048562131.html?spm=a2g0o.order_detail.order_detail_item.4.6ffaf19ch8SaPS"/>
        <s v="https://www.aliexpress.com/item/1005006610140380.html?spm=a2g0o.order_detail.order_detail_item.4.4551f19cVIeUAe"/>
        <s v="https://www.aliexpress.com/item/1005006806032592.html?spm=a2g0o.order_list.order_list_main.11.20701802RYz8F4"/>
        <s v="https://www.aliexpress.com/item/1005006860597689.html?spm=a2g0o.order_detail.order_detail_item.3.144bf19cUd06Al"/>
        <s v="https://www.aliexpress.com/item/1005006251874816.html?spm=a2g0o.order_list.order_list_main.5.20701802RYz8F4"/>
        <s v="https://www.aliexpress.com/item/1005006326462952.html?spm=a2g0o.order_detail.order_detail_item.4.61cbf19cZO0nlk"/>
        <s v="https://www.aliexpress.com/item/1005006610140380.html?spm=a2g0o.order_list.order_list_main.85.20701802RYz8F4"/>
        <s v="https://www.aliexpress.com/item/1005005250431169.html?spm=a2g0o.order_list.order_list_main.75.20701802RYz8F4"/>
        <s v="https://www.aliexpress.com/item/1005006326462952.html?spm=a2g0o.order_list.order_list_main.70.20701802RYz8F4"/>
        <s v="https://www.aliexpress.com/item/1005006251874816.html?spm=a2g0o.order_list.order_list_main.65.20701802RYz8F4"/>
        <s v="https://www.aliexpress.com/item/1005006753650939.html?spm=a2g0o.order_list.order_list_main.58.21ef1802gKKhYq"/>
        <s v="https://www.aliexpress.com/item/1005006747725075.html?spm=a2g0o.order_list.order_list_main.52.21ef1802gKKhYq"/>
        <s v="https://www.aliexpress.com/item/1005006326462952.html?spm=a2g0o.order_list.order_list_main.46.21ef1802gKKhYq"/>
        <s v="https://www.aliexpress.com/item/1005006860597689.html?spm=a2g0o.order_list.order_list_main.35.21ef1802gKKhYq"/>
        <s v="https://www.aliexpress.com/item/1005005725129175.html?spm=a2g0o.order_list.order_list_main.29.21ef1802gKKhYq"/>
        <s v="https://www.aliexpress.com/item/1005006974205035.html?spm=a2g0o.order_list.order_list_main.23.21ef1802gKKhYq"/>
        <s v="https://www.aliexpress.com/item/1005006966789846.html?spm=a2g0o.order_list.order_list_main.17.21ef1802gKKhYq"/>
        <s v="https://ru.nkon.nl/eve-inr21700-40p-4000mah-50a.html"/>
        <s v="https://www.aliexpress.com/item/1005003414096406.html?spm=a2g0o.order_list.order_list_main.11.21ef1802gKKhYq"/>
        <s v="https://www.aliexpress.com/item/1005004220347093.html?spm=a2g0o.order_list.order_list_main.5.21ef1802gKKhYq"/>
        <s v="https://www.aliexpress.com/item/1005006978880632.html?spm=a2g0o.order_list.order_list_main.11.21ef1802h2YSDp"/>
        <s v="https://www.aliexpress.com/item/1005006134309320.html?spm=a2g0o.order_list.order_list_main.10.21ef1802h2YSDp"/>
        <s v="https://www.aliexpress.com/item/1005006304604621.html?spm=a2g0o.order_list.order_list_main.9.21ef1802h2YSDp"/>
        <s v="https://www.aliexpress.com/item/1005006407924943.html?spm=a2g0o.order_list.order_list_main.5.21ef1802h2YSDp"/>
        <s v="https://www.aliexpress.com/item/1005006156850612.html?spm=a2g0o.order_list.order_list_main.10.3ba71802XmrFdi"/>
        <s v="https://www.aliexpress.com/item/1005006959860204.html?spm=a2g0o.order_list.order_list_main.5.3ba71802XmrFdi"/>
        <s v="https://www.aliexpress.com/item/1005006828092377.html?spm=a2g0o.order_list.order_list_main.41.57281802mIIe5G"/>
        <s v="https://www.aliexpress.com/item/1005006828092377.html?spm=a2g0o.order_list.order_list_main.35.57281802mIIe5G"/>
        <s v="https://www.aliexpress.com/item/1005006610140380.html?spm=a2g0o.order_list.order_list_main.29.57281802mIIe5G"/>
        <s v="https://www.aliexpress.com/item/1005006966789846.html?spm=a2g0o.order_list.order_list_main.23.57281802mIIe5G"/>
        <s v="https://www.aliexpress.com/item/32425485533.html?spm=a2g0o.order_list.order_list_main.11.57281802mIIe5G"/>
        <s v="https://www.aliexpress.com/item/1005003489220110.html?spm=a2g0o.order_list.order_list_main.5.57281802mIIe5G"/>
        <m/>
        <s v="https://www.aliexpress.com/item/1005006415035787.html?spm=a2g0o.order_list.order_list_main.57.584d1802F6jtIU"/>
        <s v="https://www.aliexpress.com/item/1005006126015494.html?spm=a2g0o.order_list.order_list_main.51.584d1802F6jtIU"/>
        <s v="https://www.aliexpress.com/item/1005006559686349.html?spm=a2g0o.order_list.order_list_main.64.584d1802QwPuFE"/>
        <s v="https://www.aliexpress.com/item/1005006966789846.html?spm=a2g0o.order_list.order_list_main.65.584d1802QwPuFE"/>
        <s v="https://www.aliexpress.com/item/1005006966789846.html?spm=a2g0o.order_list.order_list_main.60.584d1802QwPuFE"/>
        <s v="https://www.aliexpress.com/item/1005006312891859.html?spm=a2g0o.order_list.order_list_main.48.584d1802QwPuFE"/>
        <s v="https://www.aliexpress.com/item/4000494450966.html?spm=a2g0o.order_list.order_list_main.42.584d1802QwPuFE"/>
        <s v="https://www.aliexpress.com/item/1005002029216300.html?spm=a2g0o.order_list.order_list_main.37.584d1802QwPuFE"/>
        <s v="https://www.aliexpress.com/item/1005007082500585.html?spm=a2g0o.order_list.order_list_main.32.584d1802QwPuFE"/>
        <s v="https://www.aliexpress.com/item/1005006718265658.html?spm=a2g0o.order_list.order_list_main.27.584d1802QwPuFE"/>
        <s v="https://www.aliexpress.com/item/1005006194332193.html?spm=a2g0o.order_list.order_list_main.21.584d1802QwPuFE"/>
        <s v="https://www.aliexpress.com/item/1005006448925880.html?spm=a2g0o.order_list.order_list_main.16.584d1802QwPuFE"/>
        <s v="https://www.aliexpress.com/item/1005006070170859.html?spm=a2g0o.order_list.order_list_main.10.584d1802QwPuFE"/>
        <s v="https://www.aliexpress.com/item/1005006300775363.html?spm=a2g0o.order_list.order_list_main.5.584d1802QwPuFE"/>
        <s v="https://www.aliexpress.com/item/1005006251874816.html?spm=a2g0o.order_list.order_list_main.17.60eb1802h5H9by"/>
        <s v="https://www.aliexpress.com/item/4000967042670.html?spm=a2g0o.order_list.order_list_main.11.60eb1802h5H9by"/>
        <s v="https://www.aliexpress.com/item/1005006460489847.html?spm=a2g0o.order_list.order_list_main.5.60eb1802h5H9by"/>
        <s v="@OleksandrROS"/>
        <s v="https://www.aliexpress.com/item/1005007164410475.html?spm=a2g0o.order_detail.order_detail_item.3.7171f19cj0KZfG"/>
        <s v="https://www.aliexpress.com/item/1005006741625007.html?spm=a2g0o.order_detail.order_detail_item.5.7171f19cj0KZfG"/>
        <s v="https://www.aliexpress.com/item/1005007190275766.html?spm=a2g0o.order_detail.order_detail_item.3.560bf19cx0Q5ln"/>
        <s v="https://www.aliexpress.com/item/1005006716008066.html?spm=a2g0o.order_list.order_list_main.28.15cd1802yzoQDJ"/>
        <s v="https://www.aliexpress.com/item/1005006716008066.html?spm=a2g0o.order_list.order_list_main.29.15cd1802yzoQDJ"/>
        <s v="https://www.aliexpress.com/item/1005006949618466.html?spm=a2g0o.order_list.order_list_main.22.15cd1802yzoQDJ"/>
        <s v="https://www.aliexpress.com/item/1005006194332193.html?spm=a2g0o.order_detail.order_detail_item.3.109cf19cb4g9SX"/>
        <s v="https://www.aliexpress.com/item/1005005190861222.html?spm=a2g0o.order_detail.order_detail_item.6.109cf19cb4g9SX"/>
        <s v="https://www.aliexpress.com/item/1005007101872643.html?spm=a2g0o.order_list.order_list_main.10.15cd1802yzoQDJ"/>
        <s v="https://www.aliexpress.com/item/1005007216501787.html?spm=a2g0o.order_list.order_list_main.4.15cd1802yzoQDJ"/>
        <s v="https://www.aliexpress.com/item/32998367341.html?spm=a2g0o.order_list.order_list_main.35.7cd51802Gg3Esx"/>
        <s v="https://www.aliexpress.com/item/1005007202103659.html?spm=a2g0o.order_list.order_list_main.16.7cd51802Gg3Esx"/>
        <s v="https://www.aliexpress.com/item/1005006415035787.html?spm=a2g0o.order_list.order_list_main.17.7cd51802Gg3Esx"/>
        <s v="https://www.aliexpress.com/item/1005006966789846.html?spm=a2g0o.order_list.order_list_main.11.7cd51802Gg3Esx"/>
        <s v="https://www.aliexpress.com/item/1005006785748648.html?spm=a2g0o.order_list.order_list_main.5.7cd51802Gg3Esx"/>
        <s v="https://www.aliexpress.com/item/1005006828092377.html?spm=a2g0o.order_list.order_list_main.59.15ee1802WfnA3H"/>
        <s v="https://www.aliexpress.com/item/1005006572847094.html?spm=a2g0o.order_list.order_list_main.53.15ee1802WfnA3H"/>
        <s v="https://www.aliexpress.com/item/1005005947827816.html?spm=a2g0o.order_list.order_list_main.47.15ee1802WfnA3H"/>
        <s v="https://www.aliexpress.com/item/1005006563622250.html?spm=a2g0o.order_list.order_list_main.41.15ee1802WfnA3H"/>
        <s v="https://www.aliexpress.com/item/1005007481368468.html?spm=a2g0o.order_list.order_list_main.35.15ee1802WfnA3H"/>
        <s v="https://www.aliexpress.com/item/1005006828092377.html?spm=a2g0o.order_list.order_list_main.29.15ee1802WfnA3H"/>
        <s v="https://www.aliexpress.com/item/1005006572847094.html?spm=a2g0o.order_list.order_list_main.23.15ee1802WfnA3H"/>
        <s v="https://www.aliexpress.com/item/1005006967080100.html?spm=a2g0o.order_list.order_list_main.17.15ee1802WfnA3H"/>
        <s v="https://www.aliexpress.com/item/1005006978880632.html?spm=a2g0o.order_list.order_list_main.11.15ee1802WfnA3H"/>
        <s v="https://www.aliexpress.com/item/1005006978880632.html?spm=a2g0o.order_list.order_list_main.5.15ee1802WfnA3H"/>
        <s v="tg"/>
        <s v="https://www.aliexpress.com/item/1005006990724419.html?spm=a2g0o.order_list.order_list_main.22.1f741802OQx0S1"/>
        <s v="https://www.aliexpress.com/item/1005006990724419.html?spm=a2g0o.order_list.order_list_main.28.1f741802OQx0S1"/>
        <s v="https://www.aliexpress.com/item/1005006990724419.html?spm=a2g0o.order_list.order_list_main.34.1f741802OQx0S1"/>
        <s v="https://www.aliexpress.com/item/1005006990724419.html?spm=a2g0o.order_list.order_list_main.40.1f741802OQx0S1"/>
        <s v="https://www.aliexpress.com/item/1005006990724419.html?spm=a2g0o.order_list.order_list_main.24.50e81802xQKsnf"/>
        <s v="https://www.aliexpress.com/item/1005005617539232.html?spm=a2g0o.order_list.order_list_main.16.24ce1802p4oOWK"/>
        <s v="https://www.aliexpress.com/item/1005007202103659.html?spm=a2g0o.order_list.order_list_main.10.24ce1802p4oOWK"/>
        <s v="https://www.aliexpress.com/item/1005006953506414.html?spm=a2g0o.order_list.order_list_main.4.24ce1802p4oOWK"/>
        <s v="@trofimov28"/>
        <s v="https://www.aliexpress.com/item/1005007520573546.html?spm=a2g0o.order_detail.order_detail_item.2.2610f19cZyhM1K"/>
        <s v="https://www.aliexpress.com/item/1005006828092377.html?spm=a2g0o.order_list.order_list_main.19.50e81802xQKsnf"/>
        <s v="https://www.aliexpress.com/item/1005006978880632.html?spm=a2g0o.order_list.order_list_main.14.50e81802xQKsnf"/>
        <s v="https://www.aliexpress.com/item/1005006828092377.html?spm=a2g0o.order_list.order_list_main.9.50e81802xQKsnf"/>
        <s v="https://www.aliexpress.com/item/1005006978880632.html?spm=a2g0o.order_list.order_list_main.4.50e81802xQKsnf"/>
        <s v="https://www.aliexpress.com/item/1005006978880632.html?spm=a2g0o.order_list.order_list_main.29.6d281802Tm69Db"/>
        <s v="https://www.aliexpress.com/item/1005006415035787.html?spm=a2g0o.order_list.order_list_main.24.6d281802Tm69Db"/>
        <s v="https://www.aliexpress.com/item/1005006978880632.html?spm=a2g0o.order_list.order_list_main.19.6d281802Tm69Db"/>
        <s v="https://www.aliexpress.com/item/1005006067128597.html?spm=a2g0o.order_list.order_list_main.14.6d281802Tm69Db"/>
        <s v="https://www.aliexpress.com/item/1005006789118556.html?spm=a2g0o.order_list.order_list_main.9.6d281802Tm69Db"/>
        <s v="https://www.aliexpress.com/item/1005006860597689.html?spm=a2g0o.order_list.order_list_main.4.6d281802Tm69Db"/>
        <s v="https://www.aliexpress.com/item/1005006953506414.html?spm=a2g0o.cart.0.0.7a7838dakNUCxd&amp;mp=1&amp;sourceType=561"/>
        <s v="https://www.aliexpress.com/item/1005006828092377.html?spm=a2g0o.order_list.order_list_main.9.21ef1802zJCmTY"/>
        <s v="https://www.aliexpress.com/item/1005007185662184.html?spm=a2g0o.order_list.order_list_main.4.21ef1802zJCmTY"/>
        <s v="https://www.aliexpress.com/item/1005007190275766.html?spm=a2g0o.order_list.order_list_main.5.21ef1802zJCmTY"/>
        <s v="https://www.aliexpress.com/item/1005006978880632.html?spm=a2g0o.order_list.order_list_main.9.21ef180293cMQu"/>
        <s v="https://www.aliexpress.com/item/1005006990724419.html?spm=a2g0o.order_list.order_list_main.4.21ef180293cMQu"/>
        <s v="https://www.aliexpress.com/item/1005006967080100.html?spm=a2g0o.order_list.order_list_main.4.21ef1802D6Ric6"/>
        <s v="https://www.aliexpress.com/item/1005006860597689.html?spm=a2g0o.order_list.order_list_main.9.21ef1802D6Ric6"/>
      </sharedItems>
    </cacheField>
    <cacheField name="Order link" numFmtId="0">
      <sharedItems containsNonDate="0" containsBlank="1" containsMixedTypes="1" containsNumber="1" containsInteger="1" minValue="40269" maxValue="535876" count="141">
        <s v="https://www.aliexpress.com/p/order/detail.html?spm=a2g0o.order_list.order_list_main.211.3bb918021lcU1n&amp;orderId=3033570021715375"/>
        <s v="https://www.aliexpress.com/p/order/detail.html?spm=a2g0o.order_list.order_list_main.196.3bb918021lcU1n&amp;orderId=3033570021595375"/>
        <s v="https://www.aliexpress.com/p/order/detail.html?spm=a2g0o.order_list.order_list_main.100.3bb918021lcU1n&amp;orderId=3033570021565375"/>
        <n v="513031"/>
        <s v="https://www.aliexpress.com/p/order/detail.html?spm=a2g0o.order_list.order_list_main.118.3bb918021lcU1n&amp;orderId=3033570021675375"/>
        <s v="https://www.aliexpress.com/p/order/detail.html?spm=a2g0o.order_list.order_list_main.112.3bb918021lcU1n&amp;orderId=3033570021655375"/>
        <s v="https://www.aliexpress.com/p/order/detail.html?spm=a2g0o.order_list.order_list_main.124.3bb918021lcU1n&amp;orderId=3033570021545375"/>
        <s v="https://www.aliexpress.com/p/order/detail.html?spm=a2g0o.order_list.order_list_main.94.3bb918021lcU1n&amp;orderId=3033570021525375"/>
        <s v="https://www.aliexpress.com/p/order/detail.html?spm=a2g0o.order_list.order_list_main.88.3bb918021lcU1n&amp;orderId=3033570021505375"/>
        <s v="https://www.aliexpress.com/p/order/detail.html?spm=a2g0o.order_list.order_list_main.206.3bb918021lcU1n&amp;orderId=3033570021695375"/>
        <s v="https://www.aliexpress.com/p/order/detail.html?spm=a2g0o.order_list.order_list_main.106.3bb918021lcU1n&amp;orderId=3033570021635375"/>
        <s v="https://www.aliexpress.com/p/order/detail.html?spm=a2g0o.order_list.order_list_main.201.3bb918021lcU1n&amp;orderId=3033570021615375"/>
        <s v="https://www.aliexpress.com/p/order/detail.html?spm=a2g0o.order_list.order_list_main.82.3bb918021lcU1n&amp;orderId=3033570021485375"/>
        <n v="40269"/>
        <s v="https://www.aliexpress.com/p/order/detail.html?spm=a2g0o.order_list.order_list_main.1.21ef1802qEqYPe&amp;orderId=3034013771145375"/>
        <s v="https://www.aliexpress.com/p/order/detail.html?spm=a2g0o.order_list.order_list_main.6.21ef1802qEqYPe&amp;orderId=3034013771165375"/>
        <s v="https://www.aliexpress.com/p/order/detail.html?spm=a2g0o.order_list.order_list_main.11.21ef1802qEqYPe&amp;orderId=3034013771185375"/>
        <s v="https://www.aliexpress.com/p/order/detail.html?spm=a2g0o.order_list.order_list_main.21.21ef1802qEqYPe&amp;orderId=3034013771235375"/>
        <s v="https://www.aliexpress.com/p/order/detail.html?spm=a2g0o.order_list.order_list_main.16.21ef1802qEqYPe&amp;orderId=3034013771205375"/>
        <s v="https://www.aliexpress.com/p/order/detail.html?spm=a2g0o.order_list.order_list_main.1.21ef1802TAV6VW&amp;orderId=3034385199885375"/>
        <s v="https://www.aliexpress.com/p/order/detail.html?spm=a2g0o.order_list.order_list_main.6.572d1802rG06dd&amp;orderId=3034094262525375"/>
        <m/>
        <s v="https://res.ua/index.php?route=account/order/info&amp;order_id=36214"/>
        <s v="https://www.aliexpress.com/p/order/detail.html?spm=a2g0o.order_list.order_list_main.8.32e41802kRaweQ&amp;orderId=3034065696615375"/>
        <s v="https://www.aliexpress.com/p/order/detail.html?spm=a2g0o.order_list.order_list_main.1.32e41802kRaweQ&amp;orderId=3034065696575375"/>
        <s v="https://www.aliexpress.com/p/order/detail.html?spm=a2g0o.order_list.order_list_main.97.32e41802kRaweQ&amp;orderId=3035064673225375"/>
        <s v="https://www.aliexpress.com/p/order/detail.html?spm=a2g0o.order_list.order_list_main.91.32e41802kRaweQ&amp;orderId=3035064673205375"/>
        <s v="https://www.aliexpress.com/p/order/detail.html?spm=a2g0o.order_list.order_list_main.85.32e41802kRaweQ&amp;orderId=3035064673175375"/>
        <s v="https://www.aliexpress.com/p/order/detail.html?spm=a2g0o.order_list.order_list_main.79.32e41802kRaweQ&amp;orderId=3035064673155375"/>
        <s v="https://www.aliexpress.com/p/order/detail.html?spm=a2g0o.order_list.order_list_main.73.32e41802kRaweQ&amp;orderId=3035064673135375"/>
        <s v="https://www.aliexpress.com/p/order/detail.html?spm=a2g0o.order_list.order_list_main.67.32e41802kRaweQ&amp;orderId=3035036207045375"/>
        <s v="https://www.aliexpress.com/p/order/detail.html?spm=a2g0o.order_list.order_list_main.61.32e41802kRaweQ&amp;orderId=3035036207025375"/>
        <s v="https://t.me/c/1537026777/182771"/>
        <s v="https://res.ua/index.php?route=account/order/info&amp;order_id=37268"/>
        <s v="https://www.aliexpress.com/p/order/detail.html?spm=a2g0o.order_list.order_list_main.6.21ef1802EQoRE5&amp;orderId=3036367586525375"/>
        <s v="https://www.aliexpress.com/p/order/detail.html?spm=a2g0o.order_list.order_list_main.6.21ef1802j3Tdze&amp;orderId=3036367586505375"/>
        <s v="https://www.aliexpress.com/p/order/detail.html?spm=a2g0o.order_list.order_list_main.1.21ef1802dg8lqj&amp;orderId=3036095770025375"/>
        <s v="https://www.aliexpress.com/p/order/detail.html?spm=a2g0o.order_list.order_list_main.1.21ef18024ut8H8&amp;orderId=3036238857415375"/>
        <s v="https://www.aliexpress.com/p/order/detail.html?spm=a2g0o.order_list.order_list_main.1.21ef18024otDMg&amp;orderId=3036241736045375"/>
        <s v="https://www.aliexpress.com/p/order/detail.html?spm=a2g0o.order_list.order_list_main.6.21ef18024otDMg&amp;orderId=3036241736065375"/>
        <s v="https://www.aliexpress.com/p/order/detail.html?spm=a2g0o.order_list.order_list_main.11.21ef18024otDMg&amp;orderId=3036241736085375"/>
        <s v="https://www.aliexpress.com/p/order/detail.html?spm=a2g0o.order_list.order_list_main.49.60fb1802GxXY3w&amp;orderId=3036514661425375"/>
        <s v="https://www.aliexpress.com/p/order/detail.html?spm=a2g0o.order_list.order_list_main.19.60fb1802GxXY3w&amp;orderId=3036910048125375"/>
        <s v="https://www.aliexpress.com/p/order/detail.html?spm=a2g0o.order_list.order_list_main.1.60fb1802GxXY3w&amp;orderId=3036912360155375"/>
        <s v="https://www.aliexpress.com/p/order/detail.html?spm=a2g0o.order_list.order_list_main.7.20701802RYz8F4&amp;orderId=3036852334025375"/>
        <s v="https://www.aliexpress.com/p/order/detail.html?spm=a2g0o.order_list.order_list_main.92.20701802RYz8F4&amp;orderId=3037135982795375"/>
        <s v="https://www.aliexpress.com/p/order/detail.html?spm=a2g0o.order_list.order_list_main.1.20701802RYz8F4&amp;orderId=3036788480295375"/>
        <s v="https://www.aliexpress.com/p/order/detail.html?spm=a2g0o.order_list.order_list_main.86.20701802RYz8F4&amp;orderId=3036788480315375"/>
        <s v="https://www.aliexpress.com/p/order/detail.html?spm=a2g0o.order_list.order_list_main.81.20701802RYz8F4&amp;orderId=3037172381345375"/>
        <s v="https://www.aliexpress.com/p/order/detail.html?spm=a2g0o.order_list.order_list_main.71.20701802RYz8F4&amp;orderId=3037172381305375"/>
        <s v="https://www.aliexpress.com/p/order/detail.html?spm=a2g0o.order_list.order_list_main.66.20701802RYz8F4&amp;orderId=3037172381285375"/>
        <s v="https://www.aliexpress.com/p/order/detail.html?spm=a2g0o.order_list.order_list_main.61.20701802RYz8F4&amp;orderId=3037172381265375"/>
        <s v="https://www.aliexpress.com/p/order/detail.html?spm=a2g0o.order_list.order_list_main.54.21ef1802gKKhYq&amp;orderId=3037246941365375"/>
        <s v="https://www.aliexpress.com/p/order/detail.html?spm=a2g0o.order_list.order_list_main.48.21ef1802gKKhYq&amp;orderId=3037357676245375"/>
        <s v="https://www.aliexpress.com/p/order/detail.html?spm=a2g0o.order_list.order_list_main.42.21ef1802gKKhYq&amp;orderId=3036936002335375"/>
        <s v="https://www.aliexpress.com/p/order/detail.html?spm=a2g0o.order_list.order_list_main.31.21ef1802gKKhYq&amp;orderId=3037632397015375"/>
        <s v="https://www.aliexpress.com/p/order/detail.html?spm=a2g0o.order_list.order_list_main.25.21ef1802gKKhYq&amp;orderId=3037706291845375"/>
        <s v="https://www.aliexpress.com/p/order/detail.html?spm=a2g0o.order_list.order_list_main.19.21ef1802gKKhYq&amp;orderId=3037706291825375"/>
        <s v="https://www.aliexpress.com/p/order/detail.html?spm=a2g0o.order_list.order_list_main.13.21ef1802gKKhYq&amp;orderId=3037706291805375"/>
        <s v="https://res.ua/index.php?route=account/order/info&amp;order_id=38409"/>
        <s v="https://ru.nkon.nl/sales/order/view/order_id/1069256/"/>
        <s v="https://www.aliexpress.com/p/order/detail.html?spm=a2g0o.order_list.order_list_main.7.21ef1802gKKhYq&amp;orderId=3038398318465375"/>
        <s v="https://www.aliexpress.com/p/order/detail.html?spm=a2g0o.order_list.order_list_main.1.21ef1802gKKhYq&amp;orderId=3037929203685375"/>
        <s v="https://www.aliexpress.com/p/order/detail.html?spm=a2g0o.order_list.order_list_main.6.21ef1802h2YSDp&amp;orderId=3038355066075375"/>
        <s v="https://www.aliexpress.com/p/order/detail.html?spm=a2g0o.order_list.order_list_main.1.21ef1802h2YSDp&amp;orderId=3038355066055375"/>
        <s v="https://www.aliexpress.com/p/order/detail.html?spm=a2g0o.order_list.order_list_main.6.3ba71802XmrFdi&amp;orderId=3038241366475375"/>
        <s v="https://www.aliexpress.com/p/order/detail.html?spm=a2g0o.order_list.order_list_main.1.3ba71802XmrFdi&amp;orderId=3038620222405375"/>
        <s v="https://www.aliexpress.com/p/order/detail.html?spm=a2g0o.order_list.order_list_main.37.57281802mIIe5G&amp;orderId=3038348651665375"/>
        <s v="https://www.aliexpress.com/p/order/detail.html?spm=a2g0o.order_list.order_list_main.31.57281802mIIe5G&amp;orderId=3038599480435375"/>
        <s v="https://www.aliexpress.com/p/order/detail.html?spm=a2g0o.order_list.order_list_main.25.57281802mIIe5G&amp;orderId=3038620191295375"/>
        <s v="https://www.aliexpress.com/p/order/detail.html?spm=a2g0o.order_list.order_list_main.19.57281802mIIe5G&amp;orderId=3038620191275375"/>
        <s v="https://www.aliexpress.com/p/order/detail.html?spm=a2g0o.order_list.order_list_main.7.57281802mIIe5G&amp;orderId=3038673460355375"/>
        <s v="https://www.aliexpress.com/p/order/detail.html?spm=a2g0o.order_list.order_list_main.1.57281802mIIe5G&amp;orderId=3038673460335375"/>
        <s v="https://www.aliexpress.com/p/order/detail.html?spm=a2g0o.order_list.order_list_main.53.584d1802F6jtIU&amp;orderId=3039312173055375"/>
        <s v="https://www.aliexpress.com/p/order/detail.html?spm=a2g0o.order_list.order_list_main.47.584d1802F6jtIU&amp;orderId=3039312173215375"/>
        <s v="https://www.aliexpress.com/p/order/detail.html?spm=a2g0o.order_list.order_list_main.61.584d1802QwPuFE&amp;orderId=3039312173025375"/>
        <s v="https://www.aliexpress.com/p/order/detail.html?spm=a2g0o.order_list.order_list_main.56.584d1802QwPuFE&amp;orderId=3039312173005375"/>
        <s v="https://www.aliexpress.com/p/order/detail.html?spm=a2g0o.order_list.order_list_main.44.584d1802QwPuFE&amp;orderId=3039312173195375"/>
        <s v="https://www.aliexpress.com/p/order/detail.html?spm=a2g0o.order_list.order_list_main.38.584d1802QwPuFE&amp;orderId=3039312173175375"/>
        <s v="https://www.aliexpress.com/p/order/detail.html?spm=a2g0o.order_list.order_list_main.33.584d1802QwPuFE&amp;orderId=3039312173155375"/>
        <s v="https://www.aliexpress.com/p/order/detail.html?spm=a2g0o.order_list.order_list_main.28.584d1802QwPuFE&amp;orderId=3039312173135375"/>
        <s v="https://www.aliexpress.com/p/order/detail.html?spm=a2g0o.order_list.order_list_main.23.584d1802QwPuFE&amp;orderId=3039312173115375"/>
        <s v="https://www.aliexpress.com/p/order/detail.html?spm=a2g0o.order_list.order_list_main.17.584d1802QwPuFE&amp;orderId=3039312173095375"/>
        <s v="https://www.aliexpress.com/p/order/detail.html?spm=a2g0o.order_list.order_list_main.12.584d1802QwPuFE&amp;orderId=3039312173075375"/>
        <s v="https://www.aliexpress.com/p/order/detail.html?spm=a2g0o.order_list.order_list_main.6.584d1802QwPuFE&amp;orderId=3039312172985375"/>
        <s v="https://www.aliexpress.com/p/order/detail.html?spm=a2g0o.order_list.order_list_main.1.584d1802QwPuFE&amp;orderId=3039312172965375"/>
        <s v="https://www.aliexpress.com/p/order/detail.html?spm=a2g0o.order_list.order_list_main.13.60eb1802h5H9by&amp;orderId=3039419044715375"/>
        <s v="https://www.aliexpress.com/p/order/detail.html?spm=a2g0o.order_list.order_list_main.7.60eb1802h5H9by&amp;orderId=3039491933245375"/>
        <s v="https://www.aliexpress.com/p/order/detail.html?spm=a2g0o.order_list.order_list_main.1.60eb1802h5H9by&amp;orderId=3039491933225375"/>
        <s v="https://www.aliexpress.com/p/order/detail.html?spm=a2g0o.order_list.order_list_main.120.60eb1802h5H9by&amp;orderId=3040350974905375"/>
        <s v="https://www.aliexpress.com/p/order/detail.html?spm=a2g0o.order_list.order_list_main.115.60eb1802h5H9by&amp;orderId=3040352091815375"/>
        <s v="https://www.aliexpress.com/p/order/detail.html?spm=a2g0o.order_list.order_list_main.25.15cd1802yzoQDJ&amp;orderId=3040631878025375"/>
        <s v="https://www.aliexpress.com/p/order/detail.html?spm=a2g0o.order_list.order_list_main.19.15cd1802yzoQDJ&amp;orderId=3040944953765375"/>
        <s v="https://www.aliexpress.com/p/order/detail.html?spm=a2g0o.order_list.order_list_main.13.15cd1802yzoQDJ&amp;orderId=3040944953735375"/>
        <s v="https://www.aliexpress.com/p/order/detail.html?spm=a2g0o.order_list.order_list_main.7.15cd1802yzoQDJ&amp;orderId=3040944953715375"/>
        <s v="https://www.aliexpress.com/p/order/detail.html?spm=a2g0o.order_list.order_list_main.1.15cd1802yzoQDJ&amp;orderId=3040944953785375"/>
        <n v="535876"/>
        <s v="https://ru.nkon.nl/sales/order/view/order_id/1124853/"/>
        <s v="https://ru.nkon.nl/sales/order/view/order_id/1124920/"/>
        <s v="https://www.aliexpress.com/p/order/detail.html?spm=a2g0o.order_list.order_list_main.31.7cd51802Gg3Esx&amp;orderId=3041355367015375"/>
        <s v="https://www.aliexpress.com/p/order/detail.html?spm=a2g0o.order_list.order_list_main.13.7cd51802Gg3Esx&amp;orderId=3041355366945375"/>
        <s v="https://www.aliexpress.com/p/order/detail.html?spm=a2g0o.order_list.order_list_main.7.7cd51802Gg3Esx&amp;orderId=3041355366925375"/>
        <s v="https://www.aliexpress.com/p/order/detail.html?spm=a2g0o.order_list.order_list_main.1.7cd51802Gg3Esx&amp;orderId=3041357442195375"/>
        <s v="https://www.aliexpress.com/p/order/detail.html?spm=a2g0o.order_list.order_list_main.55.15ee1802WfnA3H&amp;orderId=3042598235195375"/>
        <s v="https://www.aliexpress.com/p/order/detail.html?spm=a2g0o.order_list.order_list_main.49.15ee1802WfnA3H&amp;orderId=3042598235175375"/>
        <s v="https://www.aliexpress.com/p/order/detail.html?spm=a2g0o.order_list.order_list_main.43.15ee1802WfnA3H&amp;orderId=3042598235155375"/>
        <s v="https://www.aliexpress.com/p/order/detail.html?spm=a2g0o.order_list.order_list_main.37.15ee1802WfnA3H&amp;orderId=3042598235135375"/>
        <s v="https://www.aliexpress.com/p/tax-ui/index.html?orderId=3042388276746543&amp;_lang=uk_UA&amp;_currency=USD&amp;spm=a1z65.orderdetail.0.0&amp;_t=1729017825.006493"/>
        <s v="https://www.aliexpress.com/p/tax-ui/index.html?orderId=3042388276766543&amp;_lang=uk_UA&amp;_currency=USD&amp;spm=a1z65.orderdetail.0.0&amp;_t=1729017852.134578"/>
        <s v="https://www.aliexpress.com/p/order/detail.html?spm=a2g0o.order_list.order_list_main.31.15ee1802WfnA3H&amp;orderId=3042421963445375"/>
        <s v="https://www.aliexpress.com/p/order/detail.html?spm=a2g0o.order_list.order_list_main.25.15ee1802WfnA3H&amp;orderId=3042486099445375"/>
        <s v="https://www.aliexpress.com/p/order/detail.html?spm=a2g0o.order_list.order_list_main.19.15ee1802WfnA3H&amp;orderId=3042486099425375"/>
        <s v="https://www.aliexpress.com/p/order/detail.html?spm=a2g0o.order_list.order_list_main.13.15ee1802WfnA3H&amp;orderId=3042486099405375"/>
        <s v="https://www.aliexpress.com/p/order/detail.html?spm=a2g0o.order_list.order_list_main.7.15ee1802WfnA3H&amp;orderId=3042840068535375"/>
        <s v="https://www.aliexpress.com/p/order/detail.html?spm=a2g0o.order_list.order_list_main.1.15ee1802WfnA3H&amp;orderId=3042651961245375"/>
        <s v="https://www.aliexpress.com/p/order/detail.html?spm=a2g0o.order_list.order_list_main.19.1f741802OQx0S1&amp;orderId=3043580603795375"/>
        <s v="https://www.aliexpress.com/p/order/detail.html?spm=a2g0o.order_list.order_list_main.25.1f741802OQx0S1&amp;orderId=3043431530225375"/>
        <s v="https://www.aliexpress.com/p/order/detail.html?spm=a2g0o.order_list.order_list_main.31.1f741802OQx0S1&amp;orderId=3043612850285375"/>
        <s v="https://www.aliexpress.com/p/order/detail.html?spm=a2g0o.order_list.order_list_main.37.1f741802OQx0S1&amp;orderId=3043524822155375"/>
        <s v="https://www.aliexpress.com/p/order/detail.html?spm=a2g0o.order_list.order_list_main.21.50e81802xQKsnf&amp;orderId=3043579725806543"/>
        <s v="https://www.aliexpress.com/p/order/detail.html?spm=a2g0o.order_list.order_list_main.13.24ce1802p4oOWK&amp;orderId=3043717363305375"/>
        <s v="https://www.aliexpress.com/p/order/detail.html?spm=a2g0o.order_list.order_list_main.7.24ce1802p4oOWK&amp;orderId=3043717363325375"/>
        <s v="https://www.aliexpress.com/p/order/detail.html?spm=a2g0o.order_list.order_list_main.1.24ce1802p4oOWK&amp;orderId=3044033656605375"/>
        <s v="https://www.aliexpress.com/p/order/detail.html?spm=a2g0o.order_list.order_list_main.1.21ef1802dAFPbr&amp;orderId=3043911459095375"/>
        <s v="https://ru.nkon.nl/sales/order/view/order_id/1154708/"/>
        <s v="https://www.aliexpress.com/p/order/detail.html?spm=a2g0o.order_list.order_list_main.16.50e81802xQKsnf&amp;orderId=3043932656836543"/>
        <s v="https://www.aliexpress.com/p/order/detail.html?spm=a2g0o.order_list.order_list_main.11.50e81802xQKsnf&amp;orderId=3043932656816543"/>
        <s v="https://www.aliexpress.com/p/order/detail.html?spm=a2g0o.order_list.order_list_main.6.50e81802xQKsnf&amp;orderId=3044123791336543"/>
        <s v="https://www.aliexpress.com/p/order/detail.html?spm=a2g0o.order_list.order_list_main.1.50e81802xQKsnf&amp;orderId=3044123791316543"/>
        <s v="https://www.aliexpress.com/p/order/detail.html?spm=a2g0o.order_list.order_list_main.26.6d281802Tm69Db&amp;orderId=3044352799635375"/>
        <s v="https://www.aliexpress.com/p/order/detail.html?spm=a2g0o.order_list.order_list_main.21.6d281802Tm69Db&amp;orderId=3044352799615375"/>
        <s v="https://www.aliexpress.com/p/order/detail.html?spm=a2g0o.order_list.order_list_main.16.6d281802Tm69Db&amp;orderId=3044097417985375"/>
        <s v="https://www.aliexpress.com/p/order/detail.html?spm=a2g0o.order_list.order_list_main.11.6d281802Tm69Db&amp;orderId=3043841604805375"/>
        <s v="https://www.aliexpress.com/p/order/detail.html?spm=a2g0o.order_list.order_list_main.6.6d281802Tm69Db&amp;orderId=3043841604825375"/>
        <s v="https://www.aliexpress.com/p/order/detail.html?spm=a2g0o.order_list.order_list_main.1.6d281802Tm69Db&amp;orderId=3044268788115375"/>
        <s v="https://www.aliexpress.com/p/order/detail.html?spm=a2g0o.order_list.order_list_main.6.21ef1802zJCmTY&amp;orderId=3044185637416543"/>
        <s v="https://www.aliexpress.com/p/order/detail.html?spm=a2g0o.order_list.order_list_main.1.21ef1802zJCmTY&amp;orderId=3044185637386543"/>
        <s v="https://www.aliexpress.com/p/order/detail.html?spm=a2g0o.order_list.order_list_main.6.21ef180293cMQu&amp;orderId=3044508472316543"/>
        <s v="https://www.aliexpress.com/p/order/detail.html?spm=a2g0o.order_list.order_list_main.1.21ef180293cMQu&amp;orderId=3044508472296543"/>
        <s v="https://www.aliexpress.com/p/order/detail.html?spm=a2g0o.order_list.order_list_main.1.21ef1802D6Ric6&amp;orderId=3044226927985375"/>
        <s v="https://www.aliexpress.com/p/order/detail.html?spm=a2g0o.order_list.order_list_main.6.21ef1802D6Ric6&amp;orderId=3044177628665375"/>
      </sharedItems>
    </cacheField>
    <cacheField name="Кількість" numFmtId="0">
      <sharedItems containsNonDate="0" containsString="0" containsBlank="1" containsNumber="1" containsInteger="1" minValue="1" maxValue="68" count="14">
        <n v="2"/>
        <n v="1"/>
        <n v="16"/>
        <n v="5"/>
        <n v="3"/>
        <n v="60"/>
        <n v="4"/>
        <n v="10"/>
        <n v="46"/>
        <n v="64"/>
        <n v="6"/>
        <n v="9"/>
        <n v="68"/>
        <m/>
      </sharedItems>
    </cacheField>
    <cacheField name="Ціна" numFmtId="0">
      <sharedItems containsNonDate="0" containsBlank="1" containsMixedTypes="1" containsNumber="1" containsInteger="1" minValue="0" maxValue="21177.2925" count="158">
        <n v="348.531561"/>
        <n v="2475.397386"/>
        <n v="933.07662"/>
        <n v="26.43"/>
        <n v="2705.1381"/>
        <n v="2302.503777"/>
        <n v="3228.131466"/>
        <n v="2517.738678"/>
        <n v="470.066751"/>
        <n v="152.507061"/>
        <n v="174.461805"/>
        <n v="739.796463"/>
        <n v="96.83610299999999"/>
        <n v="626.886351"/>
        <n v="120"/>
        <n v="405.462274"/>
        <n v="62.133708"/>
        <n v="121.877658"/>
        <n v="167.681353"/>
        <n v="173.655748"/>
        <n v="172.859162"/>
        <n v="252.916055"/>
        <n v="169.989375"/>
        <n v="550"/>
        <n v="0"/>
        <n v="160"/>
        <n v="2000"/>
        <n v="1600"/>
        <n v="1624"/>
        <n v="2952"/>
        <n v="319.587216"/>
        <n v="87.596496"/>
        <n v="175.592976"/>
        <n v="127.594896"/>
        <n v="306.45461"/>
        <n v="2523.27562"/>
        <n v="708.42754"/>
        <n v="477.989593"/>
        <n v="103.47818"/>
        <n v="1781.018675"/>
        <n v="2158.719456"/>
        <n v="2115.736104"/>
        <n v="530"/>
        <n v="21177.2925"/>
        <n v="116.298"/>
        <n v="1301.8005"/>
        <n v="406.6335"/>
        <n v="4799"/>
        <n v="81.90000000000001"/>
        <n v="945.9450000000001"/>
        <n v="223.1775"/>
        <n v="81.4905"/>
        <n v="204.3405"/>
        <n v="1557.3285"/>
        <n v="1725.633"/>
        <n v="1650.285"/>
        <n v="477.0675"/>
        <n v="213.3495"/>
        <n v="1582.7175"/>
        <n v="444.717"/>
        <n v="1751.022"/>
        <n v="1795.248"/>
        <n v="487.7145"/>
        <n v="1899.226035"/>
        <n v="741.1950000000001"/>
        <n v="457.4115"/>
        <n v="336.609"/>
        <n v="96.57899999999999"/>
        <n v="207.670473"/>
        <n v="106.07922"/>
        <n v="1703.623964"/>
        <n v="2116.67358"/>
        <n v="2141.769224"/>
        <n v="235.734492"/>
        <n v="605.586688"/>
        <n v="1959.928656"/>
        <n v="1749.701212"/>
        <n v="1751.346828"/>
        <n v="229.152028"/>
        <n v="333.648644"/>
        <n v="144.814208"/>
        <n v="72.81850799999999"/>
        <n v="300"/>
        <n v="350"/>
        <n v="1800.2127"/>
        <n v="942.1984"/>
        <n v="234.3055"/>
        <n v="360.3743"/>
        <n v="832.7175999999999"/>
        <n v="661.0318"/>
        <n v="525.0102000000001"/>
        <n v="464.0493"/>
        <n v="155.5125"/>
        <n v="776.3184"/>
        <n v="1042.1411"/>
        <n v="578.5065"/>
        <n v="1133.7898"/>
        <n v="1797.046702"/>
        <n v="121.805776"/>
        <n v="481.46202"/>
        <n v="2300"/>
        <n v="978.087"/>
        <n v="1723.494"/>
        <n v="82.21889880000001"/>
        <n v="37.7468"/>
        <n v="40.2356"/>
        <n v="1414.468"/>
        <n v="740.8328"/>
        <n v="1883.192"/>
        <n v="57.2424"/>
        <n v="292.0192"/>
        <n v="22.5"/>
        <n v="100.3896"/>
        <n v="130.9844"/>
        <n v="436.7524"/>
        <n v="1695.7728"/>
        <n v="282.2156"/>
        <n v="474.7668"/>
        <n v="1849.0528"/>
        <n v="1550.2704"/>
        <n v="345.6096"/>
        <n v="574.3584"/>
        <n v="907.1215999999999"/>
        <n v="1976.1072"/>
        <n v="1582.0472"/>
        <n v="1929.6496"/>
        <n v="1750.456"/>
        <n v="1759.1668"/>
        <n v="400"/>
        <n v="280"/>
        <n v="383.4496"/>
        <n v="364.4424"/>
        <n v="398.8481"/>
        <n v="1200.2874"/>
        <n v="90"/>
        <n v="313.5886"/>
        <n v="98.8566"/>
        <n v="1653.6184"/>
        <n v="1557.5455"/>
        <n v="1673.9975"/>
        <n v="1578.3405"/>
        <n v="1546.3162"/>
        <n v="1637.8142"/>
        <n v="929.9524"/>
        <n v="1666.9272"/>
        <n v="1283.595"/>
        <n v="1651.285"/>
        <n v="261.035"/>
        <n v="83.249"/>
        <n v="1549.195"/>
        <n v="317.06"/>
        <n v="1741.34"/>
        <n v="1657.925"/>
        <m/>
        <s v="Товар"/>
        <s v="відеопередавач"/>
        <s v="ресівер"/>
        <s v="пропелер"/>
      </sharedItems>
    </cacheField>
    <cacheField name="Доставка" numFmtId="0">
      <sharedItems containsNonDate="0" containsBlank="1" containsMixedTypes="1" containsNumber="1" containsInteger="1" minValue="-1961.0955" maxValue="530.4422970000001" count="123">
        <n v="0"/>
        <n v="70"/>
        <n v="-23.52294"/>
        <n v="530.4422970000001"/>
        <n v="34.500312"/>
        <n v="-12.545568"/>
        <n v="-22.702701"/>
        <n v="-6.372688"/>
        <n v="-12.745376"/>
        <n v="-5.974395"/>
        <n v="-6.770981"/>
        <n v="-25.092459"/>
        <n v="-3.99975"/>
        <n v="104"/>
        <n v="93"/>
        <n v="150"/>
        <n v="130"/>
        <n v="35"/>
        <n v="-138.501564"/>
        <n v="-546.046396"/>
        <n v="-42.983244"/>
        <n v="-181.882801"/>
        <n v="-58.902964"/>
        <n v="-187.05671"/>
        <n v="-109.44835"/>
        <n v="-107.45838"/>
        <n v="-1961.0955"/>
        <n v="-5.3235"/>
        <n v="-190.008"/>
        <n v="-188.37"/>
        <m/>
        <n v="-12.285"/>
        <n v="-124.488"/>
        <n v="-33.1695"/>
        <n v="0.4095"/>
        <n v="-179.7705"/>
        <n v="-122.85"/>
        <n v="-225.6345"/>
        <n v="-195.741"/>
        <n v="-29.0745"/>
        <n v="-216.216"/>
        <n v="-52.8255"/>
        <n v="-198.6075"/>
        <n v="-199.836"/>
        <n v="-676.0845"/>
        <n v="-566.299836"/>
        <n v="-44.6355"/>
        <n v="-9.009"/>
        <n v="-13.5135"/>
        <n v="302.085"/>
        <n v="-20.807847"/>
        <n v="-234.088876"/>
        <n v="-23.450028"/>
        <n v="-158.39054"/>
        <n v="-240.67134"/>
        <n v="-76.10974"/>
        <n v="-74.05271999999999"/>
        <n v="7.816676"/>
        <n v="-53.071116"/>
        <n v="-247.5759"/>
        <n v="-112.7984"/>
        <n v="-12.0263"/>
        <n v="-69.6696"/>
        <n v="-49.3493"/>
        <n v="-114.4572"/>
        <n v="-85.01349999999999"/>
        <n v="-251.7229"/>
        <n v="-63.8638"/>
        <n v="-37.323"/>
        <n v="-106.9926"/>
        <n v="-143.0715"/>
        <n v="-74.646"/>
        <n v="-136.0216"/>
        <n v="-18.106264"/>
        <n v="-6.17259"/>
        <n v="-4.938072"/>
        <n v="147.5"/>
        <n v="-110.1075"/>
        <n v="-166.2"/>
        <n v="-90.53131999999999"/>
        <n v="21.5696"/>
        <n v="-188.3192"/>
        <n v="-109.0924"/>
        <n v="-240.584"/>
        <n v="-1.2444"/>
        <n v="-14.518"/>
        <n v="334.632"/>
        <n v="-4.9584"/>
        <n v="-16.528"/>
        <n v="-4.5452"/>
        <n v="-130.1216"/>
        <n v="-108.9872"/>
        <n v="-126.392"/>
        <n v="-198.912"/>
        <n v="-166.5888"/>
        <n v="-19.9104"/>
        <n v="-15.7624"/>
        <n v="-19.0808"/>
        <n v="-17.4216"/>
        <n v="128"/>
        <n v="-3.7188"/>
        <n v="-42.0059"/>
        <n v="-41.59"/>
        <n v="-541.0859"/>
        <n v="313.2716"/>
        <n v="-123.5223"/>
        <n v="-116.452"/>
        <n v="-116.8679"/>
        <n v="-15.3883"/>
        <n v="-15.8042"/>
        <n v="-148.8922"/>
        <n v="-84.4277"/>
        <n v="-224.586"/>
        <n v="-207.5"/>
        <n v="-218.29"/>
        <n v="-345.28"/>
        <n v="-109.975"/>
        <n v="-187.58"/>
        <n v="-38.595"/>
        <n v="-224.93"/>
        <n v="-224.1"/>
        <s v="к-сть"/>
        <s v="1шт"/>
      </sharedItems>
    </cacheField>
    <cacheField name="Сума UAH" numFmtId="0">
      <sharedItems containsNonDate="0" containsBlank="1" containsMixedTypes="1" containsNumber="1" containsInteger="1" minValue="55.76102" maxValue="19216.197" count="169">
        <n v="697.063122"/>
        <n v="2475.397386"/>
        <n v="1866.15324"/>
        <n v="492.88"/>
        <n v="2705.1381"/>
        <n v="2302.503777"/>
        <n v="3228.131466"/>
        <n v="2517.738678"/>
        <n v="446.543811"/>
        <n v="1292.977602"/>
        <n v="174.461805"/>
        <n v="2253.889701"/>
        <n v="96.83610299999999"/>
        <n v="614.340783"/>
        <n v="670"/>
        <n v="382.759573"/>
        <n v="55.76102"/>
        <n v="109.132282"/>
        <n v="161.706958"/>
        <n v="166.884767"/>
        <n v="160.113786"/>
        <n v="227.823596"/>
        <n v="165.989625"/>
        <n v="654"/>
        <n v="70"/>
        <n v="253"/>
        <n v="2150"/>
        <n v="1730"/>
        <n v="1659"/>
        <n v="2987"/>
        <n v="319.587216"/>
        <n v="87.596496"/>
        <n v="175.592976"/>
        <n v="127.594896"/>
        <n v="780.862266"/>
        <n v="4500.504844"/>
        <n v="665.444296"/>
        <n v="1252.085978"/>
        <n v="458.487936"/>
        <n v="1593.961965"/>
        <n v="2049.271106"/>
        <n v="2008.277724"/>
        <n v="1130"/>
        <n v="5974"/>
        <n v="19216.197"/>
        <n v="110.9745"/>
        <n v="1111.7925"/>
        <n v="1031.5305"/>
        <n v="4799"/>
        <n v="69.61499999999999"/>
        <n v="821.457"/>
        <n v="190.008"/>
        <n v="244.881"/>
        <n v="407.4525"/>
        <n v="204.3405"/>
        <n v="1377.558"/>
        <n v="1602.783"/>
        <n v="1424.6505"/>
        <n v="1235.4615"/>
        <n v="184.275"/>
        <n v="1366.5015"/>
        <n v="391.8915"/>
        <n v="1552.4145"/>
        <n v="1595.412"/>
        <n v="787.059"/>
        <n v="3232.152234"/>
        <n v="2178.9495"/>
        <n v="448.4025"/>
        <n v="659.7045000000001"/>
        <n v="3022"/>
        <n v="6096.825"/>
        <n v="394.533099"/>
        <n v="106.07922"/>
        <n v="1469.535088"/>
        <n v="1882.584704"/>
        <n v="1907.680348"/>
        <n v="212.284464"/>
        <n v="1816.760064"/>
        <n v="1959.928656"/>
        <n v="1591.310672"/>
        <n v="1510.675488"/>
        <n v="611.346344"/>
        <n v="593.244568"/>
        <n v="297.445092"/>
        <n v="311.021424"/>
        <n v="600"/>
        <n v="700"/>
        <n v="1552.6368"/>
        <n v="829.4"/>
        <n v="222.2792"/>
        <n v="290.7047"/>
        <n v="311.025"/>
        <n v="718.2604"/>
        <n v="576.0183"/>
        <n v="1848.3179"/>
        <n v="400.1855"/>
        <n v="273.702"/>
        <n v="669.3258"/>
        <n v="899.0696"/>
        <n v="503.8605"/>
        <n v="997.7682"/>
        <n v="1778.940438"/>
        <n v="115.633186"/>
        <n v="476.523948"/>
        <n v="2447.5"/>
        <n v="867.9795"/>
        <n v="1557.294"/>
        <n v="731.6576679999999"/>
        <n v="59.3164"/>
        <n v="61.8052"/>
        <n v="1226.1488"/>
        <n v="631.7404"/>
        <n v="1642.608"/>
        <n v="55.998"/>
        <n v="277.5012"/>
        <n v="1105"/>
        <n v="6759.5664"/>
        <n v="130.9844"/>
        <n v="431.794"/>
        <n v="1679.2448"/>
        <n v="1411.078"/>
        <n v="470.2216"/>
        <n v="1718.9312"/>
        <n v="1441.2832"/>
        <n v="1947.2656"/>
        <n v="2871.792"/>
        <n v="1650.1408"/>
        <n v="1383.6816"/>
        <n v="907.1215999999999"/>
        <n v="1956.1968"/>
        <n v="1566.2848"/>
        <n v="1910.5688"/>
        <n v="1733.0344"/>
        <n v="1741.7452"/>
        <n v="3150"/>
        <n v="400"/>
        <n v="1248"/>
        <n v="763.1804"/>
        <n v="379.7308"/>
        <n v="360.7236"/>
        <n v="1154.5384"/>
        <n v="1154.9543"/>
        <n v="3600.8622"/>
        <n v="610"/>
        <n v="1026.8571"/>
        <n v="7035.5204"/>
        <n v="1530.0961"/>
        <n v="1441.0935"/>
        <n v="1550.4752"/>
        <n v="1461.4726"/>
        <n v="1542.1572"/>
        <n v="1530.9279"/>
        <n v="1562.5363"/>
        <n v="1488.922"/>
        <n v="845.5247000000001"/>
        <n v="1442.3412"/>
        <n v="2359.69"/>
        <n v="1432.995"/>
        <n v="2265.07"/>
        <n v="722.515"/>
        <n v="1361.615"/>
        <n v="278.465"/>
        <n v="1516.41"/>
        <n v="1433.825"/>
        <m/>
        <s v="без знижок"/>
        <s v="$60+"/>
        <s v="$10+"/>
        <s v="$3+"/>
      </sharedItems>
    </cacheField>
    <cacheField name="Курс" numFmtId="0">
      <sharedItems containsNonDate="0" containsBlank="1" containsMixedTypes="1" containsNumber="1" containsInteger="1" minValue="2.006" maxValue="45.84" count="26">
        <n v="39.2049"/>
        <n v="39.8293"/>
        <n v="39.9975"/>
        <n v="39.9984"/>
        <n v="39.7993"/>
        <n v="39.7994"/>
        <n v="41"/>
        <n v="40.95"/>
        <n v="40.7997"/>
        <n v="41.1404"/>
        <n v="44.1"/>
        <n v="41.47"/>
        <n v="41.1506"/>
        <n v="41.32"/>
        <n v="41.55"/>
        <n v="41.48"/>
        <n v="45.84"/>
        <n v="41.44"/>
        <n v="41.59"/>
        <n v="45.14"/>
        <n v="41.5"/>
        <m/>
        <s v="Зі знижкою"/>
        <n v="39.79"/>
        <n v="6.29"/>
        <n v="2.006"/>
      </sharedItems>
    </cacheField>
    <cacheField name="Shipping USD" numFmtId="0">
      <sharedItems containsNonDate="0" containsBlank="1" containsMixedTypes="1" containsNumber="1" containsInteger="1" minValue="-47.89" maxValue="34.53" count="121">
        <m/>
        <n v="1.785491099"/>
        <n v="-0.6"/>
        <n v="13.53"/>
        <n v="0.88"/>
        <n v="-0.32"/>
        <n v="-0.57"/>
        <n v="-0.16"/>
        <n v="-0.15"/>
        <n v="-0.17"/>
        <n v="-0.63"/>
        <n v="-0.1"/>
        <n v="2.61114305297859"/>
        <n v="1.75750013181251"/>
        <n v="2.33496446083662"/>
        <n v="3.76607171102681"/>
        <n v="3.25013000520021"/>
        <n v="0.875035001400056"/>
        <n v="-3.48"/>
        <n v="-13.72"/>
        <n v="-1.08"/>
        <n v="-4.57"/>
        <n v="-1.48"/>
        <n v="-4.7"/>
        <n v="-2.75"/>
        <n v="-2.7"/>
        <n v="1.7588249039556"/>
        <n v="1.70731707317073"/>
        <n v="-47.89"/>
        <n v="-0.13"/>
        <n v="-4.64"/>
        <n v="-4.6"/>
        <n v="0"/>
        <n v="-0.3"/>
        <n v="-3.04"/>
        <n v="-0.8100000000000001"/>
        <n v="0.01"/>
        <n v="-4.39"/>
        <n v="-3"/>
        <n v="-5.51"/>
        <n v="-4.78"/>
        <n v="-0.71"/>
        <n v="-5.28"/>
        <n v="-1.29"/>
        <n v="-4.85"/>
        <n v="-4.88"/>
        <n v="-16.51"/>
        <n v="-13.88"/>
        <n v="-1.09"/>
        <n v="-0.22"/>
        <n v="-0.33"/>
        <n v="1.701490506"/>
        <n v="6.85"/>
        <n v="-0.51"/>
        <n v="-5.69"/>
        <n v="-3.85"/>
        <n v="-5.85"/>
        <n v="-1.85"/>
        <n v="-1.8"/>
        <n v="0.19"/>
        <n v="-5.97"/>
        <n v="-2.72"/>
        <n v="-0.29"/>
        <n v="-1.68"/>
        <n v="-1.19"/>
        <n v="-2.76"/>
        <n v="-2.05"/>
        <n v="-6.07"/>
        <n v="-1.54"/>
        <n v="-0.9"/>
        <n v="-2.58"/>
        <n v="-3.45"/>
        <n v="-3.28"/>
        <n v="-0.44"/>
        <n v="-0.12"/>
        <n v="3.569699903"/>
        <n v="-2.65"/>
        <n v="-4"/>
        <n v="-2.2"/>
        <n v="0.52"/>
        <n v="-4.54"/>
        <n v="-2.63"/>
        <n v="-5.8"/>
        <n v="-0.03"/>
        <n v="-0.35"/>
        <n v="1.694094869"/>
        <n v="7.3"/>
        <n v="-0.4"/>
        <n v="-0.11"/>
        <n v="-3.14"/>
        <n v="-3.05"/>
        <n v="-4.8"/>
        <n v="-4.02"/>
        <n v="-0.48"/>
        <n v="-0.38"/>
        <n v="-0.46"/>
        <n v="-0.42"/>
        <n v="3.09777347531462"/>
        <n v="-0.09"/>
        <n v="-1.01"/>
        <n v="-1"/>
        <n v="1.683096898"/>
        <n v="-13.01"/>
        <n v="6.94"/>
        <n v="-2.97"/>
        <n v="-2.8"/>
        <n v="-2.81"/>
        <n v="-0.37"/>
        <n v="-3.58"/>
        <n v="-2.03"/>
        <n v="-5.4"/>
        <n v="-5"/>
        <n v="-5.26"/>
        <n v="-8.32"/>
        <n v="-4.52"/>
        <n v="-0.93"/>
        <n v="-5.42"/>
        <s v="з купоном"/>
        <n v="34.53"/>
        <n v="5.46"/>
        <n v="1.74"/>
      </sharedItems>
    </cacheField>
    <cacheField name="Ціна USD" numFmtId="0">
      <sharedItems containsNonDate="0" containsString="0" containsBlank="1" containsNumber="1" containsInteger="1" minValue="0" maxValue="517.15" count="152">
        <n v="8.890000000000001"/>
        <n v="63.14"/>
        <n v="23.8"/>
        <n v="0.6741504251"/>
        <n v="69"/>
        <n v="58.73"/>
        <n v="82.34"/>
        <n v="64.22"/>
        <n v="11.99"/>
        <n v="3.89"/>
        <n v="4.45"/>
        <n v="18.87"/>
        <n v="2.47"/>
        <n v="15.99"/>
        <n v="3.060841885"/>
        <n v="10.18"/>
        <n v="1.56"/>
        <n v="3.06"/>
        <n v="4.21"/>
        <n v="4.36"/>
        <n v="4.34"/>
        <n v="6.35"/>
        <n v="4.25"/>
        <n v="13.8089296070983"/>
        <n v="0"/>
        <n v="4.01714315842859"/>
        <n v="50.2142894803574"/>
        <n v="40.0016000640026"/>
        <n v="40.6016240649626"/>
        <n v="73.8029521180847"/>
        <n v="7.99"/>
        <n v="2.19"/>
        <n v="4.39"/>
        <n v="3.19"/>
        <n v="7.7"/>
        <n v="63.4"/>
        <n v="17.8"/>
        <n v="12.01"/>
        <n v="2.6"/>
        <n v="44.75"/>
        <n v="54.24"/>
        <n v="53.16"/>
        <n v="13.3168171299495"/>
        <n v="72"/>
        <n v="517.15"/>
        <n v="2.84"/>
        <n v="31.79"/>
        <n v="9.93"/>
        <n v="117.0487805"/>
        <n v="2"/>
        <n v="23.1"/>
        <n v="5.45"/>
        <n v="1.99"/>
        <n v="4.99"/>
        <n v="38.03"/>
        <n v="42.14"/>
        <n v="40.3"/>
        <n v="11.65"/>
        <n v="5.21"/>
        <n v="38.65"/>
        <n v="10.86"/>
        <n v="42.76"/>
        <n v="43.84"/>
        <n v="11.91"/>
        <n v="46.55"/>
        <n v="18.1"/>
        <n v="11.17"/>
        <n v="8.220000000000001"/>
        <n v="71.75428533"/>
        <n v="5.09"/>
        <n v="41.41"/>
        <n v="51.45"/>
        <n v="52.06"/>
        <n v="5.73"/>
        <n v="14.72"/>
        <n v="47.64"/>
        <n v="42.53"/>
        <n v="42.57"/>
        <n v="5.57"/>
        <n v="8.109999999999999"/>
        <n v="3.52"/>
        <n v="1.77"/>
        <n v="7.29210216721276"/>
        <n v="8.507452528414889"/>
        <n v="43.41"/>
        <n v="22.72"/>
        <n v="5.65"/>
        <n v="8.69"/>
        <n v="20.08"/>
        <n v="15.94"/>
        <n v="12.66"/>
        <n v="11.19"/>
        <n v="3.75"/>
        <n v="18.72"/>
        <n v="25.13"/>
        <n v="13.95"/>
        <n v="27.34"/>
        <n v="43.67"/>
        <n v="2.96"/>
        <n v="11.7"/>
        <n v="55.66311713"/>
        <n v="23.54"/>
        <n v="41.48"/>
        <n v="1.998"/>
        <n v="0.91"/>
        <n v="0.97"/>
        <n v="34.1"/>
        <n v="17.86"/>
        <n v="45.4"/>
        <n v="1.38"/>
        <n v="7.04"/>
        <n v="0.5445304937"/>
        <n v="3.17"/>
        <n v="10.57"/>
        <n v="41.04"/>
        <n v="6.83"/>
        <n v="11.49"/>
        <n v="44.62"/>
        <n v="37.41"/>
        <n v="8.34"/>
        <n v="13.86"/>
        <n v="21.89"/>
        <n v="38.14"/>
        <n v="46.52"/>
        <n v="42.2"/>
        <n v="42.41"/>
        <n v="8.43780135004822"/>
        <n v="9.64320154291225"/>
        <n v="6.77637947725073"/>
        <n v="9.279999999999999"/>
        <n v="8.82"/>
        <n v="9.59"/>
        <n v="28.86"/>
        <n v="2.163981726"/>
        <n v="7.54"/>
        <n v="39.76"/>
        <n v="37.45"/>
        <n v="40.25"/>
        <n v="37.95"/>
        <n v="37.18"/>
        <n v="39.38"/>
        <n v="22.36"/>
        <n v="40.08"/>
        <n v="30.93"/>
        <n v="39.79"/>
        <n v="6.29"/>
        <n v="2.006"/>
        <n v="37.33"/>
        <n v="7.64"/>
        <n v="41.96"/>
        <n v="39.95"/>
        <m/>
      </sharedItems>
    </cacheField>
    <cacheField name="Сума USD" numFmtId="0">
      <sharedItems containsNonDate="0" containsString="0" containsBlank="1" containsNumber="1" containsInteger="1" minValue="1.35" maxValue="469.26" count="164">
        <n v="17.78"/>
        <n v="63.14"/>
        <n v="47.6"/>
        <n v="12.5718979006"/>
        <n v="69"/>
        <n v="58.73"/>
        <n v="82.34"/>
        <n v="64.22"/>
        <n v="11.39"/>
        <n v="32.98"/>
        <n v="4.45"/>
        <n v="57.49"/>
        <n v="2.47"/>
        <n v="15.67"/>
        <n v="17.089700524"/>
        <n v="9.609999999999999"/>
        <n v="1.4"/>
        <n v="2.74"/>
        <n v="4.06"/>
        <n v="4.19"/>
        <n v="4.02"/>
        <n v="5.72"/>
        <n v="4.15"/>
        <n v="16.4200726600769"/>
        <n v="1.75750013181251"/>
        <n v="6.35210761926521"/>
        <n v="53.9803611913842"/>
        <n v="43.2517300692028"/>
        <n v="41.4766590663627"/>
        <n v="74.6779871194848"/>
        <n v="7.99"/>
        <n v="2.19"/>
        <n v="4.39"/>
        <n v="3.19"/>
        <n v="19.62"/>
        <n v="113.08"/>
        <n v="16.72"/>
        <n v="31.46"/>
        <n v="11.52"/>
        <n v="40.05"/>
        <n v="51.49"/>
        <n v="50.46"/>
        <n v="28.3924591638546"/>
        <n v="145.707317073171"/>
        <n v="469.26"/>
        <n v="2.71"/>
        <n v="27.15"/>
        <n v="25.19"/>
        <n v="117.0487805"/>
        <n v="1.7"/>
        <n v="20.06"/>
        <n v="4.64"/>
        <n v="5.98"/>
        <n v="9.949999999999999"/>
        <n v="4.99"/>
        <n v="33.64"/>
        <n v="39.14"/>
        <n v="34.79"/>
        <n v="30.17"/>
        <n v="4.5"/>
        <n v="33.37"/>
        <n v="9.57"/>
        <n v="37.91"/>
        <n v="38.96"/>
        <n v="19.22"/>
        <n v="79.22"/>
        <n v="53.21"/>
        <n v="10.95"/>
        <n v="16.11"/>
        <n v="73.455775836"/>
        <n v="148.1955693"/>
        <n v="9.67"/>
        <n v="2.6"/>
        <n v="35.72"/>
        <n v="45.76"/>
        <n v="46.37"/>
        <n v="5.16"/>
        <n v="44.16"/>
        <n v="47.64"/>
        <n v="38.68"/>
        <n v="36.72"/>
        <n v="14.86"/>
        <n v="14.42"/>
        <n v="7.23"/>
        <n v="7.56"/>
        <n v="14.5842043344255"/>
        <n v="17.0149050568298"/>
        <n v="37.44"/>
        <n v="20"/>
        <n v="5.36"/>
        <n v="7.01"/>
        <n v="7.5"/>
        <n v="17.32"/>
        <n v="13.89"/>
        <n v="44.57"/>
        <n v="9.65"/>
        <n v="6.6"/>
        <n v="16.14"/>
        <n v="21.68"/>
        <n v="12.15"/>
        <n v="24.06"/>
        <n v="43.23"/>
        <n v="2.81"/>
        <n v="11.58"/>
        <n v="59.232817033"/>
        <n v="20.89"/>
        <n v="37.48"/>
        <n v="1.43"/>
        <n v="1.49"/>
        <n v="29.56"/>
        <n v="15.23"/>
        <n v="39.6"/>
        <n v="1.35"/>
        <n v="6.69"/>
        <n v="26.7424975792"/>
        <n v="163.590668"/>
        <n v="3.17"/>
        <n v="10.45"/>
        <n v="40.64"/>
        <n v="34.15"/>
        <n v="11.38"/>
        <n v="41.48"/>
        <n v="34.78"/>
        <n v="46.99"/>
        <n v="69.3"/>
        <n v="39.82"/>
        <n v="33.39"/>
        <n v="21.89"/>
        <n v="47.16"/>
        <n v="37.76"/>
        <n v="46.06"/>
        <n v="41.78"/>
        <n v="41.99"/>
        <n v="75.94021215043399"/>
        <n v="9.64320154291225"/>
        <n v="30.2032913843175"/>
        <n v="18.47"/>
        <n v="9.19"/>
        <n v="8.73"/>
        <n v="27.76"/>
        <n v="27.77"/>
        <n v="86.58"/>
        <n v="14.666987254"/>
        <n v="24.69"/>
        <n v="169.1637509"/>
        <n v="36.79"/>
        <n v="34.65"/>
        <n v="37.28"/>
        <n v="35.14"/>
        <n v="37.08"/>
        <n v="36.81"/>
        <n v="37.57"/>
        <n v="35.8"/>
        <n v="20.33"/>
        <n v="34.68"/>
        <n v="56.86"/>
        <n v="34.53"/>
        <n v="54.58"/>
        <n v="17.41"/>
        <n v="32.81"/>
        <n v="6.71"/>
        <n v="36.54"/>
        <n v="34.55"/>
        <m/>
      </sharedItems>
    </cacheField>
    <cacheField name="Собівартість UAH" numFmtId="0">
      <sharedItems containsNonDate="0" containsString="0" containsBlank="1" containsNumber="1" containsInteger="1" minValue="23.3333333333333" maxValue="19216.197" count="163">
        <n v="348.531561"/>
        <n v="2475.397386"/>
        <n v="933.07662"/>
        <n v="30.805"/>
        <n v="2705.1381"/>
        <n v="2302.503777"/>
        <n v="3228.131466"/>
        <n v="2517.738678"/>
        <n v="446.543811"/>
        <n v="258.5955204"/>
        <n v="174.461805"/>
        <n v="751.296567"/>
        <n v="96.83610299999999"/>
        <n v="614.340783"/>
        <n v="134"/>
        <n v="382.759573"/>
        <n v="55.76102"/>
        <n v="109.132282"/>
        <n v="161.706958"/>
        <n v="166.884767"/>
        <n v="160.113786"/>
        <n v="227.823596"/>
        <n v="165.989625"/>
        <n v="654"/>
        <n v="23.3333333333333"/>
        <n v="253"/>
        <n v="2150"/>
        <n v="1730"/>
        <n v="1659"/>
        <n v="2987"/>
        <n v="319.587216"/>
        <n v="87.596496"/>
        <n v="175.592976"/>
        <n v="127.594896"/>
        <n v="260.287422"/>
        <n v="2250.252422"/>
        <n v="665.444296"/>
        <n v="417.361992666667"/>
        <n v="91.6975872"/>
        <n v="1593.961965"/>
        <n v="2049.271106"/>
        <n v="2008.277724"/>
        <n v="565"/>
        <n v="19216.197"/>
        <n v="110.9745"/>
        <n v="1111.7925"/>
        <n v="343.8435"/>
        <n v="4799"/>
        <n v="69.61499999999999"/>
        <n v="821.457"/>
        <n v="190.008"/>
        <n v="81.627"/>
        <n v="81.4905"/>
        <n v="204.3405"/>
        <n v="1377.558"/>
        <n v="1602.783"/>
        <n v="1424.6505"/>
        <n v="411.8205"/>
        <n v="184.275"/>
        <n v="1366.5015"/>
        <n v="391.8915"/>
        <n v="1552.4145"/>
        <n v="1595.412"/>
        <n v="262.353"/>
        <n v="1616.076117"/>
        <n v="726.3165"/>
        <n v="448.4025"/>
        <n v="329.85225"/>
        <n v="3022"/>
        <n v="101.61375"/>
        <n v="197.2665495"/>
        <n v="106.07922"/>
        <n v="1469.535088"/>
        <n v="1882.584704"/>
        <n v="1907.680348"/>
        <n v="212.284464"/>
        <n v="605.586688"/>
        <n v="1959.928656"/>
        <n v="1591.310672"/>
        <n v="1510.675488"/>
        <n v="203.782114666667"/>
        <n v="296.622284"/>
        <n v="148.722546"/>
        <n v="62.2042848"/>
        <n v="300"/>
        <n v="350"/>
        <n v="1552.6368"/>
        <n v="829.4"/>
        <n v="222.2792"/>
        <n v="290.7047"/>
        <n v="311.025"/>
        <n v="718.2604"/>
        <n v="576.0183"/>
        <n v="462.079475"/>
        <n v="400.1855"/>
        <n v="136.851"/>
        <n v="669.3258"/>
        <n v="899.0696"/>
        <n v="503.8605"/>
        <n v="997.7682"/>
        <n v="1778.940438"/>
        <n v="115.633186"/>
        <n v="476.523948"/>
        <n v="2447.5"/>
        <n v="867.9795"/>
        <n v="1557.294"/>
        <n v="73.1657668"/>
        <n v="59.3164"/>
        <n v="61.8052"/>
        <n v="1226.1488"/>
        <n v="631.7404"/>
        <n v="1642.608"/>
        <n v="55.998"/>
        <n v="277.5012"/>
        <n v="24.0217391304348"/>
        <n v="105.618225"/>
        <n v="130.9844"/>
        <n v="431.794"/>
        <n v="1679.2448"/>
        <n v="282.2156"/>
        <n v="470.2216"/>
        <n v="1718.9312"/>
        <n v="1441.2832"/>
        <n v="324.544266666667"/>
        <n v="574.3584"/>
        <n v="1650.1408"/>
        <n v="1383.6816"/>
        <n v="907.1215999999999"/>
        <n v="1956.1968"/>
        <n v="1566.2848"/>
        <n v="1910.5688"/>
        <n v="1733.0344"/>
        <n v="1741.7452"/>
        <n v="400"/>
        <n v="312"/>
        <n v="381.5902"/>
        <n v="379.7308"/>
        <n v="360.7236"/>
        <n v="384.846133333333"/>
        <n v="384.984766666667"/>
        <n v="1200.2874"/>
        <n v="101.666666666667"/>
        <n v="205.37142"/>
        <n v="103.463535294118"/>
        <n v="1530.0961"/>
        <n v="1441.0935"/>
        <n v="1550.4752"/>
        <n v="1461.4726"/>
        <n v="1542.1572"/>
        <n v="1530.9279"/>
        <n v="1562.5363"/>
        <n v="1488.922"/>
        <n v="845.5247000000001"/>
        <n v="1442.3412"/>
        <n v="1179.845"/>
        <n v="1432.995"/>
        <n v="226.507"/>
        <n v="72.25149999999999"/>
        <n v="1361.615"/>
        <n v="278.465"/>
        <n v="1516.41"/>
        <n v="1433.825"/>
        <m/>
      </sharedItems>
    </cacheField>
    <cacheField name="Собівартість USD" numFmtId="0">
      <sharedItems containsNonDate="0" containsString="0" containsBlank="1" containsNumber="1" containsInteger="1" minValue="0.581358643026087" maxValue="469.26" count="165">
        <n v="8.890000000000001"/>
        <n v="63.14"/>
        <n v="23.8"/>
        <n v="0.7857436187875"/>
        <n v="69"/>
        <n v="58.73"/>
        <n v="82.34"/>
        <n v="64.22"/>
        <n v="11.39"/>
        <n v="6.596"/>
        <n v="4.45"/>
        <n v="19.1633333333333"/>
        <n v="2.47"/>
        <n v="15.67"/>
        <n v="3.4179401048"/>
        <n v="9.609999999999999"/>
        <n v="1.4"/>
        <n v="2.74"/>
        <n v="4.06"/>
        <n v="4.19"/>
        <n v="4.02"/>
        <n v="5.72"/>
        <n v="4.15"/>
        <n v="16.4200726600769"/>
        <n v="0.585833377270837"/>
        <n v="6.35210761926521"/>
        <n v="53.9803611913842"/>
        <n v="43.2517300692028"/>
        <n v="41.4766590663627"/>
        <n v="74.6779871194848"/>
        <n v="7.99"/>
        <n v="2.19"/>
        <n v="4.39"/>
        <n v="3.19"/>
        <n v="6.54"/>
        <n v="56.54"/>
        <n v="16.72"/>
        <n v="10.4866666666667"/>
        <n v="2.304"/>
        <n v="40.05"/>
        <n v="51.49"/>
        <n v="50.46"/>
        <n v="14.1962295819273"/>
        <n v="72.8536585365854"/>
        <n v="469.26"/>
        <n v="2.71"/>
        <n v="27.15"/>
        <n v="8.39666666666667"/>
        <n v="117.0487805"/>
        <n v="1.7"/>
        <n v="20.06"/>
        <n v="4.64"/>
        <n v="1.99333333333333"/>
        <n v="1.99"/>
        <n v="4.99"/>
        <n v="33.64"/>
        <n v="39.14"/>
        <n v="34.79"/>
        <n v="10.0566666666667"/>
        <n v="4.5"/>
        <n v="33.37"/>
        <n v="9.57"/>
        <n v="37.91"/>
        <n v="38.96"/>
        <n v="6.40666666666667"/>
        <n v="39.61"/>
        <n v="17.7366666666667"/>
        <n v="10.95"/>
        <n v="8.055"/>
        <n v="73.455775836"/>
        <n v="2.304166667"/>
        <n v="4.835"/>
        <n v="2.6"/>
        <n v="35.72"/>
        <n v="45.76"/>
        <n v="46.37"/>
        <n v="5.16"/>
        <n v="14.72"/>
        <n v="47.64"/>
        <n v="38.68"/>
        <n v="36.72"/>
        <n v="4.95333333333333"/>
        <n v="7.21"/>
        <n v="3.615"/>
        <n v="1.512"/>
        <n v="7.29210216721276"/>
        <n v="8.507452528414889"/>
        <n v="37.44"/>
        <n v="20"/>
        <n v="5.36"/>
        <n v="7.01"/>
        <n v="7.5"/>
        <n v="17.32"/>
        <n v="13.89"/>
        <n v="11.1425"/>
        <n v="9.65"/>
        <n v="3.3"/>
        <n v="16.14"/>
        <n v="21.68"/>
        <n v="12.15"/>
        <n v="24.06"/>
        <n v="43.23"/>
        <n v="2.81"/>
        <n v="11.58"/>
        <n v="59.232817033"/>
        <n v="20.89"/>
        <n v="37.48"/>
        <n v="1.778"/>
        <n v="1.43"/>
        <n v="1.49"/>
        <n v="29.56"/>
        <n v="15.23"/>
        <n v="39.6"/>
        <n v="1.35"/>
        <n v="6.69"/>
        <n v="0.581358643026087"/>
        <n v="2.5561041875"/>
        <n v="3.17"/>
        <n v="10.45"/>
        <n v="40.64"/>
        <n v="6.83"/>
        <n v="11.38"/>
        <n v="41.48"/>
        <n v="34.78"/>
        <n v="7.83166666666667"/>
        <n v="13.86"/>
        <n v="39.82"/>
        <n v="33.39"/>
        <n v="21.89"/>
        <n v="47.16"/>
        <n v="37.76"/>
        <n v="46.06"/>
        <n v="41.78"/>
        <n v="41.99"/>
        <n v="8.43780135004822"/>
        <n v="9.64320154291225"/>
        <n v="7.55082284607938"/>
        <n v="9.234999999999999"/>
        <n v="9.19"/>
        <n v="8.73"/>
        <n v="9.25333333333333"/>
        <n v="9.256666666666669"/>
        <n v="28.86"/>
        <n v="2.44449787566667"/>
        <n v="4.938"/>
        <n v="2.48770221911765"/>
        <n v="36.79"/>
        <n v="34.65"/>
        <n v="37.28"/>
        <n v="35.14"/>
        <n v="37.08"/>
        <n v="36.81"/>
        <n v="37.57"/>
        <n v="35.8"/>
        <n v="20.33"/>
        <n v="34.68"/>
        <n v="28.43"/>
        <n v="34.53"/>
        <n v="5.458"/>
        <n v="1.741"/>
        <n v="32.81"/>
        <n v="6.71"/>
        <n v="36.54"/>
        <n v="34.55"/>
        <m/>
      </sharedItems>
    </cacheField>
    <cacheField name="Відправлено" numFmtId="0">
      <sharedItems containsNonDate="0" containsDate="1" containsString="0" containsBlank="1" minDate="2024-04-09T00:00:00" maxDate="2024-06-03T00:00:00" count="14">
        <d v="2024-04-11T00:00:00"/>
        <d v="2024-04-10T00:00:00"/>
        <d v="2024-04-09T00:00:00"/>
        <d v="2024-04-15T00:00:00"/>
        <d v="2024-04-20T00:00:00"/>
        <d v="2024-04-19T00:00:00"/>
        <d v="2024-04-26T00:00:00"/>
        <d v="2024-05-07T00:00:00"/>
        <d v="2024-05-08T00:00:00"/>
        <d v="2024-05-09T00:00:00"/>
        <d v="2024-05-25T00:00:00"/>
        <d v="2024-05-31T00:00:00"/>
        <d v="2024-06-03T00:00:00"/>
        <m/>
      </sharedItems>
    </cacheField>
    <cacheField name="Очікувана дата доставки" numFmtId="0">
      <sharedItems containsNonDate="0" containsDate="1" containsString="0" containsBlank="1" minDate="2024-05-02T00:00:00" maxDate="2024-08-27T00:00:00" count="22">
        <d v="2024-05-15T00:00:00"/>
        <d v="2024-05-04T00:00:00"/>
        <d v="2024-05-02T00:00:00"/>
        <m/>
        <d v="2024-06-04T00:00:00"/>
        <d v="2024-05-17T00:00:00"/>
        <d v="2024-05-28T00:00:00"/>
        <d v="2024-05-30T00:00:00"/>
        <d v="2024-06-10T00:00:00"/>
        <d v="2024-05-25T00:00:00"/>
        <d v="2024-06-12T00:00:00"/>
        <d v="2024-06-26T00:00:00"/>
        <d v="2024-07-06T00:00:00"/>
        <d v="2024-06-21T00:00:00"/>
        <d v="2024-06-22T00:00:00"/>
        <d v="2024-06-05T00:00:00"/>
        <d v="2024-07-01T00:00:00"/>
        <d v="2024-07-08T00:00:00"/>
        <d v="2024-07-09T00:00:00"/>
        <d v="2024-07-11T00:00:00"/>
        <d v="2024-08-23T00:00:00"/>
        <d v="2024-08-27T00:00:00"/>
      </sharedItems>
    </cacheField>
    <cacheField name="Доставлено" numFmtId="0">
      <sharedItems containsNonDate="0" containsDate="1" containsString="0" containsBlank="1" minDate="2024-04-10T00:00:00" maxDate="2024-06-01T00:00:00" count="17">
        <d v="2024-04-19T00:00:00"/>
        <d v="2024-04-17T00:00:00"/>
        <d v="2024-04-10T00:00:00"/>
        <d v="2024-04-25T00:00:00"/>
        <d v="2024-05-10T00:00:00"/>
        <d v="2024-04-16T00:00:00"/>
        <d v="2024-05-02T00:00:00"/>
        <d v="2024-04-27T00:00:00"/>
        <d v="2024-04-20T00:00:00"/>
        <d v="2024-04-21T00:00:00"/>
        <d v="2024-04-22T00:00:00"/>
        <d v="2024-05-22T00:00:00"/>
        <d v="2024-05-17T00:00:00"/>
        <d v="2024-05-19T00:00:00"/>
        <d v="2024-05-26T00:00:00"/>
        <d v="2024-06-01T00:00:00"/>
        <m/>
      </sharedItems>
    </cacheField>
    <cacheField name="Доставка дні" numFmtId="0">
      <sharedItems containsNonDate="0" containsString="0" containsBlank="1" containsNumber="1" containsInteger="1" minValue="1" maxValue="31" count="12">
        <n v="8"/>
        <n v="9"/>
        <n v="1"/>
        <n v="10"/>
        <n v="16"/>
        <n v="31"/>
        <n v="12"/>
        <n v="2"/>
        <n v="7"/>
        <n v="15"/>
        <n v="13"/>
        <m/>
      </sharedItems>
    </cacheField>
    <cacheField name="Якість" numFmtId="0">
      <sharedItems containsNonDate="0" containsBlank="1" count="2">
        <m/>
        <s v="гірше упакування"/>
      </sharedItems>
    </cacheField>
    <cacheField name="Використано" numFmtId="0">
      <sharedItems containsNonDate="0" containsString="0" containsBlank="1" containsNumber="1" containsInteger="1" minValue="0" maxValue="64" count="12">
        <n v="2"/>
        <n v="1"/>
        <n v="14"/>
        <n v="5"/>
        <n v="3"/>
        <n v="0"/>
        <n v="60"/>
        <m/>
        <n v="27"/>
        <n v="64"/>
        <n v="62"/>
        <n v="4"/>
      </sharedItems>
    </cacheField>
    <cacheField name="Залишок" numFmtId="0">
      <sharedItems containsNonDate="0" containsString="0" containsBlank="1" containsNumber="1" containsInteger="1" minValue="0" maxValue="68" count="12">
        <n v="0"/>
        <n v="2"/>
        <n v="3"/>
        <n v="1"/>
        <n v="5"/>
        <n v="4"/>
        <n v="8"/>
        <n v="19"/>
        <n v="6"/>
        <n v="68"/>
        <n v="10"/>
        <m/>
      </sharedItems>
    </cacheField>
    <cacheField name="DroneId" numFmtId="0">
      <sharedItems containsNonDate="0" containsBlank="1" count="10">
        <m/>
        <s v="SDUA_375450"/>
        <s v="SDUA_305153"/>
        <s v="SDUA_882406"/>
        <s v="SDUA_900912"/>
        <s v="Whoop"/>
        <s v="SDUA_375450&#10;SDUA_305153"/>
        <s v="SDUA_131965"/>
        <s v="SDUA_375450&#10;SDUA_305153&#10;SDUA_131965"/>
        <s v="SDUA_375450&#10;SDUA_305153&#10;SDUA_900912&#10;SDUA_131965"/>
      </sharedItems>
    </cacheField>
    <cacheField name=" " numFmtId="0">
      <sharedItems containsNonDate="0" containsBlank="1" containsMixedTypes="1" containsNumber="1" containsInteger="1" minValue="138.25" maxValue="155.86" count="6">
        <m/>
        <n v="138.25"/>
        <n v="147.46"/>
        <s v="Iryna"/>
        <n v="155.86"/>
        <s v="Ivan"/>
      </sharedItems>
    </cacheField>
  </cacheFields>
  <extLst>
    <ext xmlns:x14="http://schemas.microsoft.com/office/spreadsheetml/2009/9/main">
      <x14:pivotCacheDefinition/>
    </ext>
  </extLst>
</pivotCacheDefinition>
</file>

<file path=xl/pivotCache/pivotCacheDefinition2.xml><?xml version="1.0" encoding="utf-8"?>
<pivotCacheDefinition xmlns:r="http://schemas.openxmlformats.org/officeDocument/2006/relationships" xmlns:mc="http://schemas.openxmlformats.org/markup-compatibility/2006" xmlns="http://schemas.openxmlformats.org/spreadsheetml/2006/main" r:id="rId1" refreshedDate="0" recordCount="185" createdVersion="7">
  <cacheSource type="worksheet">
    <worksheetSource ref="A1:AA186" sheet="orders"/>
  </cacheSource>
  <cacheFields count="27">
    <cacheField name="№" numFmtId="0">
      <sharedItems containsNonDate="0" containsString="0" containsBlank="1" containsNumber="1" containsInteger="1" minValue="1" maxValue="171" count="17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m/>
      </sharedItems>
    </cacheField>
    <cacheField name="Місяць" numFmtId="0">
      <sharedItems containsNonDate="0" containsDate="1" containsString="0" containsBlank="1" minDate="2024-04-01T00:00:00" maxDate="2024-11-01T00:00:00" count="9">
        <d v="2024-04-01T00:00:00"/>
        <d v="2024-05-01T00:00:00"/>
        <d v="2024-06-01T00:00:00"/>
        <d v="2024-07-01T00:00:00"/>
        <d v="2024-08-01T00:00:00"/>
        <d v="2024-09-01T00:00:00"/>
        <d v="2024-10-01T00:00:00"/>
        <d v="2024-11-01T00:00:00"/>
        <m/>
      </sharedItems>
    </cacheField>
    <cacheField name="Дата Замовлення" numFmtId="0">
      <sharedItems containsNonDate="0" containsDate="1" containsString="0" containsBlank="1" minDate="2024-04-08T00:00:00" maxDate="2024-11-06T00:00:00" count="42">
        <d v="2024-04-08T00:00:00"/>
        <d v="2024-04-12T00:00:00"/>
        <d v="2024-04-19T00:00:00"/>
        <d v="2024-04-18T00:00:00"/>
        <d v="2024-04-20T00:00:00"/>
        <d v="2024-05-07T00:00:00"/>
        <d v="2024-05-25T00:00:00"/>
        <d v="2024-05-31T00:00:00"/>
        <d v="2024-06-02T00:00:00"/>
        <d v="2024-06-08T00:00:00"/>
        <d v="2024-06-15T00:00:00"/>
        <d v="2024-06-17T00:00:00"/>
        <d v="2024-06-18T00:00:00"/>
        <d v="2024-06-19T00:00:00"/>
        <d v="2024-06-23T00:00:00"/>
        <d v="2024-06-30T00:00:00"/>
        <d v="2024-07-03T00:00:00"/>
        <d v="2024-07-08T00:00:00"/>
        <d v="2024-07-14T00:00:00"/>
        <d v="2024-07-15T00:00:00"/>
        <d v="2024-07-17T00:00:00"/>
        <d v="2024-07-20T00:00:00"/>
        <d v="2024-08-02T00:00:00"/>
        <d v="2024-08-04T00:00:00"/>
        <d v="2024-08-08T00:00:00"/>
        <d v="2024-08-18T00:00:00"/>
        <d v="2024-08-25T00:00:00"/>
        <d v="2024-08-26T00:00:00"/>
        <d v="2024-08-29T00:00:00"/>
        <d v="2024-09-10T00:00:00"/>
        <d v="2024-09-14T00:00:00"/>
        <d v="2024-10-01T00:00:00"/>
        <d v="2024-10-02T00:00:00"/>
        <d v="2024-10-06T00:00:00"/>
        <d v="2024-10-14T00:00:00"/>
        <d v="2024-10-26T00:00:00"/>
        <d v="2024-11-02T00:00:00"/>
        <d v="2024-11-03T00:00:00"/>
        <d v="2024-11-04T00:00:00"/>
        <d v="2024-11-05T00:00:00"/>
        <d v="2024-11-06T00:00:00"/>
        <m/>
      </sharedItems>
    </cacheField>
    <cacheField name="Рекомендація SD" numFmtId="0">
      <sharedItems containsNonDate="0" containsString="0" containsBlank="1" containsNumber="1" containsInteger="1" minValue="0" maxValue="1" count="3">
        <n v="1"/>
        <n v="0"/>
        <m/>
      </sharedItems>
    </cacheField>
    <cacheField name="Категорія" numFmtId="0">
      <sharedItems containsNonDate="0" containsBlank="1" count="18">
        <s v="Антена (відео)"/>
        <s v="Відеопередавач (VTX)"/>
        <s v="Камера"/>
        <s v="Конденсатор"/>
        <s v="Контролер"/>
        <s v="Мотори"/>
        <s v="Обладнання"/>
        <s v="Пропеллери"/>
        <s v="Рама"/>
        <s v="Вуп"/>
        <s v="Ресівер ERLS"/>
        <s v="3Д друк"/>
        <s v="TX ELRS"/>
        <s v="Акумулятор"/>
        <s v="Стрепи"/>
        <s v="Послуги"/>
        <s v="Пігтейл"/>
        <m/>
      </sharedItems>
    </cacheField>
    <cacheField name="Модель" numFmtId="0">
      <sharedItems containsNonDate="0" containsBlank="1" count="85">
        <s v="Rush Cherry SMA-RHCP-160mm"/>
        <s v="RUSH MAX SOLO 5.8GHz 2.5W 48CH VTX"/>
        <s v="Caddx Ratel 2"/>
        <s v="EEUFR1V102B"/>
        <s v="SpeedyBee F405 V3 50A"/>
        <s v="BrotherHobby Avenger 2806.5 1300KV"/>
        <s v="EMAX ECOII 2807 1300KV"/>
        <s v="Смоукстоппер"/>
        <s v="HQprop 7040 7X4X3 2 Pairs на один дрон"/>
        <s v="HQprop HQ 7X4X3 7040"/>
        <s v="Mark4 7inch 295mm"/>
        <s v="Накладки на раму Mark4 7inch 295mm"/>
        <s v="HappyModel ES900RX 915MHz 1PC 915Mhz RX"/>
        <s v="Флюс AMTECH NC-559-ASM"/>
        <s v="Килимок для паяння"/>
        <s v="Набір термоусадок"/>
        <s v="Набір викруток для пропів"/>
        <s v="Кабель живлення"/>
        <s v="Жало до паяльника С4"/>
        <s v="Жало до паяльника ВС2"/>
        <s v="Припій 0,8мм 200г"/>
        <s v="Набір викруток"/>
        <s v="Набір для паяння"/>
        <s v="Кріплення для антен"/>
        <s v="Навчальна плата для паяння"/>
        <s v="Паяльник"/>
        <s v="HappyModel ES900TX 915MHz"/>
        <s v="LiIon 6s1p Samsung INR21700-40T"/>
        <s v="LiIon 6s2p Samsung INR21700-40T"/>
        <s v="3 Рука"/>
        <s v="Тестер"/>
        <s v="Зміїна шкіра"/>
        <s v="Кусачки для зняття ізоляції"/>
        <s v="Hook Loop Nylon Straps"/>
        <s v="BAYCK ELRS 915MHz"/>
        <s v="LiIon 6s2p Samsung 21700 8000 mah"/>
        <s v="SKYZONE SKY04X PRO"/>
        <s v="Маркери"/>
        <s v="ToolkitRC M6D"/>
        <s v="BetaFPV Meteor75 pro"/>
        <s v="Ремінець на шию"/>
        <s v="Radiomaster TX12 MKII Carry Case"/>
        <s v="Органайзер"/>
        <s v="HQProp 7X4X3 7040"/>
        <s v="Night Eagle 3 V2"/>
        <s v="RUSH TANK MAX SOLO 5.8GHz 2.5W"/>
        <s v="Mark4 Mark 4 7inch 295mm"/>
        <s v="6s2p Samsung 21700 8000 mah"/>
        <s v="EVE INR21700-40P 4000mAh - 50A"/>
        <s v="припій 0,8мм 100г"/>
        <s v="термоскотч"/>
        <s v="FlashHobby 2807 1300KV"/>
        <s v="SpeedyBee F405 V4 55A"/>
        <s v="Фен"/>
        <s v="Connector 6pin"/>
        <s v="Connector 12WAG XT60"/>
        <s v="Зварка батарей 2р"/>
        <s v="Зварка батарей 3р"/>
        <s v="ReadyToSky 3115 900KV"/>
        <s v="BetafFPV 1s 550mAh 4pcs"/>
        <s v="BAYCK ELRS 2.4GHz"/>
        <s v="Electric Screwdriver"/>
        <s v="Mark4 5inch"/>
        <s v="Motor EMAX ECO II 2207 2400KV"/>
        <s v="HQProp 1050 10X5X3"/>
        <s v="HQProp 5040 5X4X3 Ethix"/>
        <s v="Mark4 10inch"/>
        <s v="Caddx Ratel PRO"/>
        <s v="Gemfan 1050 10X5X3"/>
        <s v="Lipo 100C 1550mah 4S"/>
        <s v="Термоусадка black, 6mmX10meter"/>
        <s v="GPS Module"/>
        <s v="Skydroid 5.8G"/>
        <s v="SMA F to MMCX M, 5CM"/>
        <s v="SMA F to MMCX M90, 5CM"/>
        <s v="RUSH Solo Tank 5.8G"/>
        <s v="Mark4 v2 10inch"/>
        <s v="Remove Solder Tape 1.5m / 3mm"/>
        <s v="Black Hex Drivers 4Pcs 1.5/2/2.5/3.0mm"/>
        <s v="5inch propeller guard"/>
        <s v="Beeper"/>
        <s v="SMA RHCP 123mm"/>
        <s v="SMA RHCP 150mm"/>
        <s v="SMA F to MMCX M, 8CM"/>
        <m/>
      </sharedItems>
    </cacheField>
    <cacheField name="Лінка" numFmtId="0">
      <sharedItems containsNonDate="0" containsBlank="1" count="158">
        <s v="https://www.aliexpress.com/item/4000201021654.html?spm=a2g0o.order_detail.order_detail_item.3.73d1f19cc8nGpQ"/>
        <s v="https://www.aliexpress.com/item/1005005874482290.html?spm=a2g0o.order_detail.order_detail_item.3.50edf19cnLTLr9"/>
        <s v="https://www.aliexpress.com/item/1005002834071651.html?spm=a2g0o.order_detail.order_detail_item.4.6710f19cojSi3c"/>
        <s v="https://imrad.com.ua/ua/eeufr1v102b-1-388457"/>
        <s v="https://www.aliexpress.com/item/1005005061766618.html?spm=a2g0o.order_detail.order_detail_item.4.3cd2f19cmSMdY7"/>
        <s v="https://www.aliexpress.com/item/1005005218954990.html?spm=a2g0o.order_detail.order_detail_item.7.6710f19cojSi3c"/>
        <s v="https://www.aliexpress.com/item/1005005604306168.html?spm=a2g0o.order_detail.order_detail_item.4.3764f19cRczBGQ"/>
        <s v="https://www.aliexpress.com/item/32952721729.html?spm=a2g0o.order_list.order_list_main.23.3bb918021lcU1n"/>
        <s v="https://www.aliexpress.com/item/1005001752187882.html?spm=a2g0o.order_detail.order_detail_item.4.4afaf19cnIbVGf"/>
        <s v="https://www.aliexpress.com/item/1005003970081010.html?spm=a2g0o.order_list.order_list_main.11.3bb918021lcU1n"/>
        <s v="https://www.aliexpress.com/item/1005001657419640.html?spm=a2g0o.order_detail.order_detail_item.3.70b2f19cyZsOWm"/>
        <s v="https://www.aliexpress.com/item/4000494450966.html?spm=a2g0o.order_detail.order_detail_item.4.55e9f19ctdxJsT"/>
        <s v="https://www.aliexpress.com/item/1005006336830626.html?spm=a2g0o.order_detail.order_detail_item.3.6444f19cLONC1S"/>
        <s v="https://www.aliexpress.com/item/1005002177121801.html?spm=a2g0o.order_list.order_list_main.5.3bb918021lcU1n"/>
        <s v="https://microteh.ck.ua/index.php?route=product/product&amp;path=27_12585&amp;product_id=23701"/>
        <s v="https://www.aliexpress.com/item/1005005654271038.html?spm=a2g0o.order_list.order_list_main.5.21ef1802qEqYPe"/>
        <s v="https://www.aliexpress.com/item/1005005183989038.html?spm=a2g0o.order_list.order_list_main.10.21ef1802qEqYPe"/>
        <s v="https://www.aliexpress.com/item/1005006134879903.html?spm=a2g0o.order_list.order_list_main.15.21ef1802qEqYPe"/>
        <s v="https://www.aliexpress.com/item/1005005699080628.html?spm=a2g0o.order_list.order_list_main.25.21ef1802qEqYPe"/>
        <s v="https://www.aliexpress.com/item/1005006125240838.html?spm=a2g0o.order_list.order_list_main.20.21ef1802qEqYPe"/>
        <s v="https://www.aliexpress.com/item/1005006125240838.html?spm=a2g0o.order_list.order_list_main.19.21ef1802qEqYPe"/>
        <s v="https://www.aliexpress.com/item/1005005926112139.html?spm=a2g0o.order_detail.order_detail_item.3.733af19cPDwGTZ"/>
        <s v="https://www.aliexpress.com/item/1005006380572355.html?spm=a2g0o.order_list.order_list_main.10.572d1802rG06dd"/>
        <s v="https://t.me/c/1537026777/130861"/>
        <s v="https://sdua.tech/print/order"/>
        <s v="@went2kill"/>
        <s v="https://www.olx.ua/d/uk/obyavlenie/nabr-payalnik-pinecil-v2-kabel-analog-ts100-ts101-IDRiXXc.html"/>
        <s v="tg: info"/>
        <s v="https://res.ua/zbirka-akumulyatorna-6s1p-na-elem-samsung-inr21700-40t-sdi-4000mag-45a-vertikalna-batka-dron-cb0022645.html"/>
        <s v="https://res.ua/akumulyator-liion-6s2p-samsung-21700-8000-mah-80a-90a-inr21700-40t-sdi-vertikalna-batka-dron-cb002174041.html"/>
        <s v="https://www.aliexpress.com/item/1005005859096465.html?spm=a2g0o.order_detail.order_detail_item.3.6a07f19cXKhPwH"/>
        <s v="https://www.aliexpress.com/item/1005005187636795.html?spm=a2g0o.order_detail.order_detail_item.5.6a07f19cXKhPwH"/>
        <s v="https://www.aliexpress.com/item/1005004831602643.html?spm=a2g0o.order_detail.order_detail_item.3.101af19cUYkew6"/>
        <s v="https://www.aliexpress.com/item/1005005863455770.html?spm=a2g0o.order_detail.order_detail_item.5.101af19cUYkew6"/>
        <s v="https://www.aliexpress.com/item/1005006001688372.html?spm=a2g0o.order_detail.order_detail_item.7.101af19cUYkew6"/>
        <s v="https://www.aliexpress.com/item/4000201021654.html?spm=a2g0o.order_detail.order_detail_item.4.11fef19c6gKXNR"/>
        <s v="https://www.aliexpress.com/item/1005005874482290.html?spm=a2g0o.order_detail.order_detail_item.4.48b2f19cJxlO1W"/>
        <s v="https://www.aliexpress.com/item/1005006056124972.html?spm=a2g0o.order_detail.order_detail_item.4.e674f19ckaYb3X"/>
        <s v="https://www.aliexpress.com/item/1005006144614109.html?spm=a2g0o.order_detail.order_detail_item.7.e674f19ckaYb3X"/>
        <s v="https://www.aliexpress.com/item/1005005961848463.html?spm=a2g0o.order_detail.order_detail_item.4.29a7f19cgvzQuu"/>
        <s v="https://www.aliexpress.com/item/1005006251874816.html?spm=a2g0o.order_detail.order_detail_item.4.293ff19ccOmuPW"/>
        <s v="https://www.aliexpress.com/item/1005006753650939.html?spm=a2g0o.order_detail.order_detail_item.4.6b19f19caDaY0E"/>
        <s v="https://www.aliexpress.com/item/1005006858688146.html?spm=a2g0o.order_detail.order_detail_item.4.2120f19cNNv4Rl"/>
        <s v="https://t.me/c/1537026777/182771"/>
        <s v="https://www.aliexpress.com/item/1005006394404312.html?spm=a2g0o.order_detail.order_detail_item.3.5775f19cGFH4Z3"/>
        <s v="https://www.aliexpress.com/item/1005003914116317.html?spm=a2g0o.order_detail.order_detail_item.3.2cddf19cj2jrzz"/>
        <s v="https://www.aliexpress.com/item/1005005036398104.html?spm=a2g0o.order_detail.order_detail_item.3.5520f19cm2hHTX"/>
        <s v="https://www.aliexpress.com/item/1005006326462952.html?spm=a2g0o.order_detail.order_detail_item.3.67b6f19cKoLhsV"/>
        <s v="https://www.olx.ua/d/uk/obyavlenie/betafpv-meteor75-pro-elrs-2-4-fpv-dron-2-batare-zaryadka-IDTWhsS.html"/>
        <s v="https://www.aliexpress.com/item/1005002061127981.html?spm=a2g0o.order_detail.order_detail_item.3.5403f19cAr7o8g"/>
        <s v="https://www.aliexpress.com/item/1005006028516963.html?spm=a2g0o.order_detail.order_detail_item.3.5575f19cQlC2fm"/>
        <s v="https://www.aliexpress.com/item/1005005691648280.html?spm=a2g0o.order_detail.order_detail_item.3.6bcaf19ckSbtES"/>
        <s v="https://www.aliexpress.com/item/1005006001830856.html?spm=a2g0o.order_list.order_list_main.53.60fb1802GxXY3w"/>
        <s v="https://www.aliexpress.com/item/1005006048562131.html?spm=a2g0o.order_detail.order_detail_item.4.6ffaf19ch8SaPS"/>
        <s v="https://www.aliexpress.com/item/1005006610140380.html?spm=a2g0o.order_detail.order_detail_item.4.4551f19cVIeUAe"/>
        <s v="https://www.aliexpress.com/item/1005006806032592.html?spm=a2g0o.order_list.order_list_main.11.20701802RYz8F4"/>
        <s v="https://www.aliexpress.com/item/1005006860597689.html?spm=a2g0o.order_detail.order_detail_item.3.144bf19cUd06Al"/>
        <s v="https://www.aliexpress.com/item/1005006251874816.html?spm=a2g0o.order_list.order_list_main.5.20701802RYz8F4"/>
        <s v="https://www.aliexpress.com/item/1005006326462952.html?spm=a2g0o.order_detail.order_detail_item.4.61cbf19cZO0nlk"/>
        <s v="https://www.aliexpress.com/item/1005006610140380.html?spm=a2g0o.order_list.order_list_main.85.20701802RYz8F4"/>
        <s v="https://www.aliexpress.com/item/1005005250431169.html?spm=a2g0o.order_list.order_list_main.75.20701802RYz8F4"/>
        <s v="https://www.aliexpress.com/item/1005006326462952.html?spm=a2g0o.order_list.order_list_main.70.20701802RYz8F4"/>
        <s v="https://www.aliexpress.com/item/1005006251874816.html?spm=a2g0o.order_list.order_list_main.65.20701802RYz8F4"/>
        <s v="https://www.aliexpress.com/item/1005006753650939.html?spm=a2g0o.order_list.order_list_main.58.21ef1802gKKhYq"/>
        <s v="https://www.aliexpress.com/item/1005006747725075.html?spm=a2g0o.order_list.order_list_main.52.21ef1802gKKhYq"/>
        <s v="https://www.aliexpress.com/item/1005006326462952.html?spm=a2g0o.order_list.order_list_main.46.21ef1802gKKhYq"/>
        <s v="https://www.aliexpress.com/item/1005006860597689.html?spm=a2g0o.order_list.order_list_main.35.21ef1802gKKhYq"/>
        <s v="https://www.aliexpress.com/item/1005005725129175.html?spm=a2g0o.order_list.order_list_main.29.21ef1802gKKhYq"/>
        <s v="https://www.aliexpress.com/item/1005006974205035.html?spm=a2g0o.order_list.order_list_main.23.21ef1802gKKhYq"/>
        <s v="https://www.aliexpress.com/item/1005006966789846.html?spm=a2g0o.order_list.order_list_main.17.21ef1802gKKhYq"/>
        <s v="https://ru.nkon.nl/eve-inr21700-40p-4000mah-50a.html"/>
        <s v="https://www.aliexpress.com/item/1005003414096406.html?spm=a2g0o.order_list.order_list_main.11.21ef1802gKKhYq"/>
        <s v="https://www.aliexpress.com/item/1005004220347093.html?spm=a2g0o.order_list.order_list_main.5.21ef1802gKKhYq"/>
        <s v="https://www.aliexpress.com/item/1005006978880632.html?spm=a2g0o.order_list.order_list_main.11.21ef1802h2YSDp"/>
        <s v="https://www.aliexpress.com/item/1005006134309320.html?spm=a2g0o.order_list.order_list_main.10.21ef1802h2YSDp"/>
        <s v="https://www.aliexpress.com/item/1005006304604621.html?spm=a2g0o.order_list.order_list_main.9.21ef1802h2YSDp"/>
        <s v="https://www.aliexpress.com/item/1005006407924943.html?spm=a2g0o.order_list.order_list_main.5.21ef1802h2YSDp"/>
        <s v="https://www.aliexpress.com/item/1005006156850612.html?spm=a2g0o.order_list.order_list_main.10.3ba71802XmrFdi"/>
        <s v="https://www.aliexpress.com/item/1005006959860204.html?spm=a2g0o.order_list.order_list_main.5.3ba71802XmrFdi"/>
        <s v="https://www.aliexpress.com/item/1005006828092377.html?spm=a2g0o.order_list.order_list_main.41.57281802mIIe5G"/>
        <s v="https://www.aliexpress.com/item/1005006828092377.html?spm=a2g0o.order_list.order_list_main.35.57281802mIIe5G"/>
        <s v="https://www.aliexpress.com/item/1005006610140380.html?spm=a2g0o.order_list.order_list_main.29.57281802mIIe5G"/>
        <s v="https://www.aliexpress.com/item/1005006966789846.html?spm=a2g0o.order_list.order_list_main.23.57281802mIIe5G"/>
        <s v="https://www.aliexpress.com/item/32425485533.html?spm=a2g0o.order_list.order_list_main.11.57281802mIIe5G"/>
        <s v="https://www.aliexpress.com/item/1005003489220110.html?spm=a2g0o.order_list.order_list_main.5.57281802mIIe5G"/>
        <m/>
        <s v="https://www.aliexpress.com/item/1005006415035787.html?spm=a2g0o.order_list.order_list_main.57.584d1802F6jtIU"/>
        <s v="https://www.aliexpress.com/item/1005006126015494.html?spm=a2g0o.order_list.order_list_main.51.584d1802F6jtIU"/>
        <s v="https://www.aliexpress.com/item/1005006559686349.html?spm=a2g0o.order_list.order_list_main.64.584d1802QwPuFE"/>
        <s v="https://www.aliexpress.com/item/1005006966789846.html?spm=a2g0o.order_list.order_list_main.65.584d1802QwPuFE"/>
        <s v="https://www.aliexpress.com/item/1005006966789846.html?spm=a2g0o.order_list.order_list_main.60.584d1802QwPuFE"/>
        <s v="https://www.aliexpress.com/item/1005006312891859.html?spm=a2g0o.order_list.order_list_main.48.584d1802QwPuFE"/>
        <s v="https://www.aliexpress.com/item/4000494450966.html?spm=a2g0o.order_list.order_list_main.42.584d1802QwPuFE"/>
        <s v="https://www.aliexpress.com/item/1005002029216300.html?spm=a2g0o.order_list.order_list_main.37.584d1802QwPuFE"/>
        <s v="https://www.aliexpress.com/item/1005007082500585.html?spm=a2g0o.order_list.order_list_main.32.584d1802QwPuFE"/>
        <s v="https://www.aliexpress.com/item/1005006718265658.html?spm=a2g0o.order_list.order_list_main.27.584d1802QwPuFE"/>
        <s v="https://www.aliexpress.com/item/1005006194332193.html?spm=a2g0o.order_list.order_list_main.21.584d1802QwPuFE"/>
        <s v="https://www.aliexpress.com/item/1005006448925880.html?spm=a2g0o.order_list.order_list_main.16.584d1802QwPuFE"/>
        <s v="https://www.aliexpress.com/item/1005006070170859.html?spm=a2g0o.order_list.order_list_main.10.584d1802QwPuFE"/>
        <s v="https://www.aliexpress.com/item/1005006300775363.html?spm=a2g0o.order_list.order_list_main.5.584d1802QwPuFE"/>
        <s v="https://www.aliexpress.com/item/1005006251874816.html?spm=a2g0o.order_list.order_list_main.17.60eb1802h5H9by"/>
        <s v="https://www.aliexpress.com/item/4000967042670.html?spm=a2g0o.order_list.order_list_main.11.60eb1802h5H9by"/>
        <s v="https://www.aliexpress.com/item/1005006460489847.html?spm=a2g0o.order_list.order_list_main.5.60eb1802h5H9by"/>
        <s v="@OleksandrROS"/>
        <s v="https://www.aliexpress.com/item/1005007164410475.html?spm=a2g0o.order_detail.order_detail_item.3.7171f19cj0KZfG"/>
        <s v="https://www.aliexpress.com/item/1005006741625007.html?spm=a2g0o.order_detail.order_detail_item.5.7171f19cj0KZfG"/>
        <s v="https://www.aliexpress.com/item/1005007190275766.html?spm=a2g0o.order_detail.order_detail_item.3.560bf19cx0Q5ln"/>
        <s v="https://www.aliexpress.com/item/1005006716008066.html?spm=a2g0o.order_list.order_list_main.28.15cd1802yzoQDJ"/>
        <s v="https://www.aliexpress.com/item/1005006716008066.html?spm=a2g0o.order_list.order_list_main.29.15cd1802yzoQDJ"/>
        <s v="https://www.aliexpress.com/item/1005006949618466.html?spm=a2g0o.order_list.order_list_main.22.15cd1802yzoQDJ"/>
        <s v="https://www.aliexpress.com/item/1005006194332193.html?spm=a2g0o.order_detail.order_detail_item.3.109cf19cb4g9SX"/>
        <s v="https://www.aliexpress.com/item/1005005190861222.html?spm=a2g0o.order_detail.order_detail_item.6.109cf19cb4g9SX"/>
        <s v="https://www.aliexpress.com/item/1005007101872643.html?spm=a2g0o.order_list.order_list_main.10.15cd1802yzoQDJ"/>
        <s v="https://www.aliexpress.com/item/1005007216501787.html?spm=a2g0o.order_list.order_list_main.4.15cd1802yzoQDJ"/>
        <s v="https://www.aliexpress.com/item/32998367341.html?spm=a2g0o.order_list.order_list_main.35.7cd51802Gg3Esx"/>
        <s v="https://www.aliexpress.com/item/1005007202103659.html?spm=a2g0o.order_list.order_list_main.16.7cd51802Gg3Esx"/>
        <s v="https://www.aliexpress.com/item/1005006415035787.html?spm=a2g0o.order_list.order_list_main.17.7cd51802Gg3Esx"/>
        <s v="https://www.aliexpress.com/item/1005006966789846.html?spm=a2g0o.order_list.order_list_main.11.7cd51802Gg3Esx"/>
        <s v="https://www.aliexpress.com/item/1005006785748648.html?spm=a2g0o.order_list.order_list_main.5.7cd51802Gg3Esx"/>
        <s v="https://www.aliexpress.com/item/1005006828092377.html?spm=a2g0o.order_list.order_list_main.59.15ee1802WfnA3H"/>
        <s v="https://www.aliexpress.com/item/1005006572847094.html?spm=a2g0o.order_list.order_list_main.53.15ee1802WfnA3H"/>
        <s v="https://www.aliexpress.com/item/1005005947827816.html?spm=a2g0o.order_list.order_list_main.47.15ee1802WfnA3H"/>
        <s v="https://www.aliexpress.com/item/1005006563622250.html?spm=a2g0o.order_list.order_list_main.41.15ee1802WfnA3H"/>
        <s v="https://www.aliexpress.com/item/1005007481368468.html?spm=a2g0o.order_list.order_list_main.35.15ee1802WfnA3H"/>
        <s v="https://www.aliexpress.com/item/1005006828092377.html?spm=a2g0o.order_list.order_list_main.29.15ee1802WfnA3H"/>
        <s v="https://www.aliexpress.com/item/1005006572847094.html?spm=a2g0o.order_list.order_list_main.23.15ee1802WfnA3H"/>
        <s v="https://www.aliexpress.com/item/1005006967080100.html?spm=a2g0o.order_list.order_list_main.17.15ee1802WfnA3H"/>
        <s v="https://www.aliexpress.com/item/1005006978880632.html?spm=a2g0o.order_list.order_list_main.11.15ee1802WfnA3H"/>
        <s v="https://www.aliexpress.com/item/1005006978880632.html?spm=a2g0o.order_list.order_list_main.5.15ee1802WfnA3H"/>
        <s v="tg"/>
        <s v="https://www.aliexpress.com/item/1005006990724419.html?spm=a2g0o.order_list.order_list_main.22.1f741802OQx0S1"/>
        <s v="https://www.aliexpress.com/item/1005006990724419.html?spm=a2g0o.order_list.order_list_main.28.1f741802OQx0S1"/>
        <s v="https://www.aliexpress.com/item/1005006990724419.html?spm=a2g0o.order_list.order_list_main.34.1f741802OQx0S1"/>
        <s v="https://www.aliexpress.com/item/1005006990724419.html?spm=a2g0o.order_list.order_list_main.40.1f741802OQx0S1"/>
        <s v="https://www.aliexpress.com/item/1005006990724419.html?spm=a2g0o.order_list.order_list_main.24.50e81802xQKsnf"/>
        <s v="https://www.aliexpress.com/item/1005005617539232.html?spm=a2g0o.order_list.order_list_main.16.24ce1802p4oOWK"/>
        <s v="https://www.aliexpress.com/item/1005007202103659.html?spm=a2g0o.order_list.order_list_main.10.24ce1802p4oOWK"/>
        <s v="https://www.aliexpress.com/item/1005006953506414.html?spm=a2g0o.order_list.order_list_main.4.24ce1802p4oOWK"/>
        <s v="@trofimov28"/>
        <s v="https://www.aliexpress.com/item/1005007520573546.html?spm=a2g0o.order_detail.order_detail_item.2.2610f19cZyhM1K"/>
        <s v="https://www.aliexpress.com/item/1005006828092377.html?spm=a2g0o.order_list.order_list_main.19.50e81802xQKsnf"/>
        <s v="https://www.aliexpress.com/item/1005006978880632.html?spm=a2g0o.order_list.order_list_main.14.50e81802xQKsnf"/>
        <s v="https://www.aliexpress.com/item/1005006828092377.html?spm=a2g0o.order_list.order_list_main.9.50e81802xQKsnf"/>
        <s v="https://www.aliexpress.com/item/1005006978880632.html?spm=a2g0o.order_list.order_list_main.4.50e81802xQKsnf"/>
        <s v="https://www.aliexpress.com/item/1005006978880632.html?spm=a2g0o.order_list.order_list_main.29.6d281802Tm69Db"/>
        <s v="https://www.aliexpress.com/item/1005006415035787.html?spm=a2g0o.order_list.order_list_main.24.6d281802Tm69Db"/>
        <s v="https://www.aliexpress.com/item/1005006978880632.html?spm=a2g0o.order_list.order_list_main.19.6d281802Tm69Db"/>
        <s v="https://www.aliexpress.com/item/1005006067128597.html?spm=a2g0o.order_list.order_list_main.14.6d281802Tm69Db"/>
        <s v="https://www.aliexpress.com/item/1005006789118556.html?spm=a2g0o.order_list.order_list_main.9.6d281802Tm69Db"/>
        <s v="https://www.aliexpress.com/item/1005006860597689.html?spm=a2g0o.order_list.order_list_main.4.6d281802Tm69Db"/>
        <s v="https://www.aliexpress.com/item/1005006953506414.html?spm=a2g0o.cart.0.0.7a7838dakNUCxd&amp;mp=1&amp;sourceType=561"/>
        <s v="https://www.aliexpress.com/item/1005006828092377.html?spm=a2g0o.order_list.order_list_main.9.21ef1802zJCmTY"/>
        <s v="https://www.aliexpress.com/item/1005007185662184.html?spm=a2g0o.order_list.order_list_main.4.21ef1802zJCmTY"/>
        <s v="https://www.aliexpress.com/item/1005007190275766.html?spm=a2g0o.order_list.order_list_main.5.21ef1802zJCmTY"/>
        <s v="https://www.aliexpress.com/item/1005006978880632.html?spm=a2g0o.order_list.order_list_main.9.21ef180293cMQu"/>
        <s v="https://www.aliexpress.com/item/1005006990724419.html?spm=a2g0o.order_list.order_list_main.4.21ef180293cMQu"/>
        <s v="https://www.aliexpress.com/item/1005006967080100.html?spm=a2g0o.order_list.order_list_main.4.21ef1802D6Ric6"/>
        <s v="https://www.aliexpress.com/item/1005006860597689.html?spm=a2g0o.order_list.order_list_main.9.21ef1802D6Ric6"/>
      </sharedItems>
    </cacheField>
    <cacheField name="Order link" numFmtId="0">
      <sharedItems containsNonDate="0" containsBlank="1" containsMixedTypes="1" containsNumber="1" containsInteger="1" minValue="40269" maxValue="535876" count="141">
        <s v="https://www.aliexpress.com/p/order/detail.html?spm=a2g0o.order_list.order_list_main.211.3bb918021lcU1n&amp;orderId=3033570021715375"/>
        <s v="https://www.aliexpress.com/p/order/detail.html?spm=a2g0o.order_list.order_list_main.196.3bb918021lcU1n&amp;orderId=3033570021595375"/>
        <s v="https://www.aliexpress.com/p/order/detail.html?spm=a2g0o.order_list.order_list_main.100.3bb918021lcU1n&amp;orderId=3033570021565375"/>
        <n v="513031"/>
        <s v="https://www.aliexpress.com/p/order/detail.html?spm=a2g0o.order_list.order_list_main.118.3bb918021lcU1n&amp;orderId=3033570021675375"/>
        <s v="https://www.aliexpress.com/p/order/detail.html?spm=a2g0o.order_list.order_list_main.112.3bb918021lcU1n&amp;orderId=3033570021655375"/>
        <s v="https://www.aliexpress.com/p/order/detail.html?spm=a2g0o.order_list.order_list_main.124.3bb918021lcU1n&amp;orderId=3033570021545375"/>
        <s v="https://www.aliexpress.com/p/order/detail.html?spm=a2g0o.order_list.order_list_main.94.3bb918021lcU1n&amp;orderId=3033570021525375"/>
        <s v="https://www.aliexpress.com/p/order/detail.html?spm=a2g0o.order_list.order_list_main.88.3bb918021lcU1n&amp;orderId=3033570021505375"/>
        <s v="https://www.aliexpress.com/p/order/detail.html?spm=a2g0o.order_list.order_list_main.206.3bb918021lcU1n&amp;orderId=3033570021695375"/>
        <s v="https://www.aliexpress.com/p/order/detail.html?spm=a2g0o.order_list.order_list_main.106.3bb918021lcU1n&amp;orderId=3033570021635375"/>
        <s v="https://www.aliexpress.com/p/order/detail.html?spm=a2g0o.order_list.order_list_main.201.3bb918021lcU1n&amp;orderId=3033570021615375"/>
        <s v="https://www.aliexpress.com/p/order/detail.html?spm=a2g0o.order_list.order_list_main.82.3bb918021lcU1n&amp;orderId=3033570021485375"/>
        <n v="40269"/>
        <s v="https://www.aliexpress.com/p/order/detail.html?spm=a2g0o.order_list.order_list_main.1.21ef1802qEqYPe&amp;orderId=3034013771145375"/>
        <s v="https://www.aliexpress.com/p/order/detail.html?spm=a2g0o.order_list.order_list_main.6.21ef1802qEqYPe&amp;orderId=3034013771165375"/>
        <s v="https://www.aliexpress.com/p/order/detail.html?spm=a2g0o.order_list.order_list_main.11.21ef1802qEqYPe&amp;orderId=3034013771185375"/>
        <s v="https://www.aliexpress.com/p/order/detail.html?spm=a2g0o.order_list.order_list_main.21.21ef1802qEqYPe&amp;orderId=3034013771235375"/>
        <s v="https://www.aliexpress.com/p/order/detail.html?spm=a2g0o.order_list.order_list_main.16.21ef1802qEqYPe&amp;orderId=3034013771205375"/>
        <s v="https://www.aliexpress.com/p/order/detail.html?spm=a2g0o.order_list.order_list_main.1.21ef1802TAV6VW&amp;orderId=3034385199885375"/>
        <s v="https://www.aliexpress.com/p/order/detail.html?spm=a2g0o.order_list.order_list_main.6.572d1802rG06dd&amp;orderId=3034094262525375"/>
        <m/>
        <s v="https://res.ua/index.php?route=account/order/info&amp;order_id=36214"/>
        <s v="https://www.aliexpress.com/p/order/detail.html?spm=a2g0o.order_list.order_list_main.8.32e41802kRaweQ&amp;orderId=3034065696615375"/>
        <s v="https://www.aliexpress.com/p/order/detail.html?spm=a2g0o.order_list.order_list_main.1.32e41802kRaweQ&amp;orderId=3034065696575375"/>
        <s v="https://www.aliexpress.com/p/order/detail.html?spm=a2g0o.order_list.order_list_main.97.32e41802kRaweQ&amp;orderId=3035064673225375"/>
        <s v="https://www.aliexpress.com/p/order/detail.html?spm=a2g0o.order_list.order_list_main.91.32e41802kRaweQ&amp;orderId=3035064673205375"/>
        <s v="https://www.aliexpress.com/p/order/detail.html?spm=a2g0o.order_list.order_list_main.85.32e41802kRaweQ&amp;orderId=3035064673175375"/>
        <s v="https://www.aliexpress.com/p/order/detail.html?spm=a2g0o.order_list.order_list_main.79.32e41802kRaweQ&amp;orderId=3035064673155375"/>
        <s v="https://www.aliexpress.com/p/order/detail.html?spm=a2g0o.order_list.order_list_main.73.32e41802kRaweQ&amp;orderId=3035064673135375"/>
        <s v="https://www.aliexpress.com/p/order/detail.html?spm=a2g0o.order_list.order_list_main.67.32e41802kRaweQ&amp;orderId=3035036207045375"/>
        <s v="https://www.aliexpress.com/p/order/detail.html?spm=a2g0o.order_list.order_list_main.61.32e41802kRaweQ&amp;orderId=3035036207025375"/>
        <s v="https://t.me/c/1537026777/182771"/>
        <s v="https://res.ua/index.php?route=account/order/info&amp;order_id=37268"/>
        <s v="https://www.aliexpress.com/p/order/detail.html?spm=a2g0o.order_list.order_list_main.6.21ef1802EQoRE5&amp;orderId=3036367586525375"/>
        <s v="https://www.aliexpress.com/p/order/detail.html?spm=a2g0o.order_list.order_list_main.6.21ef1802j3Tdze&amp;orderId=3036367586505375"/>
        <s v="https://www.aliexpress.com/p/order/detail.html?spm=a2g0o.order_list.order_list_main.1.21ef1802dg8lqj&amp;orderId=3036095770025375"/>
        <s v="https://www.aliexpress.com/p/order/detail.html?spm=a2g0o.order_list.order_list_main.1.21ef18024ut8H8&amp;orderId=3036238857415375"/>
        <s v="https://www.aliexpress.com/p/order/detail.html?spm=a2g0o.order_list.order_list_main.1.21ef18024otDMg&amp;orderId=3036241736045375"/>
        <s v="https://www.aliexpress.com/p/order/detail.html?spm=a2g0o.order_list.order_list_main.6.21ef18024otDMg&amp;orderId=3036241736065375"/>
        <s v="https://www.aliexpress.com/p/order/detail.html?spm=a2g0o.order_list.order_list_main.11.21ef18024otDMg&amp;orderId=3036241736085375"/>
        <s v="https://www.aliexpress.com/p/order/detail.html?spm=a2g0o.order_list.order_list_main.49.60fb1802GxXY3w&amp;orderId=3036514661425375"/>
        <s v="https://www.aliexpress.com/p/order/detail.html?spm=a2g0o.order_list.order_list_main.19.60fb1802GxXY3w&amp;orderId=3036910048125375"/>
        <s v="https://www.aliexpress.com/p/order/detail.html?spm=a2g0o.order_list.order_list_main.1.60fb1802GxXY3w&amp;orderId=3036912360155375"/>
        <s v="https://www.aliexpress.com/p/order/detail.html?spm=a2g0o.order_list.order_list_main.7.20701802RYz8F4&amp;orderId=3036852334025375"/>
        <s v="https://www.aliexpress.com/p/order/detail.html?spm=a2g0o.order_list.order_list_main.92.20701802RYz8F4&amp;orderId=3037135982795375"/>
        <s v="https://www.aliexpress.com/p/order/detail.html?spm=a2g0o.order_list.order_list_main.1.20701802RYz8F4&amp;orderId=3036788480295375"/>
        <s v="https://www.aliexpress.com/p/order/detail.html?spm=a2g0o.order_list.order_list_main.86.20701802RYz8F4&amp;orderId=3036788480315375"/>
        <s v="https://www.aliexpress.com/p/order/detail.html?spm=a2g0o.order_list.order_list_main.81.20701802RYz8F4&amp;orderId=3037172381345375"/>
        <s v="https://www.aliexpress.com/p/order/detail.html?spm=a2g0o.order_list.order_list_main.71.20701802RYz8F4&amp;orderId=3037172381305375"/>
        <s v="https://www.aliexpress.com/p/order/detail.html?spm=a2g0o.order_list.order_list_main.66.20701802RYz8F4&amp;orderId=3037172381285375"/>
        <s v="https://www.aliexpress.com/p/order/detail.html?spm=a2g0o.order_list.order_list_main.61.20701802RYz8F4&amp;orderId=3037172381265375"/>
        <s v="https://www.aliexpress.com/p/order/detail.html?spm=a2g0o.order_list.order_list_main.54.21ef1802gKKhYq&amp;orderId=3037246941365375"/>
        <s v="https://www.aliexpress.com/p/order/detail.html?spm=a2g0o.order_list.order_list_main.48.21ef1802gKKhYq&amp;orderId=3037357676245375"/>
        <s v="https://www.aliexpress.com/p/order/detail.html?spm=a2g0o.order_list.order_list_main.42.21ef1802gKKhYq&amp;orderId=3036936002335375"/>
        <s v="https://www.aliexpress.com/p/order/detail.html?spm=a2g0o.order_list.order_list_main.31.21ef1802gKKhYq&amp;orderId=3037632397015375"/>
        <s v="https://www.aliexpress.com/p/order/detail.html?spm=a2g0o.order_list.order_list_main.25.21ef1802gKKhYq&amp;orderId=3037706291845375"/>
        <s v="https://www.aliexpress.com/p/order/detail.html?spm=a2g0o.order_list.order_list_main.19.21ef1802gKKhYq&amp;orderId=3037706291825375"/>
        <s v="https://www.aliexpress.com/p/order/detail.html?spm=a2g0o.order_list.order_list_main.13.21ef1802gKKhYq&amp;orderId=3037706291805375"/>
        <s v="https://res.ua/index.php?route=account/order/info&amp;order_id=38409"/>
        <s v="https://ru.nkon.nl/sales/order/view/order_id/1069256/"/>
        <s v="https://www.aliexpress.com/p/order/detail.html?spm=a2g0o.order_list.order_list_main.7.21ef1802gKKhYq&amp;orderId=3038398318465375"/>
        <s v="https://www.aliexpress.com/p/order/detail.html?spm=a2g0o.order_list.order_list_main.1.21ef1802gKKhYq&amp;orderId=3037929203685375"/>
        <s v="https://www.aliexpress.com/p/order/detail.html?spm=a2g0o.order_list.order_list_main.6.21ef1802h2YSDp&amp;orderId=3038355066075375"/>
        <s v="https://www.aliexpress.com/p/order/detail.html?spm=a2g0o.order_list.order_list_main.1.21ef1802h2YSDp&amp;orderId=3038355066055375"/>
        <s v="https://www.aliexpress.com/p/order/detail.html?spm=a2g0o.order_list.order_list_main.6.3ba71802XmrFdi&amp;orderId=3038241366475375"/>
        <s v="https://www.aliexpress.com/p/order/detail.html?spm=a2g0o.order_list.order_list_main.1.3ba71802XmrFdi&amp;orderId=3038620222405375"/>
        <s v="https://www.aliexpress.com/p/order/detail.html?spm=a2g0o.order_list.order_list_main.37.57281802mIIe5G&amp;orderId=3038348651665375"/>
        <s v="https://www.aliexpress.com/p/order/detail.html?spm=a2g0o.order_list.order_list_main.31.57281802mIIe5G&amp;orderId=3038599480435375"/>
        <s v="https://www.aliexpress.com/p/order/detail.html?spm=a2g0o.order_list.order_list_main.25.57281802mIIe5G&amp;orderId=3038620191295375"/>
        <s v="https://www.aliexpress.com/p/order/detail.html?spm=a2g0o.order_list.order_list_main.19.57281802mIIe5G&amp;orderId=3038620191275375"/>
        <s v="https://www.aliexpress.com/p/order/detail.html?spm=a2g0o.order_list.order_list_main.7.57281802mIIe5G&amp;orderId=3038673460355375"/>
        <s v="https://www.aliexpress.com/p/order/detail.html?spm=a2g0o.order_list.order_list_main.1.57281802mIIe5G&amp;orderId=3038673460335375"/>
        <s v="https://www.aliexpress.com/p/order/detail.html?spm=a2g0o.order_list.order_list_main.53.584d1802F6jtIU&amp;orderId=3039312173055375"/>
        <s v="https://www.aliexpress.com/p/order/detail.html?spm=a2g0o.order_list.order_list_main.47.584d1802F6jtIU&amp;orderId=3039312173215375"/>
        <s v="https://www.aliexpress.com/p/order/detail.html?spm=a2g0o.order_list.order_list_main.61.584d1802QwPuFE&amp;orderId=3039312173025375"/>
        <s v="https://www.aliexpress.com/p/order/detail.html?spm=a2g0o.order_list.order_list_main.56.584d1802QwPuFE&amp;orderId=3039312173005375"/>
        <s v="https://www.aliexpress.com/p/order/detail.html?spm=a2g0o.order_list.order_list_main.44.584d1802QwPuFE&amp;orderId=3039312173195375"/>
        <s v="https://www.aliexpress.com/p/order/detail.html?spm=a2g0o.order_list.order_list_main.38.584d1802QwPuFE&amp;orderId=3039312173175375"/>
        <s v="https://www.aliexpress.com/p/order/detail.html?spm=a2g0o.order_list.order_list_main.33.584d1802QwPuFE&amp;orderId=3039312173155375"/>
        <s v="https://www.aliexpress.com/p/order/detail.html?spm=a2g0o.order_list.order_list_main.28.584d1802QwPuFE&amp;orderId=3039312173135375"/>
        <s v="https://www.aliexpress.com/p/order/detail.html?spm=a2g0o.order_list.order_list_main.23.584d1802QwPuFE&amp;orderId=3039312173115375"/>
        <s v="https://www.aliexpress.com/p/order/detail.html?spm=a2g0o.order_list.order_list_main.17.584d1802QwPuFE&amp;orderId=3039312173095375"/>
        <s v="https://www.aliexpress.com/p/order/detail.html?spm=a2g0o.order_list.order_list_main.12.584d1802QwPuFE&amp;orderId=3039312173075375"/>
        <s v="https://www.aliexpress.com/p/order/detail.html?spm=a2g0o.order_list.order_list_main.6.584d1802QwPuFE&amp;orderId=3039312172985375"/>
        <s v="https://www.aliexpress.com/p/order/detail.html?spm=a2g0o.order_list.order_list_main.1.584d1802QwPuFE&amp;orderId=3039312172965375"/>
        <s v="https://www.aliexpress.com/p/order/detail.html?spm=a2g0o.order_list.order_list_main.13.60eb1802h5H9by&amp;orderId=3039419044715375"/>
        <s v="https://www.aliexpress.com/p/order/detail.html?spm=a2g0o.order_list.order_list_main.7.60eb1802h5H9by&amp;orderId=3039491933245375"/>
        <s v="https://www.aliexpress.com/p/order/detail.html?spm=a2g0o.order_list.order_list_main.1.60eb1802h5H9by&amp;orderId=3039491933225375"/>
        <s v="https://www.aliexpress.com/p/order/detail.html?spm=a2g0o.order_list.order_list_main.120.60eb1802h5H9by&amp;orderId=3040350974905375"/>
        <s v="https://www.aliexpress.com/p/order/detail.html?spm=a2g0o.order_list.order_list_main.115.60eb1802h5H9by&amp;orderId=3040352091815375"/>
        <s v="https://www.aliexpress.com/p/order/detail.html?spm=a2g0o.order_list.order_list_main.25.15cd1802yzoQDJ&amp;orderId=3040631878025375"/>
        <s v="https://www.aliexpress.com/p/order/detail.html?spm=a2g0o.order_list.order_list_main.19.15cd1802yzoQDJ&amp;orderId=3040944953765375"/>
        <s v="https://www.aliexpress.com/p/order/detail.html?spm=a2g0o.order_list.order_list_main.13.15cd1802yzoQDJ&amp;orderId=3040944953735375"/>
        <s v="https://www.aliexpress.com/p/order/detail.html?spm=a2g0o.order_list.order_list_main.7.15cd1802yzoQDJ&amp;orderId=3040944953715375"/>
        <s v="https://www.aliexpress.com/p/order/detail.html?spm=a2g0o.order_list.order_list_main.1.15cd1802yzoQDJ&amp;orderId=3040944953785375"/>
        <n v="535876"/>
        <s v="https://ru.nkon.nl/sales/order/view/order_id/1124853/"/>
        <s v="https://ru.nkon.nl/sales/order/view/order_id/1124920/"/>
        <s v="https://www.aliexpress.com/p/order/detail.html?spm=a2g0o.order_list.order_list_main.31.7cd51802Gg3Esx&amp;orderId=3041355367015375"/>
        <s v="https://www.aliexpress.com/p/order/detail.html?spm=a2g0o.order_list.order_list_main.13.7cd51802Gg3Esx&amp;orderId=3041355366945375"/>
        <s v="https://www.aliexpress.com/p/order/detail.html?spm=a2g0o.order_list.order_list_main.7.7cd51802Gg3Esx&amp;orderId=3041355366925375"/>
        <s v="https://www.aliexpress.com/p/order/detail.html?spm=a2g0o.order_list.order_list_main.1.7cd51802Gg3Esx&amp;orderId=3041357442195375"/>
        <s v="https://www.aliexpress.com/p/order/detail.html?spm=a2g0o.order_list.order_list_main.55.15ee1802WfnA3H&amp;orderId=3042598235195375"/>
        <s v="https://www.aliexpress.com/p/order/detail.html?spm=a2g0o.order_list.order_list_main.49.15ee1802WfnA3H&amp;orderId=3042598235175375"/>
        <s v="https://www.aliexpress.com/p/order/detail.html?spm=a2g0o.order_list.order_list_main.43.15ee1802WfnA3H&amp;orderId=3042598235155375"/>
        <s v="https://www.aliexpress.com/p/order/detail.html?spm=a2g0o.order_list.order_list_main.37.15ee1802WfnA3H&amp;orderId=3042598235135375"/>
        <s v="https://www.aliexpress.com/p/tax-ui/index.html?orderId=3042388276746543&amp;_lang=uk_UA&amp;_currency=USD&amp;spm=a1z65.orderdetail.0.0&amp;_t=1729017825.006493"/>
        <s v="https://www.aliexpress.com/p/tax-ui/index.html?orderId=3042388276766543&amp;_lang=uk_UA&amp;_currency=USD&amp;spm=a1z65.orderdetail.0.0&amp;_t=1729017852.134578"/>
        <s v="https://www.aliexpress.com/p/order/detail.html?spm=a2g0o.order_list.order_list_main.31.15ee1802WfnA3H&amp;orderId=3042421963445375"/>
        <s v="https://www.aliexpress.com/p/order/detail.html?spm=a2g0o.order_list.order_list_main.25.15ee1802WfnA3H&amp;orderId=3042486099445375"/>
        <s v="https://www.aliexpress.com/p/order/detail.html?spm=a2g0o.order_list.order_list_main.19.15ee1802WfnA3H&amp;orderId=3042486099425375"/>
        <s v="https://www.aliexpress.com/p/order/detail.html?spm=a2g0o.order_list.order_list_main.13.15ee1802WfnA3H&amp;orderId=3042486099405375"/>
        <s v="https://www.aliexpress.com/p/order/detail.html?spm=a2g0o.order_list.order_list_main.7.15ee1802WfnA3H&amp;orderId=3042840068535375"/>
        <s v="https://www.aliexpress.com/p/order/detail.html?spm=a2g0o.order_list.order_list_main.1.15ee1802WfnA3H&amp;orderId=3042651961245375"/>
        <s v="https://www.aliexpress.com/p/order/detail.html?spm=a2g0o.order_list.order_list_main.19.1f741802OQx0S1&amp;orderId=3043580603795375"/>
        <s v="https://www.aliexpress.com/p/order/detail.html?spm=a2g0o.order_list.order_list_main.25.1f741802OQx0S1&amp;orderId=3043431530225375"/>
        <s v="https://www.aliexpress.com/p/order/detail.html?spm=a2g0o.order_list.order_list_main.31.1f741802OQx0S1&amp;orderId=3043612850285375"/>
        <s v="https://www.aliexpress.com/p/order/detail.html?spm=a2g0o.order_list.order_list_main.37.1f741802OQx0S1&amp;orderId=3043524822155375"/>
        <s v="https://www.aliexpress.com/p/order/detail.html?spm=a2g0o.order_list.order_list_main.21.50e81802xQKsnf&amp;orderId=3043579725806543"/>
        <s v="https://www.aliexpress.com/p/order/detail.html?spm=a2g0o.order_list.order_list_main.13.24ce1802p4oOWK&amp;orderId=3043717363305375"/>
        <s v="https://www.aliexpress.com/p/order/detail.html?spm=a2g0o.order_list.order_list_main.7.24ce1802p4oOWK&amp;orderId=3043717363325375"/>
        <s v="https://www.aliexpress.com/p/order/detail.html?spm=a2g0o.order_list.order_list_main.1.24ce1802p4oOWK&amp;orderId=3044033656605375"/>
        <s v="https://www.aliexpress.com/p/order/detail.html?spm=a2g0o.order_list.order_list_main.1.21ef1802dAFPbr&amp;orderId=3043911459095375"/>
        <s v="https://ru.nkon.nl/sales/order/view/order_id/1154708/"/>
        <s v="https://www.aliexpress.com/p/order/detail.html?spm=a2g0o.order_list.order_list_main.16.50e81802xQKsnf&amp;orderId=3043932656836543"/>
        <s v="https://www.aliexpress.com/p/order/detail.html?spm=a2g0o.order_list.order_list_main.11.50e81802xQKsnf&amp;orderId=3043932656816543"/>
        <s v="https://www.aliexpress.com/p/order/detail.html?spm=a2g0o.order_list.order_list_main.6.50e81802xQKsnf&amp;orderId=3044123791336543"/>
        <s v="https://www.aliexpress.com/p/order/detail.html?spm=a2g0o.order_list.order_list_main.1.50e81802xQKsnf&amp;orderId=3044123791316543"/>
        <s v="https://www.aliexpress.com/p/order/detail.html?spm=a2g0o.order_list.order_list_main.26.6d281802Tm69Db&amp;orderId=3044352799635375"/>
        <s v="https://www.aliexpress.com/p/order/detail.html?spm=a2g0o.order_list.order_list_main.21.6d281802Tm69Db&amp;orderId=3044352799615375"/>
        <s v="https://www.aliexpress.com/p/order/detail.html?spm=a2g0o.order_list.order_list_main.16.6d281802Tm69Db&amp;orderId=3044097417985375"/>
        <s v="https://www.aliexpress.com/p/order/detail.html?spm=a2g0o.order_list.order_list_main.11.6d281802Tm69Db&amp;orderId=3043841604805375"/>
        <s v="https://www.aliexpress.com/p/order/detail.html?spm=a2g0o.order_list.order_list_main.6.6d281802Tm69Db&amp;orderId=3043841604825375"/>
        <s v="https://www.aliexpress.com/p/order/detail.html?spm=a2g0o.order_list.order_list_main.1.6d281802Tm69Db&amp;orderId=3044268788115375"/>
        <s v="https://www.aliexpress.com/p/order/detail.html?spm=a2g0o.order_list.order_list_main.6.21ef1802zJCmTY&amp;orderId=3044185637416543"/>
        <s v="https://www.aliexpress.com/p/order/detail.html?spm=a2g0o.order_list.order_list_main.1.21ef1802zJCmTY&amp;orderId=3044185637386543"/>
        <s v="https://www.aliexpress.com/p/order/detail.html?spm=a2g0o.order_list.order_list_main.6.21ef180293cMQu&amp;orderId=3044508472316543"/>
        <s v="https://www.aliexpress.com/p/order/detail.html?spm=a2g0o.order_list.order_list_main.1.21ef180293cMQu&amp;orderId=3044508472296543"/>
        <s v="https://www.aliexpress.com/p/order/detail.html?spm=a2g0o.order_list.order_list_main.1.21ef1802D6Ric6&amp;orderId=3044226927985375"/>
        <s v="https://www.aliexpress.com/p/order/detail.html?spm=a2g0o.order_list.order_list_main.6.21ef1802D6Ric6&amp;orderId=3044177628665375"/>
      </sharedItems>
    </cacheField>
    <cacheField name="Кількість" numFmtId="0">
      <sharedItems containsNonDate="0" containsString="0" containsBlank="1" containsNumber="1" containsInteger="1" minValue="1" maxValue="68" count="14">
        <n v="2"/>
        <n v="1"/>
        <n v="16"/>
        <n v="5"/>
        <n v="3"/>
        <n v="60"/>
        <n v="4"/>
        <n v="10"/>
        <n v="46"/>
        <n v="64"/>
        <n v="6"/>
        <n v="9"/>
        <n v="68"/>
        <m/>
      </sharedItems>
    </cacheField>
    <cacheField name="Ціна" numFmtId="0">
      <sharedItems containsNonDate="0" containsBlank="1" containsMixedTypes="1" containsNumber="1" containsInteger="1" minValue="0" maxValue="21177.2925" count="158">
        <n v="348.531561"/>
        <n v="2475.397386"/>
        <n v="933.07662"/>
        <n v="26.43"/>
        <n v="2705.1381"/>
        <n v="2302.503777"/>
        <n v="3228.131466"/>
        <n v="2517.738678"/>
        <n v="470.066751"/>
        <n v="152.507061"/>
        <n v="174.461805"/>
        <n v="739.796463"/>
        <n v="96.83610299999999"/>
        <n v="626.886351"/>
        <n v="120"/>
        <n v="405.462274"/>
        <n v="62.133708"/>
        <n v="121.877658"/>
        <n v="167.681353"/>
        <n v="173.655748"/>
        <n v="172.859162"/>
        <n v="252.916055"/>
        <n v="169.989375"/>
        <n v="550"/>
        <n v="0"/>
        <n v="160"/>
        <n v="2000"/>
        <n v="1600"/>
        <n v="1624"/>
        <n v="2952"/>
        <n v="319.587216"/>
        <n v="87.596496"/>
        <n v="175.592976"/>
        <n v="127.594896"/>
        <n v="306.45461"/>
        <n v="2523.27562"/>
        <n v="708.42754"/>
        <n v="477.989593"/>
        <n v="103.47818"/>
        <n v="1781.018675"/>
        <n v="2158.719456"/>
        <n v="2115.736104"/>
        <n v="530"/>
        <n v="21177.2925"/>
        <n v="116.298"/>
        <n v="1301.8005"/>
        <n v="406.6335"/>
        <n v="4799"/>
        <n v="81.90000000000001"/>
        <n v="945.9450000000001"/>
        <n v="223.1775"/>
        <n v="81.4905"/>
        <n v="204.3405"/>
        <n v="1557.3285"/>
        <n v="1725.633"/>
        <n v="1650.285"/>
        <n v="477.0675"/>
        <n v="213.3495"/>
        <n v="1582.7175"/>
        <n v="444.717"/>
        <n v="1751.022"/>
        <n v="1795.248"/>
        <n v="487.7145"/>
        <n v="1899.226035"/>
        <n v="741.1950000000001"/>
        <n v="457.4115"/>
        <n v="336.609"/>
        <n v="96.57899999999999"/>
        <n v="207.670473"/>
        <n v="106.07922"/>
        <n v="1703.623964"/>
        <n v="2116.67358"/>
        <n v="2141.769224"/>
        <n v="235.734492"/>
        <n v="605.586688"/>
        <n v="1959.928656"/>
        <n v="1749.701212"/>
        <n v="1751.346828"/>
        <n v="229.152028"/>
        <n v="333.648644"/>
        <n v="144.814208"/>
        <n v="72.81850799999999"/>
        <n v="300"/>
        <n v="350"/>
        <n v="1800.2127"/>
        <n v="942.1984"/>
        <n v="234.3055"/>
        <n v="360.3743"/>
        <n v="832.7175999999999"/>
        <n v="661.0318"/>
        <n v="525.0102000000001"/>
        <n v="464.0493"/>
        <n v="155.5125"/>
        <n v="776.3184"/>
        <n v="1042.1411"/>
        <n v="578.5065"/>
        <n v="1133.7898"/>
        <n v="1797.046702"/>
        <n v="121.805776"/>
        <n v="481.46202"/>
        <n v="2300"/>
        <n v="978.087"/>
        <n v="1723.494"/>
        <n v="82.21889880000001"/>
        <n v="37.7468"/>
        <n v="40.2356"/>
        <n v="1414.468"/>
        <n v="740.8328"/>
        <n v="1883.192"/>
        <n v="57.2424"/>
        <n v="292.0192"/>
        <n v="22.5"/>
        <n v="100.3896"/>
        <n v="130.9844"/>
        <n v="436.7524"/>
        <n v="1695.7728"/>
        <n v="282.2156"/>
        <n v="474.7668"/>
        <n v="1849.0528"/>
        <n v="1550.2704"/>
        <n v="345.6096"/>
        <n v="574.3584"/>
        <n v="907.1215999999999"/>
        <n v="1976.1072"/>
        <n v="1582.0472"/>
        <n v="1929.6496"/>
        <n v="1750.456"/>
        <n v="1759.1668"/>
        <n v="400"/>
        <n v="280"/>
        <n v="383.4496"/>
        <n v="364.4424"/>
        <n v="398.8481"/>
        <n v="1200.2874"/>
        <n v="90"/>
        <n v="313.5886"/>
        <n v="98.8566"/>
        <n v="1653.6184"/>
        <n v="1557.5455"/>
        <n v="1673.9975"/>
        <n v="1578.3405"/>
        <n v="1546.3162"/>
        <n v="1637.8142"/>
        <n v="929.9524"/>
        <n v="1666.9272"/>
        <n v="1283.595"/>
        <n v="1651.285"/>
        <n v="261.035"/>
        <n v="83.249"/>
        <n v="1549.195"/>
        <n v="317.06"/>
        <n v="1741.34"/>
        <n v="1657.925"/>
        <m/>
        <s v="Товар"/>
        <s v="відеопередавач"/>
        <s v="ресівер"/>
        <s v="пропелер"/>
      </sharedItems>
    </cacheField>
    <cacheField name="Доставка" numFmtId="0">
      <sharedItems containsNonDate="0" containsBlank="1" containsMixedTypes="1" containsNumber="1" containsInteger="1" minValue="-1961.0955" maxValue="530.4422970000001" count="123">
        <n v="0"/>
        <n v="70"/>
        <n v="-23.52294"/>
        <n v="530.4422970000001"/>
        <n v="34.500312"/>
        <n v="-12.545568"/>
        <n v="-22.702701"/>
        <n v="-6.372688"/>
        <n v="-12.745376"/>
        <n v="-5.974395"/>
        <n v="-6.770981"/>
        <n v="-25.092459"/>
        <n v="-3.99975"/>
        <n v="104"/>
        <n v="93"/>
        <n v="150"/>
        <n v="130"/>
        <n v="35"/>
        <n v="-138.501564"/>
        <n v="-546.046396"/>
        <n v="-42.983244"/>
        <n v="-181.882801"/>
        <n v="-58.902964"/>
        <n v="-187.05671"/>
        <n v="-109.44835"/>
        <n v="-107.45838"/>
        <n v="-1961.0955"/>
        <n v="-5.3235"/>
        <n v="-190.008"/>
        <n v="-188.37"/>
        <m/>
        <n v="-12.285"/>
        <n v="-124.488"/>
        <n v="-33.1695"/>
        <n v="0.4095"/>
        <n v="-179.7705"/>
        <n v="-122.85"/>
        <n v="-225.6345"/>
        <n v="-195.741"/>
        <n v="-29.0745"/>
        <n v="-216.216"/>
        <n v="-52.8255"/>
        <n v="-198.6075"/>
        <n v="-199.836"/>
        <n v="-676.0845"/>
        <n v="-566.299836"/>
        <n v="-44.6355"/>
        <n v="-9.009"/>
        <n v="-13.5135"/>
        <n v="302.085"/>
        <n v="-20.807847"/>
        <n v="-234.088876"/>
        <n v="-23.450028"/>
        <n v="-158.39054"/>
        <n v="-240.67134"/>
        <n v="-76.10974"/>
        <n v="-74.05271999999999"/>
        <n v="7.816676"/>
        <n v="-53.071116"/>
        <n v="-247.5759"/>
        <n v="-112.7984"/>
        <n v="-12.0263"/>
        <n v="-69.6696"/>
        <n v="-49.3493"/>
        <n v="-114.4572"/>
        <n v="-85.01349999999999"/>
        <n v="-251.7229"/>
        <n v="-63.8638"/>
        <n v="-37.323"/>
        <n v="-106.9926"/>
        <n v="-143.0715"/>
        <n v="-74.646"/>
        <n v="-136.0216"/>
        <n v="-18.106264"/>
        <n v="-6.17259"/>
        <n v="-4.938072"/>
        <n v="147.5"/>
        <n v="-110.1075"/>
        <n v="-166.2"/>
        <n v="-90.53131999999999"/>
        <n v="21.5696"/>
        <n v="-188.3192"/>
        <n v="-109.0924"/>
        <n v="-240.584"/>
        <n v="-1.2444"/>
        <n v="-14.518"/>
        <n v="334.632"/>
        <n v="-4.9584"/>
        <n v="-16.528"/>
        <n v="-4.5452"/>
        <n v="-130.1216"/>
        <n v="-108.9872"/>
        <n v="-126.392"/>
        <n v="-198.912"/>
        <n v="-166.5888"/>
        <n v="-19.9104"/>
        <n v="-15.7624"/>
        <n v="-19.0808"/>
        <n v="-17.4216"/>
        <n v="128"/>
        <n v="-3.7188"/>
        <n v="-42.0059"/>
        <n v="-41.59"/>
        <n v="-541.0859"/>
        <n v="313.2716"/>
        <n v="-123.5223"/>
        <n v="-116.452"/>
        <n v="-116.8679"/>
        <n v="-15.3883"/>
        <n v="-15.8042"/>
        <n v="-148.8922"/>
        <n v="-84.4277"/>
        <n v="-224.586"/>
        <n v="-207.5"/>
        <n v="-218.29"/>
        <n v="-345.28"/>
        <n v="-109.975"/>
        <n v="-187.58"/>
        <n v="-38.595"/>
        <n v="-224.93"/>
        <n v="-224.1"/>
        <s v="к-сть"/>
        <s v="1шт"/>
      </sharedItems>
    </cacheField>
    <cacheField name="Сума UAH" numFmtId="0">
      <sharedItems containsNonDate="0" containsBlank="1" containsMixedTypes="1" containsNumber="1" containsInteger="1" minValue="55.76102" maxValue="19216.197" count="169">
        <n v="697.063122"/>
        <n v="2475.397386"/>
        <n v="1866.15324"/>
        <n v="492.88"/>
        <n v="2705.1381"/>
        <n v="2302.503777"/>
        <n v="3228.131466"/>
        <n v="2517.738678"/>
        <n v="446.543811"/>
        <n v="1292.977602"/>
        <n v="174.461805"/>
        <n v="2253.889701"/>
        <n v="96.83610299999999"/>
        <n v="614.340783"/>
        <n v="670"/>
        <n v="382.759573"/>
        <n v="55.76102"/>
        <n v="109.132282"/>
        <n v="161.706958"/>
        <n v="166.884767"/>
        <n v="160.113786"/>
        <n v="227.823596"/>
        <n v="165.989625"/>
        <n v="654"/>
        <n v="70"/>
        <n v="253"/>
        <n v="2150"/>
        <n v="1730"/>
        <n v="1659"/>
        <n v="2987"/>
        <n v="319.587216"/>
        <n v="87.596496"/>
        <n v="175.592976"/>
        <n v="127.594896"/>
        <n v="780.862266"/>
        <n v="4500.504844"/>
        <n v="665.444296"/>
        <n v="1252.085978"/>
        <n v="458.487936"/>
        <n v="1593.961965"/>
        <n v="2049.271106"/>
        <n v="2008.277724"/>
        <n v="1130"/>
        <n v="5974"/>
        <n v="19216.197"/>
        <n v="110.9745"/>
        <n v="1111.7925"/>
        <n v="1031.5305"/>
        <n v="4799"/>
        <n v="69.61499999999999"/>
        <n v="821.457"/>
        <n v="190.008"/>
        <n v="244.881"/>
        <n v="407.4525"/>
        <n v="204.3405"/>
        <n v="1377.558"/>
        <n v="1602.783"/>
        <n v="1424.6505"/>
        <n v="1235.4615"/>
        <n v="184.275"/>
        <n v="1366.5015"/>
        <n v="391.8915"/>
        <n v="1552.4145"/>
        <n v="1595.412"/>
        <n v="787.059"/>
        <n v="3232.152234"/>
        <n v="2178.9495"/>
        <n v="448.4025"/>
        <n v="659.7045000000001"/>
        <n v="3022"/>
        <n v="6096.825"/>
        <n v="394.533099"/>
        <n v="106.07922"/>
        <n v="1469.535088"/>
        <n v="1882.584704"/>
        <n v="1907.680348"/>
        <n v="212.284464"/>
        <n v="1816.760064"/>
        <n v="1959.928656"/>
        <n v="1591.310672"/>
        <n v="1510.675488"/>
        <n v="611.346344"/>
        <n v="593.244568"/>
        <n v="297.445092"/>
        <n v="311.021424"/>
        <n v="600"/>
        <n v="700"/>
        <n v="1552.6368"/>
        <n v="829.4"/>
        <n v="222.2792"/>
        <n v="290.7047"/>
        <n v="311.025"/>
        <n v="718.2604"/>
        <n v="576.0183"/>
        <n v="1848.3179"/>
        <n v="400.1855"/>
        <n v="273.702"/>
        <n v="669.3258"/>
        <n v="899.0696"/>
        <n v="503.8605"/>
        <n v="997.7682"/>
        <n v="1778.940438"/>
        <n v="115.633186"/>
        <n v="476.523948"/>
        <n v="2447.5"/>
        <n v="867.9795"/>
        <n v="1557.294"/>
        <n v="731.6576679999999"/>
        <n v="59.3164"/>
        <n v="61.8052"/>
        <n v="1226.1488"/>
        <n v="631.7404"/>
        <n v="1642.608"/>
        <n v="55.998"/>
        <n v="277.5012"/>
        <n v="1105"/>
        <n v="6759.5664"/>
        <n v="130.9844"/>
        <n v="431.794"/>
        <n v="1679.2448"/>
        <n v="1411.078"/>
        <n v="470.2216"/>
        <n v="1718.9312"/>
        <n v="1441.2832"/>
        <n v="1947.2656"/>
        <n v="2871.792"/>
        <n v="1650.1408"/>
        <n v="1383.6816"/>
        <n v="907.1215999999999"/>
        <n v="1956.1968"/>
        <n v="1566.2848"/>
        <n v="1910.5688"/>
        <n v="1733.0344"/>
        <n v="1741.7452"/>
        <n v="3150"/>
        <n v="400"/>
        <n v="1248"/>
        <n v="763.1804"/>
        <n v="379.7308"/>
        <n v="360.7236"/>
        <n v="1154.5384"/>
        <n v="1154.9543"/>
        <n v="3600.8622"/>
        <n v="610"/>
        <n v="1026.8571"/>
        <n v="7035.5204"/>
        <n v="1530.0961"/>
        <n v="1441.0935"/>
        <n v="1550.4752"/>
        <n v="1461.4726"/>
        <n v="1542.1572"/>
        <n v="1530.9279"/>
        <n v="1562.5363"/>
        <n v="1488.922"/>
        <n v="845.5247000000001"/>
        <n v="1442.3412"/>
        <n v="2359.69"/>
        <n v="1432.995"/>
        <n v="2265.07"/>
        <n v="722.515"/>
        <n v="1361.615"/>
        <n v="278.465"/>
        <n v="1516.41"/>
        <n v="1433.825"/>
        <m/>
        <s v="без знижок"/>
        <s v="$60+"/>
        <s v="$10+"/>
        <s v="$3+"/>
      </sharedItems>
    </cacheField>
    <cacheField name="Курс" numFmtId="0">
      <sharedItems containsNonDate="0" containsBlank="1" containsMixedTypes="1" containsNumber="1" containsInteger="1" minValue="2.006" maxValue="45.84" count="26">
        <n v="39.2049"/>
        <n v="39.8293"/>
        <n v="39.9975"/>
        <n v="39.9984"/>
        <n v="39.7993"/>
        <n v="39.7994"/>
        <n v="41"/>
        <n v="40.95"/>
        <n v="40.7997"/>
        <n v="41.1404"/>
        <n v="44.1"/>
        <n v="41.47"/>
        <n v="41.1506"/>
        <n v="41.32"/>
        <n v="41.55"/>
        <n v="41.48"/>
        <n v="45.84"/>
        <n v="41.44"/>
        <n v="41.59"/>
        <n v="45.14"/>
        <n v="41.5"/>
        <m/>
        <s v="Зі знижкою"/>
        <n v="39.79"/>
        <n v="6.29"/>
        <n v="2.006"/>
      </sharedItems>
    </cacheField>
    <cacheField name="Shipping USD" numFmtId="0">
      <sharedItems containsNonDate="0" containsBlank="1" containsMixedTypes="1" containsNumber="1" containsInteger="1" minValue="-47.89" maxValue="34.53" count="121">
        <m/>
        <n v="1.785491099"/>
        <n v="-0.6"/>
        <n v="13.53"/>
        <n v="0.88"/>
        <n v="-0.32"/>
        <n v="-0.57"/>
        <n v="-0.16"/>
        <n v="-0.15"/>
        <n v="-0.17"/>
        <n v="-0.63"/>
        <n v="-0.1"/>
        <n v="2.61114305297859"/>
        <n v="1.75750013181251"/>
        <n v="2.33496446083662"/>
        <n v="3.76607171102681"/>
        <n v="3.25013000520021"/>
        <n v="0.875035001400056"/>
        <n v="-3.48"/>
        <n v="-13.72"/>
        <n v="-1.08"/>
        <n v="-4.57"/>
        <n v="-1.48"/>
        <n v="-4.7"/>
        <n v="-2.75"/>
        <n v="-2.7"/>
        <n v="1.7588249039556"/>
        <n v="1.70731707317073"/>
        <n v="-47.89"/>
        <n v="-0.13"/>
        <n v="-4.64"/>
        <n v="-4.6"/>
        <n v="0"/>
        <n v="-0.3"/>
        <n v="-3.04"/>
        <n v="-0.8100000000000001"/>
        <n v="0.01"/>
        <n v="-4.39"/>
        <n v="-3"/>
        <n v="-5.51"/>
        <n v="-4.78"/>
        <n v="-0.71"/>
        <n v="-5.28"/>
        <n v="-1.29"/>
        <n v="-4.85"/>
        <n v="-4.88"/>
        <n v="-16.51"/>
        <n v="-13.88"/>
        <n v="-1.09"/>
        <n v="-0.22"/>
        <n v="-0.33"/>
        <n v="1.701490506"/>
        <n v="6.85"/>
        <n v="-0.51"/>
        <n v="-5.69"/>
        <n v="-3.85"/>
        <n v="-5.85"/>
        <n v="-1.85"/>
        <n v="-1.8"/>
        <n v="0.19"/>
        <n v="-5.97"/>
        <n v="-2.72"/>
        <n v="-0.29"/>
        <n v="-1.68"/>
        <n v="-1.19"/>
        <n v="-2.76"/>
        <n v="-2.05"/>
        <n v="-6.07"/>
        <n v="-1.54"/>
        <n v="-0.9"/>
        <n v="-2.58"/>
        <n v="-3.45"/>
        <n v="-3.28"/>
        <n v="-0.44"/>
        <n v="-0.12"/>
        <n v="3.569699903"/>
        <n v="-2.65"/>
        <n v="-4"/>
        <n v="-2.2"/>
        <n v="0.52"/>
        <n v="-4.54"/>
        <n v="-2.63"/>
        <n v="-5.8"/>
        <n v="-0.03"/>
        <n v="-0.35"/>
        <n v="1.694094869"/>
        <n v="7.3"/>
        <n v="-0.4"/>
        <n v="-0.11"/>
        <n v="-3.14"/>
        <n v="-3.05"/>
        <n v="-4.8"/>
        <n v="-4.02"/>
        <n v="-0.48"/>
        <n v="-0.38"/>
        <n v="-0.46"/>
        <n v="-0.42"/>
        <n v="3.09777347531462"/>
        <n v="-0.09"/>
        <n v="-1.01"/>
        <n v="-1"/>
        <n v="1.683096898"/>
        <n v="-13.01"/>
        <n v="6.94"/>
        <n v="-2.97"/>
        <n v="-2.8"/>
        <n v="-2.81"/>
        <n v="-0.37"/>
        <n v="-3.58"/>
        <n v="-2.03"/>
        <n v="-5.4"/>
        <n v="-5"/>
        <n v="-5.26"/>
        <n v="-8.32"/>
        <n v="-4.52"/>
        <n v="-0.93"/>
        <n v="-5.42"/>
        <s v="з купоном"/>
        <n v="34.53"/>
        <n v="5.46"/>
        <n v="1.74"/>
      </sharedItems>
    </cacheField>
    <cacheField name="Ціна USD" numFmtId="0">
      <sharedItems containsNonDate="0" containsString="0" containsBlank="1" containsNumber="1" containsInteger="1" minValue="0" maxValue="517.15" count="152">
        <n v="8.890000000000001"/>
        <n v="63.14"/>
        <n v="23.8"/>
        <n v="0.6741504251"/>
        <n v="69"/>
        <n v="58.73"/>
        <n v="82.34"/>
        <n v="64.22"/>
        <n v="11.99"/>
        <n v="3.89"/>
        <n v="4.45"/>
        <n v="18.87"/>
        <n v="2.47"/>
        <n v="15.99"/>
        <n v="3.060841885"/>
        <n v="10.18"/>
        <n v="1.56"/>
        <n v="3.06"/>
        <n v="4.21"/>
        <n v="4.36"/>
        <n v="4.34"/>
        <n v="6.35"/>
        <n v="4.25"/>
        <n v="13.8089296070983"/>
        <n v="0"/>
        <n v="4.01714315842859"/>
        <n v="50.2142894803574"/>
        <n v="40.0016000640026"/>
        <n v="40.6016240649626"/>
        <n v="73.8029521180847"/>
        <n v="7.99"/>
        <n v="2.19"/>
        <n v="4.39"/>
        <n v="3.19"/>
        <n v="7.7"/>
        <n v="63.4"/>
        <n v="17.8"/>
        <n v="12.01"/>
        <n v="2.6"/>
        <n v="44.75"/>
        <n v="54.24"/>
        <n v="53.16"/>
        <n v="13.3168171299495"/>
        <n v="72"/>
        <n v="517.15"/>
        <n v="2.84"/>
        <n v="31.79"/>
        <n v="9.93"/>
        <n v="117.0487805"/>
        <n v="2"/>
        <n v="23.1"/>
        <n v="5.45"/>
        <n v="1.99"/>
        <n v="4.99"/>
        <n v="38.03"/>
        <n v="42.14"/>
        <n v="40.3"/>
        <n v="11.65"/>
        <n v="5.21"/>
        <n v="38.65"/>
        <n v="10.86"/>
        <n v="42.76"/>
        <n v="43.84"/>
        <n v="11.91"/>
        <n v="46.55"/>
        <n v="18.1"/>
        <n v="11.17"/>
        <n v="8.220000000000001"/>
        <n v="71.75428533"/>
        <n v="5.09"/>
        <n v="41.41"/>
        <n v="51.45"/>
        <n v="52.06"/>
        <n v="5.73"/>
        <n v="14.72"/>
        <n v="47.64"/>
        <n v="42.53"/>
        <n v="42.57"/>
        <n v="5.57"/>
        <n v="8.109999999999999"/>
        <n v="3.52"/>
        <n v="1.77"/>
        <n v="7.29210216721276"/>
        <n v="8.507452528414889"/>
        <n v="43.41"/>
        <n v="22.72"/>
        <n v="5.65"/>
        <n v="8.69"/>
        <n v="20.08"/>
        <n v="15.94"/>
        <n v="12.66"/>
        <n v="11.19"/>
        <n v="3.75"/>
        <n v="18.72"/>
        <n v="25.13"/>
        <n v="13.95"/>
        <n v="27.34"/>
        <n v="43.67"/>
        <n v="2.96"/>
        <n v="11.7"/>
        <n v="55.66311713"/>
        <n v="23.54"/>
        <n v="41.48"/>
        <n v="1.998"/>
        <n v="0.91"/>
        <n v="0.97"/>
        <n v="34.1"/>
        <n v="17.86"/>
        <n v="45.4"/>
        <n v="1.38"/>
        <n v="7.04"/>
        <n v="0.5445304937"/>
        <n v="3.17"/>
        <n v="10.57"/>
        <n v="41.04"/>
        <n v="6.83"/>
        <n v="11.49"/>
        <n v="44.62"/>
        <n v="37.41"/>
        <n v="8.34"/>
        <n v="13.86"/>
        <n v="21.89"/>
        <n v="38.14"/>
        <n v="46.52"/>
        <n v="42.2"/>
        <n v="42.41"/>
        <n v="8.43780135004822"/>
        <n v="9.64320154291225"/>
        <n v="6.77637947725073"/>
        <n v="9.279999999999999"/>
        <n v="8.82"/>
        <n v="9.59"/>
        <n v="28.86"/>
        <n v="2.163981726"/>
        <n v="7.54"/>
        <n v="39.76"/>
        <n v="37.45"/>
        <n v="40.25"/>
        <n v="37.95"/>
        <n v="37.18"/>
        <n v="39.38"/>
        <n v="22.36"/>
        <n v="40.08"/>
        <n v="30.93"/>
        <n v="39.79"/>
        <n v="6.29"/>
        <n v="2.006"/>
        <n v="37.33"/>
        <n v="7.64"/>
        <n v="41.96"/>
        <n v="39.95"/>
        <m/>
      </sharedItems>
    </cacheField>
    <cacheField name="Сума USD" numFmtId="0">
      <sharedItems containsNonDate="0" containsString="0" containsBlank="1" containsNumber="1" containsInteger="1" minValue="1.35" maxValue="469.26" count="164">
        <n v="17.78"/>
        <n v="63.14"/>
        <n v="47.6"/>
        <n v="12.5718979006"/>
        <n v="69"/>
        <n v="58.73"/>
        <n v="82.34"/>
        <n v="64.22"/>
        <n v="11.39"/>
        <n v="32.98"/>
        <n v="4.45"/>
        <n v="57.49"/>
        <n v="2.47"/>
        <n v="15.67"/>
        <n v="17.089700524"/>
        <n v="9.609999999999999"/>
        <n v="1.4"/>
        <n v="2.74"/>
        <n v="4.06"/>
        <n v="4.19"/>
        <n v="4.02"/>
        <n v="5.72"/>
        <n v="4.15"/>
        <n v="16.4200726600769"/>
        <n v="1.75750013181251"/>
        <n v="6.35210761926521"/>
        <n v="53.9803611913842"/>
        <n v="43.2517300692028"/>
        <n v="41.4766590663627"/>
        <n v="74.6779871194848"/>
        <n v="7.99"/>
        <n v="2.19"/>
        <n v="4.39"/>
        <n v="3.19"/>
        <n v="19.62"/>
        <n v="113.08"/>
        <n v="16.72"/>
        <n v="31.46"/>
        <n v="11.52"/>
        <n v="40.05"/>
        <n v="51.49"/>
        <n v="50.46"/>
        <n v="28.3924591638546"/>
        <n v="145.707317073171"/>
        <n v="469.26"/>
        <n v="2.71"/>
        <n v="27.15"/>
        <n v="25.19"/>
        <n v="117.0487805"/>
        <n v="1.7"/>
        <n v="20.06"/>
        <n v="4.64"/>
        <n v="5.98"/>
        <n v="9.949999999999999"/>
        <n v="4.99"/>
        <n v="33.64"/>
        <n v="39.14"/>
        <n v="34.79"/>
        <n v="30.17"/>
        <n v="4.5"/>
        <n v="33.37"/>
        <n v="9.57"/>
        <n v="37.91"/>
        <n v="38.96"/>
        <n v="19.22"/>
        <n v="79.22"/>
        <n v="53.21"/>
        <n v="10.95"/>
        <n v="16.11"/>
        <n v="73.455775836"/>
        <n v="148.1955693"/>
        <n v="9.67"/>
        <n v="2.6"/>
        <n v="35.72"/>
        <n v="45.76"/>
        <n v="46.37"/>
        <n v="5.16"/>
        <n v="44.16"/>
        <n v="47.64"/>
        <n v="38.68"/>
        <n v="36.72"/>
        <n v="14.86"/>
        <n v="14.42"/>
        <n v="7.23"/>
        <n v="7.56"/>
        <n v="14.5842043344255"/>
        <n v="17.0149050568298"/>
        <n v="37.44"/>
        <n v="20"/>
        <n v="5.36"/>
        <n v="7.01"/>
        <n v="7.5"/>
        <n v="17.32"/>
        <n v="13.89"/>
        <n v="44.57"/>
        <n v="9.65"/>
        <n v="6.6"/>
        <n v="16.14"/>
        <n v="21.68"/>
        <n v="12.15"/>
        <n v="24.06"/>
        <n v="43.23"/>
        <n v="2.81"/>
        <n v="11.58"/>
        <n v="59.232817033"/>
        <n v="20.89"/>
        <n v="37.48"/>
        <n v="1.43"/>
        <n v="1.49"/>
        <n v="29.56"/>
        <n v="15.23"/>
        <n v="39.6"/>
        <n v="1.35"/>
        <n v="6.69"/>
        <n v="26.7424975792"/>
        <n v="163.590668"/>
        <n v="3.17"/>
        <n v="10.45"/>
        <n v="40.64"/>
        <n v="34.15"/>
        <n v="11.38"/>
        <n v="41.48"/>
        <n v="34.78"/>
        <n v="46.99"/>
        <n v="69.3"/>
        <n v="39.82"/>
        <n v="33.39"/>
        <n v="21.89"/>
        <n v="47.16"/>
        <n v="37.76"/>
        <n v="46.06"/>
        <n v="41.78"/>
        <n v="41.99"/>
        <n v="75.94021215043399"/>
        <n v="9.64320154291225"/>
        <n v="30.2032913843175"/>
        <n v="18.47"/>
        <n v="9.19"/>
        <n v="8.73"/>
        <n v="27.76"/>
        <n v="27.77"/>
        <n v="86.58"/>
        <n v="14.666987254"/>
        <n v="24.69"/>
        <n v="169.1637509"/>
        <n v="36.79"/>
        <n v="34.65"/>
        <n v="37.28"/>
        <n v="35.14"/>
        <n v="37.08"/>
        <n v="36.81"/>
        <n v="37.57"/>
        <n v="35.8"/>
        <n v="20.33"/>
        <n v="34.68"/>
        <n v="56.86"/>
        <n v="34.53"/>
        <n v="54.58"/>
        <n v="17.41"/>
        <n v="32.81"/>
        <n v="6.71"/>
        <n v="36.54"/>
        <n v="34.55"/>
        <m/>
      </sharedItems>
    </cacheField>
    <cacheField name="Собівартість UAH" numFmtId="0">
      <sharedItems containsNonDate="0" containsString="0" containsBlank="1" containsNumber="1" containsInteger="1" minValue="23.3333333333333" maxValue="19216.197" count="163">
        <n v="348.531561"/>
        <n v="2475.397386"/>
        <n v="933.07662"/>
        <n v="30.805"/>
        <n v="2705.1381"/>
        <n v="2302.503777"/>
        <n v="3228.131466"/>
        <n v="2517.738678"/>
        <n v="446.543811"/>
        <n v="258.5955204"/>
        <n v="174.461805"/>
        <n v="751.296567"/>
        <n v="96.83610299999999"/>
        <n v="614.340783"/>
        <n v="134"/>
        <n v="382.759573"/>
        <n v="55.76102"/>
        <n v="109.132282"/>
        <n v="161.706958"/>
        <n v="166.884767"/>
        <n v="160.113786"/>
        <n v="227.823596"/>
        <n v="165.989625"/>
        <n v="654"/>
        <n v="23.3333333333333"/>
        <n v="253"/>
        <n v="2150"/>
        <n v="1730"/>
        <n v="1659"/>
        <n v="2987"/>
        <n v="319.587216"/>
        <n v="87.596496"/>
        <n v="175.592976"/>
        <n v="127.594896"/>
        <n v="260.287422"/>
        <n v="2250.252422"/>
        <n v="665.444296"/>
        <n v="417.361992666667"/>
        <n v="91.6975872"/>
        <n v="1593.961965"/>
        <n v="2049.271106"/>
        <n v="2008.277724"/>
        <n v="565"/>
        <n v="19216.197"/>
        <n v="110.9745"/>
        <n v="1111.7925"/>
        <n v="343.8435"/>
        <n v="4799"/>
        <n v="69.61499999999999"/>
        <n v="821.457"/>
        <n v="190.008"/>
        <n v="81.627"/>
        <n v="81.4905"/>
        <n v="204.3405"/>
        <n v="1377.558"/>
        <n v="1602.783"/>
        <n v="1424.6505"/>
        <n v="411.8205"/>
        <n v="184.275"/>
        <n v="1366.5015"/>
        <n v="391.8915"/>
        <n v="1552.4145"/>
        <n v="1595.412"/>
        <n v="262.353"/>
        <n v="1616.076117"/>
        <n v="726.3165"/>
        <n v="448.4025"/>
        <n v="329.85225"/>
        <n v="3022"/>
        <n v="101.61375"/>
        <n v="197.2665495"/>
        <n v="106.07922"/>
        <n v="1469.535088"/>
        <n v="1882.584704"/>
        <n v="1907.680348"/>
        <n v="212.284464"/>
        <n v="605.586688"/>
        <n v="1959.928656"/>
        <n v="1591.310672"/>
        <n v="1510.675488"/>
        <n v="203.782114666667"/>
        <n v="296.622284"/>
        <n v="148.722546"/>
        <n v="62.2042848"/>
        <n v="300"/>
        <n v="350"/>
        <n v="1552.6368"/>
        <n v="829.4"/>
        <n v="222.2792"/>
        <n v="290.7047"/>
        <n v="311.025"/>
        <n v="718.2604"/>
        <n v="576.0183"/>
        <n v="462.079475"/>
        <n v="400.1855"/>
        <n v="136.851"/>
        <n v="669.3258"/>
        <n v="899.0696"/>
        <n v="503.8605"/>
        <n v="997.7682"/>
        <n v="1778.940438"/>
        <n v="115.633186"/>
        <n v="476.523948"/>
        <n v="2447.5"/>
        <n v="867.9795"/>
        <n v="1557.294"/>
        <n v="73.1657668"/>
        <n v="59.3164"/>
        <n v="61.8052"/>
        <n v="1226.1488"/>
        <n v="631.7404"/>
        <n v="1642.608"/>
        <n v="55.998"/>
        <n v="277.5012"/>
        <n v="24.0217391304348"/>
        <n v="105.618225"/>
        <n v="130.9844"/>
        <n v="431.794"/>
        <n v="1679.2448"/>
        <n v="282.2156"/>
        <n v="470.2216"/>
        <n v="1718.9312"/>
        <n v="1441.2832"/>
        <n v="324.544266666667"/>
        <n v="574.3584"/>
        <n v="1650.1408"/>
        <n v="1383.6816"/>
        <n v="907.1215999999999"/>
        <n v="1956.1968"/>
        <n v="1566.2848"/>
        <n v="1910.5688"/>
        <n v="1733.0344"/>
        <n v="1741.7452"/>
        <n v="400"/>
        <n v="312"/>
        <n v="381.5902"/>
        <n v="379.7308"/>
        <n v="360.7236"/>
        <n v="384.846133333333"/>
        <n v="384.984766666667"/>
        <n v="1200.2874"/>
        <n v="101.666666666667"/>
        <n v="205.37142"/>
        <n v="103.463535294118"/>
        <n v="1530.0961"/>
        <n v="1441.0935"/>
        <n v="1550.4752"/>
        <n v="1461.4726"/>
        <n v="1542.1572"/>
        <n v="1530.9279"/>
        <n v="1562.5363"/>
        <n v="1488.922"/>
        <n v="845.5247000000001"/>
        <n v="1442.3412"/>
        <n v="1179.845"/>
        <n v="1432.995"/>
        <n v="226.507"/>
        <n v="72.25149999999999"/>
        <n v="1361.615"/>
        <n v="278.465"/>
        <n v="1516.41"/>
        <n v="1433.825"/>
        <m/>
      </sharedItems>
    </cacheField>
    <cacheField name="Собівартість USD" numFmtId="0">
      <sharedItems containsNonDate="0" containsString="0" containsBlank="1" containsNumber="1" containsInteger="1" minValue="0.581358643026087" maxValue="469.26" count="165">
        <n v="8.890000000000001"/>
        <n v="63.14"/>
        <n v="23.8"/>
        <n v="0.7857436187875"/>
        <n v="69"/>
        <n v="58.73"/>
        <n v="82.34"/>
        <n v="64.22"/>
        <n v="11.39"/>
        <n v="6.596"/>
        <n v="4.45"/>
        <n v="19.1633333333333"/>
        <n v="2.47"/>
        <n v="15.67"/>
        <n v="3.4179401048"/>
        <n v="9.609999999999999"/>
        <n v="1.4"/>
        <n v="2.74"/>
        <n v="4.06"/>
        <n v="4.19"/>
        <n v="4.02"/>
        <n v="5.72"/>
        <n v="4.15"/>
        <n v="16.4200726600769"/>
        <n v="0.585833377270837"/>
        <n v="6.35210761926521"/>
        <n v="53.9803611913842"/>
        <n v="43.2517300692028"/>
        <n v="41.4766590663627"/>
        <n v="74.6779871194848"/>
        <n v="7.99"/>
        <n v="2.19"/>
        <n v="4.39"/>
        <n v="3.19"/>
        <n v="6.54"/>
        <n v="56.54"/>
        <n v="16.72"/>
        <n v="10.4866666666667"/>
        <n v="2.304"/>
        <n v="40.05"/>
        <n v="51.49"/>
        <n v="50.46"/>
        <n v="14.1962295819273"/>
        <n v="72.8536585365854"/>
        <n v="469.26"/>
        <n v="2.71"/>
        <n v="27.15"/>
        <n v="8.39666666666667"/>
        <n v="117.0487805"/>
        <n v="1.7"/>
        <n v="20.06"/>
        <n v="4.64"/>
        <n v="1.99333333333333"/>
        <n v="1.99"/>
        <n v="4.99"/>
        <n v="33.64"/>
        <n v="39.14"/>
        <n v="34.79"/>
        <n v="10.0566666666667"/>
        <n v="4.5"/>
        <n v="33.37"/>
        <n v="9.57"/>
        <n v="37.91"/>
        <n v="38.96"/>
        <n v="6.40666666666667"/>
        <n v="39.61"/>
        <n v="17.7366666666667"/>
        <n v="10.95"/>
        <n v="8.055"/>
        <n v="73.455775836"/>
        <n v="2.304166667"/>
        <n v="4.835"/>
        <n v="2.6"/>
        <n v="35.72"/>
        <n v="45.76"/>
        <n v="46.37"/>
        <n v="5.16"/>
        <n v="14.72"/>
        <n v="47.64"/>
        <n v="38.68"/>
        <n v="36.72"/>
        <n v="4.95333333333333"/>
        <n v="7.21"/>
        <n v="3.615"/>
        <n v="1.512"/>
        <n v="7.29210216721276"/>
        <n v="8.507452528414889"/>
        <n v="37.44"/>
        <n v="20"/>
        <n v="5.36"/>
        <n v="7.01"/>
        <n v="7.5"/>
        <n v="17.32"/>
        <n v="13.89"/>
        <n v="11.1425"/>
        <n v="9.65"/>
        <n v="3.3"/>
        <n v="16.14"/>
        <n v="21.68"/>
        <n v="12.15"/>
        <n v="24.06"/>
        <n v="43.23"/>
        <n v="2.81"/>
        <n v="11.58"/>
        <n v="59.232817033"/>
        <n v="20.89"/>
        <n v="37.48"/>
        <n v="1.778"/>
        <n v="1.43"/>
        <n v="1.49"/>
        <n v="29.56"/>
        <n v="15.23"/>
        <n v="39.6"/>
        <n v="1.35"/>
        <n v="6.69"/>
        <n v="0.581358643026087"/>
        <n v="2.5561041875"/>
        <n v="3.17"/>
        <n v="10.45"/>
        <n v="40.64"/>
        <n v="6.83"/>
        <n v="11.38"/>
        <n v="41.48"/>
        <n v="34.78"/>
        <n v="7.83166666666667"/>
        <n v="13.86"/>
        <n v="39.82"/>
        <n v="33.39"/>
        <n v="21.89"/>
        <n v="47.16"/>
        <n v="37.76"/>
        <n v="46.06"/>
        <n v="41.78"/>
        <n v="41.99"/>
        <n v="8.43780135004822"/>
        <n v="9.64320154291225"/>
        <n v="7.55082284607938"/>
        <n v="9.234999999999999"/>
        <n v="9.19"/>
        <n v="8.73"/>
        <n v="9.25333333333333"/>
        <n v="9.256666666666669"/>
        <n v="28.86"/>
        <n v="2.44449787566667"/>
        <n v="4.938"/>
        <n v="2.48770221911765"/>
        <n v="36.79"/>
        <n v="34.65"/>
        <n v="37.28"/>
        <n v="35.14"/>
        <n v="37.08"/>
        <n v="36.81"/>
        <n v="37.57"/>
        <n v="35.8"/>
        <n v="20.33"/>
        <n v="34.68"/>
        <n v="28.43"/>
        <n v="34.53"/>
        <n v="5.458"/>
        <n v="1.741"/>
        <n v="32.81"/>
        <n v="6.71"/>
        <n v="36.54"/>
        <n v="34.55"/>
        <m/>
      </sharedItems>
    </cacheField>
    <cacheField name="Відправлено" numFmtId="0">
      <sharedItems containsNonDate="0" containsDate="1" containsString="0" containsBlank="1" minDate="2024-04-09T00:00:00" maxDate="2024-06-03T00:00:00" count="14">
        <d v="2024-04-11T00:00:00"/>
        <d v="2024-04-10T00:00:00"/>
        <d v="2024-04-09T00:00:00"/>
        <d v="2024-04-15T00:00:00"/>
        <d v="2024-04-20T00:00:00"/>
        <d v="2024-04-19T00:00:00"/>
        <d v="2024-04-26T00:00:00"/>
        <d v="2024-05-07T00:00:00"/>
        <d v="2024-05-08T00:00:00"/>
        <d v="2024-05-09T00:00:00"/>
        <d v="2024-05-25T00:00:00"/>
        <d v="2024-05-31T00:00:00"/>
        <d v="2024-06-03T00:00:00"/>
        <m/>
      </sharedItems>
    </cacheField>
    <cacheField name="Очікувана дата доставки" numFmtId="0">
      <sharedItems containsNonDate="0" containsDate="1" containsString="0" containsBlank="1" minDate="2024-05-02T00:00:00" maxDate="2024-08-27T00:00:00" count="22">
        <d v="2024-05-15T00:00:00"/>
        <d v="2024-05-04T00:00:00"/>
        <d v="2024-05-02T00:00:00"/>
        <m/>
        <d v="2024-06-04T00:00:00"/>
        <d v="2024-05-17T00:00:00"/>
        <d v="2024-05-28T00:00:00"/>
        <d v="2024-05-30T00:00:00"/>
        <d v="2024-06-10T00:00:00"/>
        <d v="2024-05-25T00:00:00"/>
        <d v="2024-06-12T00:00:00"/>
        <d v="2024-06-26T00:00:00"/>
        <d v="2024-07-06T00:00:00"/>
        <d v="2024-06-21T00:00:00"/>
        <d v="2024-06-22T00:00:00"/>
        <d v="2024-06-05T00:00:00"/>
        <d v="2024-07-01T00:00:00"/>
        <d v="2024-07-08T00:00:00"/>
        <d v="2024-07-09T00:00:00"/>
        <d v="2024-07-11T00:00:00"/>
        <d v="2024-08-23T00:00:00"/>
        <d v="2024-08-27T00:00:00"/>
      </sharedItems>
    </cacheField>
    <cacheField name="Доставлено" numFmtId="0">
      <sharedItems containsNonDate="0" containsDate="1" containsString="0" containsBlank="1" minDate="2024-04-10T00:00:00" maxDate="2024-06-01T00:00:00" count="17">
        <d v="2024-04-19T00:00:00"/>
        <d v="2024-04-17T00:00:00"/>
        <d v="2024-04-10T00:00:00"/>
        <d v="2024-04-25T00:00:00"/>
        <d v="2024-05-10T00:00:00"/>
        <d v="2024-04-16T00:00:00"/>
        <d v="2024-05-02T00:00:00"/>
        <d v="2024-04-27T00:00:00"/>
        <d v="2024-04-20T00:00:00"/>
        <d v="2024-04-21T00:00:00"/>
        <d v="2024-04-22T00:00:00"/>
        <d v="2024-05-22T00:00:00"/>
        <d v="2024-05-17T00:00:00"/>
        <d v="2024-05-19T00:00:00"/>
        <d v="2024-05-26T00:00:00"/>
        <d v="2024-06-01T00:00:00"/>
        <m/>
      </sharedItems>
    </cacheField>
    <cacheField name="Доставка дні" numFmtId="0">
      <sharedItems containsNonDate="0" containsString="0" containsBlank="1" containsNumber="1" containsInteger="1" minValue="1" maxValue="31" count="12">
        <n v="8"/>
        <n v="9"/>
        <n v="1"/>
        <n v="10"/>
        <n v="16"/>
        <n v="31"/>
        <n v="12"/>
        <n v="2"/>
        <n v="7"/>
        <n v="15"/>
        <n v="13"/>
        <m/>
      </sharedItems>
    </cacheField>
    <cacheField name="Якість" numFmtId="0">
      <sharedItems containsNonDate="0" containsBlank="1" count="2">
        <m/>
        <s v="гірше упакування"/>
      </sharedItems>
    </cacheField>
    <cacheField name="Використано" numFmtId="0">
      <sharedItems containsNonDate="0" containsString="0" containsBlank="1" containsNumber="1" containsInteger="1" minValue="0" maxValue="64" count="12">
        <n v="2"/>
        <n v="1"/>
        <n v="14"/>
        <n v="5"/>
        <n v="3"/>
        <n v="0"/>
        <n v="60"/>
        <m/>
        <n v="27"/>
        <n v="64"/>
        <n v="62"/>
        <n v="4"/>
      </sharedItems>
    </cacheField>
    <cacheField name="Залишок" numFmtId="0">
      <sharedItems containsNonDate="0" containsString="0" containsBlank="1" containsNumber="1" containsInteger="1" minValue="0" maxValue="68" count="12">
        <n v="0"/>
        <n v="2"/>
        <n v="3"/>
        <n v="1"/>
        <n v="5"/>
        <n v="4"/>
        <n v="8"/>
        <n v="19"/>
        <n v="6"/>
        <n v="68"/>
        <n v="10"/>
        <m/>
      </sharedItems>
    </cacheField>
    <cacheField name="DroneId" numFmtId="0">
      <sharedItems containsNonDate="0" containsBlank="1" count="10">
        <m/>
        <s v="SDUA_375450"/>
        <s v="SDUA_305153"/>
        <s v="SDUA_882406"/>
        <s v="SDUA_900912"/>
        <s v="Whoop"/>
        <s v="SDUA_375450&#10;SDUA_305153"/>
        <s v="SDUA_131965"/>
        <s v="SDUA_375450&#10;SDUA_305153&#10;SDUA_131965"/>
        <s v="SDUA_375450&#10;SDUA_305153&#10;SDUA_900912&#10;SDUA_131965"/>
      </sharedItems>
    </cacheField>
    <cacheField name=" " numFmtId="0">
      <sharedItems containsNonDate="0" containsBlank="1" containsMixedTypes="1" containsNumber="1" containsInteger="1" minValue="138.25" maxValue="155.86" count="6">
        <m/>
        <n v="138.25"/>
        <n v="147.46"/>
        <s v="Iryna"/>
        <n v="155.86"/>
        <s v="Ivan"/>
      </sharedItems>
    </cacheField>
  </cacheFields>
  <extLst>
    <ext xmlns:x14="http://schemas.microsoft.com/office/spreadsheetml/2009/9/main">
      <x14:pivotCacheDefinition/>
    </ext>
  </extLst>
</pivotCacheDefinition>
</file>

<file path=xl/pivotCache/pivotCacheDefinition3.xml><?xml version="1.0" encoding="utf-8"?>
<pivotCacheDefinition xmlns:r="http://schemas.openxmlformats.org/officeDocument/2006/relationships" xmlns:mc="http://schemas.openxmlformats.org/markup-compatibility/2006" xmlns="http://schemas.openxmlformats.org/spreadsheetml/2006/main" r:id="rId1" refreshedDate="0" recordCount="185" createdVersion="7">
  <cacheSource type="worksheet">
    <worksheetSource ref="A1:AA186" sheet="orders"/>
  </cacheSource>
  <cacheFields count="27">
    <cacheField name="№" numFmtId="0">
      <sharedItems containsNonDate="0" containsString="0" containsBlank="1" containsNumber="1" containsInteger="1" minValue="1" maxValue="171" count="17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m/>
      </sharedItems>
    </cacheField>
    <cacheField name="Місяць" numFmtId="0">
      <sharedItems containsNonDate="0" containsDate="1" containsString="0" containsBlank="1" minDate="2024-04-01T00:00:00" maxDate="2024-11-01T00:00:00" count="9">
        <d v="2024-04-01T00:00:00"/>
        <d v="2024-05-01T00:00:00"/>
        <d v="2024-06-01T00:00:00"/>
        <d v="2024-07-01T00:00:00"/>
        <d v="2024-08-01T00:00:00"/>
        <d v="2024-09-01T00:00:00"/>
        <d v="2024-10-01T00:00:00"/>
        <d v="2024-11-01T00:00:00"/>
        <m/>
      </sharedItems>
    </cacheField>
    <cacheField name="Дата Замовлення" numFmtId="0">
      <sharedItems containsNonDate="0" containsDate="1" containsString="0" containsBlank="1" minDate="2024-04-08T00:00:00" maxDate="2024-11-06T00:00:00" count="42">
        <d v="2024-04-08T00:00:00"/>
        <d v="2024-04-12T00:00:00"/>
        <d v="2024-04-19T00:00:00"/>
        <d v="2024-04-18T00:00:00"/>
        <d v="2024-04-20T00:00:00"/>
        <d v="2024-05-07T00:00:00"/>
        <d v="2024-05-25T00:00:00"/>
        <d v="2024-05-31T00:00:00"/>
        <d v="2024-06-02T00:00:00"/>
        <d v="2024-06-08T00:00:00"/>
        <d v="2024-06-15T00:00:00"/>
        <d v="2024-06-17T00:00:00"/>
        <d v="2024-06-18T00:00:00"/>
        <d v="2024-06-19T00:00:00"/>
        <d v="2024-06-23T00:00:00"/>
        <d v="2024-06-30T00:00:00"/>
        <d v="2024-07-03T00:00:00"/>
        <d v="2024-07-08T00:00:00"/>
        <d v="2024-07-14T00:00:00"/>
        <d v="2024-07-15T00:00:00"/>
        <d v="2024-07-17T00:00:00"/>
        <d v="2024-07-20T00:00:00"/>
        <d v="2024-08-02T00:00:00"/>
        <d v="2024-08-04T00:00:00"/>
        <d v="2024-08-08T00:00:00"/>
        <d v="2024-08-18T00:00:00"/>
        <d v="2024-08-25T00:00:00"/>
        <d v="2024-08-26T00:00:00"/>
        <d v="2024-08-29T00:00:00"/>
        <d v="2024-09-10T00:00:00"/>
        <d v="2024-09-14T00:00:00"/>
        <d v="2024-10-01T00:00:00"/>
        <d v="2024-10-02T00:00:00"/>
        <d v="2024-10-06T00:00:00"/>
        <d v="2024-10-14T00:00:00"/>
        <d v="2024-10-26T00:00:00"/>
        <d v="2024-11-02T00:00:00"/>
        <d v="2024-11-03T00:00:00"/>
        <d v="2024-11-04T00:00:00"/>
        <d v="2024-11-05T00:00:00"/>
        <d v="2024-11-06T00:00:00"/>
        <m/>
      </sharedItems>
    </cacheField>
    <cacheField name="Рекомендація SD" numFmtId="0">
      <sharedItems containsNonDate="0" containsString="0" containsBlank="1" containsNumber="1" containsInteger="1" minValue="0" maxValue="1" count="3">
        <n v="1"/>
        <n v="0"/>
        <m/>
      </sharedItems>
    </cacheField>
    <cacheField name="Категорія" numFmtId="0">
      <sharedItems containsNonDate="0" containsBlank="1" count="18">
        <s v="Антена (відео)"/>
        <s v="Відеопередавач (VTX)"/>
        <s v="Камера"/>
        <s v="Конденсатор"/>
        <s v="Контролер"/>
        <s v="Мотори"/>
        <s v="Обладнання"/>
        <s v="Пропеллери"/>
        <s v="Рама"/>
        <s v="Вуп"/>
        <s v="Ресівер ERLS"/>
        <s v="3Д друк"/>
        <s v="TX ELRS"/>
        <s v="Акумулятор"/>
        <s v="Стрепи"/>
        <s v="Послуги"/>
        <s v="Пігтейл"/>
        <m/>
      </sharedItems>
    </cacheField>
    <cacheField name="Модель" numFmtId="0">
      <sharedItems containsNonDate="0" containsBlank="1" count="85">
        <s v="Rush Cherry SMA-RHCP-160mm"/>
        <s v="RUSH MAX SOLO 5.8GHz 2.5W 48CH VTX"/>
        <s v="Caddx Ratel 2"/>
        <s v="EEUFR1V102B"/>
        <s v="SpeedyBee F405 V3 50A"/>
        <s v="BrotherHobby Avenger 2806.5 1300KV"/>
        <s v="EMAX ECOII 2807 1300KV"/>
        <s v="Смоукстоппер"/>
        <s v="HQprop 7040 7X4X3 2 Pairs на один дрон"/>
        <s v="HQprop HQ 7X4X3 7040"/>
        <s v="Mark4 7inch 295mm"/>
        <s v="Накладки на раму Mark4 7inch 295mm"/>
        <s v="HappyModel ES900RX 915MHz 1PC 915Mhz RX"/>
        <s v="Флюс AMTECH NC-559-ASM"/>
        <s v="Килимок для паяння"/>
        <s v="Набір термоусадок"/>
        <s v="Набір викруток для пропів"/>
        <s v="Кабель живлення"/>
        <s v="Жало до паяльника С4"/>
        <s v="Жало до паяльника ВС2"/>
        <s v="Припій 0,8мм 200г"/>
        <s v="Набір викруток"/>
        <s v="Набір для паяння"/>
        <s v="Кріплення для антен"/>
        <s v="Навчальна плата для паяння"/>
        <s v="Паяльник"/>
        <s v="HappyModel ES900TX 915MHz"/>
        <s v="LiIon 6s1p Samsung INR21700-40T"/>
        <s v="LiIon 6s2p Samsung INR21700-40T"/>
        <s v="3 Рука"/>
        <s v="Тестер"/>
        <s v="Зміїна шкіра"/>
        <s v="Кусачки для зняття ізоляції"/>
        <s v="Hook Loop Nylon Straps"/>
        <s v="BAYCK ELRS 915MHz"/>
        <s v="LiIon 6s2p Samsung 21700 8000 mah"/>
        <s v="SKYZONE SKY04X PRO"/>
        <s v="Маркери"/>
        <s v="ToolkitRC M6D"/>
        <s v="BetaFPV Meteor75 pro"/>
        <s v="Ремінець на шию"/>
        <s v="Radiomaster TX12 MKII Carry Case"/>
        <s v="Органайзер"/>
        <s v="HQProp 7X4X3 7040"/>
        <s v="Night Eagle 3 V2"/>
        <s v="RUSH TANK MAX SOLO 5.8GHz 2.5W"/>
        <s v="Mark4 Mark 4 7inch 295mm"/>
        <s v="6s2p Samsung 21700 8000 mah"/>
        <s v="EVE INR21700-40P 4000mAh - 50A"/>
        <s v="припій 0,8мм 100г"/>
        <s v="термоскотч"/>
        <s v="FlashHobby 2807 1300KV"/>
        <s v="SpeedyBee F405 V4 55A"/>
        <s v="Фен"/>
        <s v="Connector 6pin"/>
        <s v="Connector 12WAG XT60"/>
        <s v="Зварка батарей 2р"/>
        <s v="Зварка батарей 3р"/>
        <s v="ReadyToSky 3115 900KV"/>
        <s v="BetafFPV 1s 550mAh 4pcs"/>
        <s v="BAYCK ELRS 2.4GHz"/>
        <s v="Electric Screwdriver"/>
        <s v="Mark4 5inch"/>
        <s v="Motor EMAX ECO II 2207 2400KV"/>
        <s v="HQProp 1050 10X5X3"/>
        <s v="HQProp 5040 5X4X3 Ethix"/>
        <s v="Mark4 10inch"/>
        <s v="Caddx Ratel PRO"/>
        <s v="Gemfan 1050 10X5X3"/>
        <s v="Lipo 100C 1550mah 4S"/>
        <s v="Термоусадка black, 6mmX10meter"/>
        <s v="GPS Module"/>
        <s v="Skydroid 5.8G"/>
        <s v="SMA F to MMCX M, 5CM"/>
        <s v="SMA F to MMCX M90, 5CM"/>
        <s v="RUSH Solo Tank 5.8G"/>
        <s v="Mark4 v2 10inch"/>
        <s v="Remove Solder Tape 1.5m / 3mm"/>
        <s v="Black Hex Drivers 4Pcs 1.5/2/2.5/3.0mm"/>
        <s v="5inch propeller guard"/>
        <s v="Beeper"/>
        <s v="SMA RHCP 123mm"/>
        <s v="SMA RHCP 150mm"/>
        <s v="SMA F to MMCX M, 8CM"/>
        <m/>
      </sharedItems>
    </cacheField>
    <cacheField name="Лінка" numFmtId="0">
      <sharedItems containsNonDate="0" containsBlank="1" count="158">
        <s v="https://www.aliexpress.com/item/4000201021654.html?spm=a2g0o.order_detail.order_detail_item.3.73d1f19cc8nGpQ"/>
        <s v="https://www.aliexpress.com/item/1005005874482290.html?spm=a2g0o.order_detail.order_detail_item.3.50edf19cnLTLr9"/>
        <s v="https://www.aliexpress.com/item/1005002834071651.html?spm=a2g0o.order_detail.order_detail_item.4.6710f19cojSi3c"/>
        <s v="https://imrad.com.ua/ua/eeufr1v102b-1-388457"/>
        <s v="https://www.aliexpress.com/item/1005005061766618.html?spm=a2g0o.order_detail.order_detail_item.4.3cd2f19cmSMdY7"/>
        <s v="https://www.aliexpress.com/item/1005005218954990.html?spm=a2g0o.order_detail.order_detail_item.7.6710f19cojSi3c"/>
        <s v="https://www.aliexpress.com/item/1005005604306168.html?spm=a2g0o.order_detail.order_detail_item.4.3764f19cRczBGQ"/>
        <s v="https://www.aliexpress.com/item/32952721729.html?spm=a2g0o.order_list.order_list_main.23.3bb918021lcU1n"/>
        <s v="https://www.aliexpress.com/item/1005001752187882.html?spm=a2g0o.order_detail.order_detail_item.4.4afaf19cnIbVGf"/>
        <s v="https://www.aliexpress.com/item/1005003970081010.html?spm=a2g0o.order_list.order_list_main.11.3bb918021lcU1n"/>
        <s v="https://www.aliexpress.com/item/1005001657419640.html?spm=a2g0o.order_detail.order_detail_item.3.70b2f19cyZsOWm"/>
        <s v="https://www.aliexpress.com/item/4000494450966.html?spm=a2g0o.order_detail.order_detail_item.4.55e9f19ctdxJsT"/>
        <s v="https://www.aliexpress.com/item/1005006336830626.html?spm=a2g0o.order_detail.order_detail_item.3.6444f19cLONC1S"/>
        <s v="https://www.aliexpress.com/item/1005002177121801.html?spm=a2g0o.order_list.order_list_main.5.3bb918021lcU1n"/>
        <s v="https://microteh.ck.ua/index.php?route=product/product&amp;path=27_12585&amp;product_id=23701"/>
        <s v="https://www.aliexpress.com/item/1005005654271038.html?spm=a2g0o.order_list.order_list_main.5.21ef1802qEqYPe"/>
        <s v="https://www.aliexpress.com/item/1005005183989038.html?spm=a2g0o.order_list.order_list_main.10.21ef1802qEqYPe"/>
        <s v="https://www.aliexpress.com/item/1005006134879903.html?spm=a2g0o.order_list.order_list_main.15.21ef1802qEqYPe"/>
        <s v="https://www.aliexpress.com/item/1005005699080628.html?spm=a2g0o.order_list.order_list_main.25.21ef1802qEqYPe"/>
        <s v="https://www.aliexpress.com/item/1005006125240838.html?spm=a2g0o.order_list.order_list_main.20.21ef1802qEqYPe"/>
        <s v="https://www.aliexpress.com/item/1005006125240838.html?spm=a2g0o.order_list.order_list_main.19.21ef1802qEqYPe"/>
        <s v="https://www.aliexpress.com/item/1005005926112139.html?spm=a2g0o.order_detail.order_detail_item.3.733af19cPDwGTZ"/>
        <s v="https://www.aliexpress.com/item/1005006380572355.html?spm=a2g0o.order_list.order_list_main.10.572d1802rG06dd"/>
        <s v="https://t.me/c/1537026777/130861"/>
        <s v="https://sdua.tech/print/order"/>
        <s v="@went2kill"/>
        <s v="https://www.olx.ua/d/uk/obyavlenie/nabr-payalnik-pinecil-v2-kabel-analog-ts100-ts101-IDRiXXc.html"/>
        <s v="tg: info"/>
        <s v="https://res.ua/zbirka-akumulyatorna-6s1p-na-elem-samsung-inr21700-40t-sdi-4000mag-45a-vertikalna-batka-dron-cb0022645.html"/>
        <s v="https://res.ua/akumulyator-liion-6s2p-samsung-21700-8000-mah-80a-90a-inr21700-40t-sdi-vertikalna-batka-dron-cb002174041.html"/>
        <s v="https://www.aliexpress.com/item/1005005859096465.html?spm=a2g0o.order_detail.order_detail_item.3.6a07f19cXKhPwH"/>
        <s v="https://www.aliexpress.com/item/1005005187636795.html?spm=a2g0o.order_detail.order_detail_item.5.6a07f19cXKhPwH"/>
        <s v="https://www.aliexpress.com/item/1005004831602643.html?spm=a2g0o.order_detail.order_detail_item.3.101af19cUYkew6"/>
        <s v="https://www.aliexpress.com/item/1005005863455770.html?spm=a2g0o.order_detail.order_detail_item.5.101af19cUYkew6"/>
        <s v="https://www.aliexpress.com/item/1005006001688372.html?spm=a2g0o.order_detail.order_detail_item.7.101af19cUYkew6"/>
        <s v="https://www.aliexpress.com/item/4000201021654.html?spm=a2g0o.order_detail.order_detail_item.4.11fef19c6gKXNR"/>
        <s v="https://www.aliexpress.com/item/1005005874482290.html?spm=a2g0o.order_detail.order_detail_item.4.48b2f19cJxlO1W"/>
        <s v="https://www.aliexpress.com/item/1005006056124972.html?spm=a2g0o.order_detail.order_detail_item.4.e674f19ckaYb3X"/>
        <s v="https://www.aliexpress.com/item/1005006144614109.html?spm=a2g0o.order_detail.order_detail_item.7.e674f19ckaYb3X"/>
        <s v="https://www.aliexpress.com/item/1005005961848463.html?spm=a2g0o.order_detail.order_detail_item.4.29a7f19cgvzQuu"/>
        <s v="https://www.aliexpress.com/item/1005006251874816.html?spm=a2g0o.order_detail.order_detail_item.4.293ff19ccOmuPW"/>
        <s v="https://www.aliexpress.com/item/1005006753650939.html?spm=a2g0o.order_detail.order_detail_item.4.6b19f19caDaY0E"/>
        <s v="https://www.aliexpress.com/item/1005006858688146.html?spm=a2g0o.order_detail.order_detail_item.4.2120f19cNNv4Rl"/>
        <s v="https://t.me/c/1537026777/182771"/>
        <s v="https://www.aliexpress.com/item/1005006394404312.html?spm=a2g0o.order_detail.order_detail_item.3.5775f19cGFH4Z3"/>
        <s v="https://www.aliexpress.com/item/1005003914116317.html?spm=a2g0o.order_detail.order_detail_item.3.2cddf19cj2jrzz"/>
        <s v="https://www.aliexpress.com/item/1005005036398104.html?spm=a2g0o.order_detail.order_detail_item.3.5520f19cm2hHTX"/>
        <s v="https://www.aliexpress.com/item/1005006326462952.html?spm=a2g0o.order_detail.order_detail_item.3.67b6f19cKoLhsV"/>
        <s v="https://www.olx.ua/d/uk/obyavlenie/betafpv-meteor75-pro-elrs-2-4-fpv-dron-2-batare-zaryadka-IDTWhsS.html"/>
        <s v="https://www.aliexpress.com/item/1005002061127981.html?spm=a2g0o.order_detail.order_detail_item.3.5403f19cAr7o8g"/>
        <s v="https://www.aliexpress.com/item/1005006028516963.html?spm=a2g0o.order_detail.order_detail_item.3.5575f19cQlC2fm"/>
        <s v="https://www.aliexpress.com/item/1005005691648280.html?spm=a2g0o.order_detail.order_detail_item.3.6bcaf19ckSbtES"/>
        <s v="https://www.aliexpress.com/item/1005006001830856.html?spm=a2g0o.order_list.order_list_main.53.60fb1802GxXY3w"/>
        <s v="https://www.aliexpress.com/item/1005006048562131.html?spm=a2g0o.order_detail.order_detail_item.4.6ffaf19ch8SaPS"/>
        <s v="https://www.aliexpress.com/item/1005006610140380.html?spm=a2g0o.order_detail.order_detail_item.4.4551f19cVIeUAe"/>
        <s v="https://www.aliexpress.com/item/1005006806032592.html?spm=a2g0o.order_list.order_list_main.11.20701802RYz8F4"/>
        <s v="https://www.aliexpress.com/item/1005006860597689.html?spm=a2g0o.order_detail.order_detail_item.3.144bf19cUd06Al"/>
        <s v="https://www.aliexpress.com/item/1005006251874816.html?spm=a2g0o.order_list.order_list_main.5.20701802RYz8F4"/>
        <s v="https://www.aliexpress.com/item/1005006326462952.html?spm=a2g0o.order_detail.order_detail_item.4.61cbf19cZO0nlk"/>
        <s v="https://www.aliexpress.com/item/1005006610140380.html?spm=a2g0o.order_list.order_list_main.85.20701802RYz8F4"/>
        <s v="https://www.aliexpress.com/item/1005005250431169.html?spm=a2g0o.order_list.order_list_main.75.20701802RYz8F4"/>
        <s v="https://www.aliexpress.com/item/1005006326462952.html?spm=a2g0o.order_list.order_list_main.70.20701802RYz8F4"/>
        <s v="https://www.aliexpress.com/item/1005006251874816.html?spm=a2g0o.order_list.order_list_main.65.20701802RYz8F4"/>
        <s v="https://www.aliexpress.com/item/1005006753650939.html?spm=a2g0o.order_list.order_list_main.58.21ef1802gKKhYq"/>
        <s v="https://www.aliexpress.com/item/1005006747725075.html?spm=a2g0o.order_list.order_list_main.52.21ef1802gKKhYq"/>
        <s v="https://www.aliexpress.com/item/1005006326462952.html?spm=a2g0o.order_list.order_list_main.46.21ef1802gKKhYq"/>
        <s v="https://www.aliexpress.com/item/1005006860597689.html?spm=a2g0o.order_list.order_list_main.35.21ef1802gKKhYq"/>
        <s v="https://www.aliexpress.com/item/1005005725129175.html?spm=a2g0o.order_list.order_list_main.29.21ef1802gKKhYq"/>
        <s v="https://www.aliexpress.com/item/1005006974205035.html?spm=a2g0o.order_list.order_list_main.23.21ef1802gKKhYq"/>
        <s v="https://www.aliexpress.com/item/1005006966789846.html?spm=a2g0o.order_list.order_list_main.17.21ef1802gKKhYq"/>
        <s v="https://ru.nkon.nl/eve-inr21700-40p-4000mah-50a.html"/>
        <s v="https://www.aliexpress.com/item/1005003414096406.html?spm=a2g0o.order_list.order_list_main.11.21ef1802gKKhYq"/>
        <s v="https://www.aliexpress.com/item/1005004220347093.html?spm=a2g0o.order_list.order_list_main.5.21ef1802gKKhYq"/>
        <s v="https://www.aliexpress.com/item/1005006978880632.html?spm=a2g0o.order_list.order_list_main.11.21ef1802h2YSDp"/>
        <s v="https://www.aliexpress.com/item/1005006134309320.html?spm=a2g0o.order_list.order_list_main.10.21ef1802h2YSDp"/>
        <s v="https://www.aliexpress.com/item/1005006304604621.html?spm=a2g0o.order_list.order_list_main.9.21ef1802h2YSDp"/>
        <s v="https://www.aliexpress.com/item/1005006407924943.html?spm=a2g0o.order_list.order_list_main.5.21ef1802h2YSDp"/>
        <s v="https://www.aliexpress.com/item/1005006156850612.html?spm=a2g0o.order_list.order_list_main.10.3ba71802XmrFdi"/>
        <s v="https://www.aliexpress.com/item/1005006959860204.html?spm=a2g0o.order_list.order_list_main.5.3ba71802XmrFdi"/>
        <s v="https://www.aliexpress.com/item/1005006828092377.html?spm=a2g0o.order_list.order_list_main.41.57281802mIIe5G"/>
        <s v="https://www.aliexpress.com/item/1005006828092377.html?spm=a2g0o.order_list.order_list_main.35.57281802mIIe5G"/>
        <s v="https://www.aliexpress.com/item/1005006610140380.html?spm=a2g0o.order_list.order_list_main.29.57281802mIIe5G"/>
        <s v="https://www.aliexpress.com/item/1005006966789846.html?spm=a2g0o.order_list.order_list_main.23.57281802mIIe5G"/>
        <s v="https://www.aliexpress.com/item/32425485533.html?spm=a2g0o.order_list.order_list_main.11.57281802mIIe5G"/>
        <s v="https://www.aliexpress.com/item/1005003489220110.html?spm=a2g0o.order_list.order_list_main.5.57281802mIIe5G"/>
        <m/>
        <s v="https://www.aliexpress.com/item/1005006415035787.html?spm=a2g0o.order_list.order_list_main.57.584d1802F6jtIU"/>
        <s v="https://www.aliexpress.com/item/1005006126015494.html?spm=a2g0o.order_list.order_list_main.51.584d1802F6jtIU"/>
        <s v="https://www.aliexpress.com/item/1005006559686349.html?spm=a2g0o.order_list.order_list_main.64.584d1802QwPuFE"/>
        <s v="https://www.aliexpress.com/item/1005006966789846.html?spm=a2g0o.order_list.order_list_main.65.584d1802QwPuFE"/>
        <s v="https://www.aliexpress.com/item/1005006966789846.html?spm=a2g0o.order_list.order_list_main.60.584d1802QwPuFE"/>
        <s v="https://www.aliexpress.com/item/1005006312891859.html?spm=a2g0o.order_list.order_list_main.48.584d1802QwPuFE"/>
        <s v="https://www.aliexpress.com/item/4000494450966.html?spm=a2g0o.order_list.order_list_main.42.584d1802QwPuFE"/>
        <s v="https://www.aliexpress.com/item/1005002029216300.html?spm=a2g0o.order_list.order_list_main.37.584d1802QwPuFE"/>
        <s v="https://www.aliexpress.com/item/1005007082500585.html?spm=a2g0o.order_list.order_list_main.32.584d1802QwPuFE"/>
        <s v="https://www.aliexpress.com/item/1005006718265658.html?spm=a2g0o.order_list.order_list_main.27.584d1802QwPuFE"/>
        <s v="https://www.aliexpress.com/item/1005006194332193.html?spm=a2g0o.order_list.order_list_main.21.584d1802QwPuFE"/>
        <s v="https://www.aliexpress.com/item/1005006448925880.html?spm=a2g0o.order_list.order_list_main.16.584d1802QwPuFE"/>
        <s v="https://www.aliexpress.com/item/1005006070170859.html?spm=a2g0o.order_list.order_list_main.10.584d1802QwPuFE"/>
        <s v="https://www.aliexpress.com/item/1005006300775363.html?spm=a2g0o.order_list.order_list_main.5.584d1802QwPuFE"/>
        <s v="https://www.aliexpress.com/item/1005006251874816.html?spm=a2g0o.order_list.order_list_main.17.60eb1802h5H9by"/>
        <s v="https://www.aliexpress.com/item/4000967042670.html?spm=a2g0o.order_list.order_list_main.11.60eb1802h5H9by"/>
        <s v="https://www.aliexpress.com/item/1005006460489847.html?spm=a2g0o.order_list.order_list_main.5.60eb1802h5H9by"/>
        <s v="@OleksandrROS"/>
        <s v="https://www.aliexpress.com/item/1005007164410475.html?spm=a2g0o.order_detail.order_detail_item.3.7171f19cj0KZfG"/>
        <s v="https://www.aliexpress.com/item/1005006741625007.html?spm=a2g0o.order_detail.order_detail_item.5.7171f19cj0KZfG"/>
        <s v="https://www.aliexpress.com/item/1005007190275766.html?spm=a2g0o.order_detail.order_detail_item.3.560bf19cx0Q5ln"/>
        <s v="https://www.aliexpress.com/item/1005006716008066.html?spm=a2g0o.order_list.order_list_main.28.15cd1802yzoQDJ"/>
        <s v="https://www.aliexpress.com/item/1005006716008066.html?spm=a2g0o.order_list.order_list_main.29.15cd1802yzoQDJ"/>
        <s v="https://www.aliexpress.com/item/1005006949618466.html?spm=a2g0o.order_list.order_list_main.22.15cd1802yzoQDJ"/>
        <s v="https://www.aliexpress.com/item/1005006194332193.html?spm=a2g0o.order_detail.order_detail_item.3.109cf19cb4g9SX"/>
        <s v="https://www.aliexpress.com/item/1005005190861222.html?spm=a2g0o.order_detail.order_detail_item.6.109cf19cb4g9SX"/>
        <s v="https://www.aliexpress.com/item/1005007101872643.html?spm=a2g0o.order_list.order_list_main.10.15cd1802yzoQDJ"/>
        <s v="https://www.aliexpress.com/item/1005007216501787.html?spm=a2g0o.order_list.order_list_main.4.15cd1802yzoQDJ"/>
        <s v="https://www.aliexpress.com/item/32998367341.html?spm=a2g0o.order_list.order_list_main.35.7cd51802Gg3Esx"/>
        <s v="https://www.aliexpress.com/item/1005007202103659.html?spm=a2g0o.order_list.order_list_main.16.7cd51802Gg3Esx"/>
        <s v="https://www.aliexpress.com/item/1005006415035787.html?spm=a2g0o.order_list.order_list_main.17.7cd51802Gg3Esx"/>
        <s v="https://www.aliexpress.com/item/1005006966789846.html?spm=a2g0o.order_list.order_list_main.11.7cd51802Gg3Esx"/>
        <s v="https://www.aliexpress.com/item/1005006785748648.html?spm=a2g0o.order_list.order_list_main.5.7cd51802Gg3Esx"/>
        <s v="https://www.aliexpress.com/item/1005006828092377.html?spm=a2g0o.order_list.order_list_main.59.15ee1802WfnA3H"/>
        <s v="https://www.aliexpress.com/item/1005006572847094.html?spm=a2g0o.order_list.order_list_main.53.15ee1802WfnA3H"/>
        <s v="https://www.aliexpress.com/item/1005005947827816.html?spm=a2g0o.order_list.order_list_main.47.15ee1802WfnA3H"/>
        <s v="https://www.aliexpress.com/item/1005006563622250.html?spm=a2g0o.order_list.order_list_main.41.15ee1802WfnA3H"/>
        <s v="https://www.aliexpress.com/item/1005007481368468.html?spm=a2g0o.order_list.order_list_main.35.15ee1802WfnA3H"/>
        <s v="https://www.aliexpress.com/item/1005006828092377.html?spm=a2g0o.order_list.order_list_main.29.15ee1802WfnA3H"/>
        <s v="https://www.aliexpress.com/item/1005006572847094.html?spm=a2g0o.order_list.order_list_main.23.15ee1802WfnA3H"/>
        <s v="https://www.aliexpress.com/item/1005006967080100.html?spm=a2g0o.order_list.order_list_main.17.15ee1802WfnA3H"/>
        <s v="https://www.aliexpress.com/item/1005006978880632.html?spm=a2g0o.order_list.order_list_main.11.15ee1802WfnA3H"/>
        <s v="https://www.aliexpress.com/item/1005006978880632.html?spm=a2g0o.order_list.order_list_main.5.15ee1802WfnA3H"/>
        <s v="tg"/>
        <s v="https://www.aliexpress.com/item/1005006990724419.html?spm=a2g0o.order_list.order_list_main.22.1f741802OQx0S1"/>
        <s v="https://www.aliexpress.com/item/1005006990724419.html?spm=a2g0o.order_list.order_list_main.28.1f741802OQx0S1"/>
        <s v="https://www.aliexpress.com/item/1005006990724419.html?spm=a2g0o.order_list.order_list_main.34.1f741802OQx0S1"/>
        <s v="https://www.aliexpress.com/item/1005006990724419.html?spm=a2g0o.order_list.order_list_main.40.1f741802OQx0S1"/>
        <s v="https://www.aliexpress.com/item/1005006990724419.html?spm=a2g0o.order_list.order_list_main.24.50e81802xQKsnf"/>
        <s v="https://www.aliexpress.com/item/1005005617539232.html?spm=a2g0o.order_list.order_list_main.16.24ce1802p4oOWK"/>
        <s v="https://www.aliexpress.com/item/1005007202103659.html?spm=a2g0o.order_list.order_list_main.10.24ce1802p4oOWK"/>
        <s v="https://www.aliexpress.com/item/1005006953506414.html?spm=a2g0o.order_list.order_list_main.4.24ce1802p4oOWK"/>
        <s v="@trofimov28"/>
        <s v="https://www.aliexpress.com/item/1005007520573546.html?spm=a2g0o.order_detail.order_detail_item.2.2610f19cZyhM1K"/>
        <s v="https://www.aliexpress.com/item/1005006828092377.html?spm=a2g0o.order_list.order_list_main.19.50e81802xQKsnf"/>
        <s v="https://www.aliexpress.com/item/1005006978880632.html?spm=a2g0o.order_list.order_list_main.14.50e81802xQKsnf"/>
        <s v="https://www.aliexpress.com/item/1005006828092377.html?spm=a2g0o.order_list.order_list_main.9.50e81802xQKsnf"/>
        <s v="https://www.aliexpress.com/item/1005006978880632.html?spm=a2g0o.order_list.order_list_main.4.50e81802xQKsnf"/>
        <s v="https://www.aliexpress.com/item/1005006978880632.html?spm=a2g0o.order_list.order_list_main.29.6d281802Tm69Db"/>
        <s v="https://www.aliexpress.com/item/1005006415035787.html?spm=a2g0o.order_list.order_list_main.24.6d281802Tm69Db"/>
        <s v="https://www.aliexpress.com/item/1005006978880632.html?spm=a2g0o.order_list.order_list_main.19.6d281802Tm69Db"/>
        <s v="https://www.aliexpress.com/item/1005006067128597.html?spm=a2g0o.order_list.order_list_main.14.6d281802Tm69Db"/>
        <s v="https://www.aliexpress.com/item/1005006789118556.html?spm=a2g0o.order_list.order_list_main.9.6d281802Tm69Db"/>
        <s v="https://www.aliexpress.com/item/1005006860597689.html?spm=a2g0o.order_list.order_list_main.4.6d281802Tm69Db"/>
        <s v="https://www.aliexpress.com/item/1005006953506414.html?spm=a2g0o.cart.0.0.7a7838dakNUCxd&amp;mp=1&amp;sourceType=561"/>
        <s v="https://www.aliexpress.com/item/1005006828092377.html?spm=a2g0o.order_list.order_list_main.9.21ef1802zJCmTY"/>
        <s v="https://www.aliexpress.com/item/1005007185662184.html?spm=a2g0o.order_list.order_list_main.4.21ef1802zJCmTY"/>
        <s v="https://www.aliexpress.com/item/1005007190275766.html?spm=a2g0o.order_list.order_list_main.5.21ef1802zJCmTY"/>
        <s v="https://www.aliexpress.com/item/1005006978880632.html?spm=a2g0o.order_list.order_list_main.9.21ef180293cMQu"/>
        <s v="https://www.aliexpress.com/item/1005006990724419.html?spm=a2g0o.order_list.order_list_main.4.21ef180293cMQu"/>
        <s v="https://www.aliexpress.com/item/1005006967080100.html?spm=a2g0o.order_list.order_list_main.4.21ef1802D6Ric6"/>
        <s v="https://www.aliexpress.com/item/1005006860597689.html?spm=a2g0o.order_list.order_list_main.9.21ef1802D6Ric6"/>
      </sharedItems>
    </cacheField>
    <cacheField name="Order link" numFmtId="0">
      <sharedItems containsNonDate="0" containsBlank="1" containsMixedTypes="1" containsNumber="1" containsInteger="1" minValue="40269" maxValue="535876" count="141">
        <s v="https://www.aliexpress.com/p/order/detail.html?spm=a2g0o.order_list.order_list_main.211.3bb918021lcU1n&amp;orderId=3033570021715375"/>
        <s v="https://www.aliexpress.com/p/order/detail.html?spm=a2g0o.order_list.order_list_main.196.3bb918021lcU1n&amp;orderId=3033570021595375"/>
        <s v="https://www.aliexpress.com/p/order/detail.html?spm=a2g0o.order_list.order_list_main.100.3bb918021lcU1n&amp;orderId=3033570021565375"/>
        <n v="513031"/>
        <s v="https://www.aliexpress.com/p/order/detail.html?spm=a2g0o.order_list.order_list_main.118.3bb918021lcU1n&amp;orderId=3033570021675375"/>
        <s v="https://www.aliexpress.com/p/order/detail.html?spm=a2g0o.order_list.order_list_main.112.3bb918021lcU1n&amp;orderId=3033570021655375"/>
        <s v="https://www.aliexpress.com/p/order/detail.html?spm=a2g0o.order_list.order_list_main.124.3bb918021lcU1n&amp;orderId=3033570021545375"/>
        <s v="https://www.aliexpress.com/p/order/detail.html?spm=a2g0o.order_list.order_list_main.94.3bb918021lcU1n&amp;orderId=3033570021525375"/>
        <s v="https://www.aliexpress.com/p/order/detail.html?spm=a2g0o.order_list.order_list_main.88.3bb918021lcU1n&amp;orderId=3033570021505375"/>
        <s v="https://www.aliexpress.com/p/order/detail.html?spm=a2g0o.order_list.order_list_main.206.3bb918021lcU1n&amp;orderId=3033570021695375"/>
        <s v="https://www.aliexpress.com/p/order/detail.html?spm=a2g0o.order_list.order_list_main.106.3bb918021lcU1n&amp;orderId=3033570021635375"/>
        <s v="https://www.aliexpress.com/p/order/detail.html?spm=a2g0o.order_list.order_list_main.201.3bb918021lcU1n&amp;orderId=3033570021615375"/>
        <s v="https://www.aliexpress.com/p/order/detail.html?spm=a2g0o.order_list.order_list_main.82.3bb918021lcU1n&amp;orderId=3033570021485375"/>
        <n v="40269"/>
        <s v="https://www.aliexpress.com/p/order/detail.html?spm=a2g0o.order_list.order_list_main.1.21ef1802qEqYPe&amp;orderId=3034013771145375"/>
        <s v="https://www.aliexpress.com/p/order/detail.html?spm=a2g0o.order_list.order_list_main.6.21ef1802qEqYPe&amp;orderId=3034013771165375"/>
        <s v="https://www.aliexpress.com/p/order/detail.html?spm=a2g0o.order_list.order_list_main.11.21ef1802qEqYPe&amp;orderId=3034013771185375"/>
        <s v="https://www.aliexpress.com/p/order/detail.html?spm=a2g0o.order_list.order_list_main.21.21ef1802qEqYPe&amp;orderId=3034013771235375"/>
        <s v="https://www.aliexpress.com/p/order/detail.html?spm=a2g0o.order_list.order_list_main.16.21ef1802qEqYPe&amp;orderId=3034013771205375"/>
        <s v="https://www.aliexpress.com/p/order/detail.html?spm=a2g0o.order_list.order_list_main.1.21ef1802TAV6VW&amp;orderId=3034385199885375"/>
        <s v="https://www.aliexpress.com/p/order/detail.html?spm=a2g0o.order_list.order_list_main.6.572d1802rG06dd&amp;orderId=3034094262525375"/>
        <m/>
        <s v="https://res.ua/index.php?route=account/order/info&amp;order_id=36214"/>
        <s v="https://www.aliexpress.com/p/order/detail.html?spm=a2g0o.order_list.order_list_main.8.32e41802kRaweQ&amp;orderId=3034065696615375"/>
        <s v="https://www.aliexpress.com/p/order/detail.html?spm=a2g0o.order_list.order_list_main.1.32e41802kRaweQ&amp;orderId=3034065696575375"/>
        <s v="https://www.aliexpress.com/p/order/detail.html?spm=a2g0o.order_list.order_list_main.97.32e41802kRaweQ&amp;orderId=3035064673225375"/>
        <s v="https://www.aliexpress.com/p/order/detail.html?spm=a2g0o.order_list.order_list_main.91.32e41802kRaweQ&amp;orderId=3035064673205375"/>
        <s v="https://www.aliexpress.com/p/order/detail.html?spm=a2g0o.order_list.order_list_main.85.32e41802kRaweQ&amp;orderId=3035064673175375"/>
        <s v="https://www.aliexpress.com/p/order/detail.html?spm=a2g0o.order_list.order_list_main.79.32e41802kRaweQ&amp;orderId=3035064673155375"/>
        <s v="https://www.aliexpress.com/p/order/detail.html?spm=a2g0o.order_list.order_list_main.73.32e41802kRaweQ&amp;orderId=3035064673135375"/>
        <s v="https://www.aliexpress.com/p/order/detail.html?spm=a2g0o.order_list.order_list_main.67.32e41802kRaweQ&amp;orderId=3035036207045375"/>
        <s v="https://www.aliexpress.com/p/order/detail.html?spm=a2g0o.order_list.order_list_main.61.32e41802kRaweQ&amp;orderId=3035036207025375"/>
        <s v="https://t.me/c/1537026777/182771"/>
        <s v="https://res.ua/index.php?route=account/order/info&amp;order_id=37268"/>
        <s v="https://www.aliexpress.com/p/order/detail.html?spm=a2g0o.order_list.order_list_main.6.21ef1802EQoRE5&amp;orderId=3036367586525375"/>
        <s v="https://www.aliexpress.com/p/order/detail.html?spm=a2g0o.order_list.order_list_main.6.21ef1802j3Tdze&amp;orderId=3036367586505375"/>
        <s v="https://www.aliexpress.com/p/order/detail.html?spm=a2g0o.order_list.order_list_main.1.21ef1802dg8lqj&amp;orderId=3036095770025375"/>
        <s v="https://www.aliexpress.com/p/order/detail.html?spm=a2g0o.order_list.order_list_main.1.21ef18024ut8H8&amp;orderId=3036238857415375"/>
        <s v="https://www.aliexpress.com/p/order/detail.html?spm=a2g0o.order_list.order_list_main.1.21ef18024otDMg&amp;orderId=3036241736045375"/>
        <s v="https://www.aliexpress.com/p/order/detail.html?spm=a2g0o.order_list.order_list_main.6.21ef18024otDMg&amp;orderId=3036241736065375"/>
        <s v="https://www.aliexpress.com/p/order/detail.html?spm=a2g0o.order_list.order_list_main.11.21ef18024otDMg&amp;orderId=3036241736085375"/>
        <s v="https://www.aliexpress.com/p/order/detail.html?spm=a2g0o.order_list.order_list_main.49.60fb1802GxXY3w&amp;orderId=3036514661425375"/>
        <s v="https://www.aliexpress.com/p/order/detail.html?spm=a2g0o.order_list.order_list_main.19.60fb1802GxXY3w&amp;orderId=3036910048125375"/>
        <s v="https://www.aliexpress.com/p/order/detail.html?spm=a2g0o.order_list.order_list_main.1.60fb1802GxXY3w&amp;orderId=3036912360155375"/>
        <s v="https://www.aliexpress.com/p/order/detail.html?spm=a2g0o.order_list.order_list_main.7.20701802RYz8F4&amp;orderId=3036852334025375"/>
        <s v="https://www.aliexpress.com/p/order/detail.html?spm=a2g0o.order_list.order_list_main.92.20701802RYz8F4&amp;orderId=3037135982795375"/>
        <s v="https://www.aliexpress.com/p/order/detail.html?spm=a2g0o.order_list.order_list_main.1.20701802RYz8F4&amp;orderId=3036788480295375"/>
        <s v="https://www.aliexpress.com/p/order/detail.html?spm=a2g0o.order_list.order_list_main.86.20701802RYz8F4&amp;orderId=3036788480315375"/>
        <s v="https://www.aliexpress.com/p/order/detail.html?spm=a2g0o.order_list.order_list_main.81.20701802RYz8F4&amp;orderId=3037172381345375"/>
        <s v="https://www.aliexpress.com/p/order/detail.html?spm=a2g0o.order_list.order_list_main.71.20701802RYz8F4&amp;orderId=3037172381305375"/>
        <s v="https://www.aliexpress.com/p/order/detail.html?spm=a2g0o.order_list.order_list_main.66.20701802RYz8F4&amp;orderId=3037172381285375"/>
        <s v="https://www.aliexpress.com/p/order/detail.html?spm=a2g0o.order_list.order_list_main.61.20701802RYz8F4&amp;orderId=3037172381265375"/>
        <s v="https://www.aliexpress.com/p/order/detail.html?spm=a2g0o.order_list.order_list_main.54.21ef1802gKKhYq&amp;orderId=3037246941365375"/>
        <s v="https://www.aliexpress.com/p/order/detail.html?spm=a2g0o.order_list.order_list_main.48.21ef1802gKKhYq&amp;orderId=3037357676245375"/>
        <s v="https://www.aliexpress.com/p/order/detail.html?spm=a2g0o.order_list.order_list_main.42.21ef1802gKKhYq&amp;orderId=3036936002335375"/>
        <s v="https://www.aliexpress.com/p/order/detail.html?spm=a2g0o.order_list.order_list_main.31.21ef1802gKKhYq&amp;orderId=3037632397015375"/>
        <s v="https://www.aliexpress.com/p/order/detail.html?spm=a2g0o.order_list.order_list_main.25.21ef1802gKKhYq&amp;orderId=3037706291845375"/>
        <s v="https://www.aliexpress.com/p/order/detail.html?spm=a2g0o.order_list.order_list_main.19.21ef1802gKKhYq&amp;orderId=3037706291825375"/>
        <s v="https://www.aliexpress.com/p/order/detail.html?spm=a2g0o.order_list.order_list_main.13.21ef1802gKKhYq&amp;orderId=3037706291805375"/>
        <s v="https://res.ua/index.php?route=account/order/info&amp;order_id=38409"/>
        <s v="https://ru.nkon.nl/sales/order/view/order_id/1069256/"/>
        <s v="https://www.aliexpress.com/p/order/detail.html?spm=a2g0o.order_list.order_list_main.7.21ef1802gKKhYq&amp;orderId=3038398318465375"/>
        <s v="https://www.aliexpress.com/p/order/detail.html?spm=a2g0o.order_list.order_list_main.1.21ef1802gKKhYq&amp;orderId=3037929203685375"/>
        <s v="https://www.aliexpress.com/p/order/detail.html?spm=a2g0o.order_list.order_list_main.6.21ef1802h2YSDp&amp;orderId=3038355066075375"/>
        <s v="https://www.aliexpress.com/p/order/detail.html?spm=a2g0o.order_list.order_list_main.1.21ef1802h2YSDp&amp;orderId=3038355066055375"/>
        <s v="https://www.aliexpress.com/p/order/detail.html?spm=a2g0o.order_list.order_list_main.6.3ba71802XmrFdi&amp;orderId=3038241366475375"/>
        <s v="https://www.aliexpress.com/p/order/detail.html?spm=a2g0o.order_list.order_list_main.1.3ba71802XmrFdi&amp;orderId=3038620222405375"/>
        <s v="https://www.aliexpress.com/p/order/detail.html?spm=a2g0o.order_list.order_list_main.37.57281802mIIe5G&amp;orderId=3038348651665375"/>
        <s v="https://www.aliexpress.com/p/order/detail.html?spm=a2g0o.order_list.order_list_main.31.57281802mIIe5G&amp;orderId=3038599480435375"/>
        <s v="https://www.aliexpress.com/p/order/detail.html?spm=a2g0o.order_list.order_list_main.25.57281802mIIe5G&amp;orderId=3038620191295375"/>
        <s v="https://www.aliexpress.com/p/order/detail.html?spm=a2g0o.order_list.order_list_main.19.57281802mIIe5G&amp;orderId=3038620191275375"/>
        <s v="https://www.aliexpress.com/p/order/detail.html?spm=a2g0o.order_list.order_list_main.7.57281802mIIe5G&amp;orderId=3038673460355375"/>
        <s v="https://www.aliexpress.com/p/order/detail.html?spm=a2g0o.order_list.order_list_main.1.57281802mIIe5G&amp;orderId=3038673460335375"/>
        <s v="https://www.aliexpress.com/p/order/detail.html?spm=a2g0o.order_list.order_list_main.53.584d1802F6jtIU&amp;orderId=3039312173055375"/>
        <s v="https://www.aliexpress.com/p/order/detail.html?spm=a2g0o.order_list.order_list_main.47.584d1802F6jtIU&amp;orderId=3039312173215375"/>
        <s v="https://www.aliexpress.com/p/order/detail.html?spm=a2g0o.order_list.order_list_main.61.584d1802QwPuFE&amp;orderId=3039312173025375"/>
        <s v="https://www.aliexpress.com/p/order/detail.html?spm=a2g0o.order_list.order_list_main.56.584d1802QwPuFE&amp;orderId=3039312173005375"/>
        <s v="https://www.aliexpress.com/p/order/detail.html?spm=a2g0o.order_list.order_list_main.44.584d1802QwPuFE&amp;orderId=3039312173195375"/>
        <s v="https://www.aliexpress.com/p/order/detail.html?spm=a2g0o.order_list.order_list_main.38.584d1802QwPuFE&amp;orderId=3039312173175375"/>
        <s v="https://www.aliexpress.com/p/order/detail.html?spm=a2g0o.order_list.order_list_main.33.584d1802QwPuFE&amp;orderId=3039312173155375"/>
        <s v="https://www.aliexpress.com/p/order/detail.html?spm=a2g0o.order_list.order_list_main.28.584d1802QwPuFE&amp;orderId=3039312173135375"/>
        <s v="https://www.aliexpress.com/p/order/detail.html?spm=a2g0o.order_list.order_list_main.23.584d1802QwPuFE&amp;orderId=3039312173115375"/>
        <s v="https://www.aliexpress.com/p/order/detail.html?spm=a2g0o.order_list.order_list_main.17.584d1802QwPuFE&amp;orderId=3039312173095375"/>
        <s v="https://www.aliexpress.com/p/order/detail.html?spm=a2g0o.order_list.order_list_main.12.584d1802QwPuFE&amp;orderId=3039312173075375"/>
        <s v="https://www.aliexpress.com/p/order/detail.html?spm=a2g0o.order_list.order_list_main.6.584d1802QwPuFE&amp;orderId=3039312172985375"/>
        <s v="https://www.aliexpress.com/p/order/detail.html?spm=a2g0o.order_list.order_list_main.1.584d1802QwPuFE&amp;orderId=3039312172965375"/>
        <s v="https://www.aliexpress.com/p/order/detail.html?spm=a2g0o.order_list.order_list_main.13.60eb1802h5H9by&amp;orderId=3039419044715375"/>
        <s v="https://www.aliexpress.com/p/order/detail.html?spm=a2g0o.order_list.order_list_main.7.60eb1802h5H9by&amp;orderId=3039491933245375"/>
        <s v="https://www.aliexpress.com/p/order/detail.html?spm=a2g0o.order_list.order_list_main.1.60eb1802h5H9by&amp;orderId=3039491933225375"/>
        <s v="https://www.aliexpress.com/p/order/detail.html?spm=a2g0o.order_list.order_list_main.120.60eb1802h5H9by&amp;orderId=3040350974905375"/>
        <s v="https://www.aliexpress.com/p/order/detail.html?spm=a2g0o.order_list.order_list_main.115.60eb1802h5H9by&amp;orderId=3040352091815375"/>
        <s v="https://www.aliexpress.com/p/order/detail.html?spm=a2g0o.order_list.order_list_main.25.15cd1802yzoQDJ&amp;orderId=3040631878025375"/>
        <s v="https://www.aliexpress.com/p/order/detail.html?spm=a2g0o.order_list.order_list_main.19.15cd1802yzoQDJ&amp;orderId=3040944953765375"/>
        <s v="https://www.aliexpress.com/p/order/detail.html?spm=a2g0o.order_list.order_list_main.13.15cd1802yzoQDJ&amp;orderId=3040944953735375"/>
        <s v="https://www.aliexpress.com/p/order/detail.html?spm=a2g0o.order_list.order_list_main.7.15cd1802yzoQDJ&amp;orderId=3040944953715375"/>
        <s v="https://www.aliexpress.com/p/order/detail.html?spm=a2g0o.order_list.order_list_main.1.15cd1802yzoQDJ&amp;orderId=3040944953785375"/>
        <n v="535876"/>
        <s v="https://ru.nkon.nl/sales/order/view/order_id/1124853/"/>
        <s v="https://ru.nkon.nl/sales/order/view/order_id/1124920/"/>
        <s v="https://www.aliexpress.com/p/order/detail.html?spm=a2g0o.order_list.order_list_main.31.7cd51802Gg3Esx&amp;orderId=3041355367015375"/>
        <s v="https://www.aliexpress.com/p/order/detail.html?spm=a2g0o.order_list.order_list_main.13.7cd51802Gg3Esx&amp;orderId=3041355366945375"/>
        <s v="https://www.aliexpress.com/p/order/detail.html?spm=a2g0o.order_list.order_list_main.7.7cd51802Gg3Esx&amp;orderId=3041355366925375"/>
        <s v="https://www.aliexpress.com/p/order/detail.html?spm=a2g0o.order_list.order_list_main.1.7cd51802Gg3Esx&amp;orderId=3041357442195375"/>
        <s v="https://www.aliexpress.com/p/order/detail.html?spm=a2g0o.order_list.order_list_main.55.15ee1802WfnA3H&amp;orderId=3042598235195375"/>
        <s v="https://www.aliexpress.com/p/order/detail.html?spm=a2g0o.order_list.order_list_main.49.15ee1802WfnA3H&amp;orderId=3042598235175375"/>
        <s v="https://www.aliexpress.com/p/order/detail.html?spm=a2g0o.order_list.order_list_main.43.15ee1802WfnA3H&amp;orderId=3042598235155375"/>
        <s v="https://www.aliexpress.com/p/order/detail.html?spm=a2g0o.order_list.order_list_main.37.15ee1802WfnA3H&amp;orderId=3042598235135375"/>
        <s v="https://www.aliexpress.com/p/tax-ui/index.html?orderId=3042388276746543&amp;_lang=uk_UA&amp;_currency=USD&amp;spm=a1z65.orderdetail.0.0&amp;_t=1729017825.006493"/>
        <s v="https://www.aliexpress.com/p/tax-ui/index.html?orderId=3042388276766543&amp;_lang=uk_UA&amp;_currency=USD&amp;spm=a1z65.orderdetail.0.0&amp;_t=1729017852.134578"/>
        <s v="https://www.aliexpress.com/p/order/detail.html?spm=a2g0o.order_list.order_list_main.31.15ee1802WfnA3H&amp;orderId=3042421963445375"/>
        <s v="https://www.aliexpress.com/p/order/detail.html?spm=a2g0o.order_list.order_list_main.25.15ee1802WfnA3H&amp;orderId=3042486099445375"/>
        <s v="https://www.aliexpress.com/p/order/detail.html?spm=a2g0o.order_list.order_list_main.19.15ee1802WfnA3H&amp;orderId=3042486099425375"/>
        <s v="https://www.aliexpress.com/p/order/detail.html?spm=a2g0o.order_list.order_list_main.13.15ee1802WfnA3H&amp;orderId=3042486099405375"/>
        <s v="https://www.aliexpress.com/p/order/detail.html?spm=a2g0o.order_list.order_list_main.7.15ee1802WfnA3H&amp;orderId=3042840068535375"/>
        <s v="https://www.aliexpress.com/p/order/detail.html?spm=a2g0o.order_list.order_list_main.1.15ee1802WfnA3H&amp;orderId=3042651961245375"/>
        <s v="https://www.aliexpress.com/p/order/detail.html?spm=a2g0o.order_list.order_list_main.19.1f741802OQx0S1&amp;orderId=3043580603795375"/>
        <s v="https://www.aliexpress.com/p/order/detail.html?spm=a2g0o.order_list.order_list_main.25.1f741802OQx0S1&amp;orderId=3043431530225375"/>
        <s v="https://www.aliexpress.com/p/order/detail.html?spm=a2g0o.order_list.order_list_main.31.1f741802OQx0S1&amp;orderId=3043612850285375"/>
        <s v="https://www.aliexpress.com/p/order/detail.html?spm=a2g0o.order_list.order_list_main.37.1f741802OQx0S1&amp;orderId=3043524822155375"/>
        <s v="https://www.aliexpress.com/p/order/detail.html?spm=a2g0o.order_list.order_list_main.21.50e81802xQKsnf&amp;orderId=3043579725806543"/>
        <s v="https://www.aliexpress.com/p/order/detail.html?spm=a2g0o.order_list.order_list_main.13.24ce1802p4oOWK&amp;orderId=3043717363305375"/>
        <s v="https://www.aliexpress.com/p/order/detail.html?spm=a2g0o.order_list.order_list_main.7.24ce1802p4oOWK&amp;orderId=3043717363325375"/>
        <s v="https://www.aliexpress.com/p/order/detail.html?spm=a2g0o.order_list.order_list_main.1.24ce1802p4oOWK&amp;orderId=3044033656605375"/>
        <s v="https://www.aliexpress.com/p/order/detail.html?spm=a2g0o.order_list.order_list_main.1.21ef1802dAFPbr&amp;orderId=3043911459095375"/>
        <s v="https://ru.nkon.nl/sales/order/view/order_id/1154708/"/>
        <s v="https://www.aliexpress.com/p/order/detail.html?spm=a2g0o.order_list.order_list_main.16.50e81802xQKsnf&amp;orderId=3043932656836543"/>
        <s v="https://www.aliexpress.com/p/order/detail.html?spm=a2g0o.order_list.order_list_main.11.50e81802xQKsnf&amp;orderId=3043932656816543"/>
        <s v="https://www.aliexpress.com/p/order/detail.html?spm=a2g0o.order_list.order_list_main.6.50e81802xQKsnf&amp;orderId=3044123791336543"/>
        <s v="https://www.aliexpress.com/p/order/detail.html?spm=a2g0o.order_list.order_list_main.1.50e81802xQKsnf&amp;orderId=3044123791316543"/>
        <s v="https://www.aliexpress.com/p/order/detail.html?spm=a2g0o.order_list.order_list_main.26.6d281802Tm69Db&amp;orderId=3044352799635375"/>
        <s v="https://www.aliexpress.com/p/order/detail.html?spm=a2g0o.order_list.order_list_main.21.6d281802Tm69Db&amp;orderId=3044352799615375"/>
        <s v="https://www.aliexpress.com/p/order/detail.html?spm=a2g0o.order_list.order_list_main.16.6d281802Tm69Db&amp;orderId=3044097417985375"/>
        <s v="https://www.aliexpress.com/p/order/detail.html?spm=a2g0o.order_list.order_list_main.11.6d281802Tm69Db&amp;orderId=3043841604805375"/>
        <s v="https://www.aliexpress.com/p/order/detail.html?spm=a2g0o.order_list.order_list_main.6.6d281802Tm69Db&amp;orderId=3043841604825375"/>
        <s v="https://www.aliexpress.com/p/order/detail.html?spm=a2g0o.order_list.order_list_main.1.6d281802Tm69Db&amp;orderId=3044268788115375"/>
        <s v="https://www.aliexpress.com/p/order/detail.html?spm=a2g0o.order_list.order_list_main.6.21ef1802zJCmTY&amp;orderId=3044185637416543"/>
        <s v="https://www.aliexpress.com/p/order/detail.html?spm=a2g0o.order_list.order_list_main.1.21ef1802zJCmTY&amp;orderId=3044185637386543"/>
        <s v="https://www.aliexpress.com/p/order/detail.html?spm=a2g0o.order_list.order_list_main.6.21ef180293cMQu&amp;orderId=3044508472316543"/>
        <s v="https://www.aliexpress.com/p/order/detail.html?spm=a2g0o.order_list.order_list_main.1.21ef180293cMQu&amp;orderId=3044508472296543"/>
        <s v="https://www.aliexpress.com/p/order/detail.html?spm=a2g0o.order_list.order_list_main.1.21ef1802D6Ric6&amp;orderId=3044226927985375"/>
        <s v="https://www.aliexpress.com/p/order/detail.html?spm=a2g0o.order_list.order_list_main.6.21ef1802D6Ric6&amp;orderId=3044177628665375"/>
      </sharedItems>
    </cacheField>
    <cacheField name="Кількість" numFmtId="0">
      <sharedItems containsNonDate="0" containsString="0" containsBlank="1" containsNumber="1" containsInteger="1" minValue="1" maxValue="68" count="14">
        <n v="2"/>
        <n v="1"/>
        <n v="16"/>
        <n v="5"/>
        <n v="3"/>
        <n v="60"/>
        <n v="4"/>
        <n v="10"/>
        <n v="46"/>
        <n v="64"/>
        <n v="6"/>
        <n v="9"/>
        <n v="68"/>
        <m/>
      </sharedItems>
    </cacheField>
    <cacheField name="Ціна" numFmtId="0">
      <sharedItems containsNonDate="0" containsBlank="1" containsMixedTypes="1" containsNumber="1" containsInteger="1" minValue="0" maxValue="21177.2925" count="158">
        <n v="348.531561"/>
        <n v="2475.397386"/>
        <n v="933.07662"/>
        <n v="26.43"/>
        <n v="2705.1381"/>
        <n v="2302.503777"/>
        <n v="3228.131466"/>
        <n v="2517.738678"/>
        <n v="470.066751"/>
        <n v="152.507061"/>
        <n v="174.461805"/>
        <n v="739.796463"/>
        <n v="96.83610299999999"/>
        <n v="626.886351"/>
        <n v="120"/>
        <n v="405.462274"/>
        <n v="62.133708"/>
        <n v="121.877658"/>
        <n v="167.681353"/>
        <n v="173.655748"/>
        <n v="172.859162"/>
        <n v="252.916055"/>
        <n v="169.989375"/>
        <n v="550"/>
        <n v="0"/>
        <n v="160"/>
        <n v="2000"/>
        <n v="1600"/>
        <n v="1624"/>
        <n v="2952"/>
        <n v="319.587216"/>
        <n v="87.596496"/>
        <n v="175.592976"/>
        <n v="127.594896"/>
        <n v="306.45461"/>
        <n v="2523.27562"/>
        <n v="708.42754"/>
        <n v="477.989593"/>
        <n v="103.47818"/>
        <n v="1781.018675"/>
        <n v="2158.719456"/>
        <n v="2115.736104"/>
        <n v="530"/>
        <n v="21177.2925"/>
        <n v="116.298"/>
        <n v="1301.8005"/>
        <n v="406.6335"/>
        <n v="4799"/>
        <n v="81.90000000000001"/>
        <n v="945.9450000000001"/>
        <n v="223.1775"/>
        <n v="81.4905"/>
        <n v="204.3405"/>
        <n v="1557.3285"/>
        <n v="1725.633"/>
        <n v="1650.285"/>
        <n v="477.0675"/>
        <n v="213.3495"/>
        <n v="1582.7175"/>
        <n v="444.717"/>
        <n v="1751.022"/>
        <n v="1795.248"/>
        <n v="487.7145"/>
        <n v="1899.226035"/>
        <n v="741.1950000000001"/>
        <n v="457.4115"/>
        <n v="336.609"/>
        <n v="96.57899999999999"/>
        <n v="207.670473"/>
        <n v="106.07922"/>
        <n v="1703.623964"/>
        <n v="2116.67358"/>
        <n v="2141.769224"/>
        <n v="235.734492"/>
        <n v="605.586688"/>
        <n v="1959.928656"/>
        <n v="1749.701212"/>
        <n v="1751.346828"/>
        <n v="229.152028"/>
        <n v="333.648644"/>
        <n v="144.814208"/>
        <n v="72.81850799999999"/>
        <n v="300"/>
        <n v="350"/>
        <n v="1800.2127"/>
        <n v="942.1984"/>
        <n v="234.3055"/>
        <n v="360.3743"/>
        <n v="832.7175999999999"/>
        <n v="661.0318"/>
        <n v="525.0102000000001"/>
        <n v="464.0493"/>
        <n v="155.5125"/>
        <n v="776.3184"/>
        <n v="1042.1411"/>
        <n v="578.5065"/>
        <n v="1133.7898"/>
        <n v="1797.046702"/>
        <n v="121.805776"/>
        <n v="481.46202"/>
        <n v="2300"/>
        <n v="978.087"/>
        <n v="1723.494"/>
        <n v="82.21889880000001"/>
        <n v="37.7468"/>
        <n v="40.2356"/>
        <n v="1414.468"/>
        <n v="740.8328"/>
        <n v="1883.192"/>
        <n v="57.2424"/>
        <n v="292.0192"/>
        <n v="22.5"/>
        <n v="100.3896"/>
        <n v="130.9844"/>
        <n v="436.7524"/>
        <n v="1695.7728"/>
        <n v="282.2156"/>
        <n v="474.7668"/>
        <n v="1849.0528"/>
        <n v="1550.2704"/>
        <n v="345.6096"/>
        <n v="574.3584"/>
        <n v="907.1215999999999"/>
        <n v="1976.1072"/>
        <n v="1582.0472"/>
        <n v="1929.6496"/>
        <n v="1750.456"/>
        <n v="1759.1668"/>
        <n v="400"/>
        <n v="280"/>
        <n v="383.4496"/>
        <n v="364.4424"/>
        <n v="398.8481"/>
        <n v="1200.2874"/>
        <n v="90"/>
        <n v="313.5886"/>
        <n v="98.8566"/>
        <n v="1653.6184"/>
        <n v="1557.5455"/>
        <n v="1673.9975"/>
        <n v="1578.3405"/>
        <n v="1546.3162"/>
        <n v="1637.8142"/>
        <n v="929.9524"/>
        <n v="1666.9272"/>
        <n v="1283.595"/>
        <n v="1651.285"/>
        <n v="261.035"/>
        <n v="83.249"/>
        <n v="1549.195"/>
        <n v="317.06"/>
        <n v="1741.34"/>
        <n v="1657.925"/>
        <m/>
        <s v="Товар"/>
        <s v="відеопередавач"/>
        <s v="ресівер"/>
        <s v="пропелер"/>
      </sharedItems>
    </cacheField>
    <cacheField name="Доставка" numFmtId="0">
      <sharedItems containsNonDate="0" containsBlank="1" containsMixedTypes="1" containsNumber="1" containsInteger="1" minValue="-1961.0955" maxValue="530.4422970000001" count="123">
        <n v="0"/>
        <n v="70"/>
        <n v="-23.52294"/>
        <n v="530.4422970000001"/>
        <n v="34.500312"/>
        <n v="-12.545568"/>
        <n v="-22.702701"/>
        <n v="-6.372688"/>
        <n v="-12.745376"/>
        <n v="-5.974395"/>
        <n v="-6.770981"/>
        <n v="-25.092459"/>
        <n v="-3.99975"/>
        <n v="104"/>
        <n v="93"/>
        <n v="150"/>
        <n v="130"/>
        <n v="35"/>
        <n v="-138.501564"/>
        <n v="-546.046396"/>
        <n v="-42.983244"/>
        <n v="-181.882801"/>
        <n v="-58.902964"/>
        <n v="-187.05671"/>
        <n v="-109.44835"/>
        <n v="-107.45838"/>
        <n v="-1961.0955"/>
        <n v="-5.3235"/>
        <n v="-190.008"/>
        <n v="-188.37"/>
        <m/>
        <n v="-12.285"/>
        <n v="-124.488"/>
        <n v="-33.1695"/>
        <n v="0.4095"/>
        <n v="-179.7705"/>
        <n v="-122.85"/>
        <n v="-225.6345"/>
        <n v="-195.741"/>
        <n v="-29.0745"/>
        <n v="-216.216"/>
        <n v="-52.8255"/>
        <n v="-198.6075"/>
        <n v="-199.836"/>
        <n v="-676.0845"/>
        <n v="-566.299836"/>
        <n v="-44.6355"/>
        <n v="-9.009"/>
        <n v="-13.5135"/>
        <n v="302.085"/>
        <n v="-20.807847"/>
        <n v="-234.088876"/>
        <n v="-23.450028"/>
        <n v="-158.39054"/>
        <n v="-240.67134"/>
        <n v="-76.10974"/>
        <n v="-74.05271999999999"/>
        <n v="7.816676"/>
        <n v="-53.071116"/>
        <n v="-247.5759"/>
        <n v="-112.7984"/>
        <n v="-12.0263"/>
        <n v="-69.6696"/>
        <n v="-49.3493"/>
        <n v="-114.4572"/>
        <n v="-85.01349999999999"/>
        <n v="-251.7229"/>
        <n v="-63.8638"/>
        <n v="-37.323"/>
        <n v="-106.9926"/>
        <n v="-143.0715"/>
        <n v="-74.646"/>
        <n v="-136.0216"/>
        <n v="-18.106264"/>
        <n v="-6.17259"/>
        <n v="-4.938072"/>
        <n v="147.5"/>
        <n v="-110.1075"/>
        <n v="-166.2"/>
        <n v="-90.53131999999999"/>
        <n v="21.5696"/>
        <n v="-188.3192"/>
        <n v="-109.0924"/>
        <n v="-240.584"/>
        <n v="-1.2444"/>
        <n v="-14.518"/>
        <n v="334.632"/>
        <n v="-4.9584"/>
        <n v="-16.528"/>
        <n v="-4.5452"/>
        <n v="-130.1216"/>
        <n v="-108.9872"/>
        <n v="-126.392"/>
        <n v="-198.912"/>
        <n v="-166.5888"/>
        <n v="-19.9104"/>
        <n v="-15.7624"/>
        <n v="-19.0808"/>
        <n v="-17.4216"/>
        <n v="128"/>
        <n v="-3.7188"/>
        <n v="-42.0059"/>
        <n v="-41.59"/>
        <n v="-541.0859"/>
        <n v="313.2716"/>
        <n v="-123.5223"/>
        <n v="-116.452"/>
        <n v="-116.8679"/>
        <n v="-15.3883"/>
        <n v="-15.8042"/>
        <n v="-148.8922"/>
        <n v="-84.4277"/>
        <n v="-224.586"/>
        <n v="-207.5"/>
        <n v="-218.29"/>
        <n v="-345.28"/>
        <n v="-109.975"/>
        <n v="-187.58"/>
        <n v="-38.595"/>
        <n v="-224.93"/>
        <n v="-224.1"/>
        <s v="к-сть"/>
        <s v="1шт"/>
      </sharedItems>
    </cacheField>
    <cacheField name="Сума UAH" numFmtId="0">
      <sharedItems containsNonDate="0" containsBlank="1" containsMixedTypes="1" containsNumber="1" containsInteger="1" minValue="55.76102" maxValue="19216.197" count="169">
        <n v="697.063122"/>
        <n v="2475.397386"/>
        <n v="1866.15324"/>
        <n v="492.88"/>
        <n v="2705.1381"/>
        <n v="2302.503777"/>
        <n v="3228.131466"/>
        <n v="2517.738678"/>
        <n v="446.543811"/>
        <n v="1292.977602"/>
        <n v="174.461805"/>
        <n v="2253.889701"/>
        <n v="96.83610299999999"/>
        <n v="614.340783"/>
        <n v="670"/>
        <n v="382.759573"/>
        <n v="55.76102"/>
        <n v="109.132282"/>
        <n v="161.706958"/>
        <n v="166.884767"/>
        <n v="160.113786"/>
        <n v="227.823596"/>
        <n v="165.989625"/>
        <n v="654"/>
        <n v="70"/>
        <n v="253"/>
        <n v="2150"/>
        <n v="1730"/>
        <n v="1659"/>
        <n v="2987"/>
        <n v="319.587216"/>
        <n v="87.596496"/>
        <n v="175.592976"/>
        <n v="127.594896"/>
        <n v="780.862266"/>
        <n v="4500.504844"/>
        <n v="665.444296"/>
        <n v="1252.085978"/>
        <n v="458.487936"/>
        <n v="1593.961965"/>
        <n v="2049.271106"/>
        <n v="2008.277724"/>
        <n v="1130"/>
        <n v="5974"/>
        <n v="19216.197"/>
        <n v="110.9745"/>
        <n v="1111.7925"/>
        <n v="1031.5305"/>
        <n v="4799"/>
        <n v="69.61499999999999"/>
        <n v="821.457"/>
        <n v="190.008"/>
        <n v="244.881"/>
        <n v="407.4525"/>
        <n v="204.3405"/>
        <n v="1377.558"/>
        <n v="1602.783"/>
        <n v="1424.6505"/>
        <n v="1235.4615"/>
        <n v="184.275"/>
        <n v="1366.5015"/>
        <n v="391.8915"/>
        <n v="1552.4145"/>
        <n v="1595.412"/>
        <n v="787.059"/>
        <n v="3232.152234"/>
        <n v="2178.9495"/>
        <n v="448.4025"/>
        <n v="659.7045000000001"/>
        <n v="3022"/>
        <n v="6096.825"/>
        <n v="394.533099"/>
        <n v="106.07922"/>
        <n v="1469.535088"/>
        <n v="1882.584704"/>
        <n v="1907.680348"/>
        <n v="212.284464"/>
        <n v="1816.760064"/>
        <n v="1959.928656"/>
        <n v="1591.310672"/>
        <n v="1510.675488"/>
        <n v="611.346344"/>
        <n v="593.244568"/>
        <n v="297.445092"/>
        <n v="311.021424"/>
        <n v="600"/>
        <n v="700"/>
        <n v="1552.6368"/>
        <n v="829.4"/>
        <n v="222.2792"/>
        <n v="290.7047"/>
        <n v="311.025"/>
        <n v="718.2604"/>
        <n v="576.0183"/>
        <n v="1848.3179"/>
        <n v="400.1855"/>
        <n v="273.702"/>
        <n v="669.3258"/>
        <n v="899.0696"/>
        <n v="503.8605"/>
        <n v="997.7682"/>
        <n v="1778.940438"/>
        <n v="115.633186"/>
        <n v="476.523948"/>
        <n v="2447.5"/>
        <n v="867.9795"/>
        <n v="1557.294"/>
        <n v="731.6576679999999"/>
        <n v="59.3164"/>
        <n v="61.8052"/>
        <n v="1226.1488"/>
        <n v="631.7404"/>
        <n v="1642.608"/>
        <n v="55.998"/>
        <n v="277.5012"/>
        <n v="1105"/>
        <n v="6759.5664"/>
        <n v="130.9844"/>
        <n v="431.794"/>
        <n v="1679.2448"/>
        <n v="1411.078"/>
        <n v="470.2216"/>
        <n v="1718.9312"/>
        <n v="1441.2832"/>
        <n v="1947.2656"/>
        <n v="2871.792"/>
        <n v="1650.1408"/>
        <n v="1383.6816"/>
        <n v="907.1215999999999"/>
        <n v="1956.1968"/>
        <n v="1566.2848"/>
        <n v="1910.5688"/>
        <n v="1733.0344"/>
        <n v="1741.7452"/>
        <n v="3150"/>
        <n v="400"/>
        <n v="1248"/>
        <n v="763.1804"/>
        <n v="379.7308"/>
        <n v="360.7236"/>
        <n v="1154.5384"/>
        <n v="1154.9543"/>
        <n v="3600.8622"/>
        <n v="610"/>
        <n v="1026.8571"/>
        <n v="7035.5204"/>
        <n v="1530.0961"/>
        <n v="1441.0935"/>
        <n v="1550.4752"/>
        <n v="1461.4726"/>
        <n v="1542.1572"/>
        <n v="1530.9279"/>
        <n v="1562.5363"/>
        <n v="1488.922"/>
        <n v="845.5247000000001"/>
        <n v="1442.3412"/>
        <n v="2359.69"/>
        <n v="1432.995"/>
        <n v="2265.07"/>
        <n v="722.515"/>
        <n v="1361.615"/>
        <n v="278.465"/>
        <n v="1516.41"/>
        <n v="1433.825"/>
        <m/>
        <s v="без знижок"/>
        <s v="$60+"/>
        <s v="$10+"/>
        <s v="$3+"/>
      </sharedItems>
    </cacheField>
    <cacheField name="Курс" numFmtId="0">
      <sharedItems containsNonDate="0" containsBlank="1" containsMixedTypes="1" containsNumber="1" containsInteger="1" minValue="2.006" maxValue="45.84" count="26">
        <n v="39.2049"/>
        <n v="39.8293"/>
        <n v="39.9975"/>
        <n v="39.9984"/>
        <n v="39.7993"/>
        <n v="39.7994"/>
        <n v="41"/>
        <n v="40.95"/>
        <n v="40.7997"/>
        <n v="41.1404"/>
        <n v="44.1"/>
        <n v="41.47"/>
        <n v="41.1506"/>
        <n v="41.32"/>
        <n v="41.55"/>
        <n v="41.48"/>
        <n v="45.84"/>
        <n v="41.44"/>
        <n v="41.59"/>
        <n v="45.14"/>
        <n v="41.5"/>
        <m/>
        <s v="Зі знижкою"/>
        <n v="39.79"/>
        <n v="6.29"/>
        <n v="2.006"/>
      </sharedItems>
    </cacheField>
    <cacheField name="Shipping USD" numFmtId="0">
      <sharedItems containsNonDate="0" containsBlank="1" containsMixedTypes="1" containsNumber="1" containsInteger="1" minValue="-47.89" maxValue="34.53" count="121">
        <m/>
        <n v="1.785491099"/>
        <n v="-0.6"/>
        <n v="13.53"/>
        <n v="0.88"/>
        <n v="-0.32"/>
        <n v="-0.57"/>
        <n v="-0.16"/>
        <n v="-0.15"/>
        <n v="-0.17"/>
        <n v="-0.63"/>
        <n v="-0.1"/>
        <n v="2.61114305297859"/>
        <n v="1.75750013181251"/>
        <n v="2.33496446083662"/>
        <n v="3.76607171102681"/>
        <n v="3.25013000520021"/>
        <n v="0.875035001400056"/>
        <n v="-3.48"/>
        <n v="-13.72"/>
        <n v="-1.08"/>
        <n v="-4.57"/>
        <n v="-1.48"/>
        <n v="-4.7"/>
        <n v="-2.75"/>
        <n v="-2.7"/>
        <n v="1.7588249039556"/>
        <n v="1.70731707317073"/>
        <n v="-47.89"/>
        <n v="-0.13"/>
        <n v="-4.64"/>
        <n v="-4.6"/>
        <n v="0"/>
        <n v="-0.3"/>
        <n v="-3.04"/>
        <n v="-0.8100000000000001"/>
        <n v="0.01"/>
        <n v="-4.39"/>
        <n v="-3"/>
        <n v="-5.51"/>
        <n v="-4.78"/>
        <n v="-0.71"/>
        <n v="-5.28"/>
        <n v="-1.29"/>
        <n v="-4.85"/>
        <n v="-4.88"/>
        <n v="-16.51"/>
        <n v="-13.88"/>
        <n v="-1.09"/>
        <n v="-0.22"/>
        <n v="-0.33"/>
        <n v="1.701490506"/>
        <n v="6.85"/>
        <n v="-0.51"/>
        <n v="-5.69"/>
        <n v="-3.85"/>
        <n v="-5.85"/>
        <n v="-1.85"/>
        <n v="-1.8"/>
        <n v="0.19"/>
        <n v="-5.97"/>
        <n v="-2.72"/>
        <n v="-0.29"/>
        <n v="-1.68"/>
        <n v="-1.19"/>
        <n v="-2.76"/>
        <n v="-2.05"/>
        <n v="-6.07"/>
        <n v="-1.54"/>
        <n v="-0.9"/>
        <n v="-2.58"/>
        <n v="-3.45"/>
        <n v="-3.28"/>
        <n v="-0.44"/>
        <n v="-0.12"/>
        <n v="3.569699903"/>
        <n v="-2.65"/>
        <n v="-4"/>
        <n v="-2.2"/>
        <n v="0.52"/>
        <n v="-4.54"/>
        <n v="-2.63"/>
        <n v="-5.8"/>
        <n v="-0.03"/>
        <n v="-0.35"/>
        <n v="1.694094869"/>
        <n v="7.3"/>
        <n v="-0.4"/>
        <n v="-0.11"/>
        <n v="-3.14"/>
        <n v="-3.05"/>
        <n v="-4.8"/>
        <n v="-4.02"/>
        <n v="-0.48"/>
        <n v="-0.38"/>
        <n v="-0.46"/>
        <n v="-0.42"/>
        <n v="3.09777347531462"/>
        <n v="-0.09"/>
        <n v="-1.01"/>
        <n v="-1"/>
        <n v="1.683096898"/>
        <n v="-13.01"/>
        <n v="6.94"/>
        <n v="-2.97"/>
        <n v="-2.8"/>
        <n v="-2.81"/>
        <n v="-0.37"/>
        <n v="-3.58"/>
        <n v="-2.03"/>
        <n v="-5.4"/>
        <n v="-5"/>
        <n v="-5.26"/>
        <n v="-8.32"/>
        <n v="-4.52"/>
        <n v="-0.93"/>
        <n v="-5.42"/>
        <s v="з купоном"/>
        <n v="34.53"/>
        <n v="5.46"/>
        <n v="1.74"/>
      </sharedItems>
    </cacheField>
    <cacheField name="Ціна USD" numFmtId="0">
      <sharedItems containsNonDate="0" containsString="0" containsBlank="1" containsNumber="1" containsInteger="1" minValue="0" maxValue="517.15" count="152">
        <n v="8.890000000000001"/>
        <n v="63.14"/>
        <n v="23.8"/>
        <n v="0.6741504251"/>
        <n v="69"/>
        <n v="58.73"/>
        <n v="82.34"/>
        <n v="64.22"/>
        <n v="11.99"/>
        <n v="3.89"/>
        <n v="4.45"/>
        <n v="18.87"/>
        <n v="2.47"/>
        <n v="15.99"/>
        <n v="3.060841885"/>
        <n v="10.18"/>
        <n v="1.56"/>
        <n v="3.06"/>
        <n v="4.21"/>
        <n v="4.36"/>
        <n v="4.34"/>
        <n v="6.35"/>
        <n v="4.25"/>
        <n v="13.8089296070983"/>
        <n v="0"/>
        <n v="4.01714315842859"/>
        <n v="50.2142894803574"/>
        <n v="40.0016000640026"/>
        <n v="40.6016240649626"/>
        <n v="73.8029521180847"/>
        <n v="7.99"/>
        <n v="2.19"/>
        <n v="4.39"/>
        <n v="3.19"/>
        <n v="7.7"/>
        <n v="63.4"/>
        <n v="17.8"/>
        <n v="12.01"/>
        <n v="2.6"/>
        <n v="44.75"/>
        <n v="54.24"/>
        <n v="53.16"/>
        <n v="13.3168171299495"/>
        <n v="72"/>
        <n v="517.15"/>
        <n v="2.84"/>
        <n v="31.79"/>
        <n v="9.93"/>
        <n v="117.0487805"/>
        <n v="2"/>
        <n v="23.1"/>
        <n v="5.45"/>
        <n v="1.99"/>
        <n v="4.99"/>
        <n v="38.03"/>
        <n v="42.14"/>
        <n v="40.3"/>
        <n v="11.65"/>
        <n v="5.21"/>
        <n v="38.65"/>
        <n v="10.86"/>
        <n v="42.76"/>
        <n v="43.84"/>
        <n v="11.91"/>
        <n v="46.55"/>
        <n v="18.1"/>
        <n v="11.17"/>
        <n v="8.220000000000001"/>
        <n v="71.75428533"/>
        <n v="5.09"/>
        <n v="41.41"/>
        <n v="51.45"/>
        <n v="52.06"/>
        <n v="5.73"/>
        <n v="14.72"/>
        <n v="47.64"/>
        <n v="42.53"/>
        <n v="42.57"/>
        <n v="5.57"/>
        <n v="8.109999999999999"/>
        <n v="3.52"/>
        <n v="1.77"/>
        <n v="7.29210216721276"/>
        <n v="8.507452528414889"/>
        <n v="43.41"/>
        <n v="22.72"/>
        <n v="5.65"/>
        <n v="8.69"/>
        <n v="20.08"/>
        <n v="15.94"/>
        <n v="12.66"/>
        <n v="11.19"/>
        <n v="3.75"/>
        <n v="18.72"/>
        <n v="25.13"/>
        <n v="13.95"/>
        <n v="27.34"/>
        <n v="43.67"/>
        <n v="2.96"/>
        <n v="11.7"/>
        <n v="55.66311713"/>
        <n v="23.54"/>
        <n v="41.48"/>
        <n v="1.998"/>
        <n v="0.91"/>
        <n v="0.97"/>
        <n v="34.1"/>
        <n v="17.86"/>
        <n v="45.4"/>
        <n v="1.38"/>
        <n v="7.04"/>
        <n v="0.5445304937"/>
        <n v="3.17"/>
        <n v="10.57"/>
        <n v="41.04"/>
        <n v="6.83"/>
        <n v="11.49"/>
        <n v="44.62"/>
        <n v="37.41"/>
        <n v="8.34"/>
        <n v="13.86"/>
        <n v="21.89"/>
        <n v="38.14"/>
        <n v="46.52"/>
        <n v="42.2"/>
        <n v="42.41"/>
        <n v="8.43780135004822"/>
        <n v="9.64320154291225"/>
        <n v="6.77637947725073"/>
        <n v="9.279999999999999"/>
        <n v="8.82"/>
        <n v="9.59"/>
        <n v="28.86"/>
        <n v="2.163981726"/>
        <n v="7.54"/>
        <n v="39.76"/>
        <n v="37.45"/>
        <n v="40.25"/>
        <n v="37.95"/>
        <n v="37.18"/>
        <n v="39.38"/>
        <n v="22.36"/>
        <n v="40.08"/>
        <n v="30.93"/>
        <n v="39.79"/>
        <n v="6.29"/>
        <n v="2.006"/>
        <n v="37.33"/>
        <n v="7.64"/>
        <n v="41.96"/>
        <n v="39.95"/>
        <m/>
      </sharedItems>
    </cacheField>
    <cacheField name="Сума USD" numFmtId="0">
      <sharedItems containsNonDate="0" containsString="0" containsBlank="1" containsNumber="1" containsInteger="1" minValue="1.35" maxValue="469.26" count="164">
        <n v="17.78"/>
        <n v="63.14"/>
        <n v="47.6"/>
        <n v="12.5718979006"/>
        <n v="69"/>
        <n v="58.73"/>
        <n v="82.34"/>
        <n v="64.22"/>
        <n v="11.39"/>
        <n v="32.98"/>
        <n v="4.45"/>
        <n v="57.49"/>
        <n v="2.47"/>
        <n v="15.67"/>
        <n v="17.089700524"/>
        <n v="9.609999999999999"/>
        <n v="1.4"/>
        <n v="2.74"/>
        <n v="4.06"/>
        <n v="4.19"/>
        <n v="4.02"/>
        <n v="5.72"/>
        <n v="4.15"/>
        <n v="16.4200726600769"/>
        <n v="1.75750013181251"/>
        <n v="6.35210761926521"/>
        <n v="53.9803611913842"/>
        <n v="43.2517300692028"/>
        <n v="41.4766590663627"/>
        <n v="74.6779871194848"/>
        <n v="7.99"/>
        <n v="2.19"/>
        <n v="4.39"/>
        <n v="3.19"/>
        <n v="19.62"/>
        <n v="113.08"/>
        <n v="16.72"/>
        <n v="31.46"/>
        <n v="11.52"/>
        <n v="40.05"/>
        <n v="51.49"/>
        <n v="50.46"/>
        <n v="28.3924591638546"/>
        <n v="145.707317073171"/>
        <n v="469.26"/>
        <n v="2.71"/>
        <n v="27.15"/>
        <n v="25.19"/>
        <n v="117.0487805"/>
        <n v="1.7"/>
        <n v="20.06"/>
        <n v="4.64"/>
        <n v="5.98"/>
        <n v="9.949999999999999"/>
        <n v="4.99"/>
        <n v="33.64"/>
        <n v="39.14"/>
        <n v="34.79"/>
        <n v="30.17"/>
        <n v="4.5"/>
        <n v="33.37"/>
        <n v="9.57"/>
        <n v="37.91"/>
        <n v="38.96"/>
        <n v="19.22"/>
        <n v="79.22"/>
        <n v="53.21"/>
        <n v="10.95"/>
        <n v="16.11"/>
        <n v="73.455775836"/>
        <n v="148.1955693"/>
        <n v="9.67"/>
        <n v="2.6"/>
        <n v="35.72"/>
        <n v="45.76"/>
        <n v="46.37"/>
        <n v="5.16"/>
        <n v="44.16"/>
        <n v="47.64"/>
        <n v="38.68"/>
        <n v="36.72"/>
        <n v="14.86"/>
        <n v="14.42"/>
        <n v="7.23"/>
        <n v="7.56"/>
        <n v="14.5842043344255"/>
        <n v="17.0149050568298"/>
        <n v="37.44"/>
        <n v="20"/>
        <n v="5.36"/>
        <n v="7.01"/>
        <n v="7.5"/>
        <n v="17.32"/>
        <n v="13.89"/>
        <n v="44.57"/>
        <n v="9.65"/>
        <n v="6.6"/>
        <n v="16.14"/>
        <n v="21.68"/>
        <n v="12.15"/>
        <n v="24.06"/>
        <n v="43.23"/>
        <n v="2.81"/>
        <n v="11.58"/>
        <n v="59.232817033"/>
        <n v="20.89"/>
        <n v="37.48"/>
        <n v="1.43"/>
        <n v="1.49"/>
        <n v="29.56"/>
        <n v="15.23"/>
        <n v="39.6"/>
        <n v="1.35"/>
        <n v="6.69"/>
        <n v="26.7424975792"/>
        <n v="163.590668"/>
        <n v="3.17"/>
        <n v="10.45"/>
        <n v="40.64"/>
        <n v="34.15"/>
        <n v="11.38"/>
        <n v="41.48"/>
        <n v="34.78"/>
        <n v="46.99"/>
        <n v="69.3"/>
        <n v="39.82"/>
        <n v="33.39"/>
        <n v="21.89"/>
        <n v="47.16"/>
        <n v="37.76"/>
        <n v="46.06"/>
        <n v="41.78"/>
        <n v="41.99"/>
        <n v="75.94021215043399"/>
        <n v="9.64320154291225"/>
        <n v="30.2032913843175"/>
        <n v="18.47"/>
        <n v="9.19"/>
        <n v="8.73"/>
        <n v="27.76"/>
        <n v="27.77"/>
        <n v="86.58"/>
        <n v="14.666987254"/>
        <n v="24.69"/>
        <n v="169.1637509"/>
        <n v="36.79"/>
        <n v="34.65"/>
        <n v="37.28"/>
        <n v="35.14"/>
        <n v="37.08"/>
        <n v="36.81"/>
        <n v="37.57"/>
        <n v="35.8"/>
        <n v="20.33"/>
        <n v="34.68"/>
        <n v="56.86"/>
        <n v="34.53"/>
        <n v="54.58"/>
        <n v="17.41"/>
        <n v="32.81"/>
        <n v="6.71"/>
        <n v="36.54"/>
        <n v="34.55"/>
        <m/>
      </sharedItems>
    </cacheField>
    <cacheField name="Собівартість UAH" numFmtId="0">
      <sharedItems containsNonDate="0" containsString="0" containsBlank="1" containsNumber="1" containsInteger="1" minValue="23.3333333333333" maxValue="19216.197" count="163">
        <n v="348.531561"/>
        <n v="2475.397386"/>
        <n v="933.07662"/>
        <n v="30.805"/>
        <n v="2705.1381"/>
        <n v="2302.503777"/>
        <n v="3228.131466"/>
        <n v="2517.738678"/>
        <n v="446.543811"/>
        <n v="258.5955204"/>
        <n v="174.461805"/>
        <n v="751.296567"/>
        <n v="96.83610299999999"/>
        <n v="614.340783"/>
        <n v="134"/>
        <n v="382.759573"/>
        <n v="55.76102"/>
        <n v="109.132282"/>
        <n v="161.706958"/>
        <n v="166.884767"/>
        <n v="160.113786"/>
        <n v="227.823596"/>
        <n v="165.989625"/>
        <n v="654"/>
        <n v="23.3333333333333"/>
        <n v="253"/>
        <n v="2150"/>
        <n v="1730"/>
        <n v="1659"/>
        <n v="2987"/>
        <n v="319.587216"/>
        <n v="87.596496"/>
        <n v="175.592976"/>
        <n v="127.594896"/>
        <n v="260.287422"/>
        <n v="2250.252422"/>
        <n v="665.444296"/>
        <n v="417.361992666667"/>
        <n v="91.6975872"/>
        <n v="1593.961965"/>
        <n v="2049.271106"/>
        <n v="2008.277724"/>
        <n v="565"/>
        <n v="19216.197"/>
        <n v="110.9745"/>
        <n v="1111.7925"/>
        <n v="343.8435"/>
        <n v="4799"/>
        <n v="69.61499999999999"/>
        <n v="821.457"/>
        <n v="190.008"/>
        <n v="81.627"/>
        <n v="81.4905"/>
        <n v="204.3405"/>
        <n v="1377.558"/>
        <n v="1602.783"/>
        <n v="1424.6505"/>
        <n v="411.8205"/>
        <n v="184.275"/>
        <n v="1366.5015"/>
        <n v="391.8915"/>
        <n v="1552.4145"/>
        <n v="1595.412"/>
        <n v="262.353"/>
        <n v="1616.076117"/>
        <n v="726.3165"/>
        <n v="448.4025"/>
        <n v="329.85225"/>
        <n v="3022"/>
        <n v="101.61375"/>
        <n v="197.2665495"/>
        <n v="106.07922"/>
        <n v="1469.535088"/>
        <n v="1882.584704"/>
        <n v="1907.680348"/>
        <n v="212.284464"/>
        <n v="605.586688"/>
        <n v="1959.928656"/>
        <n v="1591.310672"/>
        <n v="1510.675488"/>
        <n v="203.782114666667"/>
        <n v="296.622284"/>
        <n v="148.722546"/>
        <n v="62.2042848"/>
        <n v="300"/>
        <n v="350"/>
        <n v="1552.6368"/>
        <n v="829.4"/>
        <n v="222.2792"/>
        <n v="290.7047"/>
        <n v="311.025"/>
        <n v="718.2604"/>
        <n v="576.0183"/>
        <n v="462.079475"/>
        <n v="400.1855"/>
        <n v="136.851"/>
        <n v="669.3258"/>
        <n v="899.0696"/>
        <n v="503.8605"/>
        <n v="997.7682"/>
        <n v="1778.940438"/>
        <n v="115.633186"/>
        <n v="476.523948"/>
        <n v="2447.5"/>
        <n v="867.9795"/>
        <n v="1557.294"/>
        <n v="73.1657668"/>
        <n v="59.3164"/>
        <n v="61.8052"/>
        <n v="1226.1488"/>
        <n v="631.7404"/>
        <n v="1642.608"/>
        <n v="55.998"/>
        <n v="277.5012"/>
        <n v="24.0217391304348"/>
        <n v="105.618225"/>
        <n v="130.9844"/>
        <n v="431.794"/>
        <n v="1679.2448"/>
        <n v="282.2156"/>
        <n v="470.2216"/>
        <n v="1718.9312"/>
        <n v="1441.2832"/>
        <n v="324.544266666667"/>
        <n v="574.3584"/>
        <n v="1650.1408"/>
        <n v="1383.6816"/>
        <n v="907.1215999999999"/>
        <n v="1956.1968"/>
        <n v="1566.2848"/>
        <n v="1910.5688"/>
        <n v="1733.0344"/>
        <n v="1741.7452"/>
        <n v="400"/>
        <n v="312"/>
        <n v="381.5902"/>
        <n v="379.7308"/>
        <n v="360.7236"/>
        <n v="384.846133333333"/>
        <n v="384.984766666667"/>
        <n v="1200.2874"/>
        <n v="101.666666666667"/>
        <n v="205.37142"/>
        <n v="103.463535294118"/>
        <n v="1530.0961"/>
        <n v="1441.0935"/>
        <n v="1550.4752"/>
        <n v="1461.4726"/>
        <n v="1542.1572"/>
        <n v="1530.9279"/>
        <n v="1562.5363"/>
        <n v="1488.922"/>
        <n v="845.5247000000001"/>
        <n v="1442.3412"/>
        <n v="1179.845"/>
        <n v="1432.995"/>
        <n v="226.507"/>
        <n v="72.25149999999999"/>
        <n v="1361.615"/>
        <n v="278.465"/>
        <n v="1516.41"/>
        <n v="1433.825"/>
        <m/>
      </sharedItems>
    </cacheField>
    <cacheField name="Собівартість USD" numFmtId="0">
      <sharedItems containsNonDate="0" containsString="0" containsBlank="1" containsNumber="1" containsInteger="1" minValue="0.581358643026087" maxValue="469.26" count="165">
        <n v="8.890000000000001"/>
        <n v="63.14"/>
        <n v="23.8"/>
        <n v="0.7857436187875"/>
        <n v="69"/>
        <n v="58.73"/>
        <n v="82.34"/>
        <n v="64.22"/>
        <n v="11.39"/>
        <n v="6.596"/>
        <n v="4.45"/>
        <n v="19.1633333333333"/>
        <n v="2.47"/>
        <n v="15.67"/>
        <n v="3.4179401048"/>
        <n v="9.609999999999999"/>
        <n v="1.4"/>
        <n v="2.74"/>
        <n v="4.06"/>
        <n v="4.19"/>
        <n v="4.02"/>
        <n v="5.72"/>
        <n v="4.15"/>
        <n v="16.4200726600769"/>
        <n v="0.585833377270837"/>
        <n v="6.35210761926521"/>
        <n v="53.9803611913842"/>
        <n v="43.2517300692028"/>
        <n v="41.4766590663627"/>
        <n v="74.6779871194848"/>
        <n v="7.99"/>
        <n v="2.19"/>
        <n v="4.39"/>
        <n v="3.19"/>
        <n v="6.54"/>
        <n v="56.54"/>
        <n v="16.72"/>
        <n v="10.4866666666667"/>
        <n v="2.304"/>
        <n v="40.05"/>
        <n v="51.49"/>
        <n v="50.46"/>
        <n v="14.1962295819273"/>
        <n v="72.8536585365854"/>
        <n v="469.26"/>
        <n v="2.71"/>
        <n v="27.15"/>
        <n v="8.39666666666667"/>
        <n v="117.0487805"/>
        <n v="1.7"/>
        <n v="20.06"/>
        <n v="4.64"/>
        <n v="1.99333333333333"/>
        <n v="1.99"/>
        <n v="4.99"/>
        <n v="33.64"/>
        <n v="39.14"/>
        <n v="34.79"/>
        <n v="10.0566666666667"/>
        <n v="4.5"/>
        <n v="33.37"/>
        <n v="9.57"/>
        <n v="37.91"/>
        <n v="38.96"/>
        <n v="6.40666666666667"/>
        <n v="39.61"/>
        <n v="17.7366666666667"/>
        <n v="10.95"/>
        <n v="8.055"/>
        <n v="73.455775836"/>
        <n v="2.304166667"/>
        <n v="4.835"/>
        <n v="2.6"/>
        <n v="35.72"/>
        <n v="45.76"/>
        <n v="46.37"/>
        <n v="5.16"/>
        <n v="14.72"/>
        <n v="47.64"/>
        <n v="38.68"/>
        <n v="36.72"/>
        <n v="4.95333333333333"/>
        <n v="7.21"/>
        <n v="3.615"/>
        <n v="1.512"/>
        <n v="7.29210216721276"/>
        <n v="8.507452528414889"/>
        <n v="37.44"/>
        <n v="20"/>
        <n v="5.36"/>
        <n v="7.01"/>
        <n v="7.5"/>
        <n v="17.32"/>
        <n v="13.89"/>
        <n v="11.1425"/>
        <n v="9.65"/>
        <n v="3.3"/>
        <n v="16.14"/>
        <n v="21.68"/>
        <n v="12.15"/>
        <n v="24.06"/>
        <n v="43.23"/>
        <n v="2.81"/>
        <n v="11.58"/>
        <n v="59.232817033"/>
        <n v="20.89"/>
        <n v="37.48"/>
        <n v="1.778"/>
        <n v="1.43"/>
        <n v="1.49"/>
        <n v="29.56"/>
        <n v="15.23"/>
        <n v="39.6"/>
        <n v="1.35"/>
        <n v="6.69"/>
        <n v="0.581358643026087"/>
        <n v="2.5561041875"/>
        <n v="3.17"/>
        <n v="10.45"/>
        <n v="40.64"/>
        <n v="6.83"/>
        <n v="11.38"/>
        <n v="41.48"/>
        <n v="34.78"/>
        <n v="7.83166666666667"/>
        <n v="13.86"/>
        <n v="39.82"/>
        <n v="33.39"/>
        <n v="21.89"/>
        <n v="47.16"/>
        <n v="37.76"/>
        <n v="46.06"/>
        <n v="41.78"/>
        <n v="41.99"/>
        <n v="8.43780135004822"/>
        <n v="9.64320154291225"/>
        <n v="7.55082284607938"/>
        <n v="9.234999999999999"/>
        <n v="9.19"/>
        <n v="8.73"/>
        <n v="9.25333333333333"/>
        <n v="9.256666666666669"/>
        <n v="28.86"/>
        <n v="2.44449787566667"/>
        <n v="4.938"/>
        <n v="2.48770221911765"/>
        <n v="36.79"/>
        <n v="34.65"/>
        <n v="37.28"/>
        <n v="35.14"/>
        <n v="37.08"/>
        <n v="36.81"/>
        <n v="37.57"/>
        <n v="35.8"/>
        <n v="20.33"/>
        <n v="34.68"/>
        <n v="28.43"/>
        <n v="34.53"/>
        <n v="5.458"/>
        <n v="1.741"/>
        <n v="32.81"/>
        <n v="6.71"/>
        <n v="36.54"/>
        <n v="34.55"/>
        <m/>
      </sharedItems>
    </cacheField>
    <cacheField name="Відправлено" numFmtId="0">
      <sharedItems containsNonDate="0" containsDate="1" containsString="0" containsBlank="1" minDate="2024-04-09T00:00:00" maxDate="2024-06-03T00:00:00" count="14">
        <d v="2024-04-11T00:00:00"/>
        <d v="2024-04-10T00:00:00"/>
        <d v="2024-04-09T00:00:00"/>
        <d v="2024-04-15T00:00:00"/>
        <d v="2024-04-20T00:00:00"/>
        <d v="2024-04-19T00:00:00"/>
        <d v="2024-04-26T00:00:00"/>
        <d v="2024-05-07T00:00:00"/>
        <d v="2024-05-08T00:00:00"/>
        <d v="2024-05-09T00:00:00"/>
        <d v="2024-05-25T00:00:00"/>
        <d v="2024-05-31T00:00:00"/>
        <d v="2024-06-03T00:00:00"/>
        <m/>
      </sharedItems>
    </cacheField>
    <cacheField name="Очікувана дата доставки" numFmtId="0">
      <sharedItems containsNonDate="0" containsDate="1" containsString="0" containsBlank="1" minDate="2024-05-02T00:00:00" maxDate="2024-08-27T00:00:00" count="22">
        <d v="2024-05-15T00:00:00"/>
        <d v="2024-05-04T00:00:00"/>
        <d v="2024-05-02T00:00:00"/>
        <m/>
        <d v="2024-06-04T00:00:00"/>
        <d v="2024-05-17T00:00:00"/>
        <d v="2024-05-28T00:00:00"/>
        <d v="2024-05-30T00:00:00"/>
        <d v="2024-06-10T00:00:00"/>
        <d v="2024-05-25T00:00:00"/>
        <d v="2024-06-12T00:00:00"/>
        <d v="2024-06-26T00:00:00"/>
        <d v="2024-07-06T00:00:00"/>
        <d v="2024-06-21T00:00:00"/>
        <d v="2024-06-22T00:00:00"/>
        <d v="2024-06-05T00:00:00"/>
        <d v="2024-07-01T00:00:00"/>
        <d v="2024-07-08T00:00:00"/>
        <d v="2024-07-09T00:00:00"/>
        <d v="2024-07-11T00:00:00"/>
        <d v="2024-08-23T00:00:00"/>
        <d v="2024-08-27T00:00:00"/>
      </sharedItems>
    </cacheField>
    <cacheField name="Доставлено" numFmtId="0">
      <sharedItems containsNonDate="0" containsDate="1" containsString="0" containsBlank="1" minDate="2024-04-10T00:00:00" maxDate="2024-06-01T00:00:00" count="17">
        <d v="2024-04-19T00:00:00"/>
        <d v="2024-04-17T00:00:00"/>
        <d v="2024-04-10T00:00:00"/>
        <d v="2024-04-25T00:00:00"/>
        <d v="2024-05-10T00:00:00"/>
        <d v="2024-04-16T00:00:00"/>
        <d v="2024-05-02T00:00:00"/>
        <d v="2024-04-27T00:00:00"/>
        <d v="2024-04-20T00:00:00"/>
        <d v="2024-04-21T00:00:00"/>
        <d v="2024-04-22T00:00:00"/>
        <d v="2024-05-22T00:00:00"/>
        <d v="2024-05-17T00:00:00"/>
        <d v="2024-05-19T00:00:00"/>
        <d v="2024-05-26T00:00:00"/>
        <d v="2024-06-01T00:00:00"/>
        <m/>
      </sharedItems>
    </cacheField>
    <cacheField name="Доставка дні" numFmtId="0">
      <sharedItems containsNonDate="0" containsString="0" containsBlank="1" containsNumber="1" containsInteger="1" minValue="1" maxValue="31" count="12">
        <n v="8"/>
        <n v="9"/>
        <n v="1"/>
        <n v="10"/>
        <n v="16"/>
        <n v="31"/>
        <n v="12"/>
        <n v="2"/>
        <n v="7"/>
        <n v="15"/>
        <n v="13"/>
        <m/>
      </sharedItems>
    </cacheField>
    <cacheField name="Якість" numFmtId="0">
      <sharedItems containsNonDate="0" containsBlank="1" count="2">
        <m/>
        <s v="гірше упакування"/>
      </sharedItems>
    </cacheField>
    <cacheField name="Використано" numFmtId="0">
      <sharedItems containsNonDate="0" containsString="0" containsBlank="1" containsNumber="1" containsInteger="1" minValue="0" maxValue="64" count="12">
        <n v="2"/>
        <n v="1"/>
        <n v="14"/>
        <n v="5"/>
        <n v="3"/>
        <n v="0"/>
        <n v="60"/>
        <m/>
        <n v="27"/>
        <n v="64"/>
        <n v="62"/>
        <n v="4"/>
      </sharedItems>
    </cacheField>
    <cacheField name="Залишок" numFmtId="0">
      <sharedItems containsNonDate="0" containsString="0" containsBlank="1" containsNumber="1" containsInteger="1" minValue="0" maxValue="68" count="12">
        <n v="0"/>
        <n v="2"/>
        <n v="3"/>
        <n v="1"/>
        <n v="5"/>
        <n v="4"/>
        <n v="8"/>
        <n v="19"/>
        <n v="6"/>
        <n v="68"/>
        <n v="10"/>
        <m/>
      </sharedItems>
    </cacheField>
    <cacheField name="DroneId" numFmtId="0">
      <sharedItems containsNonDate="0" containsBlank="1" count="10">
        <m/>
        <s v="SDUA_375450"/>
        <s v="SDUA_305153"/>
        <s v="SDUA_882406"/>
        <s v="SDUA_900912"/>
        <s v="Whoop"/>
        <s v="SDUA_375450&#10;SDUA_305153"/>
        <s v="SDUA_131965"/>
        <s v="SDUA_375450&#10;SDUA_305153&#10;SDUA_131965"/>
        <s v="SDUA_375450&#10;SDUA_305153&#10;SDUA_900912&#10;SDUA_131965"/>
      </sharedItems>
    </cacheField>
    <cacheField name=" " numFmtId="0">
      <sharedItems containsNonDate="0" containsBlank="1" containsMixedTypes="1" containsNumber="1" containsInteger="1" minValue="138.25" maxValue="155.86" count="6">
        <m/>
        <n v="138.25"/>
        <n v="147.46"/>
        <s v="Iryna"/>
        <n v="155.86"/>
        <s v="Ivan"/>
      </sharedItems>
    </cacheField>
  </cacheFields>
  <extLst>
    <ext xmlns:x14="http://schemas.microsoft.com/office/spreadsheetml/2009/9/main">
      <x14:pivotCacheDefinition/>
    </ext>
  </extLst>
</pivotCacheDefinition>
</file>

<file path=xl/pivotCache/pivotCacheRecords1.xml><?xml version="1.0" encoding="utf-8"?>
<pivotCacheRecords xmlns:r="http://schemas.openxmlformats.org/officeDocument/2006/relationships" xmlns="http://schemas.openxmlformats.org/spreadsheetml/2006/main" count="185">
  <r>
    <x v="0"/>
    <x v="0"/>
    <x v="0"/>
    <x v="0"/>
    <x v="0"/>
    <x v="0"/>
    <x v="0"/>
    <x v="0"/>
    <x v="0"/>
    <x v="0"/>
    <x v="0"/>
    <x v="0"/>
    <x v="0"/>
    <x v="0"/>
    <x v="0"/>
    <x v="0"/>
    <x v="0"/>
    <x v="0"/>
    <x v="0"/>
    <x v="0"/>
    <x v="0"/>
    <x v="0"/>
    <x v="0"/>
    <x v="0"/>
    <x v="0"/>
    <x v="0"/>
    <x v="0"/>
  </r>
  <r>
    <x v="1"/>
    <x v="0"/>
    <x v="0"/>
    <x v="0"/>
    <x v="1"/>
    <x v="1"/>
    <x v="1"/>
    <x v="1"/>
    <x v="1"/>
    <x v="1"/>
    <x v="0"/>
    <x v="1"/>
    <x v="0"/>
    <x v="0"/>
    <x v="1"/>
    <x v="1"/>
    <x v="1"/>
    <x v="1"/>
    <x v="1"/>
    <x v="1"/>
    <x v="0"/>
    <x v="1"/>
    <x v="0"/>
    <x v="1"/>
    <x v="0"/>
    <x v="0"/>
    <x v="0"/>
  </r>
  <r>
    <x v="2"/>
    <x v="0"/>
    <x v="0"/>
    <x v="0"/>
    <x v="2"/>
    <x v="2"/>
    <x v="2"/>
    <x v="2"/>
    <x v="0"/>
    <x v="2"/>
    <x v="0"/>
    <x v="2"/>
    <x v="0"/>
    <x v="0"/>
    <x v="2"/>
    <x v="2"/>
    <x v="2"/>
    <x v="2"/>
    <x v="2"/>
    <x v="2"/>
    <x v="1"/>
    <x v="0"/>
    <x v="0"/>
    <x v="0"/>
    <x v="0"/>
    <x v="0"/>
    <x v="0"/>
  </r>
  <r>
    <x v="3"/>
    <x v="0"/>
    <x v="0"/>
    <x v="0"/>
    <x v="3"/>
    <x v="3"/>
    <x v="3"/>
    <x v="3"/>
    <x v="2"/>
    <x v="3"/>
    <x v="1"/>
    <x v="3"/>
    <x v="0"/>
    <x v="1"/>
    <x v="3"/>
    <x v="3"/>
    <x v="3"/>
    <x v="3"/>
    <x v="2"/>
    <x v="3"/>
    <x v="2"/>
    <x v="2"/>
    <x v="0"/>
    <x v="2"/>
    <x v="1"/>
    <x v="0"/>
    <x v="0"/>
  </r>
  <r>
    <x v="4"/>
    <x v="0"/>
    <x v="0"/>
    <x v="1"/>
    <x v="4"/>
    <x v="4"/>
    <x v="4"/>
    <x v="4"/>
    <x v="1"/>
    <x v="4"/>
    <x v="0"/>
    <x v="4"/>
    <x v="0"/>
    <x v="0"/>
    <x v="4"/>
    <x v="4"/>
    <x v="4"/>
    <x v="4"/>
    <x v="2"/>
    <x v="1"/>
    <x v="0"/>
    <x v="3"/>
    <x v="0"/>
    <x v="1"/>
    <x v="0"/>
    <x v="0"/>
    <x v="0"/>
  </r>
  <r>
    <x v="5"/>
    <x v="0"/>
    <x v="0"/>
    <x v="0"/>
    <x v="4"/>
    <x v="4"/>
    <x v="5"/>
    <x v="2"/>
    <x v="1"/>
    <x v="5"/>
    <x v="0"/>
    <x v="5"/>
    <x v="0"/>
    <x v="0"/>
    <x v="5"/>
    <x v="5"/>
    <x v="5"/>
    <x v="5"/>
    <x v="2"/>
    <x v="2"/>
    <x v="1"/>
    <x v="0"/>
    <x v="0"/>
    <x v="1"/>
    <x v="0"/>
    <x v="0"/>
    <x v="0"/>
  </r>
  <r>
    <x v="6"/>
    <x v="0"/>
    <x v="0"/>
    <x v="0"/>
    <x v="5"/>
    <x v="5"/>
    <x v="6"/>
    <x v="5"/>
    <x v="1"/>
    <x v="6"/>
    <x v="0"/>
    <x v="6"/>
    <x v="0"/>
    <x v="0"/>
    <x v="6"/>
    <x v="6"/>
    <x v="6"/>
    <x v="6"/>
    <x v="2"/>
    <x v="1"/>
    <x v="3"/>
    <x v="4"/>
    <x v="0"/>
    <x v="1"/>
    <x v="0"/>
    <x v="0"/>
    <x v="0"/>
  </r>
  <r>
    <x v="7"/>
    <x v="0"/>
    <x v="0"/>
    <x v="1"/>
    <x v="5"/>
    <x v="6"/>
    <x v="7"/>
    <x v="6"/>
    <x v="1"/>
    <x v="7"/>
    <x v="0"/>
    <x v="7"/>
    <x v="0"/>
    <x v="0"/>
    <x v="7"/>
    <x v="7"/>
    <x v="7"/>
    <x v="7"/>
    <x v="1"/>
    <x v="0"/>
    <x v="0"/>
    <x v="1"/>
    <x v="0"/>
    <x v="1"/>
    <x v="0"/>
    <x v="0"/>
    <x v="0"/>
  </r>
  <r>
    <x v="8"/>
    <x v="0"/>
    <x v="0"/>
    <x v="0"/>
    <x v="6"/>
    <x v="7"/>
    <x v="8"/>
    <x v="7"/>
    <x v="1"/>
    <x v="8"/>
    <x v="2"/>
    <x v="8"/>
    <x v="0"/>
    <x v="2"/>
    <x v="8"/>
    <x v="8"/>
    <x v="8"/>
    <x v="8"/>
    <x v="2"/>
    <x v="1"/>
    <x v="0"/>
    <x v="3"/>
    <x v="0"/>
    <x v="1"/>
    <x v="0"/>
    <x v="0"/>
    <x v="0"/>
  </r>
  <r>
    <x v="9"/>
    <x v="0"/>
    <x v="0"/>
    <x v="0"/>
    <x v="7"/>
    <x v="8"/>
    <x v="9"/>
    <x v="8"/>
    <x v="3"/>
    <x v="9"/>
    <x v="3"/>
    <x v="9"/>
    <x v="0"/>
    <x v="3"/>
    <x v="9"/>
    <x v="9"/>
    <x v="9"/>
    <x v="9"/>
    <x v="2"/>
    <x v="4"/>
    <x v="4"/>
    <x v="5"/>
    <x v="0"/>
    <x v="3"/>
    <x v="0"/>
    <x v="0"/>
    <x v="0"/>
  </r>
  <r>
    <x v="10"/>
    <x v="0"/>
    <x v="0"/>
    <x v="1"/>
    <x v="7"/>
    <x v="9"/>
    <x v="10"/>
    <x v="9"/>
    <x v="1"/>
    <x v="10"/>
    <x v="0"/>
    <x v="10"/>
    <x v="0"/>
    <x v="0"/>
    <x v="10"/>
    <x v="10"/>
    <x v="10"/>
    <x v="10"/>
    <x v="1"/>
    <x v="5"/>
    <x v="0"/>
    <x v="1"/>
    <x v="0"/>
    <x v="1"/>
    <x v="0"/>
    <x v="0"/>
    <x v="0"/>
  </r>
  <r>
    <x v="11"/>
    <x v="0"/>
    <x v="0"/>
    <x v="0"/>
    <x v="8"/>
    <x v="10"/>
    <x v="11"/>
    <x v="10"/>
    <x v="4"/>
    <x v="11"/>
    <x v="4"/>
    <x v="11"/>
    <x v="0"/>
    <x v="4"/>
    <x v="11"/>
    <x v="11"/>
    <x v="11"/>
    <x v="11"/>
    <x v="2"/>
    <x v="1"/>
    <x v="0"/>
    <x v="3"/>
    <x v="0"/>
    <x v="4"/>
    <x v="0"/>
    <x v="0"/>
    <x v="0"/>
  </r>
  <r>
    <x v="12"/>
    <x v="0"/>
    <x v="0"/>
    <x v="1"/>
    <x v="9"/>
    <x v="11"/>
    <x v="12"/>
    <x v="11"/>
    <x v="1"/>
    <x v="12"/>
    <x v="0"/>
    <x v="12"/>
    <x v="0"/>
    <x v="0"/>
    <x v="12"/>
    <x v="12"/>
    <x v="12"/>
    <x v="12"/>
    <x v="1"/>
    <x v="5"/>
    <x v="0"/>
    <x v="1"/>
    <x v="0"/>
    <x v="1"/>
    <x v="0"/>
    <x v="0"/>
    <x v="0"/>
  </r>
  <r>
    <x v="13"/>
    <x v="0"/>
    <x v="0"/>
    <x v="0"/>
    <x v="10"/>
    <x v="12"/>
    <x v="13"/>
    <x v="12"/>
    <x v="1"/>
    <x v="13"/>
    <x v="5"/>
    <x v="13"/>
    <x v="0"/>
    <x v="5"/>
    <x v="13"/>
    <x v="13"/>
    <x v="13"/>
    <x v="13"/>
    <x v="2"/>
    <x v="1"/>
    <x v="0"/>
    <x v="3"/>
    <x v="0"/>
    <x v="1"/>
    <x v="0"/>
    <x v="0"/>
    <x v="0"/>
  </r>
  <r>
    <x v="14"/>
    <x v="0"/>
    <x v="1"/>
    <x v="1"/>
    <x v="6"/>
    <x v="13"/>
    <x v="14"/>
    <x v="13"/>
    <x v="3"/>
    <x v="14"/>
    <x v="1"/>
    <x v="14"/>
    <x v="0"/>
    <x v="1"/>
    <x v="14"/>
    <x v="14"/>
    <x v="14"/>
    <x v="14"/>
    <x v="3"/>
    <x v="3"/>
    <x v="5"/>
    <x v="2"/>
    <x v="0"/>
    <x v="0"/>
    <x v="2"/>
    <x v="0"/>
    <x v="0"/>
  </r>
  <r>
    <x v="15"/>
    <x v="0"/>
    <x v="2"/>
    <x v="1"/>
    <x v="6"/>
    <x v="14"/>
    <x v="15"/>
    <x v="14"/>
    <x v="1"/>
    <x v="15"/>
    <x v="6"/>
    <x v="15"/>
    <x v="1"/>
    <x v="6"/>
    <x v="15"/>
    <x v="15"/>
    <x v="15"/>
    <x v="15"/>
    <x v="4"/>
    <x v="6"/>
    <x v="6"/>
    <x v="6"/>
    <x v="0"/>
    <x v="1"/>
    <x v="0"/>
    <x v="0"/>
    <x v="0"/>
  </r>
  <r>
    <x v="16"/>
    <x v="0"/>
    <x v="2"/>
    <x v="1"/>
    <x v="6"/>
    <x v="15"/>
    <x v="16"/>
    <x v="15"/>
    <x v="1"/>
    <x v="16"/>
    <x v="7"/>
    <x v="16"/>
    <x v="1"/>
    <x v="7"/>
    <x v="16"/>
    <x v="16"/>
    <x v="16"/>
    <x v="16"/>
    <x v="4"/>
    <x v="6"/>
    <x v="6"/>
    <x v="6"/>
    <x v="0"/>
    <x v="1"/>
    <x v="0"/>
    <x v="0"/>
    <x v="0"/>
  </r>
  <r>
    <x v="17"/>
    <x v="0"/>
    <x v="2"/>
    <x v="1"/>
    <x v="6"/>
    <x v="16"/>
    <x v="17"/>
    <x v="16"/>
    <x v="1"/>
    <x v="17"/>
    <x v="8"/>
    <x v="17"/>
    <x v="1"/>
    <x v="5"/>
    <x v="17"/>
    <x v="17"/>
    <x v="17"/>
    <x v="17"/>
    <x v="4"/>
    <x v="6"/>
    <x v="6"/>
    <x v="6"/>
    <x v="0"/>
    <x v="1"/>
    <x v="0"/>
    <x v="0"/>
    <x v="0"/>
  </r>
  <r>
    <x v="18"/>
    <x v="0"/>
    <x v="2"/>
    <x v="1"/>
    <x v="6"/>
    <x v="17"/>
    <x v="18"/>
    <x v="17"/>
    <x v="1"/>
    <x v="18"/>
    <x v="9"/>
    <x v="18"/>
    <x v="1"/>
    <x v="8"/>
    <x v="18"/>
    <x v="18"/>
    <x v="18"/>
    <x v="18"/>
    <x v="4"/>
    <x v="7"/>
    <x v="6"/>
    <x v="6"/>
    <x v="0"/>
    <x v="1"/>
    <x v="0"/>
    <x v="0"/>
    <x v="0"/>
  </r>
  <r>
    <x v="19"/>
    <x v="0"/>
    <x v="2"/>
    <x v="1"/>
    <x v="6"/>
    <x v="18"/>
    <x v="19"/>
    <x v="18"/>
    <x v="1"/>
    <x v="19"/>
    <x v="10"/>
    <x v="19"/>
    <x v="1"/>
    <x v="9"/>
    <x v="19"/>
    <x v="19"/>
    <x v="19"/>
    <x v="19"/>
    <x v="4"/>
    <x v="6"/>
    <x v="6"/>
    <x v="6"/>
    <x v="0"/>
    <x v="1"/>
    <x v="0"/>
    <x v="0"/>
    <x v="0"/>
  </r>
  <r>
    <x v="20"/>
    <x v="0"/>
    <x v="2"/>
    <x v="1"/>
    <x v="6"/>
    <x v="19"/>
    <x v="20"/>
    <x v="18"/>
    <x v="1"/>
    <x v="20"/>
    <x v="8"/>
    <x v="20"/>
    <x v="1"/>
    <x v="5"/>
    <x v="20"/>
    <x v="20"/>
    <x v="20"/>
    <x v="20"/>
    <x v="4"/>
    <x v="6"/>
    <x v="6"/>
    <x v="6"/>
    <x v="0"/>
    <x v="1"/>
    <x v="0"/>
    <x v="0"/>
    <x v="0"/>
  </r>
  <r>
    <x v="21"/>
    <x v="0"/>
    <x v="2"/>
    <x v="1"/>
    <x v="6"/>
    <x v="20"/>
    <x v="21"/>
    <x v="19"/>
    <x v="1"/>
    <x v="21"/>
    <x v="11"/>
    <x v="21"/>
    <x v="1"/>
    <x v="10"/>
    <x v="21"/>
    <x v="21"/>
    <x v="21"/>
    <x v="21"/>
    <x v="4"/>
    <x v="6"/>
    <x v="6"/>
    <x v="6"/>
    <x v="0"/>
    <x v="1"/>
    <x v="0"/>
    <x v="0"/>
    <x v="0"/>
  </r>
  <r>
    <x v="22"/>
    <x v="0"/>
    <x v="2"/>
    <x v="1"/>
    <x v="6"/>
    <x v="21"/>
    <x v="22"/>
    <x v="20"/>
    <x v="1"/>
    <x v="22"/>
    <x v="12"/>
    <x v="22"/>
    <x v="2"/>
    <x v="11"/>
    <x v="22"/>
    <x v="22"/>
    <x v="22"/>
    <x v="22"/>
    <x v="5"/>
    <x v="6"/>
    <x v="7"/>
    <x v="0"/>
    <x v="0"/>
    <x v="1"/>
    <x v="0"/>
    <x v="0"/>
    <x v="0"/>
  </r>
  <r>
    <x v="23"/>
    <x v="0"/>
    <x v="3"/>
    <x v="1"/>
    <x v="6"/>
    <x v="22"/>
    <x v="23"/>
    <x v="21"/>
    <x v="1"/>
    <x v="23"/>
    <x v="13"/>
    <x v="23"/>
    <x v="1"/>
    <x v="12"/>
    <x v="23"/>
    <x v="23"/>
    <x v="23"/>
    <x v="23"/>
    <x v="5"/>
    <x v="3"/>
    <x v="8"/>
    <x v="2"/>
    <x v="0"/>
    <x v="1"/>
    <x v="0"/>
    <x v="0"/>
    <x v="0"/>
  </r>
  <r>
    <x v="24"/>
    <x v="0"/>
    <x v="2"/>
    <x v="0"/>
    <x v="11"/>
    <x v="23"/>
    <x v="24"/>
    <x v="21"/>
    <x v="4"/>
    <x v="24"/>
    <x v="1"/>
    <x v="24"/>
    <x v="1"/>
    <x v="13"/>
    <x v="24"/>
    <x v="24"/>
    <x v="24"/>
    <x v="24"/>
    <x v="4"/>
    <x v="3"/>
    <x v="9"/>
    <x v="2"/>
    <x v="0"/>
    <x v="4"/>
    <x v="0"/>
    <x v="0"/>
    <x v="0"/>
  </r>
  <r>
    <x v="25"/>
    <x v="0"/>
    <x v="4"/>
    <x v="1"/>
    <x v="6"/>
    <x v="24"/>
    <x v="25"/>
    <x v="21"/>
    <x v="1"/>
    <x v="25"/>
    <x v="14"/>
    <x v="25"/>
    <x v="1"/>
    <x v="14"/>
    <x v="25"/>
    <x v="25"/>
    <x v="25"/>
    <x v="25"/>
    <x v="4"/>
    <x v="3"/>
    <x v="9"/>
    <x v="2"/>
    <x v="0"/>
    <x v="1"/>
    <x v="0"/>
    <x v="0"/>
    <x v="0"/>
  </r>
  <r>
    <x v="26"/>
    <x v="0"/>
    <x v="3"/>
    <x v="1"/>
    <x v="6"/>
    <x v="25"/>
    <x v="26"/>
    <x v="21"/>
    <x v="1"/>
    <x v="26"/>
    <x v="15"/>
    <x v="26"/>
    <x v="1"/>
    <x v="15"/>
    <x v="26"/>
    <x v="26"/>
    <x v="26"/>
    <x v="26"/>
    <x v="5"/>
    <x v="3"/>
    <x v="9"/>
    <x v="7"/>
    <x v="0"/>
    <x v="1"/>
    <x v="0"/>
    <x v="0"/>
    <x v="0"/>
  </r>
  <r>
    <x v="27"/>
    <x v="0"/>
    <x v="4"/>
    <x v="1"/>
    <x v="12"/>
    <x v="26"/>
    <x v="27"/>
    <x v="21"/>
    <x v="1"/>
    <x v="27"/>
    <x v="16"/>
    <x v="27"/>
    <x v="3"/>
    <x v="16"/>
    <x v="27"/>
    <x v="27"/>
    <x v="27"/>
    <x v="27"/>
    <x v="4"/>
    <x v="3"/>
    <x v="10"/>
    <x v="7"/>
    <x v="0"/>
    <x v="1"/>
    <x v="0"/>
    <x v="0"/>
    <x v="0"/>
  </r>
  <r>
    <x v="28"/>
    <x v="0"/>
    <x v="2"/>
    <x v="0"/>
    <x v="6"/>
    <x v="27"/>
    <x v="28"/>
    <x v="22"/>
    <x v="1"/>
    <x v="28"/>
    <x v="17"/>
    <x v="28"/>
    <x v="3"/>
    <x v="17"/>
    <x v="28"/>
    <x v="28"/>
    <x v="28"/>
    <x v="28"/>
    <x v="6"/>
    <x v="3"/>
    <x v="7"/>
    <x v="2"/>
    <x v="0"/>
    <x v="1"/>
    <x v="0"/>
    <x v="0"/>
    <x v="0"/>
  </r>
  <r>
    <x v="29"/>
    <x v="0"/>
    <x v="2"/>
    <x v="0"/>
    <x v="13"/>
    <x v="28"/>
    <x v="29"/>
    <x v="22"/>
    <x v="1"/>
    <x v="29"/>
    <x v="17"/>
    <x v="29"/>
    <x v="3"/>
    <x v="17"/>
    <x v="29"/>
    <x v="29"/>
    <x v="29"/>
    <x v="29"/>
    <x v="6"/>
    <x v="3"/>
    <x v="7"/>
    <x v="2"/>
    <x v="0"/>
    <x v="1"/>
    <x v="0"/>
    <x v="0"/>
    <x v="0"/>
  </r>
  <r>
    <x v="30"/>
    <x v="0"/>
    <x v="4"/>
    <x v="1"/>
    <x v="6"/>
    <x v="29"/>
    <x v="30"/>
    <x v="23"/>
    <x v="1"/>
    <x v="30"/>
    <x v="0"/>
    <x v="30"/>
    <x v="3"/>
    <x v="0"/>
    <x v="30"/>
    <x v="30"/>
    <x v="30"/>
    <x v="30"/>
    <x v="4"/>
    <x v="3"/>
    <x v="7"/>
    <x v="8"/>
    <x v="0"/>
    <x v="1"/>
    <x v="0"/>
    <x v="0"/>
    <x v="0"/>
  </r>
  <r>
    <x v="31"/>
    <x v="0"/>
    <x v="4"/>
    <x v="1"/>
    <x v="6"/>
    <x v="15"/>
    <x v="31"/>
    <x v="23"/>
    <x v="1"/>
    <x v="31"/>
    <x v="0"/>
    <x v="31"/>
    <x v="3"/>
    <x v="0"/>
    <x v="31"/>
    <x v="31"/>
    <x v="31"/>
    <x v="31"/>
    <x v="4"/>
    <x v="3"/>
    <x v="7"/>
    <x v="8"/>
    <x v="0"/>
    <x v="1"/>
    <x v="0"/>
    <x v="0"/>
    <x v="0"/>
  </r>
  <r>
    <x v="32"/>
    <x v="0"/>
    <x v="4"/>
    <x v="1"/>
    <x v="6"/>
    <x v="30"/>
    <x v="32"/>
    <x v="24"/>
    <x v="1"/>
    <x v="32"/>
    <x v="0"/>
    <x v="32"/>
    <x v="3"/>
    <x v="0"/>
    <x v="32"/>
    <x v="32"/>
    <x v="32"/>
    <x v="32"/>
    <x v="4"/>
    <x v="3"/>
    <x v="7"/>
    <x v="8"/>
    <x v="0"/>
    <x v="1"/>
    <x v="0"/>
    <x v="0"/>
    <x v="0"/>
  </r>
  <r>
    <x v="33"/>
    <x v="0"/>
    <x v="4"/>
    <x v="1"/>
    <x v="6"/>
    <x v="31"/>
    <x v="33"/>
    <x v="24"/>
    <x v="1"/>
    <x v="31"/>
    <x v="0"/>
    <x v="31"/>
    <x v="3"/>
    <x v="0"/>
    <x v="31"/>
    <x v="31"/>
    <x v="31"/>
    <x v="31"/>
    <x v="4"/>
    <x v="3"/>
    <x v="7"/>
    <x v="8"/>
    <x v="0"/>
    <x v="1"/>
    <x v="0"/>
    <x v="0"/>
    <x v="0"/>
  </r>
  <r>
    <x v="34"/>
    <x v="0"/>
    <x v="4"/>
    <x v="1"/>
    <x v="6"/>
    <x v="32"/>
    <x v="34"/>
    <x v="24"/>
    <x v="1"/>
    <x v="33"/>
    <x v="0"/>
    <x v="33"/>
    <x v="3"/>
    <x v="0"/>
    <x v="33"/>
    <x v="33"/>
    <x v="33"/>
    <x v="33"/>
    <x v="4"/>
    <x v="3"/>
    <x v="7"/>
    <x v="8"/>
    <x v="0"/>
    <x v="1"/>
    <x v="0"/>
    <x v="0"/>
    <x v="0"/>
  </r>
  <r>
    <x v="35"/>
    <x v="1"/>
    <x v="5"/>
    <x v="0"/>
    <x v="0"/>
    <x v="0"/>
    <x v="35"/>
    <x v="25"/>
    <x v="4"/>
    <x v="34"/>
    <x v="18"/>
    <x v="34"/>
    <x v="4"/>
    <x v="18"/>
    <x v="34"/>
    <x v="34"/>
    <x v="34"/>
    <x v="34"/>
    <x v="7"/>
    <x v="8"/>
    <x v="11"/>
    <x v="9"/>
    <x v="0"/>
    <x v="4"/>
    <x v="0"/>
    <x v="0"/>
    <x v="0"/>
  </r>
  <r>
    <x v="36"/>
    <x v="1"/>
    <x v="5"/>
    <x v="0"/>
    <x v="1"/>
    <x v="1"/>
    <x v="36"/>
    <x v="26"/>
    <x v="0"/>
    <x v="35"/>
    <x v="19"/>
    <x v="35"/>
    <x v="4"/>
    <x v="19"/>
    <x v="35"/>
    <x v="35"/>
    <x v="35"/>
    <x v="35"/>
    <x v="8"/>
    <x v="9"/>
    <x v="12"/>
    <x v="1"/>
    <x v="0"/>
    <x v="0"/>
    <x v="0"/>
    <x v="0"/>
    <x v="0"/>
  </r>
  <r>
    <x v="37"/>
    <x v="1"/>
    <x v="5"/>
    <x v="0"/>
    <x v="2"/>
    <x v="2"/>
    <x v="37"/>
    <x v="27"/>
    <x v="1"/>
    <x v="36"/>
    <x v="20"/>
    <x v="36"/>
    <x v="4"/>
    <x v="20"/>
    <x v="36"/>
    <x v="36"/>
    <x v="36"/>
    <x v="36"/>
    <x v="9"/>
    <x v="8"/>
    <x v="11"/>
    <x v="10"/>
    <x v="0"/>
    <x v="1"/>
    <x v="0"/>
    <x v="0"/>
    <x v="0"/>
  </r>
  <r>
    <x v="38"/>
    <x v="1"/>
    <x v="5"/>
    <x v="0"/>
    <x v="10"/>
    <x v="12"/>
    <x v="38"/>
    <x v="27"/>
    <x v="4"/>
    <x v="37"/>
    <x v="21"/>
    <x v="37"/>
    <x v="4"/>
    <x v="21"/>
    <x v="37"/>
    <x v="37"/>
    <x v="37"/>
    <x v="37"/>
    <x v="9"/>
    <x v="8"/>
    <x v="11"/>
    <x v="10"/>
    <x v="0"/>
    <x v="0"/>
    <x v="3"/>
    <x v="0"/>
    <x v="0"/>
  </r>
  <r>
    <x v="39"/>
    <x v="1"/>
    <x v="5"/>
    <x v="1"/>
    <x v="14"/>
    <x v="33"/>
    <x v="39"/>
    <x v="28"/>
    <x v="3"/>
    <x v="38"/>
    <x v="22"/>
    <x v="38"/>
    <x v="4"/>
    <x v="22"/>
    <x v="38"/>
    <x v="38"/>
    <x v="38"/>
    <x v="38"/>
    <x v="9"/>
    <x v="10"/>
    <x v="11"/>
    <x v="10"/>
    <x v="0"/>
    <x v="0"/>
    <x v="2"/>
    <x v="0"/>
    <x v="0"/>
  </r>
  <r>
    <x v="40"/>
    <x v="1"/>
    <x v="5"/>
    <x v="0"/>
    <x v="4"/>
    <x v="4"/>
    <x v="40"/>
    <x v="29"/>
    <x v="1"/>
    <x v="39"/>
    <x v="23"/>
    <x v="39"/>
    <x v="4"/>
    <x v="23"/>
    <x v="39"/>
    <x v="39"/>
    <x v="39"/>
    <x v="39"/>
    <x v="9"/>
    <x v="10"/>
    <x v="13"/>
    <x v="3"/>
    <x v="0"/>
    <x v="1"/>
    <x v="0"/>
    <x v="0"/>
    <x v="0"/>
  </r>
  <r>
    <x v="41"/>
    <x v="1"/>
    <x v="5"/>
    <x v="0"/>
    <x v="5"/>
    <x v="6"/>
    <x v="41"/>
    <x v="30"/>
    <x v="1"/>
    <x v="40"/>
    <x v="24"/>
    <x v="40"/>
    <x v="5"/>
    <x v="24"/>
    <x v="40"/>
    <x v="40"/>
    <x v="40"/>
    <x v="40"/>
    <x v="9"/>
    <x v="10"/>
    <x v="13"/>
    <x v="3"/>
    <x v="0"/>
    <x v="1"/>
    <x v="0"/>
    <x v="0"/>
    <x v="0"/>
  </r>
  <r>
    <x v="42"/>
    <x v="1"/>
    <x v="5"/>
    <x v="0"/>
    <x v="5"/>
    <x v="6"/>
    <x v="42"/>
    <x v="31"/>
    <x v="1"/>
    <x v="41"/>
    <x v="25"/>
    <x v="41"/>
    <x v="5"/>
    <x v="25"/>
    <x v="41"/>
    <x v="41"/>
    <x v="41"/>
    <x v="41"/>
    <x v="9"/>
    <x v="10"/>
    <x v="13"/>
    <x v="3"/>
    <x v="1"/>
    <x v="1"/>
    <x v="0"/>
    <x v="0"/>
    <x v="0"/>
  </r>
  <r>
    <x v="43"/>
    <x v="1"/>
    <x v="6"/>
    <x v="0"/>
    <x v="10"/>
    <x v="34"/>
    <x v="43"/>
    <x v="32"/>
    <x v="0"/>
    <x v="42"/>
    <x v="1"/>
    <x v="42"/>
    <x v="4"/>
    <x v="26"/>
    <x v="42"/>
    <x v="42"/>
    <x v="42"/>
    <x v="42"/>
    <x v="10"/>
    <x v="3"/>
    <x v="14"/>
    <x v="2"/>
    <x v="0"/>
    <x v="0"/>
    <x v="0"/>
    <x v="0"/>
    <x v="0"/>
  </r>
  <r>
    <x v="44"/>
    <x v="1"/>
    <x v="7"/>
    <x v="0"/>
    <x v="13"/>
    <x v="35"/>
    <x v="29"/>
    <x v="33"/>
    <x v="0"/>
    <x v="29"/>
    <x v="1"/>
    <x v="43"/>
    <x v="6"/>
    <x v="27"/>
    <x v="43"/>
    <x v="43"/>
    <x v="29"/>
    <x v="43"/>
    <x v="11"/>
    <x v="3"/>
    <x v="15"/>
    <x v="2"/>
    <x v="0"/>
    <x v="0"/>
    <x v="0"/>
    <x v="0"/>
    <x v="0"/>
  </r>
  <r>
    <x v="45"/>
    <x v="2"/>
    <x v="8"/>
    <x v="0"/>
    <x v="6"/>
    <x v="36"/>
    <x v="44"/>
    <x v="34"/>
    <x v="1"/>
    <x v="43"/>
    <x v="26"/>
    <x v="44"/>
    <x v="7"/>
    <x v="28"/>
    <x v="44"/>
    <x v="44"/>
    <x v="43"/>
    <x v="44"/>
    <x v="12"/>
    <x v="11"/>
    <x v="16"/>
    <x v="11"/>
    <x v="0"/>
    <x v="1"/>
    <x v="0"/>
    <x v="0"/>
    <x v="0"/>
  </r>
  <r>
    <x v="46"/>
    <x v="2"/>
    <x v="8"/>
    <x v="1"/>
    <x v="6"/>
    <x v="37"/>
    <x v="45"/>
    <x v="35"/>
    <x v="1"/>
    <x v="44"/>
    <x v="27"/>
    <x v="45"/>
    <x v="7"/>
    <x v="29"/>
    <x v="45"/>
    <x v="45"/>
    <x v="44"/>
    <x v="45"/>
    <x v="12"/>
    <x v="12"/>
    <x v="16"/>
    <x v="11"/>
    <x v="0"/>
    <x v="1"/>
    <x v="0"/>
    <x v="0"/>
    <x v="0"/>
  </r>
  <r>
    <x v="47"/>
    <x v="2"/>
    <x v="8"/>
    <x v="0"/>
    <x v="6"/>
    <x v="38"/>
    <x v="46"/>
    <x v="36"/>
    <x v="1"/>
    <x v="45"/>
    <x v="28"/>
    <x v="46"/>
    <x v="7"/>
    <x v="30"/>
    <x v="46"/>
    <x v="46"/>
    <x v="45"/>
    <x v="46"/>
    <x v="13"/>
    <x v="13"/>
    <x v="16"/>
    <x v="11"/>
    <x v="0"/>
    <x v="1"/>
    <x v="0"/>
    <x v="0"/>
    <x v="0"/>
  </r>
  <r>
    <x v="48"/>
    <x v="2"/>
    <x v="8"/>
    <x v="0"/>
    <x v="8"/>
    <x v="10"/>
    <x v="47"/>
    <x v="37"/>
    <x v="4"/>
    <x v="46"/>
    <x v="29"/>
    <x v="47"/>
    <x v="7"/>
    <x v="31"/>
    <x v="47"/>
    <x v="47"/>
    <x v="46"/>
    <x v="47"/>
    <x v="13"/>
    <x v="14"/>
    <x v="16"/>
    <x v="11"/>
    <x v="0"/>
    <x v="4"/>
    <x v="0"/>
    <x v="0"/>
    <x v="0"/>
  </r>
  <r>
    <x v="49"/>
    <x v="2"/>
    <x v="8"/>
    <x v="1"/>
    <x v="9"/>
    <x v="39"/>
    <x v="48"/>
    <x v="21"/>
    <x v="1"/>
    <x v="47"/>
    <x v="30"/>
    <x v="48"/>
    <x v="6"/>
    <x v="32"/>
    <x v="48"/>
    <x v="48"/>
    <x v="47"/>
    <x v="48"/>
    <x v="12"/>
    <x v="15"/>
    <x v="16"/>
    <x v="11"/>
    <x v="0"/>
    <x v="1"/>
    <x v="0"/>
    <x v="0"/>
    <x v="0"/>
  </r>
  <r>
    <x v="50"/>
    <x v="2"/>
    <x v="8"/>
    <x v="1"/>
    <x v="6"/>
    <x v="40"/>
    <x v="49"/>
    <x v="38"/>
    <x v="1"/>
    <x v="48"/>
    <x v="31"/>
    <x v="49"/>
    <x v="7"/>
    <x v="33"/>
    <x v="49"/>
    <x v="49"/>
    <x v="48"/>
    <x v="49"/>
    <x v="13"/>
    <x v="3"/>
    <x v="16"/>
    <x v="11"/>
    <x v="0"/>
    <x v="1"/>
    <x v="0"/>
    <x v="0"/>
    <x v="0"/>
  </r>
  <r>
    <x v="51"/>
    <x v="2"/>
    <x v="8"/>
    <x v="1"/>
    <x v="6"/>
    <x v="41"/>
    <x v="50"/>
    <x v="39"/>
    <x v="1"/>
    <x v="49"/>
    <x v="32"/>
    <x v="50"/>
    <x v="7"/>
    <x v="34"/>
    <x v="50"/>
    <x v="50"/>
    <x v="49"/>
    <x v="50"/>
    <x v="12"/>
    <x v="3"/>
    <x v="16"/>
    <x v="11"/>
    <x v="0"/>
    <x v="1"/>
    <x v="0"/>
    <x v="0"/>
    <x v="0"/>
  </r>
  <r>
    <x v="52"/>
    <x v="2"/>
    <x v="8"/>
    <x v="1"/>
    <x v="6"/>
    <x v="40"/>
    <x v="51"/>
    <x v="40"/>
    <x v="1"/>
    <x v="50"/>
    <x v="33"/>
    <x v="51"/>
    <x v="7"/>
    <x v="35"/>
    <x v="51"/>
    <x v="51"/>
    <x v="50"/>
    <x v="51"/>
    <x v="12"/>
    <x v="3"/>
    <x v="16"/>
    <x v="11"/>
    <x v="0"/>
    <x v="1"/>
    <x v="0"/>
    <x v="0"/>
    <x v="0"/>
  </r>
  <r>
    <x v="53"/>
    <x v="2"/>
    <x v="9"/>
    <x v="1"/>
    <x v="6"/>
    <x v="42"/>
    <x v="52"/>
    <x v="41"/>
    <x v="4"/>
    <x v="51"/>
    <x v="34"/>
    <x v="52"/>
    <x v="7"/>
    <x v="36"/>
    <x v="52"/>
    <x v="52"/>
    <x v="51"/>
    <x v="52"/>
    <x v="13"/>
    <x v="16"/>
    <x v="16"/>
    <x v="11"/>
    <x v="0"/>
    <x v="0"/>
    <x v="3"/>
    <x v="0"/>
    <x v="0"/>
  </r>
  <r>
    <x v="54"/>
    <x v="2"/>
    <x v="10"/>
    <x v="1"/>
    <x v="7"/>
    <x v="43"/>
    <x v="53"/>
    <x v="42"/>
    <x v="3"/>
    <x v="51"/>
    <x v="0"/>
    <x v="53"/>
    <x v="7"/>
    <x v="0"/>
    <x v="52"/>
    <x v="53"/>
    <x v="52"/>
    <x v="53"/>
    <x v="13"/>
    <x v="17"/>
    <x v="16"/>
    <x v="11"/>
    <x v="0"/>
    <x v="4"/>
    <x v="1"/>
    <x v="0"/>
    <x v="0"/>
  </r>
  <r>
    <x v="55"/>
    <x v="2"/>
    <x v="10"/>
    <x v="1"/>
    <x v="0"/>
    <x v="0"/>
    <x v="54"/>
    <x v="43"/>
    <x v="1"/>
    <x v="52"/>
    <x v="0"/>
    <x v="54"/>
    <x v="7"/>
    <x v="0"/>
    <x v="53"/>
    <x v="54"/>
    <x v="53"/>
    <x v="54"/>
    <x v="13"/>
    <x v="17"/>
    <x v="16"/>
    <x v="11"/>
    <x v="0"/>
    <x v="1"/>
    <x v="0"/>
    <x v="0"/>
    <x v="0"/>
  </r>
  <r>
    <x v="56"/>
    <x v="2"/>
    <x v="11"/>
    <x v="1"/>
    <x v="2"/>
    <x v="44"/>
    <x v="55"/>
    <x v="44"/>
    <x v="1"/>
    <x v="53"/>
    <x v="35"/>
    <x v="55"/>
    <x v="7"/>
    <x v="37"/>
    <x v="54"/>
    <x v="55"/>
    <x v="54"/>
    <x v="55"/>
    <x v="13"/>
    <x v="18"/>
    <x v="16"/>
    <x v="11"/>
    <x v="0"/>
    <x v="1"/>
    <x v="0"/>
    <x v="0"/>
    <x v="0"/>
  </r>
  <r>
    <x v="57"/>
    <x v="2"/>
    <x v="11"/>
    <x v="1"/>
    <x v="1"/>
    <x v="45"/>
    <x v="56"/>
    <x v="45"/>
    <x v="1"/>
    <x v="54"/>
    <x v="36"/>
    <x v="56"/>
    <x v="7"/>
    <x v="38"/>
    <x v="55"/>
    <x v="56"/>
    <x v="55"/>
    <x v="56"/>
    <x v="13"/>
    <x v="19"/>
    <x v="16"/>
    <x v="11"/>
    <x v="0"/>
    <x v="1"/>
    <x v="0"/>
    <x v="0"/>
    <x v="0"/>
  </r>
  <r>
    <x v="58"/>
    <x v="2"/>
    <x v="11"/>
    <x v="1"/>
    <x v="4"/>
    <x v="4"/>
    <x v="57"/>
    <x v="46"/>
    <x v="1"/>
    <x v="55"/>
    <x v="37"/>
    <x v="57"/>
    <x v="7"/>
    <x v="39"/>
    <x v="56"/>
    <x v="57"/>
    <x v="56"/>
    <x v="57"/>
    <x v="13"/>
    <x v="18"/>
    <x v="16"/>
    <x v="11"/>
    <x v="0"/>
    <x v="1"/>
    <x v="0"/>
    <x v="0"/>
    <x v="0"/>
  </r>
  <r>
    <x v="59"/>
    <x v="2"/>
    <x v="11"/>
    <x v="1"/>
    <x v="8"/>
    <x v="46"/>
    <x v="58"/>
    <x v="47"/>
    <x v="4"/>
    <x v="56"/>
    <x v="38"/>
    <x v="58"/>
    <x v="7"/>
    <x v="40"/>
    <x v="57"/>
    <x v="58"/>
    <x v="57"/>
    <x v="58"/>
    <x v="13"/>
    <x v="18"/>
    <x v="16"/>
    <x v="11"/>
    <x v="0"/>
    <x v="5"/>
    <x v="2"/>
    <x v="0"/>
    <x v="0"/>
  </r>
  <r>
    <x v="60"/>
    <x v="2"/>
    <x v="11"/>
    <x v="1"/>
    <x v="0"/>
    <x v="0"/>
    <x v="59"/>
    <x v="48"/>
    <x v="1"/>
    <x v="57"/>
    <x v="39"/>
    <x v="59"/>
    <x v="7"/>
    <x v="41"/>
    <x v="58"/>
    <x v="59"/>
    <x v="58"/>
    <x v="59"/>
    <x v="13"/>
    <x v="17"/>
    <x v="16"/>
    <x v="11"/>
    <x v="0"/>
    <x v="1"/>
    <x v="0"/>
    <x v="0"/>
    <x v="0"/>
  </r>
  <r>
    <x v="61"/>
    <x v="2"/>
    <x v="11"/>
    <x v="1"/>
    <x v="4"/>
    <x v="4"/>
    <x v="60"/>
    <x v="49"/>
    <x v="1"/>
    <x v="58"/>
    <x v="40"/>
    <x v="60"/>
    <x v="7"/>
    <x v="42"/>
    <x v="59"/>
    <x v="60"/>
    <x v="59"/>
    <x v="60"/>
    <x v="13"/>
    <x v="17"/>
    <x v="16"/>
    <x v="11"/>
    <x v="0"/>
    <x v="1"/>
    <x v="0"/>
    <x v="0"/>
    <x v="0"/>
  </r>
  <r>
    <x v="62"/>
    <x v="2"/>
    <x v="11"/>
    <x v="1"/>
    <x v="8"/>
    <x v="46"/>
    <x v="61"/>
    <x v="50"/>
    <x v="1"/>
    <x v="59"/>
    <x v="41"/>
    <x v="61"/>
    <x v="7"/>
    <x v="43"/>
    <x v="60"/>
    <x v="61"/>
    <x v="60"/>
    <x v="61"/>
    <x v="13"/>
    <x v="17"/>
    <x v="16"/>
    <x v="11"/>
    <x v="0"/>
    <x v="1"/>
    <x v="0"/>
    <x v="1"/>
    <x v="0"/>
  </r>
  <r>
    <x v="63"/>
    <x v="2"/>
    <x v="11"/>
    <x v="1"/>
    <x v="4"/>
    <x v="4"/>
    <x v="62"/>
    <x v="51"/>
    <x v="1"/>
    <x v="55"/>
    <x v="37"/>
    <x v="57"/>
    <x v="7"/>
    <x v="39"/>
    <x v="56"/>
    <x v="57"/>
    <x v="56"/>
    <x v="57"/>
    <x v="13"/>
    <x v="17"/>
    <x v="16"/>
    <x v="11"/>
    <x v="0"/>
    <x v="1"/>
    <x v="0"/>
    <x v="0"/>
    <x v="0"/>
  </r>
  <r>
    <x v="64"/>
    <x v="2"/>
    <x v="12"/>
    <x v="1"/>
    <x v="5"/>
    <x v="6"/>
    <x v="63"/>
    <x v="52"/>
    <x v="1"/>
    <x v="60"/>
    <x v="42"/>
    <x v="62"/>
    <x v="7"/>
    <x v="44"/>
    <x v="61"/>
    <x v="62"/>
    <x v="61"/>
    <x v="62"/>
    <x v="13"/>
    <x v="3"/>
    <x v="16"/>
    <x v="11"/>
    <x v="0"/>
    <x v="1"/>
    <x v="0"/>
    <x v="0"/>
    <x v="0"/>
  </r>
  <r>
    <x v="65"/>
    <x v="2"/>
    <x v="12"/>
    <x v="1"/>
    <x v="5"/>
    <x v="6"/>
    <x v="64"/>
    <x v="53"/>
    <x v="1"/>
    <x v="61"/>
    <x v="43"/>
    <x v="63"/>
    <x v="7"/>
    <x v="45"/>
    <x v="62"/>
    <x v="63"/>
    <x v="62"/>
    <x v="63"/>
    <x v="13"/>
    <x v="3"/>
    <x v="16"/>
    <x v="11"/>
    <x v="0"/>
    <x v="1"/>
    <x v="0"/>
    <x v="0"/>
    <x v="0"/>
  </r>
  <r>
    <x v="66"/>
    <x v="2"/>
    <x v="13"/>
    <x v="1"/>
    <x v="8"/>
    <x v="46"/>
    <x v="65"/>
    <x v="54"/>
    <x v="4"/>
    <x v="62"/>
    <x v="44"/>
    <x v="64"/>
    <x v="7"/>
    <x v="46"/>
    <x v="63"/>
    <x v="64"/>
    <x v="63"/>
    <x v="64"/>
    <x v="13"/>
    <x v="3"/>
    <x v="16"/>
    <x v="11"/>
    <x v="0"/>
    <x v="5"/>
    <x v="2"/>
    <x v="0"/>
    <x v="0"/>
  </r>
  <r>
    <x v="67"/>
    <x v="2"/>
    <x v="14"/>
    <x v="1"/>
    <x v="1"/>
    <x v="45"/>
    <x v="66"/>
    <x v="55"/>
    <x v="0"/>
    <x v="63"/>
    <x v="45"/>
    <x v="65"/>
    <x v="8"/>
    <x v="47"/>
    <x v="64"/>
    <x v="65"/>
    <x v="64"/>
    <x v="65"/>
    <x v="13"/>
    <x v="3"/>
    <x v="16"/>
    <x v="11"/>
    <x v="0"/>
    <x v="0"/>
    <x v="0"/>
    <x v="0"/>
    <x v="0"/>
  </r>
  <r>
    <x v="68"/>
    <x v="2"/>
    <x v="15"/>
    <x v="1"/>
    <x v="2"/>
    <x v="2"/>
    <x v="67"/>
    <x v="56"/>
    <x v="4"/>
    <x v="64"/>
    <x v="46"/>
    <x v="66"/>
    <x v="7"/>
    <x v="48"/>
    <x v="65"/>
    <x v="66"/>
    <x v="65"/>
    <x v="66"/>
    <x v="13"/>
    <x v="3"/>
    <x v="16"/>
    <x v="11"/>
    <x v="0"/>
    <x v="4"/>
    <x v="0"/>
    <x v="0"/>
    <x v="0"/>
  </r>
  <r>
    <x v="69"/>
    <x v="2"/>
    <x v="15"/>
    <x v="1"/>
    <x v="10"/>
    <x v="34"/>
    <x v="68"/>
    <x v="57"/>
    <x v="1"/>
    <x v="65"/>
    <x v="47"/>
    <x v="67"/>
    <x v="7"/>
    <x v="49"/>
    <x v="66"/>
    <x v="67"/>
    <x v="66"/>
    <x v="67"/>
    <x v="13"/>
    <x v="3"/>
    <x v="16"/>
    <x v="11"/>
    <x v="0"/>
    <x v="1"/>
    <x v="0"/>
    <x v="0"/>
    <x v="0"/>
  </r>
  <r>
    <x v="70"/>
    <x v="2"/>
    <x v="15"/>
    <x v="1"/>
    <x v="10"/>
    <x v="34"/>
    <x v="69"/>
    <x v="58"/>
    <x v="0"/>
    <x v="66"/>
    <x v="48"/>
    <x v="68"/>
    <x v="7"/>
    <x v="50"/>
    <x v="67"/>
    <x v="68"/>
    <x v="67"/>
    <x v="68"/>
    <x v="13"/>
    <x v="3"/>
    <x v="16"/>
    <x v="11"/>
    <x v="0"/>
    <x v="0"/>
    <x v="0"/>
    <x v="0"/>
    <x v="0"/>
  </r>
  <r>
    <x v="71"/>
    <x v="3"/>
    <x v="16"/>
    <x v="1"/>
    <x v="13"/>
    <x v="47"/>
    <x v="29"/>
    <x v="59"/>
    <x v="1"/>
    <x v="29"/>
    <x v="1"/>
    <x v="69"/>
    <x v="9"/>
    <x v="51"/>
    <x v="68"/>
    <x v="69"/>
    <x v="68"/>
    <x v="69"/>
    <x v="13"/>
    <x v="3"/>
    <x v="16"/>
    <x v="11"/>
    <x v="0"/>
    <x v="1"/>
    <x v="0"/>
    <x v="0"/>
    <x v="0"/>
  </r>
  <r>
    <x v="72"/>
    <x v="3"/>
    <x v="16"/>
    <x v="1"/>
    <x v="13"/>
    <x v="48"/>
    <x v="70"/>
    <x v="60"/>
    <x v="5"/>
    <x v="67"/>
    <x v="49"/>
    <x v="70"/>
    <x v="10"/>
    <x v="52"/>
    <x v="31"/>
    <x v="70"/>
    <x v="69"/>
    <x v="70"/>
    <x v="13"/>
    <x v="3"/>
    <x v="16"/>
    <x v="11"/>
    <x v="0"/>
    <x v="6"/>
    <x v="0"/>
    <x v="0"/>
    <x v="1"/>
  </r>
  <r>
    <x v="73"/>
    <x v="3"/>
    <x v="17"/>
    <x v="1"/>
    <x v="6"/>
    <x v="49"/>
    <x v="71"/>
    <x v="61"/>
    <x v="0"/>
    <x v="68"/>
    <x v="50"/>
    <x v="71"/>
    <x v="8"/>
    <x v="53"/>
    <x v="69"/>
    <x v="71"/>
    <x v="70"/>
    <x v="71"/>
    <x v="13"/>
    <x v="3"/>
    <x v="16"/>
    <x v="11"/>
    <x v="0"/>
    <x v="7"/>
    <x v="1"/>
    <x v="0"/>
    <x v="0"/>
  </r>
  <r>
    <x v="74"/>
    <x v="3"/>
    <x v="17"/>
    <x v="1"/>
    <x v="6"/>
    <x v="50"/>
    <x v="72"/>
    <x v="62"/>
    <x v="1"/>
    <x v="69"/>
    <x v="0"/>
    <x v="72"/>
    <x v="8"/>
    <x v="0"/>
    <x v="38"/>
    <x v="72"/>
    <x v="71"/>
    <x v="72"/>
    <x v="13"/>
    <x v="3"/>
    <x v="16"/>
    <x v="11"/>
    <x v="0"/>
    <x v="7"/>
    <x v="3"/>
    <x v="0"/>
    <x v="0"/>
  </r>
  <r>
    <x v="75"/>
    <x v="3"/>
    <x v="18"/>
    <x v="1"/>
    <x v="5"/>
    <x v="51"/>
    <x v="73"/>
    <x v="63"/>
    <x v="1"/>
    <x v="70"/>
    <x v="51"/>
    <x v="73"/>
    <x v="9"/>
    <x v="54"/>
    <x v="70"/>
    <x v="73"/>
    <x v="72"/>
    <x v="73"/>
    <x v="13"/>
    <x v="3"/>
    <x v="16"/>
    <x v="11"/>
    <x v="0"/>
    <x v="1"/>
    <x v="0"/>
    <x v="0"/>
    <x v="0"/>
  </r>
  <r>
    <x v="76"/>
    <x v="3"/>
    <x v="18"/>
    <x v="1"/>
    <x v="4"/>
    <x v="52"/>
    <x v="74"/>
    <x v="63"/>
    <x v="1"/>
    <x v="71"/>
    <x v="51"/>
    <x v="74"/>
    <x v="9"/>
    <x v="54"/>
    <x v="71"/>
    <x v="74"/>
    <x v="73"/>
    <x v="74"/>
    <x v="13"/>
    <x v="3"/>
    <x v="16"/>
    <x v="11"/>
    <x v="0"/>
    <x v="1"/>
    <x v="0"/>
    <x v="0"/>
    <x v="0"/>
  </r>
  <r>
    <x v="77"/>
    <x v="3"/>
    <x v="18"/>
    <x v="1"/>
    <x v="5"/>
    <x v="5"/>
    <x v="75"/>
    <x v="63"/>
    <x v="1"/>
    <x v="72"/>
    <x v="51"/>
    <x v="75"/>
    <x v="9"/>
    <x v="54"/>
    <x v="72"/>
    <x v="75"/>
    <x v="74"/>
    <x v="75"/>
    <x v="13"/>
    <x v="3"/>
    <x v="16"/>
    <x v="11"/>
    <x v="0"/>
    <x v="1"/>
    <x v="0"/>
    <x v="2"/>
    <x v="0"/>
  </r>
  <r>
    <x v="78"/>
    <x v="3"/>
    <x v="18"/>
    <x v="1"/>
    <x v="6"/>
    <x v="53"/>
    <x v="76"/>
    <x v="64"/>
    <x v="1"/>
    <x v="73"/>
    <x v="52"/>
    <x v="76"/>
    <x v="9"/>
    <x v="6"/>
    <x v="73"/>
    <x v="76"/>
    <x v="75"/>
    <x v="76"/>
    <x v="13"/>
    <x v="3"/>
    <x v="16"/>
    <x v="11"/>
    <x v="0"/>
    <x v="7"/>
    <x v="3"/>
    <x v="0"/>
    <x v="0"/>
  </r>
  <r>
    <x v="79"/>
    <x v="3"/>
    <x v="18"/>
    <x v="1"/>
    <x v="2"/>
    <x v="2"/>
    <x v="77"/>
    <x v="65"/>
    <x v="4"/>
    <x v="74"/>
    <x v="0"/>
    <x v="77"/>
    <x v="9"/>
    <x v="0"/>
    <x v="74"/>
    <x v="77"/>
    <x v="76"/>
    <x v="77"/>
    <x v="13"/>
    <x v="3"/>
    <x v="16"/>
    <x v="11"/>
    <x v="0"/>
    <x v="5"/>
    <x v="2"/>
    <x v="0"/>
    <x v="0"/>
  </r>
  <r>
    <x v="80"/>
    <x v="3"/>
    <x v="18"/>
    <x v="1"/>
    <x v="4"/>
    <x v="52"/>
    <x v="78"/>
    <x v="66"/>
    <x v="1"/>
    <x v="75"/>
    <x v="0"/>
    <x v="78"/>
    <x v="9"/>
    <x v="0"/>
    <x v="75"/>
    <x v="78"/>
    <x v="77"/>
    <x v="78"/>
    <x v="13"/>
    <x v="3"/>
    <x v="16"/>
    <x v="11"/>
    <x v="0"/>
    <x v="1"/>
    <x v="0"/>
    <x v="0"/>
    <x v="0"/>
  </r>
  <r>
    <x v="81"/>
    <x v="3"/>
    <x v="19"/>
    <x v="1"/>
    <x v="1"/>
    <x v="45"/>
    <x v="79"/>
    <x v="67"/>
    <x v="1"/>
    <x v="76"/>
    <x v="53"/>
    <x v="79"/>
    <x v="9"/>
    <x v="55"/>
    <x v="76"/>
    <x v="79"/>
    <x v="78"/>
    <x v="79"/>
    <x v="13"/>
    <x v="3"/>
    <x v="16"/>
    <x v="11"/>
    <x v="0"/>
    <x v="1"/>
    <x v="0"/>
    <x v="0"/>
    <x v="0"/>
  </r>
  <r>
    <x v="82"/>
    <x v="3"/>
    <x v="20"/>
    <x v="1"/>
    <x v="1"/>
    <x v="45"/>
    <x v="80"/>
    <x v="68"/>
    <x v="1"/>
    <x v="77"/>
    <x v="54"/>
    <x v="80"/>
    <x v="9"/>
    <x v="56"/>
    <x v="77"/>
    <x v="80"/>
    <x v="79"/>
    <x v="80"/>
    <x v="13"/>
    <x v="3"/>
    <x v="16"/>
    <x v="11"/>
    <x v="0"/>
    <x v="1"/>
    <x v="0"/>
    <x v="0"/>
    <x v="0"/>
  </r>
  <r>
    <x v="83"/>
    <x v="3"/>
    <x v="20"/>
    <x v="1"/>
    <x v="0"/>
    <x v="0"/>
    <x v="81"/>
    <x v="69"/>
    <x v="4"/>
    <x v="78"/>
    <x v="55"/>
    <x v="81"/>
    <x v="9"/>
    <x v="57"/>
    <x v="78"/>
    <x v="81"/>
    <x v="80"/>
    <x v="81"/>
    <x v="13"/>
    <x v="3"/>
    <x v="16"/>
    <x v="11"/>
    <x v="0"/>
    <x v="1"/>
    <x v="1"/>
    <x v="0"/>
    <x v="0"/>
  </r>
  <r>
    <x v="84"/>
    <x v="3"/>
    <x v="20"/>
    <x v="1"/>
    <x v="10"/>
    <x v="34"/>
    <x v="82"/>
    <x v="70"/>
    <x v="0"/>
    <x v="79"/>
    <x v="56"/>
    <x v="82"/>
    <x v="9"/>
    <x v="58"/>
    <x v="79"/>
    <x v="82"/>
    <x v="81"/>
    <x v="82"/>
    <x v="13"/>
    <x v="3"/>
    <x v="16"/>
    <x v="11"/>
    <x v="0"/>
    <x v="0"/>
    <x v="0"/>
    <x v="0"/>
    <x v="0"/>
  </r>
  <r>
    <x v="85"/>
    <x v="3"/>
    <x v="21"/>
    <x v="1"/>
    <x v="6"/>
    <x v="54"/>
    <x v="83"/>
    <x v="71"/>
    <x v="0"/>
    <x v="80"/>
    <x v="57"/>
    <x v="83"/>
    <x v="9"/>
    <x v="59"/>
    <x v="80"/>
    <x v="83"/>
    <x v="82"/>
    <x v="83"/>
    <x v="13"/>
    <x v="3"/>
    <x v="16"/>
    <x v="11"/>
    <x v="0"/>
    <x v="7"/>
    <x v="1"/>
    <x v="0"/>
    <x v="0"/>
  </r>
  <r>
    <x v="86"/>
    <x v="3"/>
    <x v="21"/>
    <x v="1"/>
    <x v="6"/>
    <x v="55"/>
    <x v="84"/>
    <x v="72"/>
    <x v="3"/>
    <x v="81"/>
    <x v="58"/>
    <x v="84"/>
    <x v="9"/>
    <x v="43"/>
    <x v="81"/>
    <x v="84"/>
    <x v="83"/>
    <x v="84"/>
    <x v="13"/>
    <x v="3"/>
    <x v="16"/>
    <x v="11"/>
    <x v="0"/>
    <x v="7"/>
    <x v="4"/>
    <x v="0"/>
    <x v="0"/>
  </r>
  <r>
    <x v="87"/>
    <x v="4"/>
    <x v="22"/>
    <x v="2"/>
    <x v="15"/>
    <x v="56"/>
    <x v="85"/>
    <x v="21"/>
    <x v="0"/>
    <x v="82"/>
    <x v="30"/>
    <x v="85"/>
    <x v="9"/>
    <x v="32"/>
    <x v="82"/>
    <x v="85"/>
    <x v="84"/>
    <x v="85"/>
    <x v="13"/>
    <x v="3"/>
    <x v="16"/>
    <x v="11"/>
    <x v="0"/>
    <x v="1"/>
    <x v="3"/>
    <x v="0"/>
    <x v="0"/>
  </r>
  <r>
    <x v="88"/>
    <x v="4"/>
    <x v="22"/>
    <x v="2"/>
    <x v="15"/>
    <x v="57"/>
    <x v="85"/>
    <x v="21"/>
    <x v="0"/>
    <x v="83"/>
    <x v="30"/>
    <x v="86"/>
    <x v="9"/>
    <x v="32"/>
    <x v="83"/>
    <x v="86"/>
    <x v="85"/>
    <x v="86"/>
    <x v="13"/>
    <x v="3"/>
    <x v="16"/>
    <x v="11"/>
    <x v="0"/>
    <x v="1"/>
    <x v="3"/>
    <x v="0"/>
    <x v="0"/>
  </r>
  <r>
    <x v="89"/>
    <x v="4"/>
    <x v="23"/>
    <x v="1"/>
    <x v="5"/>
    <x v="58"/>
    <x v="86"/>
    <x v="73"/>
    <x v="1"/>
    <x v="84"/>
    <x v="59"/>
    <x v="87"/>
    <x v="11"/>
    <x v="60"/>
    <x v="84"/>
    <x v="87"/>
    <x v="86"/>
    <x v="87"/>
    <x v="13"/>
    <x v="3"/>
    <x v="16"/>
    <x v="11"/>
    <x v="0"/>
    <x v="1"/>
    <x v="0"/>
    <x v="3"/>
    <x v="0"/>
  </r>
  <r>
    <x v="90"/>
    <x v="4"/>
    <x v="23"/>
    <x v="1"/>
    <x v="9"/>
    <x v="59"/>
    <x v="87"/>
    <x v="74"/>
    <x v="1"/>
    <x v="85"/>
    <x v="60"/>
    <x v="88"/>
    <x v="11"/>
    <x v="61"/>
    <x v="85"/>
    <x v="88"/>
    <x v="87"/>
    <x v="88"/>
    <x v="13"/>
    <x v="3"/>
    <x v="16"/>
    <x v="11"/>
    <x v="0"/>
    <x v="7"/>
    <x v="3"/>
    <x v="0"/>
    <x v="0"/>
  </r>
  <r>
    <x v="91"/>
    <x v="4"/>
    <x v="23"/>
    <x v="1"/>
    <x v="0"/>
    <x v="0"/>
    <x v="88"/>
    <x v="75"/>
    <x v="1"/>
    <x v="86"/>
    <x v="61"/>
    <x v="89"/>
    <x v="11"/>
    <x v="62"/>
    <x v="86"/>
    <x v="89"/>
    <x v="88"/>
    <x v="89"/>
    <x v="13"/>
    <x v="20"/>
    <x v="16"/>
    <x v="11"/>
    <x v="0"/>
    <x v="1"/>
    <x v="0"/>
    <x v="4"/>
    <x v="0"/>
  </r>
  <r>
    <x v="92"/>
    <x v="4"/>
    <x v="23"/>
    <x v="1"/>
    <x v="10"/>
    <x v="34"/>
    <x v="89"/>
    <x v="75"/>
    <x v="1"/>
    <x v="87"/>
    <x v="62"/>
    <x v="90"/>
    <x v="11"/>
    <x v="63"/>
    <x v="87"/>
    <x v="90"/>
    <x v="89"/>
    <x v="90"/>
    <x v="13"/>
    <x v="20"/>
    <x v="16"/>
    <x v="11"/>
    <x v="0"/>
    <x v="1"/>
    <x v="0"/>
    <x v="4"/>
    <x v="0"/>
  </r>
  <r>
    <x v="93"/>
    <x v="4"/>
    <x v="23"/>
    <x v="1"/>
    <x v="9"/>
    <x v="60"/>
    <x v="90"/>
    <x v="76"/>
    <x v="1"/>
    <x v="87"/>
    <x v="63"/>
    <x v="91"/>
    <x v="11"/>
    <x v="64"/>
    <x v="87"/>
    <x v="91"/>
    <x v="90"/>
    <x v="91"/>
    <x v="13"/>
    <x v="21"/>
    <x v="16"/>
    <x v="11"/>
    <x v="0"/>
    <x v="7"/>
    <x v="3"/>
    <x v="0"/>
    <x v="0"/>
  </r>
  <r>
    <x v="94"/>
    <x v="4"/>
    <x v="23"/>
    <x v="1"/>
    <x v="6"/>
    <x v="61"/>
    <x v="91"/>
    <x v="77"/>
    <x v="1"/>
    <x v="88"/>
    <x v="64"/>
    <x v="92"/>
    <x v="11"/>
    <x v="65"/>
    <x v="88"/>
    <x v="92"/>
    <x v="91"/>
    <x v="92"/>
    <x v="13"/>
    <x v="3"/>
    <x v="16"/>
    <x v="11"/>
    <x v="0"/>
    <x v="7"/>
    <x v="3"/>
    <x v="0"/>
    <x v="0"/>
  </r>
  <r>
    <x v="95"/>
    <x v="4"/>
    <x v="23"/>
    <x v="1"/>
    <x v="9"/>
    <x v="62"/>
    <x v="92"/>
    <x v="78"/>
    <x v="1"/>
    <x v="89"/>
    <x v="65"/>
    <x v="93"/>
    <x v="11"/>
    <x v="66"/>
    <x v="89"/>
    <x v="93"/>
    <x v="92"/>
    <x v="93"/>
    <x v="13"/>
    <x v="3"/>
    <x v="16"/>
    <x v="11"/>
    <x v="0"/>
    <x v="7"/>
    <x v="3"/>
    <x v="0"/>
    <x v="0"/>
  </r>
  <r>
    <x v="96"/>
    <x v="4"/>
    <x v="23"/>
    <x v="1"/>
    <x v="9"/>
    <x v="63"/>
    <x v="93"/>
    <x v="79"/>
    <x v="6"/>
    <x v="90"/>
    <x v="66"/>
    <x v="94"/>
    <x v="11"/>
    <x v="67"/>
    <x v="90"/>
    <x v="94"/>
    <x v="93"/>
    <x v="94"/>
    <x v="13"/>
    <x v="3"/>
    <x v="16"/>
    <x v="11"/>
    <x v="0"/>
    <x v="7"/>
    <x v="5"/>
    <x v="0"/>
    <x v="0"/>
  </r>
  <r>
    <x v="97"/>
    <x v="4"/>
    <x v="23"/>
    <x v="1"/>
    <x v="7"/>
    <x v="64"/>
    <x v="94"/>
    <x v="80"/>
    <x v="1"/>
    <x v="91"/>
    <x v="67"/>
    <x v="95"/>
    <x v="11"/>
    <x v="68"/>
    <x v="91"/>
    <x v="95"/>
    <x v="94"/>
    <x v="95"/>
    <x v="13"/>
    <x v="3"/>
    <x v="16"/>
    <x v="11"/>
    <x v="0"/>
    <x v="1"/>
    <x v="0"/>
    <x v="0"/>
    <x v="0"/>
  </r>
  <r>
    <x v="98"/>
    <x v="4"/>
    <x v="23"/>
    <x v="1"/>
    <x v="9"/>
    <x v="65"/>
    <x v="95"/>
    <x v="81"/>
    <x v="0"/>
    <x v="92"/>
    <x v="68"/>
    <x v="96"/>
    <x v="11"/>
    <x v="69"/>
    <x v="92"/>
    <x v="96"/>
    <x v="95"/>
    <x v="96"/>
    <x v="13"/>
    <x v="3"/>
    <x v="16"/>
    <x v="11"/>
    <x v="0"/>
    <x v="7"/>
    <x v="1"/>
    <x v="0"/>
    <x v="0"/>
  </r>
  <r>
    <x v="99"/>
    <x v="4"/>
    <x v="23"/>
    <x v="1"/>
    <x v="8"/>
    <x v="66"/>
    <x v="96"/>
    <x v="82"/>
    <x v="1"/>
    <x v="93"/>
    <x v="69"/>
    <x v="97"/>
    <x v="11"/>
    <x v="70"/>
    <x v="93"/>
    <x v="97"/>
    <x v="96"/>
    <x v="97"/>
    <x v="13"/>
    <x v="3"/>
    <x v="16"/>
    <x v="11"/>
    <x v="0"/>
    <x v="1"/>
    <x v="0"/>
    <x v="3"/>
    <x v="0"/>
  </r>
  <r>
    <x v="100"/>
    <x v="4"/>
    <x v="23"/>
    <x v="1"/>
    <x v="2"/>
    <x v="67"/>
    <x v="97"/>
    <x v="83"/>
    <x v="1"/>
    <x v="94"/>
    <x v="70"/>
    <x v="98"/>
    <x v="11"/>
    <x v="71"/>
    <x v="94"/>
    <x v="98"/>
    <x v="97"/>
    <x v="98"/>
    <x v="13"/>
    <x v="3"/>
    <x v="16"/>
    <x v="11"/>
    <x v="0"/>
    <x v="1"/>
    <x v="0"/>
    <x v="0"/>
    <x v="0"/>
  </r>
  <r>
    <x v="101"/>
    <x v="4"/>
    <x v="23"/>
    <x v="1"/>
    <x v="7"/>
    <x v="68"/>
    <x v="98"/>
    <x v="84"/>
    <x v="1"/>
    <x v="95"/>
    <x v="71"/>
    <x v="99"/>
    <x v="11"/>
    <x v="58"/>
    <x v="95"/>
    <x v="99"/>
    <x v="98"/>
    <x v="99"/>
    <x v="13"/>
    <x v="3"/>
    <x v="16"/>
    <x v="11"/>
    <x v="0"/>
    <x v="1"/>
    <x v="0"/>
    <x v="4"/>
    <x v="0"/>
  </r>
  <r>
    <x v="102"/>
    <x v="4"/>
    <x v="23"/>
    <x v="1"/>
    <x v="9"/>
    <x v="69"/>
    <x v="99"/>
    <x v="85"/>
    <x v="1"/>
    <x v="96"/>
    <x v="72"/>
    <x v="100"/>
    <x v="11"/>
    <x v="72"/>
    <x v="96"/>
    <x v="100"/>
    <x v="99"/>
    <x v="100"/>
    <x v="13"/>
    <x v="3"/>
    <x v="16"/>
    <x v="11"/>
    <x v="0"/>
    <x v="7"/>
    <x v="3"/>
    <x v="0"/>
    <x v="0"/>
  </r>
  <r>
    <x v="103"/>
    <x v="4"/>
    <x v="24"/>
    <x v="1"/>
    <x v="9"/>
    <x v="4"/>
    <x v="100"/>
    <x v="86"/>
    <x v="1"/>
    <x v="97"/>
    <x v="73"/>
    <x v="101"/>
    <x v="12"/>
    <x v="73"/>
    <x v="97"/>
    <x v="101"/>
    <x v="100"/>
    <x v="101"/>
    <x v="13"/>
    <x v="3"/>
    <x v="16"/>
    <x v="11"/>
    <x v="0"/>
    <x v="5"/>
    <x v="3"/>
    <x v="5"/>
    <x v="0"/>
  </r>
  <r>
    <x v="104"/>
    <x v="4"/>
    <x v="24"/>
    <x v="1"/>
    <x v="6"/>
    <x v="70"/>
    <x v="101"/>
    <x v="87"/>
    <x v="1"/>
    <x v="98"/>
    <x v="74"/>
    <x v="102"/>
    <x v="12"/>
    <x v="8"/>
    <x v="98"/>
    <x v="102"/>
    <x v="101"/>
    <x v="102"/>
    <x v="13"/>
    <x v="3"/>
    <x v="16"/>
    <x v="11"/>
    <x v="0"/>
    <x v="7"/>
    <x v="3"/>
    <x v="0"/>
    <x v="0"/>
  </r>
  <r>
    <x v="105"/>
    <x v="4"/>
    <x v="24"/>
    <x v="1"/>
    <x v="9"/>
    <x v="71"/>
    <x v="102"/>
    <x v="88"/>
    <x v="1"/>
    <x v="99"/>
    <x v="75"/>
    <x v="103"/>
    <x v="12"/>
    <x v="74"/>
    <x v="99"/>
    <x v="103"/>
    <x v="102"/>
    <x v="103"/>
    <x v="13"/>
    <x v="3"/>
    <x v="16"/>
    <x v="11"/>
    <x v="0"/>
    <x v="7"/>
    <x v="3"/>
    <x v="0"/>
    <x v="0"/>
  </r>
  <r>
    <x v="106"/>
    <x v="4"/>
    <x v="25"/>
    <x v="1"/>
    <x v="4"/>
    <x v="52"/>
    <x v="103"/>
    <x v="21"/>
    <x v="1"/>
    <x v="100"/>
    <x v="76"/>
    <x v="104"/>
    <x v="13"/>
    <x v="75"/>
    <x v="100"/>
    <x v="104"/>
    <x v="103"/>
    <x v="104"/>
    <x v="13"/>
    <x v="3"/>
    <x v="16"/>
    <x v="11"/>
    <x v="0"/>
    <x v="1"/>
    <x v="0"/>
    <x v="0"/>
    <x v="0"/>
  </r>
  <r>
    <x v="107"/>
    <x v="4"/>
    <x v="26"/>
    <x v="1"/>
    <x v="6"/>
    <x v="72"/>
    <x v="104"/>
    <x v="89"/>
    <x v="1"/>
    <x v="101"/>
    <x v="77"/>
    <x v="105"/>
    <x v="14"/>
    <x v="76"/>
    <x v="101"/>
    <x v="105"/>
    <x v="104"/>
    <x v="105"/>
    <x v="13"/>
    <x v="3"/>
    <x v="16"/>
    <x v="11"/>
    <x v="0"/>
    <x v="7"/>
    <x v="3"/>
    <x v="0"/>
    <x v="0"/>
  </r>
  <r>
    <x v="108"/>
    <x v="4"/>
    <x v="26"/>
    <x v="1"/>
    <x v="1"/>
    <x v="45"/>
    <x v="105"/>
    <x v="89"/>
    <x v="1"/>
    <x v="102"/>
    <x v="78"/>
    <x v="106"/>
    <x v="14"/>
    <x v="77"/>
    <x v="102"/>
    <x v="106"/>
    <x v="105"/>
    <x v="106"/>
    <x v="13"/>
    <x v="3"/>
    <x v="16"/>
    <x v="11"/>
    <x v="0"/>
    <x v="1"/>
    <x v="0"/>
    <x v="4"/>
    <x v="0"/>
  </r>
  <r>
    <x v="109"/>
    <x v="4"/>
    <x v="26"/>
    <x v="1"/>
    <x v="7"/>
    <x v="43"/>
    <x v="106"/>
    <x v="90"/>
    <x v="7"/>
    <x v="103"/>
    <x v="79"/>
    <x v="107"/>
    <x v="12"/>
    <x v="78"/>
    <x v="103"/>
    <x v="0"/>
    <x v="106"/>
    <x v="107"/>
    <x v="13"/>
    <x v="3"/>
    <x v="16"/>
    <x v="11"/>
    <x v="0"/>
    <x v="0"/>
    <x v="6"/>
    <x v="6"/>
    <x v="0"/>
  </r>
  <r>
    <x v="110"/>
    <x v="4"/>
    <x v="27"/>
    <x v="1"/>
    <x v="16"/>
    <x v="73"/>
    <x v="107"/>
    <x v="91"/>
    <x v="1"/>
    <x v="104"/>
    <x v="80"/>
    <x v="108"/>
    <x v="15"/>
    <x v="79"/>
    <x v="104"/>
    <x v="107"/>
    <x v="107"/>
    <x v="108"/>
    <x v="13"/>
    <x v="3"/>
    <x v="16"/>
    <x v="11"/>
    <x v="0"/>
    <x v="7"/>
    <x v="3"/>
    <x v="0"/>
    <x v="0"/>
  </r>
  <r>
    <x v="111"/>
    <x v="4"/>
    <x v="27"/>
    <x v="1"/>
    <x v="9"/>
    <x v="74"/>
    <x v="108"/>
    <x v="91"/>
    <x v="1"/>
    <x v="105"/>
    <x v="80"/>
    <x v="109"/>
    <x v="15"/>
    <x v="79"/>
    <x v="105"/>
    <x v="108"/>
    <x v="108"/>
    <x v="109"/>
    <x v="13"/>
    <x v="3"/>
    <x v="16"/>
    <x v="11"/>
    <x v="0"/>
    <x v="7"/>
    <x v="3"/>
    <x v="0"/>
    <x v="0"/>
  </r>
  <r>
    <x v="112"/>
    <x v="4"/>
    <x v="28"/>
    <x v="1"/>
    <x v="9"/>
    <x v="75"/>
    <x v="109"/>
    <x v="92"/>
    <x v="1"/>
    <x v="106"/>
    <x v="81"/>
    <x v="110"/>
    <x v="15"/>
    <x v="80"/>
    <x v="106"/>
    <x v="109"/>
    <x v="109"/>
    <x v="110"/>
    <x v="13"/>
    <x v="3"/>
    <x v="16"/>
    <x v="11"/>
    <x v="0"/>
    <x v="7"/>
    <x v="3"/>
    <x v="0"/>
    <x v="0"/>
  </r>
  <r>
    <x v="113"/>
    <x v="4"/>
    <x v="28"/>
    <x v="1"/>
    <x v="8"/>
    <x v="76"/>
    <x v="110"/>
    <x v="93"/>
    <x v="1"/>
    <x v="107"/>
    <x v="82"/>
    <x v="111"/>
    <x v="15"/>
    <x v="81"/>
    <x v="107"/>
    <x v="110"/>
    <x v="110"/>
    <x v="111"/>
    <x v="13"/>
    <x v="3"/>
    <x v="16"/>
    <x v="11"/>
    <x v="0"/>
    <x v="1"/>
    <x v="0"/>
    <x v="4"/>
    <x v="0"/>
  </r>
  <r>
    <x v="114"/>
    <x v="4"/>
    <x v="28"/>
    <x v="0"/>
    <x v="5"/>
    <x v="6"/>
    <x v="111"/>
    <x v="93"/>
    <x v="1"/>
    <x v="108"/>
    <x v="83"/>
    <x v="112"/>
    <x v="15"/>
    <x v="82"/>
    <x v="108"/>
    <x v="111"/>
    <x v="111"/>
    <x v="112"/>
    <x v="13"/>
    <x v="3"/>
    <x v="16"/>
    <x v="11"/>
    <x v="0"/>
    <x v="1"/>
    <x v="0"/>
    <x v="1"/>
    <x v="0"/>
  </r>
  <r>
    <x v="115"/>
    <x v="4"/>
    <x v="28"/>
    <x v="1"/>
    <x v="6"/>
    <x v="77"/>
    <x v="112"/>
    <x v="94"/>
    <x v="1"/>
    <x v="109"/>
    <x v="84"/>
    <x v="113"/>
    <x v="15"/>
    <x v="83"/>
    <x v="109"/>
    <x v="112"/>
    <x v="112"/>
    <x v="113"/>
    <x v="13"/>
    <x v="3"/>
    <x v="16"/>
    <x v="11"/>
    <x v="0"/>
    <x v="7"/>
    <x v="3"/>
    <x v="0"/>
    <x v="0"/>
  </r>
  <r>
    <x v="116"/>
    <x v="4"/>
    <x v="28"/>
    <x v="1"/>
    <x v="6"/>
    <x v="78"/>
    <x v="113"/>
    <x v="95"/>
    <x v="1"/>
    <x v="110"/>
    <x v="85"/>
    <x v="114"/>
    <x v="15"/>
    <x v="84"/>
    <x v="110"/>
    <x v="113"/>
    <x v="113"/>
    <x v="114"/>
    <x v="13"/>
    <x v="3"/>
    <x v="16"/>
    <x v="11"/>
    <x v="0"/>
    <x v="7"/>
    <x v="3"/>
    <x v="0"/>
    <x v="0"/>
  </r>
  <r>
    <x v="117"/>
    <x v="5"/>
    <x v="29"/>
    <x v="0"/>
    <x v="3"/>
    <x v="3"/>
    <x v="3"/>
    <x v="96"/>
    <x v="8"/>
    <x v="111"/>
    <x v="1"/>
    <x v="115"/>
    <x v="13"/>
    <x v="85"/>
    <x v="111"/>
    <x v="114"/>
    <x v="114"/>
    <x v="115"/>
    <x v="2"/>
    <x v="3"/>
    <x v="2"/>
    <x v="2"/>
    <x v="0"/>
    <x v="8"/>
    <x v="7"/>
    <x v="0"/>
    <x v="0"/>
  </r>
  <r>
    <x v="118"/>
    <x v="5"/>
    <x v="29"/>
    <x v="0"/>
    <x v="13"/>
    <x v="48"/>
    <x v="70"/>
    <x v="97"/>
    <x v="9"/>
    <x v="112"/>
    <x v="86"/>
    <x v="116"/>
    <x v="16"/>
    <x v="86"/>
    <x v="31"/>
    <x v="115"/>
    <x v="115"/>
    <x v="116"/>
    <x v="13"/>
    <x v="3"/>
    <x v="16"/>
    <x v="11"/>
    <x v="0"/>
    <x v="9"/>
    <x v="0"/>
    <x v="0"/>
    <x v="2"/>
  </r>
  <r>
    <x v="119"/>
    <x v="5"/>
    <x v="29"/>
    <x v="0"/>
    <x v="13"/>
    <x v="48"/>
    <x v="70"/>
    <x v="98"/>
    <x v="9"/>
    <x v="112"/>
    <x v="86"/>
    <x v="116"/>
    <x v="16"/>
    <x v="86"/>
    <x v="31"/>
    <x v="115"/>
    <x v="115"/>
    <x v="116"/>
    <x v="13"/>
    <x v="3"/>
    <x v="16"/>
    <x v="11"/>
    <x v="0"/>
    <x v="10"/>
    <x v="1"/>
    <x v="0"/>
    <x v="2"/>
  </r>
  <r>
    <x v="120"/>
    <x v="5"/>
    <x v="30"/>
    <x v="1"/>
    <x v="9"/>
    <x v="79"/>
    <x v="114"/>
    <x v="99"/>
    <x v="1"/>
    <x v="113"/>
    <x v="0"/>
    <x v="117"/>
    <x v="13"/>
    <x v="0"/>
    <x v="112"/>
    <x v="116"/>
    <x v="116"/>
    <x v="117"/>
    <x v="13"/>
    <x v="3"/>
    <x v="16"/>
    <x v="11"/>
    <x v="0"/>
    <x v="7"/>
    <x v="3"/>
    <x v="0"/>
    <x v="0"/>
  </r>
  <r>
    <x v="121"/>
    <x v="5"/>
    <x v="30"/>
    <x v="1"/>
    <x v="8"/>
    <x v="10"/>
    <x v="115"/>
    <x v="100"/>
    <x v="1"/>
    <x v="114"/>
    <x v="87"/>
    <x v="118"/>
    <x v="13"/>
    <x v="74"/>
    <x v="113"/>
    <x v="117"/>
    <x v="117"/>
    <x v="118"/>
    <x v="13"/>
    <x v="3"/>
    <x v="16"/>
    <x v="11"/>
    <x v="0"/>
    <x v="1"/>
    <x v="0"/>
    <x v="2"/>
    <x v="0"/>
  </r>
  <r>
    <x v="122"/>
    <x v="5"/>
    <x v="30"/>
    <x v="1"/>
    <x v="5"/>
    <x v="58"/>
    <x v="116"/>
    <x v="100"/>
    <x v="1"/>
    <x v="115"/>
    <x v="88"/>
    <x v="119"/>
    <x v="13"/>
    <x v="87"/>
    <x v="114"/>
    <x v="118"/>
    <x v="118"/>
    <x v="119"/>
    <x v="13"/>
    <x v="3"/>
    <x v="16"/>
    <x v="11"/>
    <x v="0"/>
    <x v="1"/>
    <x v="0"/>
    <x v="4"/>
    <x v="0"/>
  </r>
  <r>
    <x v="123"/>
    <x v="5"/>
    <x v="30"/>
    <x v="1"/>
    <x v="10"/>
    <x v="34"/>
    <x v="117"/>
    <x v="101"/>
    <x v="3"/>
    <x v="116"/>
    <x v="0"/>
    <x v="120"/>
    <x v="13"/>
    <x v="0"/>
    <x v="115"/>
    <x v="119"/>
    <x v="119"/>
    <x v="120"/>
    <x v="13"/>
    <x v="3"/>
    <x v="16"/>
    <x v="11"/>
    <x v="0"/>
    <x v="0"/>
    <x v="2"/>
    <x v="6"/>
    <x v="0"/>
  </r>
  <r>
    <x v="124"/>
    <x v="5"/>
    <x v="30"/>
    <x v="1"/>
    <x v="9"/>
    <x v="80"/>
    <x v="118"/>
    <x v="102"/>
    <x v="1"/>
    <x v="117"/>
    <x v="89"/>
    <x v="121"/>
    <x v="13"/>
    <x v="88"/>
    <x v="116"/>
    <x v="120"/>
    <x v="120"/>
    <x v="121"/>
    <x v="13"/>
    <x v="3"/>
    <x v="16"/>
    <x v="11"/>
    <x v="0"/>
    <x v="7"/>
    <x v="3"/>
    <x v="0"/>
    <x v="0"/>
  </r>
  <r>
    <x v="125"/>
    <x v="6"/>
    <x v="31"/>
    <x v="1"/>
    <x v="1"/>
    <x v="45"/>
    <x v="119"/>
    <x v="103"/>
    <x v="1"/>
    <x v="118"/>
    <x v="90"/>
    <x v="122"/>
    <x v="17"/>
    <x v="89"/>
    <x v="117"/>
    <x v="121"/>
    <x v="121"/>
    <x v="122"/>
    <x v="13"/>
    <x v="3"/>
    <x v="16"/>
    <x v="11"/>
    <x v="0"/>
    <x v="1"/>
    <x v="0"/>
    <x v="1"/>
    <x v="0"/>
  </r>
  <r>
    <x v="126"/>
    <x v="6"/>
    <x v="31"/>
    <x v="1"/>
    <x v="4"/>
    <x v="4"/>
    <x v="120"/>
    <x v="104"/>
    <x v="1"/>
    <x v="119"/>
    <x v="91"/>
    <x v="123"/>
    <x v="17"/>
    <x v="81"/>
    <x v="118"/>
    <x v="122"/>
    <x v="122"/>
    <x v="123"/>
    <x v="13"/>
    <x v="3"/>
    <x v="16"/>
    <x v="11"/>
    <x v="0"/>
    <x v="1"/>
    <x v="0"/>
    <x v="1"/>
    <x v="0"/>
  </r>
  <r>
    <x v="127"/>
    <x v="6"/>
    <x v="31"/>
    <x v="1"/>
    <x v="0"/>
    <x v="81"/>
    <x v="121"/>
    <x v="105"/>
    <x v="10"/>
    <x v="120"/>
    <x v="92"/>
    <x v="124"/>
    <x v="17"/>
    <x v="90"/>
    <x v="119"/>
    <x v="123"/>
    <x v="123"/>
    <x v="124"/>
    <x v="13"/>
    <x v="3"/>
    <x v="16"/>
    <x v="11"/>
    <x v="0"/>
    <x v="7"/>
    <x v="8"/>
    <x v="0"/>
    <x v="0"/>
  </r>
  <r>
    <x v="128"/>
    <x v="6"/>
    <x v="31"/>
    <x v="1"/>
    <x v="2"/>
    <x v="2"/>
    <x v="122"/>
    <x v="106"/>
    <x v="3"/>
    <x v="121"/>
    <x v="0"/>
    <x v="125"/>
    <x v="17"/>
    <x v="0"/>
    <x v="120"/>
    <x v="124"/>
    <x v="124"/>
    <x v="125"/>
    <x v="13"/>
    <x v="3"/>
    <x v="16"/>
    <x v="11"/>
    <x v="0"/>
    <x v="0"/>
    <x v="2"/>
    <x v="6"/>
    <x v="0"/>
  </r>
  <r>
    <x v="129"/>
    <x v="6"/>
    <x v="31"/>
    <x v="1"/>
    <x v="1"/>
    <x v="45"/>
    <x v="119"/>
    <x v="107"/>
    <x v="1"/>
    <x v="118"/>
    <x v="93"/>
    <x v="126"/>
    <x v="17"/>
    <x v="91"/>
    <x v="117"/>
    <x v="125"/>
    <x v="125"/>
    <x v="126"/>
    <x v="13"/>
    <x v="3"/>
    <x v="16"/>
    <x v="11"/>
    <x v="0"/>
    <x v="1"/>
    <x v="0"/>
    <x v="2"/>
    <x v="3"/>
  </r>
  <r>
    <x v="130"/>
    <x v="6"/>
    <x v="31"/>
    <x v="1"/>
    <x v="4"/>
    <x v="4"/>
    <x v="120"/>
    <x v="108"/>
    <x v="1"/>
    <x v="119"/>
    <x v="94"/>
    <x v="127"/>
    <x v="17"/>
    <x v="92"/>
    <x v="118"/>
    <x v="126"/>
    <x v="126"/>
    <x v="127"/>
    <x v="13"/>
    <x v="3"/>
    <x v="16"/>
    <x v="11"/>
    <x v="0"/>
    <x v="1"/>
    <x v="0"/>
    <x v="2"/>
    <x v="0"/>
  </r>
  <r>
    <x v="131"/>
    <x v="6"/>
    <x v="32"/>
    <x v="1"/>
    <x v="2"/>
    <x v="67"/>
    <x v="123"/>
    <x v="109"/>
    <x v="1"/>
    <x v="122"/>
    <x v="0"/>
    <x v="128"/>
    <x v="17"/>
    <x v="0"/>
    <x v="121"/>
    <x v="127"/>
    <x v="127"/>
    <x v="128"/>
    <x v="13"/>
    <x v="3"/>
    <x v="16"/>
    <x v="11"/>
    <x v="0"/>
    <x v="1"/>
    <x v="0"/>
    <x v="4"/>
    <x v="0"/>
  </r>
  <r>
    <x v="132"/>
    <x v="6"/>
    <x v="33"/>
    <x v="1"/>
    <x v="1"/>
    <x v="45"/>
    <x v="124"/>
    <x v="110"/>
    <x v="1"/>
    <x v="123"/>
    <x v="95"/>
    <x v="129"/>
    <x v="15"/>
    <x v="93"/>
    <x v="75"/>
    <x v="128"/>
    <x v="128"/>
    <x v="129"/>
    <x v="13"/>
    <x v="3"/>
    <x v="16"/>
    <x v="11"/>
    <x v="0"/>
    <x v="7"/>
    <x v="3"/>
    <x v="0"/>
    <x v="0"/>
  </r>
  <r>
    <x v="133"/>
    <x v="6"/>
    <x v="33"/>
    <x v="1"/>
    <x v="4"/>
    <x v="4"/>
    <x v="125"/>
    <x v="111"/>
    <x v="1"/>
    <x v="124"/>
    <x v="96"/>
    <x v="130"/>
    <x v="15"/>
    <x v="94"/>
    <x v="122"/>
    <x v="129"/>
    <x v="129"/>
    <x v="130"/>
    <x v="13"/>
    <x v="3"/>
    <x v="16"/>
    <x v="11"/>
    <x v="0"/>
    <x v="7"/>
    <x v="3"/>
    <x v="0"/>
    <x v="0"/>
  </r>
  <r>
    <x v="134"/>
    <x v="6"/>
    <x v="33"/>
    <x v="1"/>
    <x v="5"/>
    <x v="51"/>
    <x v="126"/>
    <x v="112"/>
    <x v="1"/>
    <x v="125"/>
    <x v="97"/>
    <x v="131"/>
    <x v="15"/>
    <x v="95"/>
    <x v="123"/>
    <x v="130"/>
    <x v="130"/>
    <x v="131"/>
    <x v="13"/>
    <x v="3"/>
    <x v="16"/>
    <x v="11"/>
    <x v="0"/>
    <x v="7"/>
    <x v="3"/>
    <x v="0"/>
    <x v="0"/>
  </r>
  <r>
    <x v="135"/>
    <x v="6"/>
    <x v="33"/>
    <x v="1"/>
    <x v="5"/>
    <x v="51"/>
    <x v="127"/>
    <x v="113"/>
    <x v="1"/>
    <x v="126"/>
    <x v="98"/>
    <x v="132"/>
    <x v="15"/>
    <x v="96"/>
    <x v="124"/>
    <x v="131"/>
    <x v="131"/>
    <x v="132"/>
    <x v="13"/>
    <x v="3"/>
    <x v="16"/>
    <x v="11"/>
    <x v="0"/>
    <x v="7"/>
    <x v="3"/>
    <x v="0"/>
    <x v="0"/>
  </r>
  <r>
    <x v="136"/>
    <x v="6"/>
    <x v="33"/>
    <x v="1"/>
    <x v="5"/>
    <x v="51"/>
    <x v="128"/>
    <x v="114"/>
    <x v="1"/>
    <x v="127"/>
    <x v="98"/>
    <x v="133"/>
    <x v="15"/>
    <x v="96"/>
    <x v="125"/>
    <x v="132"/>
    <x v="132"/>
    <x v="133"/>
    <x v="13"/>
    <x v="3"/>
    <x v="16"/>
    <x v="11"/>
    <x v="0"/>
    <x v="1"/>
    <x v="0"/>
    <x v="7"/>
    <x v="0"/>
  </r>
  <r>
    <x v="137"/>
    <x v="6"/>
    <x v="34"/>
    <x v="1"/>
    <x v="15"/>
    <x v="56"/>
    <x v="85"/>
    <x v="21"/>
    <x v="11"/>
    <x v="83"/>
    <x v="0"/>
    <x v="134"/>
    <x v="15"/>
    <x v="32"/>
    <x v="126"/>
    <x v="133"/>
    <x v="85"/>
    <x v="134"/>
    <x v="13"/>
    <x v="3"/>
    <x v="16"/>
    <x v="11"/>
    <x v="0"/>
    <x v="4"/>
    <x v="8"/>
    <x v="8"/>
    <x v="0"/>
  </r>
  <r>
    <x v="138"/>
    <x v="6"/>
    <x v="34"/>
    <x v="1"/>
    <x v="15"/>
    <x v="57"/>
    <x v="85"/>
    <x v="21"/>
    <x v="1"/>
    <x v="128"/>
    <x v="0"/>
    <x v="135"/>
    <x v="15"/>
    <x v="32"/>
    <x v="127"/>
    <x v="134"/>
    <x v="133"/>
    <x v="135"/>
    <x v="13"/>
    <x v="3"/>
    <x v="16"/>
    <x v="11"/>
    <x v="0"/>
    <x v="1"/>
    <x v="0"/>
    <x v="4"/>
    <x v="0"/>
  </r>
  <r>
    <x v="139"/>
    <x v="6"/>
    <x v="35"/>
    <x v="1"/>
    <x v="0"/>
    <x v="82"/>
    <x v="129"/>
    <x v="21"/>
    <x v="6"/>
    <x v="129"/>
    <x v="99"/>
    <x v="136"/>
    <x v="13"/>
    <x v="97"/>
    <x v="128"/>
    <x v="135"/>
    <x v="134"/>
    <x v="136"/>
    <x v="13"/>
    <x v="3"/>
    <x v="16"/>
    <x v="11"/>
    <x v="0"/>
    <x v="11"/>
    <x v="0"/>
    <x v="9"/>
    <x v="0"/>
  </r>
  <r>
    <x v="140"/>
    <x v="6"/>
    <x v="35"/>
    <x v="1"/>
    <x v="0"/>
    <x v="82"/>
    <x v="130"/>
    <x v="115"/>
    <x v="0"/>
    <x v="130"/>
    <x v="100"/>
    <x v="137"/>
    <x v="13"/>
    <x v="98"/>
    <x v="129"/>
    <x v="136"/>
    <x v="135"/>
    <x v="137"/>
    <x v="13"/>
    <x v="3"/>
    <x v="16"/>
    <x v="11"/>
    <x v="0"/>
    <x v="7"/>
    <x v="1"/>
    <x v="0"/>
    <x v="0"/>
  </r>
  <r>
    <x v="141"/>
    <x v="6"/>
    <x v="35"/>
    <x v="1"/>
    <x v="0"/>
    <x v="82"/>
    <x v="131"/>
    <x v="116"/>
    <x v="1"/>
    <x v="130"/>
    <x v="100"/>
    <x v="138"/>
    <x v="13"/>
    <x v="98"/>
    <x v="129"/>
    <x v="137"/>
    <x v="136"/>
    <x v="138"/>
    <x v="13"/>
    <x v="3"/>
    <x v="16"/>
    <x v="11"/>
    <x v="0"/>
    <x v="7"/>
    <x v="3"/>
    <x v="0"/>
    <x v="0"/>
  </r>
  <r>
    <x v="142"/>
    <x v="6"/>
    <x v="35"/>
    <x v="1"/>
    <x v="0"/>
    <x v="82"/>
    <x v="132"/>
    <x v="117"/>
    <x v="1"/>
    <x v="130"/>
    <x v="100"/>
    <x v="138"/>
    <x v="13"/>
    <x v="98"/>
    <x v="129"/>
    <x v="137"/>
    <x v="136"/>
    <x v="138"/>
    <x v="13"/>
    <x v="3"/>
    <x v="16"/>
    <x v="11"/>
    <x v="0"/>
    <x v="7"/>
    <x v="3"/>
    <x v="0"/>
    <x v="0"/>
  </r>
  <r>
    <x v="143"/>
    <x v="6"/>
    <x v="35"/>
    <x v="1"/>
    <x v="0"/>
    <x v="82"/>
    <x v="133"/>
    <x v="118"/>
    <x v="1"/>
    <x v="131"/>
    <x v="100"/>
    <x v="139"/>
    <x v="13"/>
    <x v="98"/>
    <x v="130"/>
    <x v="138"/>
    <x v="137"/>
    <x v="139"/>
    <x v="13"/>
    <x v="3"/>
    <x v="16"/>
    <x v="11"/>
    <x v="0"/>
    <x v="7"/>
    <x v="3"/>
    <x v="0"/>
    <x v="0"/>
  </r>
  <r>
    <x v="144"/>
    <x v="6"/>
    <x v="35"/>
    <x v="2"/>
    <x v="0"/>
    <x v="82"/>
    <x v="134"/>
    <x v="119"/>
    <x v="1"/>
    <x v="131"/>
    <x v="100"/>
    <x v="139"/>
    <x v="13"/>
    <x v="98"/>
    <x v="130"/>
    <x v="138"/>
    <x v="137"/>
    <x v="139"/>
    <x v="13"/>
    <x v="3"/>
    <x v="16"/>
    <x v="11"/>
    <x v="0"/>
    <x v="7"/>
    <x v="3"/>
    <x v="0"/>
    <x v="3"/>
  </r>
  <r>
    <x v="145"/>
    <x v="7"/>
    <x v="36"/>
    <x v="1"/>
    <x v="8"/>
    <x v="46"/>
    <x v="135"/>
    <x v="120"/>
    <x v="4"/>
    <x v="132"/>
    <x v="101"/>
    <x v="140"/>
    <x v="18"/>
    <x v="99"/>
    <x v="131"/>
    <x v="139"/>
    <x v="138"/>
    <x v="140"/>
    <x v="13"/>
    <x v="3"/>
    <x v="16"/>
    <x v="11"/>
    <x v="0"/>
    <x v="7"/>
    <x v="2"/>
    <x v="0"/>
    <x v="0"/>
  </r>
  <r>
    <x v="146"/>
    <x v="7"/>
    <x v="36"/>
    <x v="1"/>
    <x v="8"/>
    <x v="46"/>
    <x v="136"/>
    <x v="121"/>
    <x v="4"/>
    <x v="132"/>
    <x v="102"/>
    <x v="141"/>
    <x v="18"/>
    <x v="100"/>
    <x v="131"/>
    <x v="140"/>
    <x v="139"/>
    <x v="141"/>
    <x v="13"/>
    <x v="3"/>
    <x v="16"/>
    <x v="11"/>
    <x v="0"/>
    <x v="7"/>
    <x v="2"/>
    <x v="0"/>
    <x v="0"/>
  </r>
  <r>
    <x v="147"/>
    <x v="7"/>
    <x v="37"/>
    <x v="1"/>
    <x v="4"/>
    <x v="4"/>
    <x v="137"/>
    <x v="122"/>
    <x v="4"/>
    <x v="133"/>
    <x v="0"/>
    <x v="142"/>
    <x v="18"/>
    <x v="0"/>
    <x v="132"/>
    <x v="141"/>
    <x v="140"/>
    <x v="142"/>
    <x v="13"/>
    <x v="3"/>
    <x v="16"/>
    <x v="11"/>
    <x v="0"/>
    <x v="7"/>
    <x v="2"/>
    <x v="0"/>
    <x v="0"/>
  </r>
  <r>
    <x v="148"/>
    <x v="7"/>
    <x v="37"/>
    <x v="1"/>
    <x v="16"/>
    <x v="83"/>
    <x v="138"/>
    <x v="21"/>
    <x v="10"/>
    <x v="134"/>
    <x v="1"/>
    <x v="143"/>
    <x v="18"/>
    <x v="101"/>
    <x v="133"/>
    <x v="142"/>
    <x v="141"/>
    <x v="143"/>
    <x v="13"/>
    <x v="3"/>
    <x v="16"/>
    <x v="11"/>
    <x v="0"/>
    <x v="7"/>
    <x v="8"/>
    <x v="0"/>
    <x v="0"/>
  </r>
  <r>
    <x v="149"/>
    <x v="7"/>
    <x v="37"/>
    <x v="1"/>
    <x v="7"/>
    <x v="68"/>
    <x v="139"/>
    <x v="123"/>
    <x v="3"/>
    <x v="135"/>
    <x v="103"/>
    <x v="144"/>
    <x v="18"/>
    <x v="102"/>
    <x v="134"/>
    <x v="143"/>
    <x v="142"/>
    <x v="144"/>
    <x v="13"/>
    <x v="3"/>
    <x v="16"/>
    <x v="11"/>
    <x v="0"/>
    <x v="7"/>
    <x v="4"/>
    <x v="0"/>
    <x v="0"/>
  </r>
  <r>
    <x v="150"/>
    <x v="7"/>
    <x v="37"/>
    <x v="2"/>
    <x v="13"/>
    <x v="48"/>
    <x v="70"/>
    <x v="124"/>
    <x v="12"/>
    <x v="136"/>
    <x v="104"/>
    <x v="145"/>
    <x v="19"/>
    <x v="103"/>
    <x v="31"/>
    <x v="144"/>
    <x v="143"/>
    <x v="145"/>
    <x v="13"/>
    <x v="3"/>
    <x v="16"/>
    <x v="11"/>
    <x v="0"/>
    <x v="7"/>
    <x v="9"/>
    <x v="0"/>
    <x v="4"/>
  </r>
  <r>
    <x v="151"/>
    <x v="7"/>
    <x v="38"/>
    <x v="2"/>
    <x v="1"/>
    <x v="45"/>
    <x v="140"/>
    <x v="125"/>
    <x v="1"/>
    <x v="137"/>
    <x v="105"/>
    <x v="146"/>
    <x v="18"/>
    <x v="104"/>
    <x v="135"/>
    <x v="145"/>
    <x v="144"/>
    <x v="146"/>
    <x v="13"/>
    <x v="3"/>
    <x v="16"/>
    <x v="11"/>
    <x v="0"/>
    <x v="7"/>
    <x v="3"/>
    <x v="0"/>
    <x v="3"/>
  </r>
  <r>
    <x v="152"/>
    <x v="7"/>
    <x v="38"/>
    <x v="2"/>
    <x v="5"/>
    <x v="51"/>
    <x v="141"/>
    <x v="126"/>
    <x v="1"/>
    <x v="138"/>
    <x v="106"/>
    <x v="147"/>
    <x v="18"/>
    <x v="105"/>
    <x v="136"/>
    <x v="146"/>
    <x v="145"/>
    <x v="147"/>
    <x v="13"/>
    <x v="3"/>
    <x v="16"/>
    <x v="11"/>
    <x v="0"/>
    <x v="7"/>
    <x v="3"/>
    <x v="0"/>
    <x v="3"/>
  </r>
  <r>
    <x v="153"/>
    <x v="7"/>
    <x v="38"/>
    <x v="2"/>
    <x v="1"/>
    <x v="45"/>
    <x v="142"/>
    <x v="127"/>
    <x v="1"/>
    <x v="139"/>
    <x v="105"/>
    <x v="148"/>
    <x v="18"/>
    <x v="104"/>
    <x v="137"/>
    <x v="147"/>
    <x v="146"/>
    <x v="148"/>
    <x v="13"/>
    <x v="3"/>
    <x v="16"/>
    <x v="11"/>
    <x v="0"/>
    <x v="7"/>
    <x v="3"/>
    <x v="0"/>
    <x v="3"/>
  </r>
  <r>
    <x v="154"/>
    <x v="7"/>
    <x v="38"/>
    <x v="2"/>
    <x v="5"/>
    <x v="51"/>
    <x v="143"/>
    <x v="128"/>
    <x v="1"/>
    <x v="140"/>
    <x v="107"/>
    <x v="149"/>
    <x v="18"/>
    <x v="106"/>
    <x v="138"/>
    <x v="148"/>
    <x v="147"/>
    <x v="149"/>
    <x v="13"/>
    <x v="3"/>
    <x v="16"/>
    <x v="11"/>
    <x v="0"/>
    <x v="7"/>
    <x v="3"/>
    <x v="0"/>
    <x v="3"/>
  </r>
  <r>
    <x v="155"/>
    <x v="7"/>
    <x v="38"/>
    <x v="2"/>
    <x v="5"/>
    <x v="51"/>
    <x v="144"/>
    <x v="129"/>
    <x v="1"/>
    <x v="138"/>
    <x v="108"/>
    <x v="150"/>
    <x v="18"/>
    <x v="107"/>
    <x v="136"/>
    <x v="149"/>
    <x v="148"/>
    <x v="150"/>
    <x v="13"/>
    <x v="3"/>
    <x v="16"/>
    <x v="11"/>
    <x v="0"/>
    <x v="7"/>
    <x v="3"/>
    <x v="0"/>
    <x v="0"/>
  </r>
  <r>
    <x v="156"/>
    <x v="7"/>
    <x v="38"/>
    <x v="2"/>
    <x v="5"/>
    <x v="58"/>
    <x v="145"/>
    <x v="130"/>
    <x v="1"/>
    <x v="141"/>
    <x v="108"/>
    <x v="151"/>
    <x v="18"/>
    <x v="107"/>
    <x v="139"/>
    <x v="150"/>
    <x v="149"/>
    <x v="151"/>
    <x v="13"/>
    <x v="3"/>
    <x v="16"/>
    <x v="11"/>
    <x v="0"/>
    <x v="7"/>
    <x v="3"/>
    <x v="0"/>
    <x v="0"/>
  </r>
  <r>
    <x v="157"/>
    <x v="7"/>
    <x v="38"/>
    <x v="2"/>
    <x v="5"/>
    <x v="51"/>
    <x v="146"/>
    <x v="131"/>
    <x v="1"/>
    <x v="140"/>
    <x v="109"/>
    <x v="152"/>
    <x v="18"/>
    <x v="94"/>
    <x v="138"/>
    <x v="151"/>
    <x v="150"/>
    <x v="152"/>
    <x v="13"/>
    <x v="3"/>
    <x v="16"/>
    <x v="11"/>
    <x v="0"/>
    <x v="7"/>
    <x v="3"/>
    <x v="0"/>
    <x v="0"/>
  </r>
  <r>
    <x v="158"/>
    <x v="7"/>
    <x v="38"/>
    <x v="2"/>
    <x v="1"/>
    <x v="45"/>
    <x v="147"/>
    <x v="132"/>
    <x v="1"/>
    <x v="142"/>
    <x v="110"/>
    <x v="153"/>
    <x v="18"/>
    <x v="108"/>
    <x v="140"/>
    <x v="152"/>
    <x v="151"/>
    <x v="153"/>
    <x v="13"/>
    <x v="3"/>
    <x v="16"/>
    <x v="11"/>
    <x v="0"/>
    <x v="7"/>
    <x v="3"/>
    <x v="0"/>
    <x v="0"/>
  </r>
  <r>
    <x v="159"/>
    <x v="7"/>
    <x v="38"/>
    <x v="2"/>
    <x v="2"/>
    <x v="67"/>
    <x v="148"/>
    <x v="133"/>
    <x v="1"/>
    <x v="143"/>
    <x v="111"/>
    <x v="154"/>
    <x v="18"/>
    <x v="109"/>
    <x v="141"/>
    <x v="153"/>
    <x v="152"/>
    <x v="154"/>
    <x v="13"/>
    <x v="3"/>
    <x v="16"/>
    <x v="11"/>
    <x v="0"/>
    <x v="7"/>
    <x v="3"/>
    <x v="0"/>
    <x v="0"/>
  </r>
  <r>
    <x v="160"/>
    <x v="7"/>
    <x v="38"/>
    <x v="2"/>
    <x v="1"/>
    <x v="45"/>
    <x v="149"/>
    <x v="134"/>
    <x v="1"/>
    <x v="144"/>
    <x v="112"/>
    <x v="155"/>
    <x v="18"/>
    <x v="110"/>
    <x v="142"/>
    <x v="154"/>
    <x v="153"/>
    <x v="155"/>
    <x v="13"/>
    <x v="3"/>
    <x v="16"/>
    <x v="11"/>
    <x v="0"/>
    <x v="7"/>
    <x v="3"/>
    <x v="0"/>
    <x v="0"/>
  </r>
  <r>
    <x v="161"/>
    <x v="7"/>
    <x v="38"/>
    <x v="2"/>
    <x v="4"/>
    <x v="4"/>
    <x v="150"/>
    <x v="21"/>
    <x v="0"/>
    <x v="145"/>
    <x v="113"/>
    <x v="156"/>
    <x v="20"/>
    <x v="111"/>
    <x v="143"/>
    <x v="155"/>
    <x v="154"/>
    <x v="156"/>
    <x v="13"/>
    <x v="3"/>
    <x v="16"/>
    <x v="11"/>
    <x v="0"/>
    <x v="7"/>
    <x v="1"/>
    <x v="0"/>
    <x v="5"/>
  </r>
  <r>
    <x v="162"/>
    <x v="7"/>
    <x v="38"/>
    <x v="2"/>
    <x v="4"/>
    <x v="4"/>
    <x v="150"/>
    <x v="21"/>
    <x v="0"/>
    <x v="145"/>
    <x v="113"/>
    <x v="156"/>
    <x v="20"/>
    <x v="111"/>
    <x v="143"/>
    <x v="155"/>
    <x v="154"/>
    <x v="156"/>
    <x v="13"/>
    <x v="3"/>
    <x v="16"/>
    <x v="11"/>
    <x v="0"/>
    <x v="7"/>
    <x v="1"/>
    <x v="0"/>
    <x v="5"/>
  </r>
  <r>
    <x v="163"/>
    <x v="7"/>
    <x v="39"/>
    <x v="2"/>
    <x v="1"/>
    <x v="45"/>
    <x v="151"/>
    <x v="135"/>
    <x v="1"/>
    <x v="146"/>
    <x v="114"/>
    <x v="157"/>
    <x v="20"/>
    <x v="112"/>
    <x v="144"/>
    <x v="156"/>
    <x v="155"/>
    <x v="157"/>
    <x v="13"/>
    <x v="3"/>
    <x v="16"/>
    <x v="11"/>
    <x v="0"/>
    <x v="7"/>
    <x v="3"/>
    <x v="0"/>
    <x v="3"/>
  </r>
  <r>
    <x v="164"/>
    <x v="7"/>
    <x v="39"/>
    <x v="2"/>
    <x v="10"/>
    <x v="34"/>
    <x v="152"/>
    <x v="136"/>
    <x v="7"/>
    <x v="147"/>
    <x v="115"/>
    <x v="158"/>
    <x v="20"/>
    <x v="113"/>
    <x v="145"/>
    <x v="157"/>
    <x v="156"/>
    <x v="158"/>
    <x v="13"/>
    <x v="3"/>
    <x v="16"/>
    <x v="11"/>
    <x v="0"/>
    <x v="7"/>
    <x v="10"/>
    <x v="0"/>
    <x v="3"/>
  </r>
  <r>
    <x v="165"/>
    <x v="7"/>
    <x v="39"/>
    <x v="2"/>
    <x v="7"/>
    <x v="43"/>
    <x v="153"/>
    <x v="136"/>
    <x v="7"/>
    <x v="148"/>
    <x v="116"/>
    <x v="159"/>
    <x v="20"/>
    <x v="76"/>
    <x v="146"/>
    <x v="158"/>
    <x v="157"/>
    <x v="159"/>
    <x v="13"/>
    <x v="3"/>
    <x v="16"/>
    <x v="11"/>
    <x v="0"/>
    <x v="7"/>
    <x v="10"/>
    <x v="0"/>
    <x v="3"/>
  </r>
  <r>
    <x v="166"/>
    <x v="7"/>
    <x v="40"/>
    <x v="2"/>
    <x v="5"/>
    <x v="51"/>
    <x v="154"/>
    <x v="137"/>
    <x v="1"/>
    <x v="149"/>
    <x v="117"/>
    <x v="160"/>
    <x v="20"/>
    <x v="114"/>
    <x v="147"/>
    <x v="159"/>
    <x v="158"/>
    <x v="160"/>
    <x v="13"/>
    <x v="3"/>
    <x v="16"/>
    <x v="11"/>
    <x v="0"/>
    <x v="7"/>
    <x v="3"/>
    <x v="0"/>
    <x v="3"/>
  </r>
  <r>
    <x v="167"/>
    <x v="7"/>
    <x v="40"/>
    <x v="2"/>
    <x v="0"/>
    <x v="82"/>
    <x v="155"/>
    <x v="138"/>
    <x v="1"/>
    <x v="150"/>
    <x v="118"/>
    <x v="161"/>
    <x v="20"/>
    <x v="115"/>
    <x v="148"/>
    <x v="160"/>
    <x v="159"/>
    <x v="161"/>
    <x v="13"/>
    <x v="3"/>
    <x v="16"/>
    <x v="11"/>
    <x v="0"/>
    <x v="7"/>
    <x v="3"/>
    <x v="0"/>
    <x v="3"/>
  </r>
  <r>
    <x v="168"/>
    <x v="7"/>
    <x v="40"/>
    <x v="2"/>
    <x v="5"/>
    <x v="51"/>
    <x v="156"/>
    <x v="139"/>
    <x v="1"/>
    <x v="151"/>
    <x v="119"/>
    <x v="162"/>
    <x v="20"/>
    <x v="116"/>
    <x v="149"/>
    <x v="161"/>
    <x v="160"/>
    <x v="162"/>
    <x v="13"/>
    <x v="3"/>
    <x v="16"/>
    <x v="11"/>
    <x v="0"/>
    <x v="7"/>
    <x v="3"/>
    <x v="0"/>
    <x v="0"/>
  </r>
  <r>
    <x v="169"/>
    <x v="7"/>
    <x v="40"/>
    <x v="2"/>
    <x v="1"/>
    <x v="45"/>
    <x v="157"/>
    <x v="140"/>
    <x v="1"/>
    <x v="152"/>
    <x v="120"/>
    <x v="163"/>
    <x v="20"/>
    <x v="110"/>
    <x v="150"/>
    <x v="162"/>
    <x v="161"/>
    <x v="163"/>
    <x v="13"/>
    <x v="3"/>
    <x v="16"/>
    <x v="11"/>
    <x v="0"/>
    <x v="7"/>
    <x v="3"/>
    <x v="0"/>
    <x v="0"/>
  </r>
  <r>
    <x v="170"/>
    <x v="7"/>
    <x v="40"/>
    <x v="2"/>
    <x v="17"/>
    <x v="84"/>
    <x v="85"/>
    <x v="21"/>
    <x v="13"/>
    <x v="153"/>
    <x v="30"/>
    <x v="164"/>
    <x v="21"/>
    <x v="0"/>
    <x v="151"/>
    <x v="163"/>
    <x v="162"/>
    <x v="164"/>
    <x v="13"/>
    <x v="3"/>
    <x v="16"/>
    <x v="11"/>
    <x v="0"/>
    <x v="7"/>
    <x v="11"/>
    <x v="0"/>
    <x v="0"/>
  </r>
  <r>
    <x v="171"/>
    <x v="8"/>
    <x v="41"/>
    <x v="2"/>
    <x v="17"/>
    <x v="84"/>
    <x v="85"/>
    <x v="21"/>
    <x v="13"/>
    <x v="154"/>
    <x v="121"/>
    <x v="165"/>
    <x v="22"/>
    <x v="117"/>
    <x v="151"/>
    <x v="163"/>
    <x v="162"/>
    <x v="164"/>
    <x v="13"/>
    <x v="3"/>
    <x v="16"/>
    <x v="11"/>
    <x v="0"/>
    <x v="7"/>
    <x v="11"/>
    <x v="0"/>
    <x v="0"/>
  </r>
  <r>
    <x v="171"/>
    <x v="8"/>
    <x v="41"/>
    <x v="2"/>
    <x v="17"/>
    <x v="84"/>
    <x v="85"/>
    <x v="21"/>
    <x v="13"/>
    <x v="155"/>
    <x v="122"/>
    <x v="166"/>
    <x v="23"/>
    <x v="118"/>
    <x v="151"/>
    <x v="163"/>
    <x v="162"/>
    <x v="164"/>
    <x v="13"/>
    <x v="3"/>
    <x v="16"/>
    <x v="11"/>
    <x v="0"/>
    <x v="7"/>
    <x v="11"/>
    <x v="0"/>
    <x v="0"/>
  </r>
  <r>
    <x v="171"/>
    <x v="8"/>
    <x v="41"/>
    <x v="2"/>
    <x v="17"/>
    <x v="84"/>
    <x v="85"/>
    <x v="21"/>
    <x v="13"/>
    <x v="156"/>
    <x v="122"/>
    <x v="167"/>
    <x v="24"/>
    <x v="119"/>
    <x v="151"/>
    <x v="163"/>
    <x v="162"/>
    <x v="164"/>
    <x v="13"/>
    <x v="3"/>
    <x v="16"/>
    <x v="11"/>
    <x v="0"/>
    <x v="7"/>
    <x v="11"/>
    <x v="0"/>
    <x v="0"/>
  </r>
  <r>
    <x v="171"/>
    <x v="8"/>
    <x v="41"/>
    <x v="2"/>
    <x v="17"/>
    <x v="84"/>
    <x v="85"/>
    <x v="21"/>
    <x v="13"/>
    <x v="157"/>
    <x v="122"/>
    <x v="168"/>
    <x v="25"/>
    <x v="12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pivotCacheRecords>
</file>

<file path=xl/pivotCache/pivotCacheRecords2.xml><?xml version="1.0" encoding="utf-8"?>
<pivotCacheRecords xmlns:r="http://schemas.openxmlformats.org/officeDocument/2006/relationships" xmlns="http://schemas.openxmlformats.org/spreadsheetml/2006/main" count="185">
  <r>
    <x v="0"/>
    <x v="0"/>
    <x v="0"/>
    <x v="0"/>
    <x v="0"/>
    <x v="0"/>
    <x v="0"/>
    <x v="0"/>
    <x v="0"/>
    <x v="0"/>
    <x v="0"/>
    <x v="0"/>
    <x v="0"/>
    <x v="0"/>
    <x v="0"/>
    <x v="0"/>
    <x v="0"/>
    <x v="0"/>
    <x v="0"/>
    <x v="0"/>
    <x v="0"/>
    <x v="0"/>
    <x v="0"/>
    <x v="0"/>
    <x v="0"/>
    <x v="0"/>
    <x v="0"/>
  </r>
  <r>
    <x v="1"/>
    <x v="0"/>
    <x v="0"/>
    <x v="0"/>
    <x v="1"/>
    <x v="1"/>
    <x v="1"/>
    <x v="1"/>
    <x v="1"/>
    <x v="1"/>
    <x v="0"/>
    <x v="1"/>
    <x v="0"/>
    <x v="0"/>
    <x v="1"/>
    <x v="1"/>
    <x v="1"/>
    <x v="1"/>
    <x v="1"/>
    <x v="1"/>
    <x v="0"/>
    <x v="1"/>
    <x v="0"/>
    <x v="1"/>
    <x v="0"/>
    <x v="0"/>
    <x v="0"/>
  </r>
  <r>
    <x v="2"/>
    <x v="0"/>
    <x v="0"/>
    <x v="0"/>
    <x v="2"/>
    <x v="2"/>
    <x v="2"/>
    <x v="2"/>
    <x v="0"/>
    <x v="2"/>
    <x v="0"/>
    <x v="2"/>
    <x v="0"/>
    <x v="0"/>
    <x v="2"/>
    <x v="2"/>
    <x v="2"/>
    <x v="2"/>
    <x v="2"/>
    <x v="2"/>
    <x v="1"/>
    <x v="0"/>
    <x v="0"/>
    <x v="0"/>
    <x v="0"/>
    <x v="0"/>
    <x v="0"/>
  </r>
  <r>
    <x v="3"/>
    <x v="0"/>
    <x v="0"/>
    <x v="0"/>
    <x v="3"/>
    <x v="3"/>
    <x v="3"/>
    <x v="3"/>
    <x v="2"/>
    <x v="3"/>
    <x v="1"/>
    <x v="3"/>
    <x v="0"/>
    <x v="1"/>
    <x v="3"/>
    <x v="3"/>
    <x v="3"/>
    <x v="3"/>
    <x v="2"/>
    <x v="3"/>
    <x v="2"/>
    <x v="2"/>
    <x v="0"/>
    <x v="2"/>
    <x v="1"/>
    <x v="0"/>
    <x v="0"/>
  </r>
  <r>
    <x v="4"/>
    <x v="0"/>
    <x v="0"/>
    <x v="1"/>
    <x v="4"/>
    <x v="4"/>
    <x v="4"/>
    <x v="4"/>
    <x v="1"/>
    <x v="4"/>
    <x v="0"/>
    <x v="4"/>
    <x v="0"/>
    <x v="0"/>
    <x v="4"/>
    <x v="4"/>
    <x v="4"/>
    <x v="4"/>
    <x v="2"/>
    <x v="1"/>
    <x v="0"/>
    <x v="3"/>
    <x v="0"/>
    <x v="1"/>
    <x v="0"/>
    <x v="0"/>
    <x v="0"/>
  </r>
  <r>
    <x v="5"/>
    <x v="0"/>
    <x v="0"/>
    <x v="0"/>
    <x v="4"/>
    <x v="4"/>
    <x v="5"/>
    <x v="2"/>
    <x v="1"/>
    <x v="5"/>
    <x v="0"/>
    <x v="5"/>
    <x v="0"/>
    <x v="0"/>
    <x v="5"/>
    <x v="5"/>
    <x v="5"/>
    <x v="5"/>
    <x v="2"/>
    <x v="2"/>
    <x v="1"/>
    <x v="0"/>
    <x v="0"/>
    <x v="1"/>
    <x v="0"/>
    <x v="0"/>
    <x v="0"/>
  </r>
  <r>
    <x v="6"/>
    <x v="0"/>
    <x v="0"/>
    <x v="0"/>
    <x v="5"/>
    <x v="5"/>
    <x v="6"/>
    <x v="5"/>
    <x v="1"/>
    <x v="6"/>
    <x v="0"/>
    <x v="6"/>
    <x v="0"/>
    <x v="0"/>
    <x v="6"/>
    <x v="6"/>
    <x v="6"/>
    <x v="6"/>
    <x v="2"/>
    <x v="1"/>
    <x v="3"/>
    <x v="4"/>
    <x v="0"/>
    <x v="1"/>
    <x v="0"/>
    <x v="0"/>
    <x v="0"/>
  </r>
  <r>
    <x v="7"/>
    <x v="0"/>
    <x v="0"/>
    <x v="1"/>
    <x v="5"/>
    <x v="6"/>
    <x v="7"/>
    <x v="6"/>
    <x v="1"/>
    <x v="7"/>
    <x v="0"/>
    <x v="7"/>
    <x v="0"/>
    <x v="0"/>
    <x v="7"/>
    <x v="7"/>
    <x v="7"/>
    <x v="7"/>
    <x v="1"/>
    <x v="0"/>
    <x v="0"/>
    <x v="1"/>
    <x v="0"/>
    <x v="1"/>
    <x v="0"/>
    <x v="0"/>
    <x v="0"/>
  </r>
  <r>
    <x v="8"/>
    <x v="0"/>
    <x v="0"/>
    <x v="0"/>
    <x v="6"/>
    <x v="7"/>
    <x v="8"/>
    <x v="7"/>
    <x v="1"/>
    <x v="8"/>
    <x v="2"/>
    <x v="8"/>
    <x v="0"/>
    <x v="2"/>
    <x v="8"/>
    <x v="8"/>
    <x v="8"/>
    <x v="8"/>
    <x v="2"/>
    <x v="1"/>
    <x v="0"/>
    <x v="3"/>
    <x v="0"/>
    <x v="1"/>
    <x v="0"/>
    <x v="0"/>
    <x v="0"/>
  </r>
  <r>
    <x v="9"/>
    <x v="0"/>
    <x v="0"/>
    <x v="0"/>
    <x v="7"/>
    <x v="8"/>
    <x v="9"/>
    <x v="8"/>
    <x v="3"/>
    <x v="9"/>
    <x v="3"/>
    <x v="9"/>
    <x v="0"/>
    <x v="3"/>
    <x v="9"/>
    <x v="9"/>
    <x v="9"/>
    <x v="9"/>
    <x v="2"/>
    <x v="4"/>
    <x v="4"/>
    <x v="5"/>
    <x v="0"/>
    <x v="3"/>
    <x v="0"/>
    <x v="0"/>
    <x v="0"/>
  </r>
  <r>
    <x v="10"/>
    <x v="0"/>
    <x v="0"/>
    <x v="1"/>
    <x v="7"/>
    <x v="9"/>
    <x v="10"/>
    <x v="9"/>
    <x v="1"/>
    <x v="10"/>
    <x v="0"/>
    <x v="10"/>
    <x v="0"/>
    <x v="0"/>
    <x v="10"/>
    <x v="10"/>
    <x v="10"/>
    <x v="10"/>
    <x v="1"/>
    <x v="5"/>
    <x v="0"/>
    <x v="1"/>
    <x v="0"/>
    <x v="1"/>
    <x v="0"/>
    <x v="0"/>
    <x v="0"/>
  </r>
  <r>
    <x v="11"/>
    <x v="0"/>
    <x v="0"/>
    <x v="0"/>
    <x v="8"/>
    <x v="10"/>
    <x v="11"/>
    <x v="10"/>
    <x v="4"/>
    <x v="11"/>
    <x v="4"/>
    <x v="11"/>
    <x v="0"/>
    <x v="4"/>
    <x v="11"/>
    <x v="11"/>
    <x v="11"/>
    <x v="11"/>
    <x v="2"/>
    <x v="1"/>
    <x v="0"/>
    <x v="3"/>
    <x v="0"/>
    <x v="4"/>
    <x v="0"/>
    <x v="0"/>
    <x v="0"/>
  </r>
  <r>
    <x v="12"/>
    <x v="0"/>
    <x v="0"/>
    <x v="1"/>
    <x v="9"/>
    <x v="11"/>
    <x v="12"/>
    <x v="11"/>
    <x v="1"/>
    <x v="12"/>
    <x v="0"/>
    <x v="12"/>
    <x v="0"/>
    <x v="0"/>
    <x v="12"/>
    <x v="12"/>
    <x v="12"/>
    <x v="12"/>
    <x v="1"/>
    <x v="5"/>
    <x v="0"/>
    <x v="1"/>
    <x v="0"/>
    <x v="1"/>
    <x v="0"/>
    <x v="0"/>
    <x v="0"/>
  </r>
  <r>
    <x v="13"/>
    <x v="0"/>
    <x v="0"/>
    <x v="0"/>
    <x v="10"/>
    <x v="12"/>
    <x v="13"/>
    <x v="12"/>
    <x v="1"/>
    <x v="13"/>
    <x v="5"/>
    <x v="13"/>
    <x v="0"/>
    <x v="5"/>
    <x v="13"/>
    <x v="13"/>
    <x v="13"/>
    <x v="13"/>
    <x v="2"/>
    <x v="1"/>
    <x v="0"/>
    <x v="3"/>
    <x v="0"/>
    <x v="1"/>
    <x v="0"/>
    <x v="0"/>
    <x v="0"/>
  </r>
  <r>
    <x v="14"/>
    <x v="0"/>
    <x v="1"/>
    <x v="1"/>
    <x v="6"/>
    <x v="13"/>
    <x v="14"/>
    <x v="13"/>
    <x v="3"/>
    <x v="14"/>
    <x v="1"/>
    <x v="14"/>
    <x v="0"/>
    <x v="1"/>
    <x v="14"/>
    <x v="14"/>
    <x v="14"/>
    <x v="14"/>
    <x v="3"/>
    <x v="3"/>
    <x v="5"/>
    <x v="2"/>
    <x v="0"/>
    <x v="0"/>
    <x v="2"/>
    <x v="0"/>
    <x v="0"/>
  </r>
  <r>
    <x v="15"/>
    <x v="0"/>
    <x v="2"/>
    <x v="1"/>
    <x v="6"/>
    <x v="14"/>
    <x v="15"/>
    <x v="14"/>
    <x v="1"/>
    <x v="15"/>
    <x v="6"/>
    <x v="15"/>
    <x v="1"/>
    <x v="6"/>
    <x v="15"/>
    <x v="15"/>
    <x v="15"/>
    <x v="15"/>
    <x v="4"/>
    <x v="6"/>
    <x v="6"/>
    <x v="6"/>
    <x v="0"/>
    <x v="1"/>
    <x v="0"/>
    <x v="0"/>
    <x v="0"/>
  </r>
  <r>
    <x v="16"/>
    <x v="0"/>
    <x v="2"/>
    <x v="1"/>
    <x v="6"/>
    <x v="15"/>
    <x v="16"/>
    <x v="15"/>
    <x v="1"/>
    <x v="16"/>
    <x v="7"/>
    <x v="16"/>
    <x v="1"/>
    <x v="7"/>
    <x v="16"/>
    <x v="16"/>
    <x v="16"/>
    <x v="16"/>
    <x v="4"/>
    <x v="6"/>
    <x v="6"/>
    <x v="6"/>
    <x v="0"/>
    <x v="1"/>
    <x v="0"/>
    <x v="0"/>
    <x v="0"/>
  </r>
  <r>
    <x v="17"/>
    <x v="0"/>
    <x v="2"/>
    <x v="1"/>
    <x v="6"/>
    <x v="16"/>
    <x v="17"/>
    <x v="16"/>
    <x v="1"/>
    <x v="17"/>
    <x v="8"/>
    <x v="17"/>
    <x v="1"/>
    <x v="5"/>
    <x v="17"/>
    <x v="17"/>
    <x v="17"/>
    <x v="17"/>
    <x v="4"/>
    <x v="6"/>
    <x v="6"/>
    <x v="6"/>
    <x v="0"/>
    <x v="1"/>
    <x v="0"/>
    <x v="0"/>
    <x v="0"/>
  </r>
  <r>
    <x v="18"/>
    <x v="0"/>
    <x v="2"/>
    <x v="1"/>
    <x v="6"/>
    <x v="17"/>
    <x v="18"/>
    <x v="17"/>
    <x v="1"/>
    <x v="18"/>
    <x v="9"/>
    <x v="18"/>
    <x v="1"/>
    <x v="8"/>
    <x v="18"/>
    <x v="18"/>
    <x v="18"/>
    <x v="18"/>
    <x v="4"/>
    <x v="7"/>
    <x v="6"/>
    <x v="6"/>
    <x v="0"/>
    <x v="1"/>
    <x v="0"/>
    <x v="0"/>
    <x v="0"/>
  </r>
  <r>
    <x v="19"/>
    <x v="0"/>
    <x v="2"/>
    <x v="1"/>
    <x v="6"/>
    <x v="18"/>
    <x v="19"/>
    <x v="18"/>
    <x v="1"/>
    <x v="19"/>
    <x v="10"/>
    <x v="19"/>
    <x v="1"/>
    <x v="9"/>
    <x v="19"/>
    <x v="19"/>
    <x v="19"/>
    <x v="19"/>
    <x v="4"/>
    <x v="6"/>
    <x v="6"/>
    <x v="6"/>
    <x v="0"/>
    <x v="1"/>
    <x v="0"/>
    <x v="0"/>
    <x v="0"/>
  </r>
  <r>
    <x v="20"/>
    <x v="0"/>
    <x v="2"/>
    <x v="1"/>
    <x v="6"/>
    <x v="19"/>
    <x v="20"/>
    <x v="18"/>
    <x v="1"/>
    <x v="20"/>
    <x v="8"/>
    <x v="20"/>
    <x v="1"/>
    <x v="5"/>
    <x v="20"/>
    <x v="20"/>
    <x v="20"/>
    <x v="20"/>
    <x v="4"/>
    <x v="6"/>
    <x v="6"/>
    <x v="6"/>
    <x v="0"/>
    <x v="1"/>
    <x v="0"/>
    <x v="0"/>
    <x v="0"/>
  </r>
  <r>
    <x v="21"/>
    <x v="0"/>
    <x v="2"/>
    <x v="1"/>
    <x v="6"/>
    <x v="20"/>
    <x v="21"/>
    <x v="19"/>
    <x v="1"/>
    <x v="21"/>
    <x v="11"/>
    <x v="21"/>
    <x v="1"/>
    <x v="10"/>
    <x v="21"/>
    <x v="21"/>
    <x v="21"/>
    <x v="21"/>
    <x v="4"/>
    <x v="6"/>
    <x v="6"/>
    <x v="6"/>
    <x v="0"/>
    <x v="1"/>
    <x v="0"/>
    <x v="0"/>
    <x v="0"/>
  </r>
  <r>
    <x v="22"/>
    <x v="0"/>
    <x v="2"/>
    <x v="1"/>
    <x v="6"/>
    <x v="21"/>
    <x v="22"/>
    <x v="20"/>
    <x v="1"/>
    <x v="22"/>
    <x v="12"/>
    <x v="22"/>
    <x v="2"/>
    <x v="11"/>
    <x v="22"/>
    <x v="22"/>
    <x v="22"/>
    <x v="22"/>
    <x v="5"/>
    <x v="6"/>
    <x v="7"/>
    <x v="0"/>
    <x v="0"/>
    <x v="1"/>
    <x v="0"/>
    <x v="0"/>
    <x v="0"/>
  </r>
  <r>
    <x v="23"/>
    <x v="0"/>
    <x v="3"/>
    <x v="1"/>
    <x v="6"/>
    <x v="22"/>
    <x v="23"/>
    <x v="21"/>
    <x v="1"/>
    <x v="23"/>
    <x v="13"/>
    <x v="23"/>
    <x v="1"/>
    <x v="12"/>
    <x v="23"/>
    <x v="23"/>
    <x v="23"/>
    <x v="23"/>
    <x v="5"/>
    <x v="3"/>
    <x v="8"/>
    <x v="2"/>
    <x v="0"/>
    <x v="1"/>
    <x v="0"/>
    <x v="0"/>
    <x v="0"/>
  </r>
  <r>
    <x v="24"/>
    <x v="0"/>
    <x v="2"/>
    <x v="0"/>
    <x v="11"/>
    <x v="23"/>
    <x v="24"/>
    <x v="21"/>
    <x v="4"/>
    <x v="24"/>
    <x v="1"/>
    <x v="24"/>
    <x v="1"/>
    <x v="13"/>
    <x v="24"/>
    <x v="24"/>
    <x v="24"/>
    <x v="24"/>
    <x v="4"/>
    <x v="3"/>
    <x v="9"/>
    <x v="2"/>
    <x v="0"/>
    <x v="4"/>
    <x v="0"/>
    <x v="0"/>
    <x v="0"/>
  </r>
  <r>
    <x v="25"/>
    <x v="0"/>
    <x v="4"/>
    <x v="1"/>
    <x v="6"/>
    <x v="24"/>
    <x v="25"/>
    <x v="21"/>
    <x v="1"/>
    <x v="25"/>
    <x v="14"/>
    <x v="25"/>
    <x v="1"/>
    <x v="14"/>
    <x v="25"/>
    <x v="25"/>
    <x v="25"/>
    <x v="25"/>
    <x v="4"/>
    <x v="3"/>
    <x v="9"/>
    <x v="2"/>
    <x v="0"/>
    <x v="1"/>
    <x v="0"/>
    <x v="0"/>
    <x v="0"/>
  </r>
  <r>
    <x v="26"/>
    <x v="0"/>
    <x v="3"/>
    <x v="1"/>
    <x v="6"/>
    <x v="25"/>
    <x v="26"/>
    <x v="21"/>
    <x v="1"/>
    <x v="26"/>
    <x v="15"/>
    <x v="26"/>
    <x v="1"/>
    <x v="15"/>
    <x v="26"/>
    <x v="26"/>
    <x v="26"/>
    <x v="26"/>
    <x v="5"/>
    <x v="3"/>
    <x v="9"/>
    <x v="7"/>
    <x v="0"/>
    <x v="1"/>
    <x v="0"/>
    <x v="0"/>
    <x v="0"/>
  </r>
  <r>
    <x v="27"/>
    <x v="0"/>
    <x v="4"/>
    <x v="1"/>
    <x v="12"/>
    <x v="26"/>
    <x v="27"/>
    <x v="21"/>
    <x v="1"/>
    <x v="27"/>
    <x v="16"/>
    <x v="27"/>
    <x v="3"/>
    <x v="16"/>
    <x v="27"/>
    <x v="27"/>
    <x v="27"/>
    <x v="27"/>
    <x v="4"/>
    <x v="3"/>
    <x v="10"/>
    <x v="7"/>
    <x v="0"/>
    <x v="1"/>
    <x v="0"/>
    <x v="0"/>
    <x v="0"/>
  </r>
  <r>
    <x v="28"/>
    <x v="0"/>
    <x v="2"/>
    <x v="0"/>
    <x v="6"/>
    <x v="27"/>
    <x v="28"/>
    <x v="22"/>
    <x v="1"/>
    <x v="28"/>
    <x v="17"/>
    <x v="28"/>
    <x v="3"/>
    <x v="17"/>
    <x v="28"/>
    <x v="28"/>
    <x v="28"/>
    <x v="28"/>
    <x v="6"/>
    <x v="3"/>
    <x v="7"/>
    <x v="2"/>
    <x v="0"/>
    <x v="1"/>
    <x v="0"/>
    <x v="0"/>
    <x v="0"/>
  </r>
  <r>
    <x v="29"/>
    <x v="0"/>
    <x v="2"/>
    <x v="0"/>
    <x v="13"/>
    <x v="28"/>
    <x v="29"/>
    <x v="22"/>
    <x v="1"/>
    <x v="29"/>
    <x v="17"/>
    <x v="29"/>
    <x v="3"/>
    <x v="17"/>
    <x v="29"/>
    <x v="29"/>
    <x v="29"/>
    <x v="29"/>
    <x v="6"/>
    <x v="3"/>
    <x v="7"/>
    <x v="2"/>
    <x v="0"/>
    <x v="1"/>
    <x v="0"/>
    <x v="0"/>
    <x v="0"/>
  </r>
  <r>
    <x v="30"/>
    <x v="0"/>
    <x v="4"/>
    <x v="1"/>
    <x v="6"/>
    <x v="29"/>
    <x v="30"/>
    <x v="23"/>
    <x v="1"/>
    <x v="30"/>
    <x v="0"/>
    <x v="30"/>
    <x v="3"/>
    <x v="0"/>
    <x v="30"/>
    <x v="30"/>
    <x v="30"/>
    <x v="30"/>
    <x v="4"/>
    <x v="3"/>
    <x v="7"/>
    <x v="8"/>
    <x v="0"/>
    <x v="1"/>
    <x v="0"/>
    <x v="0"/>
    <x v="0"/>
  </r>
  <r>
    <x v="31"/>
    <x v="0"/>
    <x v="4"/>
    <x v="1"/>
    <x v="6"/>
    <x v="15"/>
    <x v="31"/>
    <x v="23"/>
    <x v="1"/>
    <x v="31"/>
    <x v="0"/>
    <x v="31"/>
    <x v="3"/>
    <x v="0"/>
    <x v="31"/>
    <x v="31"/>
    <x v="31"/>
    <x v="31"/>
    <x v="4"/>
    <x v="3"/>
    <x v="7"/>
    <x v="8"/>
    <x v="0"/>
    <x v="1"/>
    <x v="0"/>
    <x v="0"/>
    <x v="0"/>
  </r>
  <r>
    <x v="32"/>
    <x v="0"/>
    <x v="4"/>
    <x v="1"/>
    <x v="6"/>
    <x v="30"/>
    <x v="32"/>
    <x v="24"/>
    <x v="1"/>
    <x v="32"/>
    <x v="0"/>
    <x v="32"/>
    <x v="3"/>
    <x v="0"/>
    <x v="32"/>
    <x v="32"/>
    <x v="32"/>
    <x v="32"/>
    <x v="4"/>
    <x v="3"/>
    <x v="7"/>
    <x v="8"/>
    <x v="0"/>
    <x v="1"/>
    <x v="0"/>
    <x v="0"/>
    <x v="0"/>
  </r>
  <r>
    <x v="33"/>
    <x v="0"/>
    <x v="4"/>
    <x v="1"/>
    <x v="6"/>
    <x v="31"/>
    <x v="33"/>
    <x v="24"/>
    <x v="1"/>
    <x v="31"/>
    <x v="0"/>
    <x v="31"/>
    <x v="3"/>
    <x v="0"/>
    <x v="31"/>
    <x v="31"/>
    <x v="31"/>
    <x v="31"/>
    <x v="4"/>
    <x v="3"/>
    <x v="7"/>
    <x v="8"/>
    <x v="0"/>
    <x v="1"/>
    <x v="0"/>
    <x v="0"/>
    <x v="0"/>
  </r>
  <r>
    <x v="34"/>
    <x v="0"/>
    <x v="4"/>
    <x v="1"/>
    <x v="6"/>
    <x v="32"/>
    <x v="34"/>
    <x v="24"/>
    <x v="1"/>
    <x v="33"/>
    <x v="0"/>
    <x v="33"/>
    <x v="3"/>
    <x v="0"/>
    <x v="33"/>
    <x v="33"/>
    <x v="33"/>
    <x v="33"/>
    <x v="4"/>
    <x v="3"/>
    <x v="7"/>
    <x v="8"/>
    <x v="0"/>
    <x v="1"/>
    <x v="0"/>
    <x v="0"/>
    <x v="0"/>
  </r>
  <r>
    <x v="35"/>
    <x v="1"/>
    <x v="5"/>
    <x v="0"/>
    <x v="0"/>
    <x v="0"/>
    <x v="35"/>
    <x v="25"/>
    <x v="4"/>
    <x v="34"/>
    <x v="18"/>
    <x v="34"/>
    <x v="4"/>
    <x v="18"/>
    <x v="34"/>
    <x v="34"/>
    <x v="34"/>
    <x v="34"/>
    <x v="7"/>
    <x v="8"/>
    <x v="11"/>
    <x v="9"/>
    <x v="0"/>
    <x v="4"/>
    <x v="0"/>
    <x v="0"/>
    <x v="0"/>
  </r>
  <r>
    <x v="36"/>
    <x v="1"/>
    <x v="5"/>
    <x v="0"/>
    <x v="1"/>
    <x v="1"/>
    <x v="36"/>
    <x v="26"/>
    <x v="0"/>
    <x v="35"/>
    <x v="19"/>
    <x v="35"/>
    <x v="4"/>
    <x v="19"/>
    <x v="35"/>
    <x v="35"/>
    <x v="35"/>
    <x v="35"/>
    <x v="8"/>
    <x v="9"/>
    <x v="12"/>
    <x v="1"/>
    <x v="0"/>
    <x v="0"/>
    <x v="0"/>
    <x v="0"/>
    <x v="0"/>
  </r>
  <r>
    <x v="37"/>
    <x v="1"/>
    <x v="5"/>
    <x v="0"/>
    <x v="2"/>
    <x v="2"/>
    <x v="37"/>
    <x v="27"/>
    <x v="1"/>
    <x v="36"/>
    <x v="20"/>
    <x v="36"/>
    <x v="4"/>
    <x v="20"/>
    <x v="36"/>
    <x v="36"/>
    <x v="36"/>
    <x v="36"/>
    <x v="9"/>
    <x v="8"/>
    <x v="11"/>
    <x v="10"/>
    <x v="0"/>
    <x v="1"/>
    <x v="0"/>
    <x v="0"/>
    <x v="0"/>
  </r>
  <r>
    <x v="38"/>
    <x v="1"/>
    <x v="5"/>
    <x v="0"/>
    <x v="10"/>
    <x v="12"/>
    <x v="38"/>
    <x v="27"/>
    <x v="4"/>
    <x v="37"/>
    <x v="21"/>
    <x v="37"/>
    <x v="4"/>
    <x v="21"/>
    <x v="37"/>
    <x v="37"/>
    <x v="37"/>
    <x v="37"/>
    <x v="9"/>
    <x v="8"/>
    <x v="11"/>
    <x v="10"/>
    <x v="0"/>
    <x v="0"/>
    <x v="3"/>
    <x v="0"/>
    <x v="0"/>
  </r>
  <r>
    <x v="39"/>
    <x v="1"/>
    <x v="5"/>
    <x v="1"/>
    <x v="14"/>
    <x v="33"/>
    <x v="39"/>
    <x v="28"/>
    <x v="3"/>
    <x v="38"/>
    <x v="22"/>
    <x v="38"/>
    <x v="4"/>
    <x v="22"/>
    <x v="38"/>
    <x v="38"/>
    <x v="38"/>
    <x v="38"/>
    <x v="9"/>
    <x v="10"/>
    <x v="11"/>
    <x v="10"/>
    <x v="0"/>
    <x v="0"/>
    <x v="2"/>
    <x v="0"/>
    <x v="0"/>
  </r>
  <r>
    <x v="40"/>
    <x v="1"/>
    <x v="5"/>
    <x v="0"/>
    <x v="4"/>
    <x v="4"/>
    <x v="40"/>
    <x v="29"/>
    <x v="1"/>
    <x v="39"/>
    <x v="23"/>
    <x v="39"/>
    <x v="4"/>
    <x v="23"/>
    <x v="39"/>
    <x v="39"/>
    <x v="39"/>
    <x v="39"/>
    <x v="9"/>
    <x v="10"/>
    <x v="13"/>
    <x v="3"/>
    <x v="0"/>
    <x v="1"/>
    <x v="0"/>
    <x v="0"/>
    <x v="0"/>
  </r>
  <r>
    <x v="41"/>
    <x v="1"/>
    <x v="5"/>
    <x v="0"/>
    <x v="5"/>
    <x v="6"/>
    <x v="41"/>
    <x v="30"/>
    <x v="1"/>
    <x v="40"/>
    <x v="24"/>
    <x v="40"/>
    <x v="5"/>
    <x v="24"/>
    <x v="40"/>
    <x v="40"/>
    <x v="40"/>
    <x v="40"/>
    <x v="9"/>
    <x v="10"/>
    <x v="13"/>
    <x v="3"/>
    <x v="0"/>
    <x v="1"/>
    <x v="0"/>
    <x v="0"/>
    <x v="0"/>
  </r>
  <r>
    <x v="42"/>
    <x v="1"/>
    <x v="5"/>
    <x v="0"/>
    <x v="5"/>
    <x v="6"/>
    <x v="42"/>
    <x v="31"/>
    <x v="1"/>
    <x v="41"/>
    <x v="25"/>
    <x v="41"/>
    <x v="5"/>
    <x v="25"/>
    <x v="41"/>
    <x v="41"/>
    <x v="41"/>
    <x v="41"/>
    <x v="9"/>
    <x v="10"/>
    <x v="13"/>
    <x v="3"/>
    <x v="1"/>
    <x v="1"/>
    <x v="0"/>
    <x v="0"/>
    <x v="0"/>
  </r>
  <r>
    <x v="43"/>
    <x v="1"/>
    <x v="6"/>
    <x v="0"/>
    <x v="10"/>
    <x v="34"/>
    <x v="43"/>
    <x v="32"/>
    <x v="0"/>
    <x v="42"/>
    <x v="1"/>
    <x v="42"/>
    <x v="4"/>
    <x v="26"/>
    <x v="42"/>
    <x v="42"/>
    <x v="42"/>
    <x v="42"/>
    <x v="10"/>
    <x v="3"/>
    <x v="14"/>
    <x v="2"/>
    <x v="0"/>
    <x v="0"/>
    <x v="0"/>
    <x v="0"/>
    <x v="0"/>
  </r>
  <r>
    <x v="44"/>
    <x v="1"/>
    <x v="7"/>
    <x v="0"/>
    <x v="13"/>
    <x v="35"/>
    <x v="29"/>
    <x v="33"/>
    <x v="0"/>
    <x v="29"/>
    <x v="1"/>
    <x v="43"/>
    <x v="6"/>
    <x v="27"/>
    <x v="43"/>
    <x v="43"/>
    <x v="29"/>
    <x v="43"/>
    <x v="11"/>
    <x v="3"/>
    <x v="15"/>
    <x v="2"/>
    <x v="0"/>
    <x v="0"/>
    <x v="0"/>
    <x v="0"/>
    <x v="0"/>
  </r>
  <r>
    <x v="45"/>
    <x v="2"/>
    <x v="8"/>
    <x v="0"/>
    <x v="6"/>
    <x v="36"/>
    <x v="44"/>
    <x v="34"/>
    <x v="1"/>
    <x v="43"/>
    <x v="26"/>
    <x v="44"/>
    <x v="7"/>
    <x v="28"/>
    <x v="44"/>
    <x v="44"/>
    <x v="43"/>
    <x v="44"/>
    <x v="12"/>
    <x v="11"/>
    <x v="16"/>
    <x v="11"/>
    <x v="0"/>
    <x v="1"/>
    <x v="0"/>
    <x v="0"/>
    <x v="0"/>
  </r>
  <r>
    <x v="46"/>
    <x v="2"/>
    <x v="8"/>
    <x v="1"/>
    <x v="6"/>
    <x v="37"/>
    <x v="45"/>
    <x v="35"/>
    <x v="1"/>
    <x v="44"/>
    <x v="27"/>
    <x v="45"/>
    <x v="7"/>
    <x v="29"/>
    <x v="45"/>
    <x v="45"/>
    <x v="44"/>
    <x v="45"/>
    <x v="12"/>
    <x v="12"/>
    <x v="16"/>
    <x v="11"/>
    <x v="0"/>
    <x v="1"/>
    <x v="0"/>
    <x v="0"/>
    <x v="0"/>
  </r>
  <r>
    <x v="47"/>
    <x v="2"/>
    <x v="8"/>
    <x v="0"/>
    <x v="6"/>
    <x v="38"/>
    <x v="46"/>
    <x v="36"/>
    <x v="1"/>
    <x v="45"/>
    <x v="28"/>
    <x v="46"/>
    <x v="7"/>
    <x v="30"/>
    <x v="46"/>
    <x v="46"/>
    <x v="45"/>
    <x v="46"/>
    <x v="13"/>
    <x v="13"/>
    <x v="16"/>
    <x v="11"/>
    <x v="0"/>
    <x v="1"/>
    <x v="0"/>
    <x v="0"/>
    <x v="0"/>
  </r>
  <r>
    <x v="48"/>
    <x v="2"/>
    <x v="8"/>
    <x v="0"/>
    <x v="8"/>
    <x v="10"/>
    <x v="47"/>
    <x v="37"/>
    <x v="4"/>
    <x v="46"/>
    <x v="29"/>
    <x v="47"/>
    <x v="7"/>
    <x v="31"/>
    <x v="47"/>
    <x v="47"/>
    <x v="46"/>
    <x v="47"/>
    <x v="13"/>
    <x v="14"/>
    <x v="16"/>
    <x v="11"/>
    <x v="0"/>
    <x v="4"/>
    <x v="0"/>
    <x v="0"/>
    <x v="0"/>
  </r>
  <r>
    <x v="49"/>
    <x v="2"/>
    <x v="8"/>
    <x v="1"/>
    <x v="9"/>
    <x v="39"/>
    <x v="48"/>
    <x v="21"/>
    <x v="1"/>
    <x v="47"/>
    <x v="30"/>
    <x v="48"/>
    <x v="6"/>
    <x v="32"/>
    <x v="48"/>
    <x v="48"/>
    <x v="47"/>
    <x v="48"/>
    <x v="12"/>
    <x v="15"/>
    <x v="16"/>
    <x v="11"/>
    <x v="0"/>
    <x v="1"/>
    <x v="0"/>
    <x v="0"/>
    <x v="0"/>
  </r>
  <r>
    <x v="50"/>
    <x v="2"/>
    <x v="8"/>
    <x v="1"/>
    <x v="6"/>
    <x v="40"/>
    <x v="49"/>
    <x v="38"/>
    <x v="1"/>
    <x v="48"/>
    <x v="31"/>
    <x v="49"/>
    <x v="7"/>
    <x v="33"/>
    <x v="49"/>
    <x v="49"/>
    <x v="48"/>
    <x v="49"/>
    <x v="13"/>
    <x v="3"/>
    <x v="16"/>
    <x v="11"/>
    <x v="0"/>
    <x v="1"/>
    <x v="0"/>
    <x v="0"/>
    <x v="0"/>
  </r>
  <r>
    <x v="51"/>
    <x v="2"/>
    <x v="8"/>
    <x v="1"/>
    <x v="6"/>
    <x v="41"/>
    <x v="50"/>
    <x v="39"/>
    <x v="1"/>
    <x v="49"/>
    <x v="32"/>
    <x v="50"/>
    <x v="7"/>
    <x v="34"/>
    <x v="50"/>
    <x v="50"/>
    <x v="49"/>
    <x v="50"/>
    <x v="12"/>
    <x v="3"/>
    <x v="16"/>
    <x v="11"/>
    <x v="0"/>
    <x v="1"/>
    <x v="0"/>
    <x v="0"/>
    <x v="0"/>
  </r>
  <r>
    <x v="52"/>
    <x v="2"/>
    <x v="8"/>
    <x v="1"/>
    <x v="6"/>
    <x v="40"/>
    <x v="51"/>
    <x v="40"/>
    <x v="1"/>
    <x v="50"/>
    <x v="33"/>
    <x v="51"/>
    <x v="7"/>
    <x v="35"/>
    <x v="51"/>
    <x v="51"/>
    <x v="50"/>
    <x v="51"/>
    <x v="12"/>
    <x v="3"/>
    <x v="16"/>
    <x v="11"/>
    <x v="0"/>
    <x v="1"/>
    <x v="0"/>
    <x v="0"/>
    <x v="0"/>
  </r>
  <r>
    <x v="53"/>
    <x v="2"/>
    <x v="9"/>
    <x v="1"/>
    <x v="6"/>
    <x v="42"/>
    <x v="52"/>
    <x v="41"/>
    <x v="4"/>
    <x v="51"/>
    <x v="34"/>
    <x v="52"/>
    <x v="7"/>
    <x v="36"/>
    <x v="52"/>
    <x v="52"/>
    <x v="51"/>
    <x v="52"/>
    <x v="13"/>
    <x v="16"/>
    <x v="16"/>
    <x v="11"/>
    <x v="0"/>
    <x v="0"/>
    <x v="3"/>
    <x v="0"/>
    <x v="0"/>
  </r>
  <r>
    <x v="54"/>
    <x v="2"/>
    <x v="10"/>
    <x v="1"/>
    <x v="7"/>
    <x v="43"/>
    <x v="53"/>
    <x v="42"/>
    <x v="3"/>
    <x v="51"/>
    <x v="0"/>
    <x v="53"/>
    <x v="7"/>
    <x v="0"/>
    <x v="52"/>
    <x v="53"/>
    <x v="52"/>
    <x v="53"/>
    <x v="13"/>
    <x v="17"/>
    <x v="16"/>
    <x v="11"/>
    <x v="0"/>
    <x v="4"/>
    <x v="1"/>
    <x v="0"/>
    <x v="0"/>
  </r>
  <r>
    <x v="55"/>
    <x v="2"/>
    <x v="10"/>
    <x v="1"/>
    <x v="0"/>
    <x v="0"/>
    <x v="54"/>
    <x v="43"/>
    <x v="1"/>
    <x v="52"/>
    <x v="0"/>
    <x v="54"/>
    <x v="7"/>
    <x v="0"/>
    <x v="53"/>
    <x v="54"/>
    <x v="53"/>
    <x v="54"/>
    <x v="13"/>
    <x v="17"/>
    <x v="16"/>
    <x v="11"/>
    <x v="0"/>
    <x v="1"/>
    <x v="0"/>
    <x v="0"/>
    <x v="0"/>
  </r>
  <r>
    <x v="56"/>
    <x v="2"/>
    <x v="11"/>
    <x v="1"/>
    <x v="2"/>
    <x v="44"/>
    <x v="55"/>
    <x v="44"/>
    <x v="1"/>
    <x v="53"/>
    <x v="35"/>
    <x v="55"/>
    <x v="7"/>
    <x v="37"/>
    <x v="54"/>
    <x v="55"/>
    <x v="54"/>
    <x v="55"/>
    <x v="13"/>
    <x v="18"/>
    <x v="16"/>
    <x v="11"/>
    <x v="0"/>
    <x v="1"/>
    <x v="0"/>
    <x v="0"/>
    <x v="0"/>
  </r>
  <r>
    <x v="57"/>
    <x v="2"/>
    <x v="11"/>
    <x v="1"/>
    <x v="1"/>
    <x v="45"/>
    <x v="56"/>
    <x v="45"/>
    <x v="1"/>
    <x v="54"/>
    <x v="36"/>
    <x v="56"/>
    <x v="7"/>
    <x v="38"/>
    <x v="55"/>
    <x v="56"/>
    <x v="55"/>
    <x v="56"/>
    <x v="13"/>
    <x v="19"/>
    <x v="16"/>
    <x v="11"/>
    <x v="0"/>
    <x v="1"/>
    <x v="0"/>
    <x v="0"/>
    <x v="0"/>
  </r>
  <r>
    <x v="58"/>
    <x v="2"/>
    <x v="11"/>
    <x v="1"/>
    <x v="4"/>
    <x v="4"/>
    <x v="57"/>
    <x v="46"/>
    <x v="1"/>
    <x v="55"/>
    <x v="37"/>
    <x v="57"/>
    <x v="7"/>
    <x v="39"/>
    <x v="56"/>
    <x v="57"/>
    <x v="56"/>
    <x v="57"/>
    <x v="13"/>
    <x v="18"/>
    <x v="16"/>
    <x v="11"/>
    <x v="0"/>
    <x v="1"/>
    <x v="0"/>
    <x v="0"/>
    <x v="0"/>
  </r>
  <r>
    <x v="59"/>
    <x v="2"/>
    <x v="11"/>
    <x v="1"/>
    <x v="8"/>
    <x v="46"/>
    <x v="58"/>
    <x v="47"/>
    <x v="4"/>
    <x v="56"/>
    <x v="38"/>
    <x v="58"/>
    <x v="7"/>
    <x v="40"/>
    <x v="57"/>
    <x v="58"/>
    <x v="57"/>
    <x v="58"/>
    <x v="13"/>
    <x v="18"/>
    <x v="16"/>
    <x v="11"/>
    <x v="0"/>
    <x v="5"/>
    <x v="2"/>
    <x v="0"/>
    <x v="0"/>
  </r>
  <r>
    <x v="60"/>
    <x v="2"/>
    <x v="11"/>
    <x v="1"/>
    <x v="0"/>
    <x v="0"/>
    <x v="59"/>
    <x v="48"/>
    <x v="1"/>
    <x v="57"/>
    <x v="39"/>
    <x v="59"/>
    <x v="7"/>
    <x v="41"/>
    <x v="58"/>
    <x v="59"/>
    <x v="58"/>
    <x v="59"/>
    <x v="13"/>
    <x v="17"/>
    <x v="16"/>
    <x v="11"/>
    <x v="0"/>
    <x v="1"/>
    <x v="0"/>
    <x v="0"/>
    <x v="0"/>
  </r>
  <r>
    <x v="61"/>
    <x v="2"/>
    <x v="11"/>
    <x v="1"/>
    <x v="4"/>
    <x v="4"/>
    <x v="60"/>
    <x v="49"/>
    <x v="1"/>
    <x v="58"/>
    <x v="40"/>
    <x v="60"/>
    <x v="7"/>
    <x v="42"/>
    <x v="59"/>
    <x v="60"/>
    <x v="59"/>
    <x v="60"/>
    <x v="13"/>
    <x v="17"/>
    <x v="16"/>
    <x v="11"/>
    <x v="0"/>
    <x v="1"/>
    <x v="0"/>
    <x v="0"/>
    <x v="0"/>
  </r>
  <r>
    <x v="62"/>
    <x v="2"/>
    <x v="11"/>
    <x v="1"/>
    <x v="8"/>
    <x v="46"/>
    <x v="61"/>
    <x v="50"/>
    <x v="1"/>
    <x v="59"/>
    <x v="41"/>
    <x v="61"/>
    <x v="7"/>
    <x v="43"/>
    <x v="60"/>
    <x v="61"/>
    <x v="60"/>
    <x v="61"/>
    <x v="13"/>
    <x v="17"/>
    <x v="16"/>
    <x v="11"/>
    <x v="0"/>
    <x v="1"/>
    <x v="0"/>
    <x v="1"/>
    <x v="0"/>
  </r>
  <r>
    <x v="63"/>
    <x v="2"/>
    <x v="11"/>
    <x v="1"/>
    <x v="4"/>
    <x v="4"/>
    <x v="62"/>
    <x v="51"/>
    <x v="1"/>
    <x v="55"/>
    <x v="37"/>
    <x v="57"/>
    <x v="7"/>
    <x v="39"/>
    <x v="56"/>
    <x v="57"/>
    <x v="56"/>
    <x v="57"/>
    <x v="13"/>
    <x v="17"/>
    <x v="16"/>
    <x v="11"/>
    <x v="0"/>
    <x v="1"/>
    <x v="0"/>
    <x v="0"/>
    <x v="0"/>
  </r>
  <r>
    <x v="64"/>
    <x v="2"/>
    <x v="12"/>
    <x v="1"/>
    <x v="5"/>
    <x v="6"/>
    <x v="63"/>
    <x v="52"/>
    <x v="1"/>
    <x v="60"/>
    <x v="42"/>
    <x v="62"/>
    <x v="7"/>
    <x v="44"/>
    <x v="61"/>
    <x v="62"/>
    <x v="61"/>
    <x v="62"/>
    <x v="13"/>
    <x v="3"/>
    <x v="16"/>
    <x v="11"/>
    <x v="0"/>
    <x v="1"/>
    <x v="0"/>
    <x v="0"/>
    <x v="0"/>
  </r>
  <r>
    <x v="65"/>
    <x v="2"/>
    <x v="12"/>
    <x v="1"/>
    <x v="5"/>
    <x v="6"/>
    <x v="64"/>
    <x v="53"/>
    <x v="1"/>
    <x v="61"/>
    <x v="43"/>
    <x v="63"/>
    <x v="7"/>
    <x v="45"/>
    <x v="62"/>
    <x v="63"/>
    <x v="62"/>
    <x v="63"/>
    <x v="13"/>
    <x v="3"/>
    <x v="16"/>
    <x v="11"/>
    <x v="0"/>
    <x v="1"/>
    <x v="0"/>
    <x v="0"/>
    <x v="0"/>
  </r>
  <r>
    <x v="66"/>
    <x v="2"/>
    <x v="13"/>
    <x v="1"/>
    <x v="8"/>
    <x v="46"/>
    <x v="65"/>
    <x v="54"/>
    <x v="4"/>
    <x v="62"/>
    <x v="44"/>
    <x v="64"/>
    <x v="7"/>
    <x v="46"/>
    <x v="63"/>
    <x v="64"/>
    <x v="63"/>
    <x v="64"/>
    <x v="13"/>
    <x v="3"/>
    <x v="16"/>
    <x v="11"/>
    <x v="0"/>
    <x v="5"/>
    <x v="2"/>
    <x v="0"/>
    <x v="0"/>
  </r>
  <r>
    <x v="67"/>
    <x v="2"/>
    <x v="14"/>
    <x v="1"/>
    <x v="1"/>
    <x v="45"/>
    <x v="66"/>
    <x v="55"/>
    <x v="0"/>
    <x v="63"/>
    <x v="45"/>
    <x v="65"/>
    <x v="8"/>
    <x v="47"/>
    <x v="64"/>
    <x v="65"/>
    <x v="64"/>
    <x v="65"/>
    <x v="13"/>
    <x v="3"/>
    <x v="16"/>
    <x v="11"/>
    <x v="0"/>
    <x v="0"/>
    <x v="0"/>
    <x v="0"/>
    <x v="0"/>
  </r>
  <r>
    <x v="68"/>
    <x v="2"/>
    <x v="15"/>
    <x v="1"/>
    <x v="2"/>
    <x v="2"/>
    <x v="67"/>
    <x v="56"/>
    <x v="4"/>
    <x v="64"/>
    <x v="46"/>
    <x v="66"/>
    <x v="7"/>
    <x v="48"/>
    <x v="65"/>
    <x v="66"/>
    <x v="65"/>
    <x v="66"/>
    <x v="13"/>
    <x v="3"/>
    <x v="16"/>
    <x v="11"/>
    <x v="0"/>
    <x v="4"/>
    <x v="0"/>
    <x v="0"/>
    <x v="0"/>
  </r>
  <r>
    <x v="69"/>
    <x v="2"/>
    <x v="15"/>
    <x v="1"/>
    <x v="10"/>
    <x v="34"/>
    <x v="68"/>
    <x v="57"/>
    <x v="1"/>
    <x v="65"/>
    <x v="47"/>
    <x v="67"/>
    <x v="7"/>
    <x v="49"/>
    <x v="66"/>
    <x v="67"/>
    <x v="66"/>
    <x v="67"/>
    <x v="13"/>
    <x v="3"/>
    <x v="16"/>
    <x v="11"/>
    <x v="0"/>
    <x v="1"/>
    <x v="0"/>
    <x v="0"/>
    <x v="0"/>
  </r>
  <r>
    <x v="70"/>
    <x v="2"/>
    <x v="15"/>
    <x v="1"/>
    <x v="10"/>
    <x v="34"/>
    <x v="69"/>
    <x v="58"/>
    <x v="0"/>
    <x v="66"/>
    <x v="48"/>
    <x v="68"/>
    <x v="7"/>
    <x v="50"/>
    <x v="67"/>
    <x v="68"/>
    <x v="67"/>
    <x v="68"/>
    <x v="13"/>
    <x v="3"/>
    <x v="16"/>
    <x v="11"/>
    <x v="0"/>
    <x v="0"/>
    <x v="0"/>
    <x v="0"/>
    <x v="0"/>
  </r>
  <r>
    <x v="71"/>
    <x v="3"/>
    <x v="16"/>
    <x v="1"/>
    <x v="13"/>
    <x v="47"/>
    <x v="29"/>
    <x v="59"/>
    <x v="1"/>
    <x v="29"/>
    <x v="1"/>
    <x v="69"/>
    <x v="9"/>
    <x v="51"/>
    <x v="68"/>
    <x v="69"/>
    <x v="68"/>
    <x v="69"/>
    <x v="13"/>
    <x v="3"/>
    <x v="16"/>
    <x v="11"/>
    <x v="0"/>
    <x v="1"/>
    <x v="0"/>
    <x v="0"/>
    <x v="0"/>
  </r>
  <r>
    <x v="72"/>
    <x v="3"/>
    <x v="16"/>
    <x v="1"/>
    <x v="13"/>
    <x v="48"/>
    <x v="70"/>
    <x v="60"/>
    <x v="5"/>
    <x v="67"/>
    <x v="49"/>
    <x v="70"/>
    <x v="10"/>
    <x v="52"/>
    <x v="31"/>
    <x v="70"/>
    <x v="69"/>
    <x v="70"/>
    <x v="13"/>
    <x v="3"/>
    <x v="16"/>
    <x v="11"/>
    <x v="0"/>
    <x v="6"/>
    <x v="0"/>
    <x v="0"/>
    <x v="1"/>
  </r>
  <r>
    <x v="73"/>
    <x v="3"/>
    <x v="17"/>
    <x v="1"/>
    <x v="6"/>
    <x v="49"/>
    <x v="71"/>
    <x v="61"/>
    <x v="0"/>
    <x v="68"/>
    <x v="50"/>
    <x v="71"/>
    <x v="8"/>
    <x v="53"/>
    <x v="69"/>
    <x v="71"/>
    <x v="70"/>
    <x v="71"/>
    <x v="13"/>
    <x v="3"/>
    <x v="16"/>
    <x v="11"/>
    <x v="0"/>
    <x v="7"/>
    <x v="1"/>
    <x v="0"/>
    <x v="0"/>
  </r>
  <r>
    <x v="74"/>
    <x v="3"/>
    <x v="17"/>
    <x v="1"/>
    <x v="6"/>
    <x v="50"/>
    <x v="72"/>
    <x v="62"/>
    <x v="1"/>
    <x v="69"/>
    <x v="0"/>
    <x v="72"/>
    <x v="8"/>
    <x v="0"/>
    <x v="38"/>
    <x v="72"/>
    <x v="71"/>
    <x v="72"/>
    <x v="13"/>
    <x v="3"/>
    <x v="16"/>
    <x v="11"/>
    <x v="0"/>
    <x v="7"/>
    <x v="3"/>
    <x v="0"/>
    <x v="0"/>
  </r>
  <r>
    <x v="75"/>
    <x v="3"/>
    <x v="18"/>
    <x v="1"/>
    <x v="5"/>
    <x v="51"/>
    <x v="73"/>
    <x v="63"/>
    <x v="1"/>
    <x v="70"/>
    <x v="51"/>
    <x v="73"/>
    <x v="9"/>
    <x v="54"/>
    <x v="70"/>
    <x v="73"/>
    <x v="72"/>
    <x v="73"/>
    <x v="13"/>
    <x v="3"/>
    <x v="16"/>
    <x v="11"/>
    <x v="0"/>
    <x v="1"/>
    <x v="0"/>
    <x v="0"/>
    <x v="0"/>
  </r>
  <r>
    <x v="76"/>
    <x v="3"/>
    <x v="18"/>
    <x v="1"/>
    <x v="4"/>
    <x v="52"/>
    <x v="74"/>
    <x v="63"/>
    <x v="1"/>
    <x v="71"/>
    <x v="51"/>
    <x v="74"/>
    <x v="9"/>
    <x v="54"/>
    <x v="71"/>
    <x v="74"/>
    <x v="73"/>
    <x v="74"/>
    <x v="13"/>
    <x v="3"/>
    <x v="16"/>
    <x v="11"/>
    <x v="0"/>
    <x v="1"/>
    <x v="0"/>
    <x v="0"/>
    <x v="0"/>
  </r>
  <r>
    <x v="77"/>
    <x v="3"/>
    <x v="18"/>
    <x v="1"/>
    <x v="5"/>
    <x v="5"/>
    <x v="75"/>
    <x v="63"/>
    <x v="1"/>
    <x v="72"/>
    <x v="51"/>
    <x v="75"/>
    <x v="9"/>
    <x v="54"/>
    <x v="72"/>
    <x v="75"/>
    <x v="74"/>
    <x v="75"/>
    <x v="13"/>
    <x v="3"/>
    <x v="16"/>
    <x v="11"/>
    <x v="0"/>
    <x v="1"/>
    <x v="0"/>
    <x v="2"/>
    <x v="0"/>
  </r>
  <r>
    <x v="78"/>
    <x v="3"/>
    <x v="18"/>
    <x v="1"/>
    <x v="6"/>
    <x v="53"/>
    <x v="76"/>
    <x v="64"/>
    <x v="1"/>
    <x v="73"/>
    <x v="52"/>
    <x v="76"/>
    <x v="9"/>
    <x v="6"/>
    <x v="73"/>
    <x v="76"/>
    <x v="75"/>
    <x v="76"/>
    <x v="13"/>
    <x v="3"/>
    <x v="16"/>
    <x v="11"/>
    <x v="0"/>
    <x v="7"/>
    <x v="3"/>
    <x v="0"/>
    <x v="0"/>
  </r>
  <r>
    <x v="79"/>
    <x v="3"/>
    <x v="18"/>
    <x v="1"/>
    <x v="2"/>
    <x v="2"/>
    <x v="77"/>
    <x v="65"/>
    <x v="4"/>
    <x v="74"/>
    <x v="0"/>
    <x v="77"/>
    <x v="9"/>
    <x v="0"/>
    <x v="74"/>
    <x v="77"/>
    <x v="76"/>
    <x v="77"/>
    <x v="13"/>
    <x v="3"/>
    <x v="16"/>
    <x v="11"/>
    <x v="0"/>
    <x v="5"/>
    <x v="2"/>
    <x v="0"/>
    <x v="0"/>
  </r>
  <r>
    <x v="80"/>
    <x v="3"/>
    <x v="18"/>
    <x v="1"/>
    <x v="4"/>
    <x v="52"/>
    <x v="78"/>
    <x v="66"/>
    <x v="1"/>
    <x v="75"/>
    <x v="0"/>
    <x v="78"/>
    <x v="9"/>
    <x v="0"/>
    <x v="75"/>
    <x v="78"/>
    <x v="77"/>
    <x v="78"/>
    <x v="13"/>
    <x v="3"/>
    <x v="16"/>
    <x v="11"/>
    <x v="0"/>
    <x v="1"/>
    <x v="0"/>
    <x v="0"/>
    <x v="0"/>
  </r>
  <r>
    <x v="81"/>
    <x v="3"/>
    <x v="19"/>
    <x v="1"/>
    <x v="1"/>
    <x v="45"/>
    <x v="79"/>
    <x v="67"/>
    <x v="1"/>
    <x v="76"/>
    <x v="53"/>
    <x v="79"/>
    <x v="9"/>
    <x v="55"/>
    <x v="76"/>
    <x v="79"/>
    <x v="78"/>
    <x v="79"/>
    <x v="13"/>
    <x v="3"/>
    <x v="16"/>
    <x v="11"/>
    <x v="0"/>
    <x v="1"/>
    <x v="0"/>
    <x v="0"/>
    <x v="0"/>
  </r>
  <r>
    <x v="82"/>
    <x v="3"/>
    <x v="20"/>
    <x v="1"/>
    <x v="1"/>
    <x v="45"/>
    <x v="80"/>
    <x v="68"/>
    <x v="1"/>
    <x v="77"/>
    <x v="54"/>
    <x v="80"/>
    <x v="9"/>
    <x v="56"/>
    <x v="77"/>
    <x v="80"/>
    <x v="79"/>
    <x v="80"/>
    <x v="13"/>
    <x v="3"/>
    <x v="16"/>
    <x v="11"/>
    <x v="0"/>
    <x v="1"/>
    <x v="0"/>
    <x v="0"/>
    <x v="0"/>
  </r>
  <r>
    <x v="83"/>
    <x v="3"/>
    <x v="20"/>
    <x v="1"/>
    <x v="0"/>
    <x v="0"/>
    <x v="81"/>
    <x v="69"/>
    <x v="4"/>
    <x v="78"/>
    <x v="55"/>
    <x v="81"/>
    <x v="9"/>
    <x v="57"/>
    <x v="78"/>
    <x v="81"/>
    <x v="80"/>
    <x v="81"/>
    <x v="13"/>
    <x v="3"/>
    <x v="16"/>
    <x v="11"/>
    <x v="0"/>
    <x v="1"/>
    <x v="1"/>
    <x v="0"/>
    <x v="0"/>
  </r>
  <r>
    <x v="84"/>
    <x v="3"/>
    <x v="20"/>
    <x v="1"/>
    <x v="10"/>
    <x v="34"/>
    <x v="82"/>
    <x v="70"/>
    <x v="0"/>
    <x v="79"/>
    <x v="56"/>
    <x v="82"/>
    <x v="9"/>
    <x v="58"/>
    <x v="79"/>
    <x v="82"/>
    <x v="81"/>
    <x v="82"/>
    <x v="13"/>
    <x v="3"/>
    <x v="16"/>
    <x v="11"/>
    <x v="0"/>
    <x v="0"/>
    <x v="0"/>
    <x v="0"/>
    <x v="0"/>
  </r>
  <r>
    <x v="85"/>
    <x v="3"/>
    <x v="21"/>
    <x v="1"/>
    <x v="6"/>
    <x v="54"/>
    <x v="83"/>
    <x v="71"/>
    <x v="0"/>
    <x v="80"/>
    <x v="57"/>
    <x v="83"/>
    <x v="9"/>
    <x v="59"/>
    <x v="80"/>
    <x v="83"/>
    <x v="82"/>
    <x v="83"/>
    <x v="13"/>
    <x v="3"/>
    <x v="16"/>
    <x v="11"/>
    <x v="0"/>
    <x v="7"/>
    <x v="1"/>
    <x v="0"/>
    <x v="0"/>
  </r>
  <r>
    <x v="86"/>
    <x v="3"/>
    <x v="21"/>
    <x v="1"/>
    <x v="6"/>
    <x v="55"/>
    <x v="84"/>
    <x v="72"/>
    <x v="3"/>
    <x v="81"/>
    <x v="58"/>
    <x v="84"/>
    <x v="9"/>
    <x v="43"/>
    <x v="81"/>
    <x v="84"/>
    <x v="83"/>
    <x v="84"/>
    <x v="13"/>
    <x v="3"/>
    <x v="16"/>
    <x v="11"/>
    <x v="0"/>
    <x v="7"/>
    <x v="4"/>
    <x v="0"/>
    <x v="0"/>
  </r>
  <r>
    <x v="87"/>
    <x v="4"/>
    <x v="22"/>
    <x v="2"/>
    <x v="15"/>
    <x v="56"/>
    <x v="85"/>
    <x v="21"/>
    <x v="0"/>
    <x v="82"/>
    <x v="30"/>
    <x v="85"/>
    <x v="9"/>
    <x v="32"/>
    <x v="82"/>
    <x v="85"/>
    <x v="84"/>
    <x v="85"/>
    <x v="13"/>
    <x v="3"/>
    <x v="16"/>
    <x v="11"/>
    <x v="0"/>
    <x v="1"/>
    <x v="3"/>
    <x v="0"/>
    <x v="0"/>
  </r>
  <r>
    <x v="88"/>
    <x v="4"/>
    <x v="22"/>
    <x v="2"/>
    <x v="15"/>
    <x v="57"/>
    <x v="85"/>
    <x v="21"/>
    <x v="0"/>
    <x v="83"/>
    <x v="30"/>
    <x v="86"/>
    <x v="9"/>
    <x v="32"/>
    <x v="83"/>
    <x v="86"/>
    <x v="85"/>
    <x v="86"/>
    <x v="13"/>
    <x v="3"/>
    <x v="16"/>
    <x v="11"/>
    <x v="0"/>
    <x v="1"/>
    <x v="3"/>
    <x v="0"/>
    <x v="0"/>
  </r>
  <r>
    <x v="89"/>
    <x v="4"/>
    <x v="23"/>
    <x v="1"/>
    <x v="5"/>
    <x v="58"/>
    <x v="86"/>
    <x v="73"/>
    <x v="1"/>
    <x v="84"/>
    <x v="59"/>
    <x v="87"/>
    <x v="11"/>
    <x v="60"/>
    <x v="84"/>
    <x v="87"/>
    <x v="86"/>
    <x v="87"/>
    <x v="13"/>
    <x v="3"/>
    <x v="16"/>
    <x v="11"/>
    <x v="0"/>
    <x v="1"/>
    <x v="0"/>
    <x v="3"/>
    <x v="0"/>
  </r>
  <r>
    <x v="90"/>
    <x v="4"/>
    <x v="23"/>
    <x v="1"/>
    <x v="9"/>
    <x v="59"/>
    <x v="87"/>
    <x v="74"/>
    <x v="1"/>
    <x v="85"/>
    <x v="60"/>
    <x v="88"/>
    <x v="11"/>
    <x v="61"/>
    <x v="85"/>
    <x v="88"/>
    <x v="87"/>
    <x v="88"/>
    <x v="13"/>
    <x v="3"/>
    <x v="16"/>
    <x v="11"/>
    <x v="0"/>
    <x v="7"/>
    <x v="3"/>
    <x v="0"/>
    <x v="0"/>
  </r>
  <r>
    <x v="91"/>
    <x v="4"/>
    <x v="23"/>
    <x v="1"/>
    <x v="0"/>
    <x v="0"/>
    <x v="88"/>
    <x v="75"/>
    <x v="1"/>
    <x v="86"/>
    <x v="61"/>
    <x v="89"/>
    <x v="11"/>
    <x v="62"/>
    <x v="86"/>
    <x v="89"/>
    <x v="88"/>
    <x v="89"/>
    <x v="13"/>
    <x v="20"/>
    <x v="16"/>
    <x v="11"/>
    <x v="0"/>
    <x v="1"/>
    <x v="0"/>
    <x v="4"/>
    <x v="0"/>
  </r>
  <r>
    <x v="92"/>
    <x v="4"/>
    <x v="23"/>
    <x v="1"/>
    <x v="10"/>
    <x v="34"/>
    <x v="89"/>
    <x v="75"/>
    <x v="1"/>
    <x v="87"/>
    <x v="62"/>
    <x v="90"/>
    <x v="11"/>
    <x v="63"/>
    <x v="87"/>
    <x v="90"/>
    <x v="89"/>
    <x v="90"/>
    <x v="13"/>
    <x v="20"/>
    <x v="16"/>
    <x v="11"/>
    <x v="0"/>
    <x v="1"/>
    <x v="0"/>
    <x v="4"/>
    <x v="0"/>
  </r>
  <r>
    <x v="93"/>
    <x v="4"/>
    <x v="23"/>
    <x v="1"/>
    <x v="9"/>
    <x v="60"/>
    <x v="90"/>
    <x v="76"/>
    <x v="1"/>
    <x v="87"/>
    <x v="63"/>
    <x v="91"/>
    <x v="11"/>
    <x v="64"/>
    <x v="87"/>
    <x v="91"/>
    <x v="90"/>
    <x v="91"/>
    <x v="13"/>
    <x v="21"/>
    <x v="16"/>
    <x v="11"/>
    <x v="0"/>
    <x v="7"/>
    <x v="3"/>
    <x v="0"/>
    <x v="0"/>
  </r>
  <r>
    <x v="94"/>
    <x v="4"/>
    <x v="23"/>
    <x v="1"/>
    <x v="6"/>
    <x v="61"/>
    <x v="91"/>
    <x v="77"/>
    <x v="1"/>
    <x v="88"/>
    <x v="64"/>
    <x v="92"/>
    <x v="11"/>
    <x v="65"/>
    <x v="88"/>
    <x v="92"/>
    <x v="91"/>
    <x v="92"/>
    <x v="13"/>
    <x v="3"/>
    <x v="16"/>
    <x v="11"/>
    <x v="0"/>
    <x v="7"/>
    <x v="3"/>
    <x v="0"/>
    <x v="0"/>
  </r>
  <r>
    <x v="95"/>
    <x v="4"/>
    <x v="23"/>
    <x v="1"/>
    <x v="9"/>
    <x v="62"/>
    <x v="92"/>
    <x v="78"/>
    <x v="1"/>
    <x v="89"/>
    <x v="65"/>
    <x v="93"/>
    <x v="11"/>
    <x v="66"/>
    <x v="89"/>
    <x v="93"/>
    <x v="92"/>
    <x v="93"/>
    <x v="13"/>
    <x v="3"/>
    <x v="16"/>
    <x v="11"/>
    <x v="0"/>
    <x v="7"/>
    <x v="3"/>
    <x v="0"/>
    <x v="0"/>
  </r>
  <r>
    <x v="96"/>
    <x v="4"/>
    <x v="23"/>
    <x v="1"/>
    <x v="9"/>
    <x v="63"/>
    <x v="93"/>
    <x v="79"/>
    <x v="6"/>
    <x v="90"/>
    <x v="66"/>
    <x v="94"/>
    <x v="11"/>
    <x v="67"/>
    <x v="90"/>
    <x v="94"/>
    <x v="93"/>
    <x v="94"/>
    <x v="13"/>
    <x v="3"/>
    <x v="16"/>
    <x v="11"/>
    <x v="0"/>
    <x v="7"/>
    <x v="5"/>
    <x v="0"/>
    <x v="0"/>
  </r>
  <r>
    <x v="97"/>
    <x v="4"/>
    <x v="23"/>
    <x v="1"/>
    <x v="7"/>
    <x v="64"/>
    <x v="94"/>
    <x v="80"/>
    <x v="1"/>
    <x v="91"/>
    <x v="67"/>
    <x v="95"/>
    <x v="11"/>
    <x v="68"/>
    <x v="91"/>
    <x v="95"/>
    <x v="94"/>
    <x v="95"/>
    <x v="13"/>
    <x v="3"/>
    <x v="16"/>
    <x v="11"/>
    <x v="0"/>
    <x v="1"/>
    <x v="0"/>
    <x v="0"/>
    <x v="0"/>
  </r>
  <r>
    <x v="98"/>
    <x v="4"/>
    <x v="23"/>
    <x v="1"/>
    <x v="9"/>
    <x v="65"/>
    <x v="95"/>
    <x v="81"/>
    <x v="0"/>
    <x v="92"/>
    <x v="68"/>
    <x v="96"/>
    <x v="11"/>
    <x v="69"/>
    <x v="92"/>
    <x v="96"/>
    <x v="95"/>
    <x v="96"/>
    <x v="13"/>
    <x v="3"/>
    <x v="16"/>
    <x v="11"/>
    <x v="0"/>
    <x v="7"/>
    <x v="1"/>
    <x v="0"/>
    <x v="0"/>
  </r>
  <r>
    <x v="99"/>
    <x v="4"/>
    <x v="23"/>
    <x v="1"/>
    <x v="8"/>
    <x v="66"/>
    <x v="96"/>
    <x v="82"/>
    <x v="1"/>
    <x v="93"/>
    <x v="69"/>
    <x v="97"/>
    <x v="11"/>
    <x v="70"/>
    <x v="93"/>
    <x v="97"/>
    <x v="96"/>
    <x v="97"/>
    <x v="13"/>
    <x v="3"/>
    <x v="16"/>
    <x v="11"/>
    <x v="0"/>
    <x v="1"/>
    <x v="0"/>
    <x v="3"/>
    <x v="0"/>
  </r>
  <r>
    <x v="100"/>
    <x v="4"/>
    <x v="23"/>
    <x v="1"/>
    <x v="2"/>
    <x v="67"/>
    <x v="97"/>
    <x v="83"/>
    <x v="1"/>
    <x v="94"/>
    <x v="70"/>
    <x v="98"/>
    <x v="11"/>
    <x v="71"/>
    <x v="94"/>
    <x v="98"/>
    <x v="97"/>
    <x v="98"/>
    <x v="13"/>
    <x v="3"/>
    <x v="16"/>
    <x v="11"/>
    <x v="0"/>
    <x v="1"/>
    <x v="0"/>
    <x v="0"/>
    <x v="0"/>
  </r>
  <r>
    <x v="101"/>
    <x v="4"/>
    <x v="23"/>
    <x v="1"/>
    <x v="7"/>
    <x v="68"/>
    <x v="98"/>
    <x v="84"/>
    <x v="1"/>
    <x v="95"/>
    <x v="71"/>
    <x v="99"/>
    <x v="11"/>
    <x v="58"/>
    <x v="95"/>
    <x v="99"/>
    <x v="98"/>
    <x v="99"/>
    <x v="13"/>
    <x v="3"/>
    <x v="16"/>
    <x v="11"/>
    <x v="0"/>
    <x v="1"/>
    <x v="0"/>
    <x v="4"/>
    <x v="0"/>
  </r>
  <r>
    <x v="102"/>
    <x v="4"/>
    <x v="23"/>
    <x v="1"/>
    <x v="9"/>
    <x v="69"/>
    <x v="99"/>
    <x v="85"/>
    <x v="1"/>
    <x v="96"/>
    <x v="72"/>
    <x v="100"/>
    <x v="11"/>
    <x v="72"/>
    <x v="96"/>
    <x v="100"/>
    <x v="99"/>
    <x v="100"/>
    <x v="13"/>
    <x v="3"/>
    <x v="16"/>
    <x v="11"/>
    <x v="0"/>
    <x v="7"/>
    <x v="3"/>
    <x v="0"/>
    <x v="0"/>
  </r>
  <r>
    <x v="103"/>
    <x v="4"/>
    <x v="24"/>
    <x v="1"/>
    <x v="9"/>
    <x v="4"/>
    <x v="100"/>
    <x v="86"/>
    <x v="1"/>
    <x v="97"/>
    <x v="73"/>
    <x v="101"/>
    <x v="12"/>
    <x v="73"/>
    <x v="97"/>
    <x v="101"/>
    <x v="100"/>
    <x v="101"/>
    <x v="13"/>
    <x v="3"/>
    <x v="16"/>
    <x v="11"/>
    <x v="0"/>
    <x v="5"/>
    <x v="3"/>
    <x v="5"/>
    <x v="0"/>
  </r>
  <r>
    <x v="104"/>
    <x v="4"/>
    <x v="24"/>
    <x v="1"/>
    <x v="6"/>
    <x v="70"/>
    <x v="101"/>
    <x v="87"/>
    <x v="1"/>
    <x v="98"/>
    <x v="74"/>
    <x v="102"/>
    <x v="12"/>
    <x v="8"/>
    <x v="98"/>
    <x v="102"/>
    <x v="101"/>
    <x v="102"/>
    <x v="13"/>
    <x v="3"/>
    <x v="16"/>
    <x v="11"/>
    <x v="0"/>
    <x v="7"/>
    <x v="3"/>
    <x v="0"/>
    <x v="0"/>
  </r>
  <r>
    <x v="105"/>
    <x v="4"/>
    <x v="24"/>
    <x v="1"/>
    <x v="9"/>
    <x v="71"/>
    <x v="102"/>
    <x v="88"/>
    <x v="1"/>
    <x v="99"/>
    <x v="75"/>
    <x v="103"/>
    <x v="12"/>
    <x v="74"/>
    <x v="99"/>
    <x v="103"/>
    <x v="102"/>
    <x v="103"/>
    <x v="13"/>
    <x v="3"/>
    <x v="16"/>
    <x v="11"/>
    <x v="0"/>
    <x v="7"/>
    <x v="3"/>
    <x v="0"/>
    <x v="0"/>
  </r>
  <r>
    <x v="106"/>
    <x v="4"/>
    <x v="25"/>
    <x v="1"/>
    <x v="4"/>
    <x v="52"/>
    <x v="103"/>
    <x v="21"/>
    <x v="1"/>
    <x v="100"/>
    <x v="76"/>
    <x v="104"/>
    <x v="13"/>
    <x v="75"/>
    <x v="100"/>
    <x v="104"/>
    <x v="103"/>
    <x v="104"/>
    <x v="13"/>
    <x v="3"/>
    <x v="16"/>
    <x v="11"/>
    <x v="0"/>
    <x v="1"/>
    <x v="0"/>
    <x v="0"/>
    <x v="0"/>
  </r>
  <r>
    <x v="107"/>
    <x v="4"/>
    <x v="26"/>
    <x v="1"/>
    <x v="6"/>
    <x v="72"/>
    <x v="104"/>
    <x v="89"/>
    <x v="1"/>
    <x v="101"/>
    <x v="77"/>
    <x v="105"/>
    <x v="14"/>
    <x v="76"/>
    <x v="101"/>
    <x v="105"/>
    <x v="104"/>
    <x v="105"/>
    <x v="13"/>
    <x v="3"/>
    <x v="16"/>
    <x v="11"/>
    <x v="0"/>
    <x v="7"/>
    <x v="3"/>
    <x v="0"/>
    <x v="0"/>
  </r>
  <r>
    <x v="108"/>
    <x v="4"/>
    <x v="26"/>
    <x v="1"/>
    <x v="1"/>
    <x v="45"/>
    <x v="105"/>
    <x v="89"/>
    <x v="1"/>
    <x v="102"/>
    <x v="78"/>
    <x v="106"/>
    <x v="14"/>
    <x v="77"/>
    <x v="102"/>
    <x v="106"/>
    <x v="105"/>
    <x v="106"/>
    <x v="13"/>
    <x v="3"/>
    <x v="16"/>
    <x v="11"/>
    <x v="0"/>
    <x v="1"/>
    <x v="0"/>
    <x v="4"/>
    <x v="0"/>
  </r>
  <r>
    <x v="109"/>
    <x v="4"/>
    <x v="26"/>
    <x v="1"/>
    <x v="7"/>
    <x v="43"/>
    <x v="106"/>
    <x v="90"/>
    <x v="7"/>
    <x v="103"/>
    <x v="79"/>
    <x v="107"/>
    <x v="12"/>
    <x v="78"/>
    <x v="103"/>
    <x v="0"/>
    <x v="106"/>
    <x v="107"/>
    <x v="13"/>
    <x v="3"/>
    <x v="16"/>
    <x v="11"/>
    <x v="0"/>
    <x v="0"/>
    <x v="6"/>
    <x v="6"/>
    <x v="0"/>
  </r>
  <r>
    <x v="110"/>
    <x v="4"/>
    <x v="27"/>
    <x v="1"/>
    <x v="16"/>
    <x v="73"/>
    <x v="107"/>
    <x v="91"/>
    <x v="1"/>
    <x v="104"/>
    <x v="80"/>
    <x v="108"/>
    <x v="15"/>
    <x v="79"/>
    <x v="104"/>
    <x v="107"/>
    <x v="107"/>
    <x v="108"/>
    <x v="13"/>
    <x v="3"/>
    <x v="16"/>
    <x v="11"/>
    <x v="0"/>
    <x v="7"/>
    <x v="3"/>
    <x v="0"/>
    <x v="0"/>
  </r>
  <r>
    <x v="111"/>
    <x v="4"/>
    <x v="27"/>
    <x v="1"/>
    <x v="9"/>
    <x v="74"/>
    <x v="108"/>
    <x v="91"/>
    <x v="1"/>
    <x v="105"/>
    <x v="80"/>
    <x v="109"/>
    <x v="15"/>
    <x v="79"/>
    <x v="105"/>
    <x v="108"/>
    <x v="108"/>
    <x v="109"/>
    <x v="13"/>
    <x v="3"/>
    <x v="16"/>
    <x v="11"/>
    <x v="0"/>
    <x v="7"/>
    <x v="3"/>
    <x v="0"/>
    <x v="0"/>
  </r>
  <r>
    <x v="112"/>
    <x v="4"/>
    <x v="28"/>
    <x v="1"/>
    <x v="9"/>
    <x v="75"/>
    <x v="109"/>
    <x v="92"/>
    <x v="1"/>
    <x v="106"/>
    <x v="81"/>
    <x v="110"/>
    <x v="15"/>
    <x v="80"/>
    <x v="106"/>
    <x v="109"/>
    <x v="109"/>
    <x v="110"/>
    <x v="13"/>
    <x v="3"/>
    <x v="16"/>
    <x v="11"/>
    <x v="0"/>
    <x v="7"/>
    <x v="3"/>
    <x v="0"/>
    <x v="0"/>
  </r>
  <r>
    <x v="113"/>
    <x v="4"/>
    <x v="28"/>
    <x v="1"/>
    <x v="8"/>
    <x v="76"/>
    <x v="110"/>
    <x v="93"/>
    <x v="1"/>
    <x v="107"/>
    <x v="82"/>
    <x v="111"/>
    <x v="15"/>
    <x v="81"/>
    <x v="107"/>
    <x v="110"/>
    <x v="110"/>
    <x v="111"/>
    <x v="13"/>
    <x v="3"/>
    <x v="16"/>
    <x v="11"/>
    <x v="0"/>
    <x v="1"/>
    <x v="0"/>
    <x v="4"/>
    <x v="0"/>
  </r>
  <r>
    <x v="114"/>
    <x v="4"/>
    <x v="28"/>
    <x v="0"/>
    <x v="5"/>
    <x v="6"/>
    <x v="111"/>
    <x v="93"/>
    <x v="1"/>
    <x v="108"/>
    <x v="83"/>
    <x v="112"/>
    <x v="15"/>
    <x v="82"/>
    <x v="108"/>
    <x v="111"/>
    <x v="111"/>
    <x v="112"/>
    <x v="13"/>
    <x v="3"/>
    <x v="16"/>
    <x v="11"/>
    <x v="0"/>
    <x v="1"/>
    <x v="0"/>
    <x v="1"/>
    <x v="0"/>
  </r>
  <r>
    <x v="115"/>
    <x v="4"/>
    <x v="28"/>
    <x v="1"/>
    <x v="6"/>
    <x v="77"/>
    <x v="112"/>
    <x v="94"/>
    <x v="1"/>
    <x v="109"/>
    <x v="84"/>
    <x v="113"/>
    <x v="15"/>
    <x v="83"/>
    <x v="109"/>
    <x v="112"/>
    <x v="112"/>
    <x v="113"/>
    <x v="13"/>
    <x v="3"/>
    <x v="16"/>
    <x v="11"/>
    <x v="0"/>
    <x v="7"/>
    <x v="3"/>
    <x v="0"/>
    <x v="0"/>
  </r>
  <r>
    <x v="116"/>
    <x v="4"/>
    <x v="28"/>
    <x v="1"/>
    <x v="6"/>
    <x v="78"/>
    <x v="113"/>
    <x v="95"/>
    <x v="1"/>
    <x v="110"/>
    <x v="85"/>
    <x v="114"/>
    <x v="15"/>
    <x v="84"/>
    <x v="110"/>
    <x v="113"/>
    <x v="113"/>
    <x v="114"/>
    <x v="13"/>
    <x v="3"/>
    <x v="16"/>
    <x v="11"/>
    <x v="0"/>
    <x v="7"/>
    <x v="3"/>
    <x v="0"/>
    <x v="0"/>
  </r>
  <r>
    <x v="117"/>
    <x v="5"/>
    <x v="29"/>
    <x v="0"/>
    <x v="3"/>
    <x v="3"/>
    <x v="3"/>
    <x v="96"/>
    <x v="8"/>
    <x v="111"/>
    <x v="1"/>
    <x v="115"/>
    <x v="13"/>
    <x v="85"/>
    <x v="111"/>
    <x v="114"/>
    <x v="114"/>
    <x v="115"/>
    <x v="2"/>
    <x v="3"/>
    <x v="2"/>
    <x v="2"/>
    <x v="0"/>
    <x v="8"/>
    <x v="7"/>
    <x v="0"/>
    <x v="0"/>
  </r>
  <r>
    <x v="118"/>
    <x v="5"/>
    <x v="29"/>
    <x v="0"/>
    <x v="13"/>
    <x v="48"/>
    <x v="70"/>
    <x v="97"/>
    <x v="9"/>
    <x v="112"/>
    <x v="86"/>
    <x v="116"/>
    <x v="16"/>
    <x v="86"/>
    <x v="31"/>
    <x v="115"/>
    <x v="115"/>
    <x v="116"/>
    <x v="13"/>
    <x v="3"/>
    <x v="16"/>
    <x v="11"/>
    <x v="0"/>
    <x v="9"/>
    <x v="0"/>
    <x v="0"/>
    <x v="2"/>
  </r>
  <r>
    <x v="119"/>
    <x v="5"/>
    <x v="29"/>
    <x v="0"/>
    <x v="13"/>
    <x v="48"/>
    <x v="70"/>
    <x v="98"/>
    <x v="9"/>
    <x v="112"/>
    <x v="86"/>
    <x v="116"/>
    <x v="16"/>
    <x v="86"/>
    <x v="31"/>
    <x v="115"/>
    <x v="115"/>
    <x v="116"/>
    <x v="13"/>
    <x v="3"/>
    <x v="16"/>
    <x v="11"/>
    <x v="0"/>
    <x v="10"/>
    <x v="1"/>
    <x v="0"/>
    <x v="2"/>
  </r>
  <r>
    <x v="120"/>
    <x v="5"/>
    <x v="30"/>
    <x v="1"/>
    <x v="9"/>
    <x v="79"/>
    <x v="114"/>
    <x v="99"/>
    <x v="1"/>
    <x v="113"/>
    <x v="0"/>
    <x v="117"/>
    <x v="13"/>
    <x v="0"/>
    <x v="112"/>
    <x v="116"/>
    <x v="116"/>
    <x v="117"/>
    <x v="13"/>
    <x v="3"/>
    <x v="16"/>
    <x v="11"/>
    <x v="0"/>
    <x v="7"/>
    <x v="3"/>
    <x v="0"/>
    <x v="0"/>
  </r>
  <r>
    <x v="121"/>
    <x v="5"/>
    <x v="30"/>
    <x v="1"/>
    <x v="8"/>
    <x v="10"/>
    <x v="115"/>
    <x v="100"/>
    <x v="1"/>
    <x v="114"/>
    <x v="87"/>
    <x v="118"/>
    <x v="13"/>
    <x v="74"/>
    <x v="113"/>
    <x v="117"/>
    <x v="117"/>
    <x v="118"/>
    <x v="13"/>
    <x v="3"/>
    <x v="16"/>
    <x v="11"/>
    <x v="0"/>
    <x v="1"/>
    <x v="0"/>
    <x v="2"/>
    <x v="0"/>
  </r>
  <r>
    <x v="122"/>
    <x v="5"/>
    <x v="30"/>
    <x v="1"/>
    <x v="5"/>
    <x v="58"/>
    <x v="116"/>
    <x v="100"/>
    <x v="1"/>
    <x v="115"/>
    <x v="88"/>
    <x v="119"/>
    <x v="13"/>
    <x v="87"/>
    <x v="114"/>
    <x v="118"/>
    <x v="118"/>
    <x v="119"/>
    <x v="13"/>
    <x v="3"/>
    <x v="16"/>
    <x v="11"/>
    <x v="0"/>
    <x v="1"/>
    <x v="0"/>
    <x v="4"/>
    <x v="0"/>
  </r>
  <r>
    <x v="123"/>
    <x v="5"/>
    <x v="30"/>
    <x v="1"/>
    <x v="10"/>
    <x v="34"/>
    <x v="117"/>
    <x v="101"/>
    <x v="3"/>
    <x v="116"/>
    <x v="0"/>
    <x v="120"/>
    <x v="13"/>
    <x v="0"/>
    <x v="115"/>
    <x v="119"/>
    <x v="119"/>
    <x v="120"/>
    <x v="13"/>
    <x v="3"/>
    <x v="16"/>
    <x v="11"/>
    <x v="0"/>
    <x v="0"/>
    <x v="2"/>
    <x v="6"/>
    <x v="0"/>
  </r>
  <r>
    <x v="124"/>
    <x v="5"/>
    <x v="30"/>
    <x v="1"/>
    <x v="9"/>
    <x v="80"/>
    <x v="118"/>
    <x v="102"/>
    <x v="1"/>
    <x v="117"/>
    <x v="89"/>
    <x v="121"/>
    <x v="13"/>
    <x v="88"/>
    <x v="116"/>
    <x v="120"/>
    <x v="120"/>
    <x v="121"/>
    <x v="13"/>
    <x v="3"/>
    <x v="16"/>
    <x v="11"/>
    <x v="0"/>
    <x v="7"/>
    <x v="3"/>
    <x v="0"/>
    <x v="0"/>
  </r>
  <r>
    <x v="125"/>
    <x v="6"/>
    <x v="31"/>
    <x v="1"/>
    <x v="1"/>
    <x v="45"/>
    <x v="119"/>
    <x v="103"/>
    <x v="1"/>
    <x v="118"/>
    <x v="90"/>
    <x v="122"/>
    <x v="17"/>
    <x v="89"/>
    <x v="117"/>
    <x v="121"/>
    <x v="121"/>
    <x v="122"/>
    <x v="13"/>
    <x v="3"/>
    <x v="16"/>
    <x v="11"/>
    <x v="0"/>
    <x v="1"/>
    <x v="0"/>
    <x v="1"/>
    <x v="0"/>
  </r>
  <r>
    <x v="126"/>
    <x v="6"/>
    <x v="31"/>
    <x v="1"/>
    <x v="4"/>
    <x v="4"/>
    <x v="120"/>
    <x v="104"/>
    <x v="1"/>
    <x v="119"/>
    <x v="91"/>
    <x v="123"/>
    <x v="17"/>
    <x v="81"/>
    <x v="118"/>
    <x v="122"/>
    <x v="122"/>
    <x v="123"/>
    <x v="13"/>
    <x v="3"/>
    <x v="16"/>
    <x v="11"/>
    <x v="0"/>
    <x v="1"/>
    <x v="0"/>
    <x v="1"/>
    <x v="0"/>
  </r>
  <r>
    <x v="127"/>
    <x v="6"/>
    <x v="31"/>
    <x v="1"/>
    <x v="0"/>
    <x v="81"/>
    <x v="121"/>
    <x v="105"/>
    <x v="10"/>
    <x v="120"/>
    <x v="92"/>
    <x v="124"/>
    <x v="17"/>
    <x v="90"/>
    <x v="119"/>
    <x v="123"/>
    <x v="123"/>
    <x v="124"/>
    <x v="13"/>
    <x v="3"/>
    <x v="16"/>
    <x v="11"/>
    <x v="0"/>
    <x v="7"/>
    <x v="8"/>
    <x v="0"/>
    <x v="0"/>
  </r>
  <r>
    <x v="128"/>
    <x v="6"/>
    <x v="31"/>
    <x v="1"/>
    <x v="2"/>
    <x v="2"/>
    <x v="122"/>
    <x v="106"/>
    <x v="3"/>
    <x v="121"/>
    <x v="0"/>
    <x v="125"/>
    <x v="17"/>
    <x v="0"/>
    <x v="120"/>
    <x v="124"/>
    <x v="124"/>
    <x v="125"/>
    <x v="13"/>
    <x v="3"/>
    <x v="16"/>
    <x v="11"/>
    <x v="0"/>
    <x v="0"/>
    <x v="2"/>
    <x v="6"/>
    <x v="0"/>
  </r>
  <r>
    <x v="129"/>
    <x v="6"/>
    <x v="31"/>
    <x v="1"/>
    <x v="1"/>
    <x v="45"/>
    <x v="119"/>
    <x v="107"/>
    <x v="1"/>
    <x v="118"/>
    <x v="93"/>
    <x v="126"/>
    <x v="17"/>
    <x v="91"/>
    <x v="117"/>
    <x v="125"/>
    <x v="125"/>
    <x v="126"/>
    <x v="13"/>
    <x v="3"/>
    <x v="16"/>
    <x v="11"/>
    <x v="0"/>
    <x v="1"/>
    <x v="0"/>
    <x v="2"/>
    <x v="3"/>
  </r>
  <r>
    <x v="130"/>
    <x v="6"/>
    <x v="31"/>
    <x v="1"/>
    <x v="4"/>
    <x v="4"/>
    <x v="120"/>
    <x v="108"/>
    <x v="1"/>
    <x v="119"/>
    <x v="94"/>
    <x v="127"/>
    <x v="17"/>
    <x v="92"/>
    <x v="118"/>
    <x v="126"/>
    <x v="126"/>
    <x v="127"/>
    <x v="13"/>
    <x v="3"/>
    <x v="16"/>
    <x v="11"/>
    <x v="0"/>
    <x v="1"/>
    <x v="0"/>
    <x v="2"/>
    <x v="0"/>
  </r>
  <r>
    <x v="131"/>
    <x v="6"/>
    <x v="32"/>
    <x v="1"/>
    <x v="2"/>
    <x v="67"/>
    <x v="123"/>
    <x v="109"/>
    <x v="1"/>
    <x v="122"/>
    <x v="0"/>
    <x v="128"/>
    <x v="17"/>
    <x v="0"/>
    <x v="121"/>
    <x v="127"/>
    <x v="127"/>
    <x v="128"/>
    <x v="13"/>
    <x v="3"/>
    <x v="16"/>
    <x v="11"/>
    <x v="0"/>
    <x v="1"/>
    <x v="0"/>
    <x v="4"/>
    <x v="0"/>
  </r>
  <r>
    <x v="132"/>
    <x v="6"/>
    <x v="33"/>
    <x v="1"/>
    <x v="1"/>
    <x v="45"/>
    <x v="124"/>
    <x v="110"/>
    <x v="1"/>
    <x v="123"/>
    <x v="95"/>
    <x v="129"/>
    <x v="15"/>
    <x v="93"/>
    <x v="75"/>
    <x v="128"/>
    <x v="128"/>
    <x v="129"/>
    <x v="13"/>
    <x v="3"/>
    <x v="16"/>
    <x v="11"/>
    <x v="0"/>
    <x v="7"/>
    <x v="3"/>
    <x v="0"/>
    <x v="0"/>
  </r>
  <r>
    <x v="133"/>
    <x v="6"/>
    <x v="33"/>
    <x v="1"/>
    <x v="4"/>
    <x v="4"/>
    <x v="125"/>
    <x v="111"/>
    <x v="1"/>
    <x v="124"/>
    <x v="96"/>
    <x v="130"/>
    <x v="15"/>
    <x v="94"/>
    <x v="122"/>
    <x v="129"/>
    <x v="129"/>
    <x v="130"/>
    <x v="13"/>
    <x v="3"/>
    <x v="16"/>
    <x v="11"/>
    <x v="0"/>
    <x v="7"/>
    <x v="3"/>
    <x v="0"/>
    <x v="0"/>
  </r>
  <r>
    <x v="134"/>
    <x v="6"/>
    <x v="33"/>
    <x v="1"/>
    <x v="5"/>
    <x v="51"/>
    <x v="126"/>
    <x v="112"/>
    <x v="1"/>
    <x v="125"/>
    <x v="97"/>
    <x v="131"/>
    <x v="15"/>
    <x v="95"/>
    <x v="123"/>
    <x v="130"/>
    <x v="130"/>
    <x v="131"/>
    <x v="13"/>
    <x v="3"/>
    <x v="16"/>
    <x v="11"/>
    <x v="0"/>
    <x v="7"/>
    <x v="3"/>
    <x v="0"/>
    <x v="0"/>
  </r>
  <r>
    <x v="135"/>
    <x v="6"/>
    <x v="33"/>
    <x v="1"/>
    <x v="5"/>
    <x v="51"/>
    <x v="127"/>
    <x v="113"/>
    <x v="1"/>
    <x v="126"/>
    <x v="98"/>
    <x v="132"/>
    <x v="15"/>
    <x v="96"/>
    <x v="124"/>
    <x v="131"/>
    <x v="131"/>
    <x v="132"/>
    <x v="13"/>
    <x v="3"/>
    <x v="16"/>
    <x v="11"/>
    <x v="0"/>
    <x v="7"/>
    <x v="3"/>
    <x v="0"/>
    <x v="0"/>
  </r>
  <r>
    <x v="136"/>
    <x v="6"/>
    <x v="33"/>
    <x v="1"/>
    <x v="5"/>
    <x v="51"/>
    <x v="128"/>
    <x v="114"/>
    <x v="1"/>
    <x v="127"/>
    <x v="98"/>
    <x v="133"/>
    <x v="15"/>
    <x v="96"/>
    <x v="125"/>
    <x v="132"/>
    <x v="132"/>
    <x v="133"/>
    <x v="13"/>
    <x v="3"/>
    <x v="16"/>
    <x v="11"/>
    <x v="0"/>
    <x v="1"/>
    <x v="0"/>
    <x v="7"/>
    <x v="0"/>
  </r>
  <r>
    <x v="137"/>
    <x v="6"/>
    <x v="34"/>
    <x v="1"/>
    <x v="15"/>
    <x v="56"/>
    <x v="85"/>
    <x v="21"/>
    <x v="11"/>
    <x v="83"/>
    <x v="0"/>
    <x v="134"/>
    <x v="15"/>
    <x v="32"/>
    <x v="126"/>
    <x v="133"/>
    <x v="85"/>
    <x v="134"/>
    <x v="13"/>
    <x v="3"/>
    <x v="16"/>
    <x v="11"/>
    <x v="0"/>
    <x v="4"/>
    <x v="8"/>
    <x v="8"/>
    <x v="0"/>
  </r>
  <r>
    <x v="138"/>
    <x v="6"/>
    <x v="34"/>
    <x v="1"/>
    <x v="15"/>
    <x v="57"/>
    <x v="85"/>
    <x v="21"/>
    <x v="1"/>
    <x v="128"/>
    <x v="0"/>
    <x v="135"/>
    <x v="15"/>
    <x v="32"/>
    <x v="127"/>
    <x v="134"/>
    <x v="133"/>
    <x v="135"/>
    <x v="13"/>
    <x v="3"/>
    <x v="16"/>
    <x v="11"/>
    <x v="0"/>
    <x v="1"/>
    <x v="0"/>
    <x v="4"/>
    <x v="0"/>
  </r>
  <r>
    <x v="139"/>
    <x v="6"/>
    <x v="35"/>
    <x v="1"/>
    <x v="0"/>
    <x v="82"/>
    <x v="129"/>
    <x v="21"/>
    <x v="6"/>
    <x v="129"/>
    <x v="99"/>
    <x v="136"/>
    <x v="13"/>
    <x v="97"/>
    <x v="128"/>
    <x v="135"/>
    <x v="134"/>
    <x v="136"/>
    <x v="13"/>
    <x v="3"/>
    <x v="16"/>
    <x v="11"/>
    <x v="0"/>
    <x v="11"/>
    <x v="0"/>
    <x v="9"/>
    <x v="0"/>
  </r>
  <r>
    <x v="140"/>
    <x v="6"/>
    <x v="35"/>
    <x v="1"/>
    <x v="0"/>
    <x v="82"/>
    <x v="130"/>
    <x v="115"/>
    <x v="0"/>
    <x v="130"/>
    <x v="100"/>
    <x v="137"/>
    <x v="13"/>
    <x v="98"/>
    <x v="129"/>
    <x v="136"/>
    <x v="135"/>
    <x v="137"/>
    <x v="13"/>
    <x v="3"/>
    <x v="16"/>
    <x v="11"/>
    <x v="0"/>
    <x v="7"/>
    <x v="1"/>
    <x v="0"/>
    <x v="0"/>
  </r>
  <r>
    <x v="141"/>
    <x v="6"/>
    <x v="35"/>
    <x v="1"/>
    <x v="0"/>
    <x v="82"/>
    <x v="131"/>
    <x v="116"/>
    <x v="1"/>
    <x v="130"/>
    <x v="100"/>
    <x v="138"/>
    <x v="13"/>
    <x v="98"/>
    <x v="129"/>
    <x v="137"/>
    <x v="136"/>
    <x v="138"/>
    <x v="13"/>
    <x v="3"/>
    <x v="16"/>
    <x v="11"/>
    <x v="0"/>
    <x v="7"/>
    <x v="3"/>
    <x v="0"/>
    <x v="0"/>
  </r>
  <r>
    <x v="142"/>
    <x v="6"/>
    <x v="35"/>
    <x v="1"/>
    <x v="0"/>
    <x v="82"/>
    <x v="132"/>
    <x v="117"/>
    <x v="1"/>
    <x v="130"/>
    <x v="100"/>
    <x v="138"/>
    <x v="13"/>
    <x v="98"/>
    <x v="129"/>
    <x v="137"/>
    <x v="136"/>
    <x v="138"/>
    <x v="13"/>
    <x v="3"/>
    <x v="16"/>
    <x v="11"/>
    <x v="0"/>
    <x v="7"/>
    <x v="3"/>
    <x v="0"/>
    <x v="0"/>
  </r>
  <r>
    <x v="143"/>
    <x v="6"/>
    <x v="35"/>
    <x v="1"/>
    <x v="0"/>
    <x v="82"/>
    <x v="133"/>
    <x v="118"/>
    <x v="1"/>
    <x v="131"/>
    <x v="100"/>
    <x v="139"/>
    <x v="13"/>
    <x v="98"/>
    <x v="130"/>
    <x v="138"/>
    <x v="137"/>
    <x v="139"/>
    <x v="13"/>
    <x v="3"/>
    <x v="16"/>
    <x v="11"/>
    <x v="0"/>
    <x v="7"/>
    <x v="3"/>
    <x v="0"/>
    <x v="0"/>
  </r>
  <r>
    <x v="144"/>
    <x v="6"/>
    <x v="35"/>
    <x v="2"/>
    <x v="0"/>
    <x v="82"/>
    <x v="134"/>
    <x v="119"/>
    <x v="1"/>
    <x v="131"/>
    <x v="100"/>
    <x v="139"/>
    <x v="13"/>
    <x v="98"/>
    <x v="130"/>
    <x v="138"/>
    <x v="137"/>
    <x v="139"/>
    <x v="13"/>
    <x v="3"/>
    <x v="16"/>
    <x v="11"/>
    <x v="0"/>
    <x v="7"/>
    <x v="3"/>
    <x v="0"/>
    <x v="3"/>
  </r>
  <r>
    <x v="145"/>
    <x v="7"/>
    <x v="36"/>
    <x v="1"/>
    <x v="8"/>
    <x v="46"/>
    <x v="135"/>
    <x v="120"/>
    <x v="4"/>
    <x v="132"/>
    <x v="101"/>
    <x v="140"/>
    <x v="18"/>
    <x v="99"/>
    <x v="131"/>
    <x v="139"/>
    <x v="138"/>
    <x v="140"/>
    <x v="13"/>
    <x v="3"/>
    <x v="16"/>
    <x v="11"/>
    <x v="0"/>
    <x v="7"/>
    <x v="2"/>
    <x v="0"/>
    <x v="0"/>
  </r>
  <r>
    <x v="146"/>
    <x v="7"/>
    <x v="36"/>
    <x v="1"/>
    <x v="8"/>
    <x v="46"/>
    <x v="136"/>
    <x v="121"/>
    <x v="4"/>
    <x v="132"/>
    <x v="102"/>
    <x v="141"/>
    <x v="18"/>
    <x v="100"/>
    <x v="131"/>
    <x v="140"/>
    <x v="139"/>
    <x v="141"/>
    <x v="13"/>
    <x v="3"/>
    <x v="16"/>
    <x v="11"/>
    <x v="0"/>
    <x v="7"/>
    <x v="2"/>
    <x v="0"/>
    <x v="0"/>
  </r>
  <r>
    <x v="147"/>
    <x v="7"/>
    <x v="37"/>
    <x v="1"/>
    <x v="4"/>
    <x v="4"/>
    <x v="137"/>
    <x v="122"/>
    <x v="4"/>
    <x v="133"/>
    <x v="0"/>
    <x v="142"/>
    <x v="18"/>
    <x v="0"/>
    <x v="132"/>
    <x v="141"/>
    <x v="140"/>
    <x v="142"/>
    <x v="13"/>
    <x v="3"/>
    <x v="16"/>
    <x v="11"/>
    <x v="0"/>
    <x v="7"/>
    <x v="2"/>
    <x v="0"/>
    <x v="0"/>
  </r>
  <r>
    <x v="148"/>
    <x v="7"/>
    <x v="37"/>
    <x v="1"/>
    <x v="16"/>
    <x v="83"/>
    <x v="138"/>
    <x v="21"/>
    <x v="10"/>
    <x v="134"/>
    <x v="1"/>
    <x v="143"/>
    <x v="18"/>
    <x v="101"/>
    <x v="133"/>
    <x v="142"/>
    <x v="141"/>
    <x v="143"/>
    <x v="13"/>
    <x v="3"/>
    <x v="16"/>
    <x v="11"/>
    <x v="0"/>
    <x v="7"/>
    <x v="8"/>
    <x v="0"/>
    <x v="0"/>
  </r>
  <r>
    <x v="149"/>
    <x v="7"/>
    <x v="37"/>
    <x v="1"/>
    <x v="7"/>
    <x v="68"/>
    <x v="139"/>
    <x v="123"/>
    <x v="3"/>
    <x v="135"/>
    <x v="103"/>
    <x v="144"/>
    <x v="18"/>
    <x v="102"/>
    <x v="134"/>
    <x v="143"/>
    <x v="142"/>
    <x v="144"/>
    <x v="13"/>
    <x v="3"/>
    <x v="16"/>
    <x v="11"/>
    <x v="0"/>
    <x v="7"/>
    <x v="4"/>
    <x v="0"/>
    <x v="0"/>
  </r>
  <r>
    <x v="150"/>
    <x v="7"/>
    <x v="37"/>
    <x v="2"/>
    <x v="13"/>
    <x v="48"/>
    <x v="70"/>
    <x v="124"/>
    <x v="12"/>
    <x v="136"/>
    <x v="104"/>
    <x v="145"/>
    <x v="19"/>
    <x v="103"/>
    <x v="31"/>
    <x v="144"/>
    <x v="143"/>
    <x v="145"/>
    <x v="13"/>
    <x v="3"/>
    <x v="16"/>
    <x v="11"/>
    <x v="0"/>
    <x v="7"/>
    <x v="9"/>
    <x v="0"/>
    <x v="4"/>
  </r>
  <r>
    <x v="151"/>
    <x v="7"/>
    <x v="38"/>
    <x v="2"/>
    <x v="1"/>
    <x v="45"/>
    <x v="140"/>
    <x v="125"/>
    <x v="1"/>
    <x v="137"/>
    <x v="105"/>
    <x v="146"/>
    <x v="18"/>
    <x v="104"/>
    <x v="135"/>
    <x v="145"/>
    <x v="144"/>
    <x v="146"/>
    <x v="13"/>
    <x v="3"/>
    <x v="16"/>
    <x v="11"/>
    <x v="0"/>
    <x v="7"/>
    <x v="3"/>
    <x v="0"/>
    <x v="3"/>
  </r>
  <r>
    <x v="152"/>
    <x v="7"/>
    <x v="38"/>
    <x v="2"/>
    <x v="5"/>
    <x v="51"/>
    <x v="141"/>
    <x v="126"/>
    <x v="1"/>
    <x v="138"/>
    <x v="106"/>
    <x v="147"/>
    <x v="18"/>
    <x v="105"/>
    <x v="136"/>
    <x v="146"/>
    <x v="145"/>
    <x v="147"/>
    <x v="13"/>
    <x v="3"/>
    <x v="16"/>
    <x v="11"/>
    <x v="0"/>
    <x v="7"/>
    <x v="3"/>
    <x v="0"/>
    <x v="3"/>
  </r>
  <r>
    <x v="153"/>
    <x v="7"/>
    <x v="38"/>
    <x v="2"/>
    <x v="1"/>
    <x v="45"/>
    <x v="142"/>
    <x v="127"/>
    <x v="1"/>
    <x v="139"/>
    <x v="105"/>
    <x v="148"/>
    <x v="18"/>
    <x v="104"/>
    <x v="137"/>
    <x v="147"/>
    <x v="146"/>
    <x v="148"/>
    <x v="13"/>
    <x v="3"/>
    <x v="16"/>
    <x v="11"/>
    <x v="0"/>
    <x v="7"/>
    <x v="3"/>
    <x v="0"/>
    <x v="3"/>
  </r>
  <r>
    <x v="154"/>
    <x v="7"/>
    <x v="38"/>
    <x v="2"/>
    <x v="5"/>
    <x v="51"/>
    <x v="143"/>
    <x v="128"/>
    <x v="1"/>
    <x v="140"/>
    <x v="107"/>
    <x v="149"/>
    <x v="18"/>
    <x v="106"/>
    <x v="138"/>
    <x v="148"/>
    <x v="147"/>
    <x v="149"/>
    <x v="13"/>
    <x v="3"/>
    <x v="16"/>
    <x v="11"/>
    <x v="0"/>
    <x v="7"/>
    <x v="3"/>
    <x v="0"/>
    <x v="3"/>
  </r>
  <r>
    <x v="155"/>
    <x v="7"/>
    <x v="38"/>
    <x v="2"/>
    <x v="5"/>
    <x v="51"/>
    <x v="144"/>
    <x v="129"/>
    <x v="1"/>
    <x v="138"/>
    <x v="108"/>
    <x v="150"/>
    <x v="18"/>
    <x v="107"/>
    <x v="136"/>
    <x v="149"/>
    <x v="148"/>
    <x v="150"/>
    <x v="13"/>
    <x v="3"/>
    <x v="16"/>
    <x v="11"/>
    <x v="0"/>
    <x v="7"/>
    <x v="3"/>
    <x v="0"/>
    <x v="0"/>
  </r>
  <r>
    <x v="156"/>
    <x v="7"/>
    <x v="38"/>
    <x v="2"/>
    <x v="5"/>
    <x v="58"/>
    <x v="145"/>
    <x v="130"/>
    <x v="1"/>
    <x v="141"/>
    <x v="108"/>
    <x v="151"/>
    <x v="18"/>
    <x v="107"/>
    <x v="139"/>
    <x v="150"/>
    <x v="149"/>
    <x v="151"/>
    <x v="13"/>
    <x v="3"/>
    <x v="16"/>
    <x v="11"/>
    <x v="0"/>
    <x v="7"/>
    <x v="3"/>
    <x v="0"/>
    <x v="0"/>
  </r>
  <r>
    <x v="157"/>
    <x v="7"/>
    <x v="38"/>
    <x v="2"/>
    <x v="5"/>
    <x v="51"/>
    <x v="146"/>
    <x v="131"/>
    <x v="1"/>
    <x v="140"/>
    <x v="109"/>
    <x v="152"/>
    <x v="18"/>
    <x v="94"/>
    <x v="138"/>
    <x v="151"/>
    <x v="150"/>
    <x v="152"/>
    <x v="13"/>
    <x v="3"/>
    <x v="16"/>
    <x v="11"/>
    <x v="0"/>
    <x v="7"/>
    <x v="3"/>
    <x v="0"/>
    <x v="0"/>
  </r>
  <r>
    <x v="158"/>
    <x v="7"/>
    <x v="38"/>
    <x v="2"/>
    <x v="1"/>
    <x v="45"/>
    <x v="147"/>
    <x v="132"/>
    <x v="1"/>
    <x v="142"/>
    <x v="110"/>
    <x v="153"/>
    <x v="18"/>
    <x v="108"/>
    <x v="140"/>
    <x v="152"/>
    <x v="151"/>
    <x v="153"/>
    <x v="13"/>
    <x v="3"/>
    <x v="16"/>
    <x v="11"/>
    <x v="0"/>
    <x v="7"/>
    <x v="3"/>
    <x v="0"/>
    <x v="0"/>
  </r>
  <r>
    <x v="159"/>
    <x v="7"/>
    <x v="38"/>
    <x v="2"/>
    <x v="2"/>
    <x v="67"/>
    <x v="148"/>
    <x v="133"/>
    <x v="1"/>
    <x v="143"/>
    <x v="111"/>
    <x v="154"/>
    <x v="18"/>
    <x v="109"/>
    <x v="141"/>
    <x v="153"/>
    <x v="152"/>
    <x v="154"/>
    <x v="13"/>
    <x v="3"/>
    <x v="16"/>
    <x v="11"/>
    <x v="0"/>
    <x v="7"/>
    <x v="3"/>
    <x v="0"/>
    <x v="0"/>
  </r>
  <r>
    <x v="160"/>
    <x v="7"/>
    <x v="38"/>
    <x v="2"/>
    <x v="1"/>
    <x v="45"/>
    <x v="149"/>
    <x v="134"/>
    <x v="1"/>
    <x v="144"/>
    <x v="112"/>
    <x v="155"/>
    <x v="18"/>
    <x v="110"/>
    <x v="142"/>
    <x v="154"/>
    <x v="153"/>
    <x v="155"/>
    <x v="13"/>
    <x v="3"/>
    <x v="16"/>
    <x v="11"/>
    <x v="0"/>
    <x v="7"/>
    <x v="3"/>
    <x v="0"/>
    <x v="0"/>
  </r>
  <r>
    <x v="161"/>
    <x v="7"/>
    <x v="38"/>
    <x v="2"/>
    <x v="4"/>
    <x v="4"/>
    <x v="150"/>
    <x v="21"/>
    <x v="0"/>
    <x v="145"/>
    <x v="113"/>
    <x v="156"/>
    <x v="20"/>
    <x v="111"/>
    <x v="143"/>
    <x v="155"/>
    <x v="154"/>
    <x v="156"/>
    <x v="13"/>
    <x v="3"/>
    <x v="16"/>
    <x v="11"/>
    <x v="0"/>
    <x v="7"/>
    <x v="1"/>
    <x v="0"/>
    <x v="5"/>
  </r>
  <r>
    <x v="162"/>
    <x v="7"/>
    <x v="38"/>
    <x v="2"/>
    <x v="4"/>
    <x v="4"/>
    <x v="150"/>
    <x v="21"/>
    <x v="0"/>
    <x v="145"/>
    <x v="113"/>
    <x v="156"/>
    <x v="20"/>
    <x v="111"/>
    <x v="143"/>
    <x v="155"/>
    <x v="154"/>
    <x v="156"/>
    <x v="13"/>
    <x v="3"/>
    <x v="16"/>
    <x v="11"/>
    <x v="0"/>
    <x v="7"/>
    <x v="1"/>
    <x v="0"/>
    <x v="5"/>
  </r>
  <r>
    <x v="163"/>
    <x v="7"/>
    <x v="39"/>
    <x v="2"/>
    <x v="1"/>
    <x v="45"/>
    <x v="151"/>
    <x v="135"/>
    <x v="1"/>
    <x v="146"/>
    <x v="114"/>
    <x v="157"/>
    <x v="20"/>
    <x v="112"/>
    <x v="144"/>
    <x v="156"/>
    <x v="155"/>
    <x v="157"/>
    <x v="13"/>
    <x v="3"/>
    <x v="16"/>
    <x v="11"/>
    <x v="0"/>
    <x v="7"/>
    <x v="3"/>
    <x v="0"/>
    <x v="3"/>
  </r>
  <r>
    <x v="164"/>
    <x v="7"/>
    <x v="39"/>
    <x v="2"/>
    <x v="10"/>
    <x v="34"/>
    <x v="152"/>
    <x v="136"/>
    <x v="7"/>
    <x v="147"/>
    <x v="115"/>
    <x v="158"/>
    <x v="20"/>
    <x v="113"/>
    <x v="145"/>
    <x v="157"/>
    <x v="156"/>
    <x v="158"/>
    <x v="13"/>
    <x v="3"/>
    <x v="16"/>
    <x v="11"/>
    <x v="0"/>
    <x v="7"/>
    <x v="10"/>
    <x v="0"/>
    <x v="3"/>
  </r>
  <r>
    <x v="165"/>
    <x v="7"/>
    <x v="39"/>
    <x v="2"/>
    <x v="7"/>
    <x v="43"/>
    <x v="153"/>
    <x v="136"/>
    <x v="7"/>
    <x v="148"/>
    <x v="116"/>
    <x v="159"/>
    <x v="20"/>
    <x v="76"/>
    <x v="146"/>
    <x v="158"/>
    <x v="157"/>
    <x v="159"/>
    <x v="13"/>
    <x v="3"/>
    <x v="16"/>
    <x v="11"/>
    <x v="0"/>
    <x v="7"/>
    <x v="10"/>
    <x v="0"/>
    <x v="3"/>
  </r>
  <r>
    <x v="166"/>
    <x v="7"/>
    <x v="40"/>
    <x v="2"/>
    <x v="5"/>
    <x v="51"/>
    <x v="154"/>
    <x v="137"/>
    <x v="1"/>
    <x v="149"/>
    <x v="117"/>
    <x v="160"/>
    <x v="20"/>
    <x v="114"/>
    <x v="147"/>
    <x v="159"/>
    <x v="158"/>
    <x v="160"/>
    <x v="13"/>
    <x v="3"/>
    <x v="16"/>
    <x v="11"/>
    <x v="0"/>
    <x v="7"/>
    <x v="3"/>
    <x v="0"/>
    <x v="3"/>
  </r>
  <r>
    <x v="167"/>
    <x v="7"/>
    <x v="40"/>
    <x v="2"/>
    <x v="0"/>
    <x v="82"/>
    <x v="155"/>
    <x v="138"/>
    <x v="1"/>
    <x v="150"/>
    <x v="118"/>
    <x v="161"/>
    <x v="20"/>
    <x v="115"/>
    <x v="148"/>
    <x v="160"/>
    <x v="159"/>
    <x v="161"/>
    <x v="13"/>
    <x v="3"/>
    <x v="16"/>
    <x v="11"/>
    <x v="0"/>
    <x v="7"/>
    <x v="3"/>
    <x v="0"/>
    <x v="3"/>
  </r>
  <r>
    <x v="168"/>
    <x v="7"/>
    <x v="40"/>
    <x v="2"/>
    <x v="5"/>
    <x v="51"/>
    <x v="156"/>
    <x v="139"/>
    <x v="1"/>
    <x v="151"/>
    <x v="119"/>
    <x v="162"/>
    <x v="20"/>
    <x v="116"/>
    <x v="149"/>
    <x v="161"/>
    <x v="160"/>
    <x v="162"/>
    <x v="13"/>
    <x v="3"/>
    <x v="16"/>
    <x v="11"/>
    <x v="0"/>
    <x v="7"/>
    <x v="3"/>
    <x v="0"/>
    <x v="0"/>
  </r>
  <r>
    <x v="169"/>
    <x v="7"/>
    <x v="40"/>
    <x v="2"/>
    <x v="1"/>
    <x v="45"/>
    <x v="157"/>
    <x v="140"/>
    <x v="1"/>
    <x v="152"/>
    <x v="120"/>
    <x v="163"/>
    <x v="20"/>
    <x v="110"/>
    <x v="150"/>
    <x v="162"/>
    <x v="161"/>
    <x v="163"/>
    <x v="13"/>
    <x v="3"/>
    <x v="16"/>
    <x v="11"/>
    <x v="0"/>
    <x v="7"/>
    <x v="3"/>
    <x v="0"/>
    <x v="0"/>
  </r>
  <r>
    <x v="170"/>
    <x v="7"/>
    <x v="40"/>
    <x v="2"/>
    <x v="17"/>
    <x v="84"/>
    <x v="85"/>
    <x v="21"/>
    <x v="13"/>
    <x v="153"/>
    <x v="30"/>
    <x v="164"/>
    <x v="21"/>
    <x v="0"/>
    <x v="151"/>
    <x v="163"/>
    <x v="162"/>
    <x v="164"/>
    <x v="13"/>
    <x v="3"/>
    <x v="16"/>
    <x v="11"/>
    <x v="0"/>
    <x v="7"/>
    <x v="11"/>
    <x v="0"/>
    <x v="0"/>
  </r>
  <r>
    <x v="171"/>
    <x v="8"/>
    <x v="41"/>
    <x v="2"/>
    <x v="17"/>
    <x v="84"/>
    <x v="85"/>
    <x v="21"/>
    <x v="13"/>
    <x v="154"/>
    <x v="121"/>
    <x v="165"/>
    <x v="22"/>
    <x v="117"/>
    <x v="151"/>
    <x v="163"/>
    <x v="162"/>
    <x v="164"/>
    <x v="13"/>
    <x v="3"/>
    <x v="16"/>
    <x v="11"/>
    <x v="0"/>
    <x v="7"/>
    <x v="11"/>
    <x v="0"/>
    <x v="0"/>
  </r>
  <r>
    <x v="171"/>
    <x v="8"/>
    <x v="41"/>
    <x v="2"/>
    <x v="17"/>
    <x v="84"/>
    <x v="85"/>
    <x v="21"/>
    <x v="13"/>
    <x v="155"/>
    <x v="122"/>
    <x v="166"/>
    <x v="23"/>
    <x v="118"/>
    <x v="151"/>
    <x v="163"/>
    <x v="162"/>
    <x v="164"/>
    <x v="13"/>
    <x v="3"/>
    <x v="16"/>
    <x v="11"/>
    <x v="0"/>
    <x v="7"/>
    <x v="11"/>
    <x v="0"/>
    <x v="0"/>
  </r>
  <r>
    <x v="171"/>
    <x v="8"/>
    <x v="41"/>
    <x v="2"/>
    <x v="17"/>
    <x v="84"/>
    <x v="85"/>
    <x v="21"/>
    <x v="13"/>
    <x v="156"/>
    <x v="122"/>
    <x v="167"/>
    <x v="24"/>
    <x v="119"/>
    <x v="151"/>
    <x v="163"/>
    <x v="162"/>
    <x v="164"/>
    <x v="13"/>
    <x v="3"/>
    <x v="16"/>
    <x v="11"/>
    <x v="0"/>
    <x v="7"/>
    <x v="11"/>
    <x v="0"/>
    <x v="0"/>
  </r>
  <r>
    <x v="171"/>
    <x v="8"/>
    <x v="41"/>
    <x v="2"/>
    <x v="17"/>
    <x v="84"/>
    <x v="85"/>
    <x v="21"/>
    <x v="13"/>
    <x v="157"/>
    <x v="122"/>
    <x v="168"/>
    <x v="25"/>
    <x v="12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pivotCacheRecords>
</file>

<file path=xl/pivotCache/pivotCacheRecords3.xml><?xml version="1.0" encoding="utf-8"?>
<pivotCacheRecords xmlns:r="http://schemas.openxmlformats.org/officeDocument/2006/relationships" xmlns="http://schemas.openxmlformats.org/spreadsheetml/2006/main" count="185">
  <r>
    <x v="0"/>
    <x v="0"/>
    <x v="0"/>
    <x v="0"/>
    <x v="0"/>
    <x v="0"/>
    <x v="0"/>
    <x v="0"/>
    <x v="0"/>
    <x v="0"/>
    <x v="0"/>
    <x v="0"/>
    <x v="0"/>
    <x v="0"/>
    <x v="0"/>
    <x v="0"/>
    <x v="0"/>
    <x v="0"/>
    <x v="0"/>
    <x v="0"/>
    <x v="0"/>
    <x v="0"/>
    <x v="0"/>
    <x v="0"/>
    <x v="0"/>
    <x v="0"/>
    <x v="0"/>
  </r>
  <r>
    <x v="1"/>
    <x v="0"/>
    <x v="0"/>
    <x v="0"/>
    <x v="1"/>
    <x v="1"/>
    <x v="1"/>
    <x v="1"/>
    <x v="1"/>
    <x v="1"/>
    <x v="0"/>
    <x v="1"/>
    <x v="0"/>
    <x v="0"/>
    <x v="1"/>
    <x v="1"/>
    <x v="1"/>
    <x v="1"/>
    <x v="1"/>
    <x v="1"/>
    <x v="0"/>
    <x v="1"/>
    <x v="0"/>
    <x v="1"/>
    <x v="0"/>
    <x v="0"/>
    <x v="0"/>
  </r>
  <r>
    <x v="2"/>
    <x v="0"/>
    <x v="0"/>
    <x v="0"/>
    <x v="2"/>
    <x v="2"/>
    <x v="2"/>
    <x v="2"/>
    <x v="0"/>
    <x v="2"/>
    <x v="0"/>
    <x v="2"/>
    <x v="0"/>
    <x v="0"/>
    <x v="2"/>
    <x v="2"/>
    <x v="2"/>
    <x v="2"/>
    <x v="2"/>
    <x v="2"/>
    <x v="1"/>
    <x v="0"/>
    <x v="0"/>
    <x v="0"/>
    <x v="0"/>
    <x v="0"/>
    <x v="0"/>
  </r>
  <r>
    <x v="3"/>
    <x v="0"/>
    <x v="0"/>
    <x v="0"/>
    <x v="3"/>
    <x v="3"/>
    <x v="3"/>
    <x v="3"/>
    <x v="2"/>
    <x v="3"/>
    <x v="1"/>
    <x v="3"/>
    <x v="0"/>
    <x v="1"/>
    <x v="3"/>
    <x v="3"/>
    <x v="3"/>
    <x v="3"/>
    <x v="2"/>
    <x v="3"/>
    <x v="2"/>
    <x v="2"/>
    <x v="0"/>
    <x v="2"/>
    <x v="1"/>
    <x v="0"/>
    <x v="0"/>
  </r>
  <r>
    <x v="4"/>
    <x v="0"/>
    <x v="0"/>
    <x v="1"/>
    <x v="4"/>
    <x v="4"/>
    <x v="4"/>
    <x v="4"/>
    <x v="1"/>
    <x v="4"/>
    <x v="0"/>
    <x v="4"/>
    <x v="0"/>
    <x v="0"/>
    <x v="4"/>
    <x v="4"/>
    <x v="4"/>
    <x v="4"/>
    <x v="2"/>
    <x v="1"/>
    <x v="0"/>
    <x v="3"/>
    <x v="0"/>
    <x v="1"/>
    <x v="0"/>
    <x v="0"/>
    <x v="0"/>
  </r>
  <r>
    <x v="5"/>
    <x v="0"/>
    <x v="0"/>
    <x v="0"/>
    <x v="4"/>
    <x v="4"/>
    <x v="5"/>
    <x v="2"/>
    <x v="1"/>
    <x v="5"/>
    <x v="0"/>
    <x v="5"/>
    <x v="0"/>
    <x v="0"/>
    <x v="5"/>
    <x v="5"/>
    <x v="5"/>
    <x v="5"/>
    <x v="2"/>
    <x v="2"/>
    <x v="1"/>
    <x v="0"/>
    <x v="0"/>
    <x v="1"/>
    <x v="0"/>
    <x v="0"/>
    <x v="0"/>
  </r>
  <r>
    <x v="6"/>
    <x v="0"/>
    <x v="0"/>
    <x v="0"/>
    <x v="5"/>
    <x v="5"/>
    <x v="6"/>
    <x v="5"/>
    <x v="1"/>
    <x v="6"/>
    <x v="0"/>
    <x v="6"/>
    <x v="0"/>
    <x v="0"/>
    <x v="6"/>
    <x v="6"/>
    <x v="6"/>
    <x v="6"/>
    <x v="2"/>
    <x v="1"/>
    <x v="3"/>
    <x v="4"/>
    <x v="0"/>
    <x v="1"/>
    <x v="0"/>
    <x v="0"/>
    <x v="0"/>
  </r>
  <r>
    <x v="7"/>
    <x v="0"/>
    <x v="0"/>
    <x v="1"/>
    <x v="5"/>
    <x v="6"/>
    <x v="7"/>
    <x v="6"/>
    <x v="1"/>
    <x v="7"/>
    <x v="0"/>
    <x v="7"/>
    <x v="0"/>
    <x v="0"/>
    <x v="7"/>
    <x v="7"/>
    <x v="7"/>
    <x v="7"/>
    <x v="1"/>
    <x v="0"/>
    <x v="0"/>
    <x v="1"/>
    <x v="0"/>
    <x v="1"/>
    <x v="0"/>
    <x v="0"/>
    <x v="0"/>
  </r>
  <r>
    <x v="8"/>
    <x v="0"/>
    <x v="0"/>
    <x v="0"/>
    <x v="6"/>
    <x v="7"/>
    <x v="8"/>
    <x v="7"/>
    <x v="1"/>
    <x v="8"/>
    <x v="2"/>
    <x v="8"/>
    <x v="0"/>
    <x v="2"/>
    <x v="8"/>
    <x v="8"/>
    <x v="8"/>
    <x v="8"/>
    <x v="2"/>
    <x v="1"/>
    <x v="0"/>
    <x v="3"/>
    <x v="0"/>
    <x v="1"/>
    <x v="0"/>
    <x v="0"/>
    <x v="0"/>
  </r>
  <r>
    <x v="9"/>
    <x v="0"/>
    <x v="0"/>
    <x v="0"/>
    <x v="7"/>
    <x v="8"/>
    <x v="9"/>
    <x v="8"/>
    <x v="3"/>
    <x v="9"/>
    <x v="3"/>
    <x v="9"/>
    <x v="0"/>
    <x v="3"/>
    <x v="9"/>
    <x v="9"/>
    <x v="9"/>
    <x v="9"/>
    <x v="2"/>
    <x v="4"/>
    <x v="4"/>
    <x v="5"/>
    <x v="0"/>
    <x v="3"/>
    <x v="0"/>
    <x v="0"/>
    <x v="0"/>
  </r>
  <r>
    <x v="10"/>
    <x v="0"/>
    <x v="0"/>
    <x v="1"/>
    <x v="7"/>
    <x v="9"/>
    <x v="10"/>
    <x v="9"/>
    <x v="1"/>
    <x v="10"/>
    <x v="0"/>
    <x v="10"/>
    <x v="0"/>
    <x v="0"/>
    <x v="10"/>
    <x v="10"/>
    <x v="10"/>
    <x v="10"/>
    <x v="1"/>
    <x v="5"/>
    <x v="0"/>
    <x v="1"/>
    <x v="0"/>
    <x v="1"/>
    <x v="0"/>
    <x v="0"/>
    <x v="0"/>
  </r>
  <r>
    <x v="11"/>
    <x v="0"/>
    <x v="0"/>
    <x v="0"/>
    <x v="8"/>
    <x v="10"/>
    <x v="11"/>
    <x v="10"/>
    <x v="4"/>
    <x v="11"/>
    <x v="4"/>
    <x v="11"/>
    <x v="0"/>
    <x v="4"/>
    <x v="11"/>
    <x v="11"/>
    <x v="11"/>
    <x v="11"/>
    <x v="2"/>
    <x v="1"/>
    <x v="0"/>
    <x v="3"/>
    <x v="0"/>
    <x v="4"/>
    <x v="0"/>
    <x v="0"/>
    <x v="0"/>
  </r>
  <r>
    <x v="12"/>
    <x v="0"/>
    <x v="0"/>
    <x v="1"/>
    <x v="9"/>
    <x v="11"/>
    <x v="12"/>
    <x v="11"/>
    <x v="1"/>
    <x v="12"/>
    <x v="0"/>
    <x v="12"/>
    <x v="0"/>
    <x v="0"/>
    <x v="12"/>
    <x v="12"/>
    <x v="12"/>
    <x v="12"/>
    <x v="1"/>
    <x v="5"/>
    <x v="0"/>
    <x v="1"/>
    <x v="0"/>
    <x v="1"/>
    <x v="0"/>
    <x v="0"/>
    <x v="0"/>
  </r>
  <r>
    <x v="13"/>
    <x v="0"/>
    <x v="0"/>
    <x v="0"/>
    <x v="10"/>
    <x v="12"/>
    <x v="13"/>
    <x v="12"/>
    <x v="1"/>
    <x v="13"/>
    <x v="5"/>
    <x v="13"/>
    <x v="0"/>
    <x v="5"/>
    <x v="13"/>
    <x v="13"/>
    <x v="13"/>
    <x v="13"/>
    <x v="2"/>
    <x v="1"/>
    <x v="0"/>
    <x v="3"/>
    <x v="0"/>
    <x v="1"/>
    <x v="0"/>
    <x v="0"/>
    <x v="0"/>
  </r>
  <r>
    <x v="14"/>
    <x v="0"/>
    <x v="1"/>
    <x v="1"/>
    <x v="6"/>
    <x v="13"/>
    <x v="14"/>
    <x v="13"/>
    <x v="3"/>
    <x v="14"/>
    <x v="1"/>
    <x v="14"/>
    <x v="0"/>
    <x v="1"/>
    <x v="14"/>
    <x v="14"/>
    <x v="14"/>
    <x v="14"/>
    <x v="3"/>
    <x v="3"/>
    <x v="5"/>
    <x v="2"/>
    <x v="0"/>
    <x v="0"/>
    <x v="2"/>
    <x v="0"/>
    <x v="0"/>
  </r>
  <r>
    <x v="15"/>
    <x v="0"/>
    <x v="2"/>
    <x v="1"/>
    <x v="6"/>
    <x v="14"/>
    <x v="15"/>
    <x v="14"/>
    <x v="1"/>
    <x v="15"/>
    <x v="6"/>
    <x v="15"/>
    <x v="1"/>
    <x v="6"/>
    <x v="15"/>
    <x v="15"/>
    <x v="15"/>
    <x v="15"/>
    <x v="4"/>
    <x v="6"/>
    <x v="6"/>
    <x v="6"/>
    <x v="0"/>
    <x v="1"/>
    <x v="0"/>
    <x v="0"/>
    <x v="0"/>
  </r>
  <r>
    <x v="16"/>
    <x v="0"/>
    <x v="2"/>
    <x v="1"/>
    <x v="6"/>
    <x v="15"/>
    <x v="16"/>
    <x v="15"/>
    <x v="1"/>
    <x v="16"/>
    <x v="7"/>
    <x v="16"/>
    <x v="1"/>
    <x v="7"/>
    <x v="16"/>
    <x v="16"/>
    <x v="16"/>
    <x v="16"/>
    <x v="4"/>
    <x v="6"/>
    <x v="6"/>
    <x v="6"/>
    <x v="0"/>
    <x v="1"/>
    <x v="0"/>
    <x v="0"/>
    <x v="0"/>
  </r>
  <r>
    <x v="17"/>
    <x v="0"/>
    <x v="2"/>
    <x v="1"/>
    <x v="6"/>
    <x v="16"/>
    <x v="17"/>
    <x v="16"/>
    <x v="1"/>
    <x v="17"/>
    <x v="8"/>
    <x v="17"/>
    <x v="1"/>
    <x v="5"/>
    <x v="17"/>
    <x v="17"/>
    <x v="17"/>
    <x v="17"/>
    <x v="4"/>
    <x v="6"/>
    <x v="6"/>
    <x v="6"/>
    <x v="0"/>
    <x v="1"/>
    <x v="0"/>
    <x v="0"/>
    <x v="0"/>
  </r>
  <r>
    <x v="18"/>
    <x v="0"/>
    <x v="2"/>
    <x v="1"/>
    <x v="6"/>
    <x v="17"/>
    <x v="18"/>
    <x v="17"/>
    <x v="1"/>
    <x v="18"/>
    <x v="9"/>
    <x v="18"/>
    <x v="1"/>
    <x v="8"/>
    <x v="18"/>
    <x v="18"/>
    <x v="18"/>
    <x v="18"/>
    <x v="4"/>
    <x v="7"/>
    <x v="6"/>
    <x v="6"/>
    <x v="0"/>
    <x v="1"/>
    <x v="0"/>
    <x v="0"/>
    <x v="0"/>
  </r>
  <r>
    <x v="19"/>
    <x v="0"/>
    <x v="2"/>
    <x v="1"/>
    <x v="6"/>
    <x v="18"/>
    <x v="19"/>
    <x v="18"/>
    <x v="1"/>
    <x v="19"/>
    <x v="10"/>
    <x v="19"/>
    <x v="1"/>
    <x v="9"/>
    <x v="19"/>
    <x v="19"/>
    <x v="19"/>
    <x v="19"/>
    <x v="4"/>
    <x v="6"/>
    <x v="6"/>
    <x v="6"/>
    <x v="0"/>
    <x v="1"/>
    <x v="0"/>
    <x v="0"/>
    <x v="0"/>
  </r>
  <r>
    <x v="20"/>
    <x v="0"/>
    <x v="2"/>
    <x v="1"/>
    <x v="6"/>
    <x v="19"/>
    <x v="20"/>
    <x v="18"/>
    <x v="1"/>
    <x v="20"/>
    <x v="8"/>
    <x v="20"/>
    <x v="1"/>
    <x v="5"/>
    <x v="20"/>
    <x v="20"/>
    <x v="20"/>
    <x v="20"/>
    <x v="4"/>
    <x v="6"/>
    <x v="6"/>
    <x v="6"/>
    <x v="0"/>
    <x v="1"/>
    <x v="0"/>
    <x v="0"/>
    <x v="0"/>
  </r>
  <r>
    <x v="21"/>
    <x v="0"/>
    <x v="2"/>
    <x v="1"/>
    <x v="6"/>
    <x v="20"/>
    <x v="21"/>
    <x v="19"/>
    <x v="1"/>
    <x v="21"/>
    <x v="11"/>
    <x v="21"/>
    <x v="1"/>
    <x v="10"/>
    <x v="21"/>
    <x v="21"/>
    <x v="21"/>
    <x v="21"/>
    <x v="4"/>
    <x v="6"/>
    <x v="6"/>
    <x v="6"/>
    <x v="0"/>
    <x v="1"/>
    <x v="0"/>
    <x v="0"/>
    <x v="0"/>
  </r>
  <r>
    <x v="22"/>
    <x v="0"/>
    <x v="2"/>
    <x v="1"/>
    <x v="6"/>
    <x v="21"/>
    <x v="22"/>
    <x v="20"/>
    <x v="1"/>
    <x v="22"/>
    <x v="12"/>
    <x v="22"/>
    <x v="2"/>
    <x v="11"/>
    <x v="22"/>
    <x v="22"/>
    <x v="22"/>
    <x v="22"/>
    <x v="5"/>
    <x v="6"/>
    <x v="7"/>
    <x v="0"/>
    <x v="0"/>
    <x v="1"/>
    <x v="0"/>
    <x v="0"/>
    <x v="0"/>
  </r>
  <r>
    <x v="23"/>
    <x v="0"/>
    <x v="3"/>
    <x v="1"/>
    <x v="6"/>
    <x v="22"/>
    <x v="23"/>
    <x v="21"/>
    <x v="1"/>
    <x v="23"/>
    <x v="13"/>
    <x v="23"/>
    <x v="1"/>
    <x v="12"/>
    <x v="23"/>
    <x v="23"/>
    <x v="23"/>
    <x v="23"/>
    <x v="5"/>
    <x v="3"/>
    <x v="8"/>
    <x v="2"/>
    <x v="0"/>
    <x v="1"/>
    <x v="0"/>
    <x v="0"/>
    <x v="0"/>
  </r>
  <r>
    <x v="24"/>
    <x v="0"/>
    <x v="2"/>
    <x v="0"/>
    <x v="11"/>
    <x v="23"/>
    <x v="24"/>
    <x v="21"/>
    <x v="4"/>
    <x v="24"/>
    <x v="1"/>
    <x v="24"/>
    <x v="1"/>
    <x v="13"/>
    <x v="24"/>
    <x v="24"/>
    <x v="24"/>
    <x v="24"/>
    <x v="4"/>
    <x v="3"/>
    <x v="9"/>
    <x v="2"/>
    <x v="0"/>
    <x v="4"/>
    <x v="0"/>
    <x v="0"/>
    <x v="0"/>
  </r>
  <r>
    <x v="25"/>
    <x v="0"/>
    <x v="4"/>
    <x v="1"/>
    <x v="6"/>
    <x v="24"/>
    <x v="25"/>
    <x v="21"/>
    <x v="1"/>
    <x v="25"/>
    <x v="14"/>
    <x v="25"/>
    <x v="1"/>
    <x v="14"/>
    <x v="25"/>
    <x v="25"/>
    <x v="25"/>
    <x v="25"/>
    <x v="4"/>
    <x v="3"/>
    <x v="9"/>
    <x v="2"/>
    <x v="0"/>
    <x v="1"/>
    <x v="0"/>
    <x v="0"/>
    <x v="0"/>
  </r>
  <r>
    <x v="26"/>
    <x v="0"/>
    <x v="3"/>
    <x v="1"/>
    <x v="6"/>
    <x v="25"/>
    <x v="26"/>
    <x v="21"/>
    <x v="1"/>
    <x v="26"/>
    <x v="15"/>
    <x v="26"/>
    <x v="1"/>
    <x v="15"/>
    <x v="26"/>
    <x v="26"/>
    <x v="26"/>
    <x v="26"/>
    <x v="5"/>
    <x v="3"/>
    <x v="9"/>
    <x v="7"/>
    <x v="0"/>
    <x v="1"/>
    <x v="0"/>
    <x v="0"/>
    <x v="0"/>
  </r>
  <r>
    <x v="27"/>
    <x v="0"/>
    <x v="4"/>
    <x v="1"/>
    <x v="12"/>
    <x v="26"/>
    <x v="27"/>
    <x v="21"/>
    <x v="1"/>
    <x v="27"/>
    <x v="16"/>
    <x v="27"/>
    <x v="3"/>
    <x v="16"/>
    <x v="27"/>
    <x v="27"/>
    <x v="27"/>
    <x v="27"/>
    <x v="4"/>
    <x v="3"/>
    <x v="10"/>
    <x v="7"/>
    <x v="0"/>
    <x v="1"/>
    <x v="0"/>
    <x v="0"/>
    <x v="0"/>
  </r>
  <r>
    <x v="28"/>
    <x v="0"/>
    <x v="2"/>
    <x v="0"/>
    <x v="6"/>
    <x v="27"/>
    <x v="28"/>
    <x v="22"/>
    <x v="1"/>
    <x v="28"/>
    <x v="17"/>
    <x v="28"/>
    <x v="3"/>
    <x v="17"/>
    <x v="28"/>
    <x v="28"/>
    <x v="28"/>
    <x v="28"/>
    <x v="6"/>
    <x v="3"/>
    <x v="7"/>
    <x v="2"/>
    <x v="0"/>
    <x v="1"/>
    <x v="0"/>
    <x v="0"/>
    <x v="0"/>
  </r>
  <r>
    <x v="29"/>
    <x v="0"/>
    <x v="2"/>
    <x v="0"/>
    <x v="13"/>
    <x v="28"/>
    <x v="29"/>
    <x v="22"/>
    <x v="1"/>
    <x v="29"/>
    <x v="17"/>
    <x v="29"/>
    <x v="3"/>
    <x v="17"/>
    <x v="29"/>
    <x v="29"/>
    <x v="29"/>
    <x v="29"/>
    <x v="6"/>
    <x v="3"/>
    <x v="7"/>
    <x v="2"/>
    <x v="0"/>
    <x v="1"/>
    <x v="0"/>
    <x v="0"/>
    <x v="0"/>
  </r>
  <r>
    <x v="30"/>
    <x v="0"/>
    <x v="4"/>
    <x v="1"/>
    <x v="6"/>
    <x v="29"/>
    <x v="30"/>
    <x v="23"/>
    <x v="1"/>
    <x v="30"/>
    <x v="0"/>
    <x v="30"/>
    <x v="3"/>
    <x v="0"/>
    <x v="30"/>
    <x v="30"/>
    <x v="30"/>
    <x v="30"/>
    <x v="4"/>
    <x v="3"/>
    <x v="7"/>
    <x v="8"/>
    <x v="0"/>
    <x v="1"/>
    <x v="0"/>
    <x v="0"/>
    <x v="0"/>
  </r>
  <r>
    <x v="31"/>
    <x v="0"/>
    <x v="4"/>
    <x v="1"/>
    <x v="6"/>
    <x v="15"/>
    <x v="31"/>
    <x v="23"/>
    <x v="1"/>
    <x v="31"/>
    <x v="0"/>
    <x v="31"/>
    <x v="3"/>
    <x v="0"/>
    <x v="31"/>
    <x v="31"/>
    <x v="31"/>
    <x v="31"/>
    <x v="4"/>
    <x v="3"/>
    <x v="7"/>
    <x v="8"/>
    <x v="0"/>
    <x v="1"/>
    <x v="0"/>
    <x v="0"/>
    <x v="0"/>
  </r>
  <r>
    <x v="32"/>
    <x v="0"/>
    <x v="4"/>
    <x v="1"/>
    <x v="6"/>
    <x v="30"/>
    <x v="32"/>
    <x v="24"/>
    <x v="1"/>
    <x v="32"/>
    <x v="0"/>
    <x v="32"/>
    <x v="3"/>
    <x v="0"/>
    <x v="32"/>
    <x v="32"/>
    <x v="32"/>
    <x v="32"/>
    <x v="4"/>
    <x v="3"/>
    <x v="7"/>
    <x v="8"/>
    <x v="0"/>
    <x v="1"/>
    <x v="0"/>
    <x v="0"/>
    <x v="0"/>
  </r>
  <r>
    <x v="33"/>
    <x v="0"/>
    <x v="4"/>
    <x v="1"/>
    <x v="6"/>
    <x v="31"/>
    <x v="33"/>
    <x v="24"/>
    <x v="1"/>
    <x v="31"/>
    <x v="0"/>
    <x v="31"/>
    <x v="3"/>
    <x v="0"/>
    <x v="31"/>
    <x v="31"/>
    <x v="31"/>
    <x v="31"/>
    <x v="4"/>
    <x v="3"/>
    <x v="7"/>
    <x v="8"/>
    <x v="0"/>
    <x v="1"/>
    <x v="0"/>
    <x v="0"/>
    <x v="0"/>
  </r>
  <r>
    <x v="34"/>
    <x v="0"/>
    <x v="4"/>
    <x v="1"/>
    <x v="6"/>
    <x v="32"/>
    <x v="34"/>
    <x v="24"/>
    <x v="1"/>
    <x v="33"/>
    <x v="0"/>
    <x v="33"/>
    <x v="3"/>
    <x v="0"/>
    <x v="33"/>
    <x v="33"/>
    <x v="33"/>
    <x v="33"/>
    <x v="4"/>
    <x v="3"/>
    <x v="7"/>
    <x v="8"/>
    <x v="0"/>
    <x v="1"/>
    <x v="0"/>
    <x v="0"/>
    <x v="0"/>
  </r>
  <r>
    <x v="35"/>
    <x v="1"/>
    <x v="5"/>
    <x v="0"/>
    <x v="0"/>
    <x v="0"/>
    <x v="35"/>
    <x v="25"/>
    <x v="4"/>
    <x v="34"/>
    <x v="18"/>
    <x v="34"/>
    <x v="4"/>
    <x v="18"/>
    <x v="34"/>
    <x v="34"/>
    <x v="34"/>
    <x v="34"/>
    <x v="7"/>
    <x v="8"/>
    <x v="11"/>
    <x v="9"/>
    <x v="0"/>
    <x v="4"/>
    <x v="0"/>
    <x v="0"/>
    <x v="0"/>
  </r>
  <r>
    <x v="36"/>
    <x v="1"/>
    <x v="5"/>
    <x v="0"/>
    <x v="1"/>
    <x v="1"/>
    <x v="36"/>
    <x v="26"/>
    <x v="0"/>
    <x v="35"/>
    <x v="19"/>
    <x v="35"/>
    <x v="4"/>
    <x v="19"/>
    <x v="35"/>
    <x v="35"/>
    <x v="35"/>
    <x v="35"/>
    <x v="8"/>
    <x v="9"/>
    <x v="12"/>
    <x v="1"/>
    <x v="0"/>
    <x v="0"/>
    <x v="0"/>
    <x v="0"/>
    <x v="0"/>
  </r>
  <r>
    <x v="37"/>
    <x v="1"/>
    <x v="5"/>
    <x v="0"/>
    <x v="2"/>
    <x v="2"/>
    <x v="37"/>
    <x v="27"/>
    <x v="1"/>
    <x v="36"/>
    <x v="20"/>
    <x v="36"/>
    <x v="4"/>
    <x v="20"/>
    <x v="36"/>
    <x v="36"/>
    <x v="36"/>
    <x v="36"/>
    <x v="9"/>
    <x v="8"/>
    <x v="11"/>
    <x v="10"/>
    <x v="0"/>
    <x v="1"/>
    <x v="0"/>
    <x v="0"/>
    <x v="0"/>
  </r>
  <r>
    <x v="38"/>
    <x v="1"/>
    <x v="5"/>
    <x v="0"/>
    <x v="10"/>
    <x v="12"/>
    <x v="38"/>
    <x v="27"/>
    <x v="4"/>
    <x v="37"/>
    <x v="21"/>
    <x v="37"/>
    <x v="4"/>
    <x v="21"/>
    <x v="37"/>
    <x v="37"/>
    <x v="37"/>
    <x v="37"/>
    <x v="9"/>
    <x v="8"/>
    <x v="11"/>
    <x v="10"/>
    <x v="0"/>
    <x v="0"/>
    <x v="3"/>
    <x v="0"/>
    <x v="0"/>
  </r>
  <r>
    <x v="39"/>
    <x v="1"/>
    <x v="5"/>
    <x v="1"/>
    <x v="14"/>
    <x v="33"/>
    <x v="39"/>
    <x v="28"/>
    <x v="3"/>
    <x v="38"/>
    <x v="22"/>
    <x v="38"/>
    <x v="4"/>
    <x v="22"/>
    <x v="38"/>
    <x v="38"/>
    <x v="38"/>
    <x v="38"/>
    <x v="9"/>
    <x v="10"/>
    <x v="11"/>
    <x v="10"/>
    <x v="0"/>
    <x v="0"/>
    <x v="2"/>
    <x v="0"/>
    <x v="0"/>
  </r>
  <r>
    <x v="40"/>
    <x v="1"/>
    <x v="5"/>
    <x v="0"/>
    <x v="4"/>
    <x v="4"/>
    <x v="40"/>
    <x v="29"/>
    <x v="1"/>
    <x v="39"/>
    <x v="23"/>
    <x v="39"/>
    <x v="4"/>
    <x v="23"/>
    <x v="39"/>
    <x v="39"/>
    <x v="39"/>
    <x v="39"/>
    <x v="9"/>
    <x v="10"/>
    <x v="13"/>
    <x v="3"/>
    <x v="0"/>
    <x v="1"/>
    <x v="0"/>
    <x v="0"/>
    <x v="0"/>
  </r>
  <r>
    <x v="41"/>
    <x v="1"/>
    <x v="5"/>
    <x v="0"/>
    <x v="5"/>
    <x v="6"/>
    <x v="41"/>
    <x v="30"/>
    <x v="1"/>
    <x v="40"/>
    <x v="24"/>
    <x v="40"/>
    <x v="5"/>
    <x v="24"/>
    <x v="40"/>
    <x v="40"/>
    <x v="40"/>
    <x v="40"/>
    <x v="9"/>
    <x v="10"/>
    <x v="13"/>
    <x v="3"/>
    <x v="0"/>
    <x v="1"/>
    <x v="0"/>
    <x v="0"/>
    <x v="0"/>
  </r>
  <r>
    <x v="42"/>
    <x v="1"/>
    <x v="5"/>
    <x v="0"/>
    <x v="5"/>
    <x v="6"/>
    <x v="42"/>
    <x v="31"/>
    <x v="1"/>
    <x v="41"/>
    <x v="25"/>
    <x v="41"/>
    <x v="5"/>
    <x v="25"/>
    <x v="41"/>
    <x v="41"/>
    <x v="41"/>
    <x v="41"/>
    <x v="9"/>
    <x v="10"/>
    <x v="13"/>
    <x v="3"/>
    <x v="1"/>
    <x v="1"/>
    <x v="0"/>
    <x v="0"/>
    <x v="0"/>
  </r>
  <r>
    <x v="43"/>
    <x v="1"/>
    <x v="6"/>
    <x v="0"/>
    <x v="10"/>
    <x v="34"/>
    <x v="43"/>
    <x v="32"/>
    <x v="0"/>
    <x v="42"/>
    <x v="1"/>
    <x v="42"/>
    <x v="4"/>
    <x v="26"/>
    <x v="42"/>
    <x v="42"/>
    <x v="42"/>
    <x v="42"/>
    <x v="10"/>
    <x v="3"/>
    <x v="14"/>
    <x v="2"/>
    <x v="0"/>
    <x v="0"/>
    <x v="0"/>
    <x v="0"/>
    <x v="0"/>
  </r>
  <r>
    <x v="44"/>
    <x v="1"/>
    <x v="7"/>
    <x v="0"/>
    <x v="13"/>
    <x v="35"/>
    <x v="29"/>
    <x v="33"/>
    <x v="0"/>
    <x v="29"/>
    <x v="1"/>
    <x v="43"/>
    <x v="6"/>
    <x v="27"/>
    <x v="43"/>
    <x v="43"/>
    <x v="29"/>
    <x v="43"/>
    <x v="11"/>
    <x v="3"/>
    <x v="15"/>
    <x v="2"/>
    <x v="0"/>
    <x v="0"/>
    <x v="0"/>
    <x v="0"/>
    <x v="0"/>
  </r>
  <r>
    <x v="45"/>
    <x v="2"/>
    <x v="8"/>
    <x v="0"/>
    <x v="6"/>
    <x v="36"/>
    <x v="44"/>
    <x v="34"/>
    <x v="1"/>
    <x v="43"/>
    <x v="26"/>
    <x v="44"/>
    <x v="7"/>
    <x v="28"/>
    <x v="44"/>
    <x v="44"/>
    <x v="43"/>
    <x v="44"/>
    <x v="12"/>
    <x v="11"/>
    <x v="16"/>
    <x v="11"/>
    <x v="0"/>
    <x v="1"/>
    <x v="0"/>
    <x v="0"/>
    <x v="0"/>
  </r>
  <r>
    <x v="46"/>
    <x v="2"/>
    <x v="8"/>
    <x v="1"/>
    <x v="6"/>
    <x v="37"/>
    <x v="45"/>
    <x v="35"/>
    <x v="1"/>
    <x v="44"/>
    <x v="27"/>
    <x v="45"/>
    <x v="7"/>
    <x v="29"/>
    <x v="45"/>
    <x v="45"/>
    <x v="44"/>
    <x v="45"/>
    <x v="12"/>
    <x v="12"/>
    <x v="16"/>
    <x v="11"/>
    <x v="0"/>
    <x v="1"/>
    <x v="0"/>
    <x v="0"/>
    <x v="0"/>
  </r>
  <r>
    <x v="47"/>
    <x v="2"/>
    <x v="8"/>
    <x v="0"/>
    <x v="6"/>
    <x v="38"/>
    <x v="46"/>
    <x v="36"/>
    <x v="1"/>
    <x v="45"/>
    <x v="28"/>
    <x v="46"/>
    <x v="7"/>
    <x v="30"/>
    <x v="46"/>
    <x v="46"/>
    <x v="45"/>
    <x v="46"/>
    <x v="13"/>
    <x v="13"/>
    <x v="16"/>
    <x v="11"/>
    <x v="0"/>
    <x v="1"/>
    <x v="0"/>
    <x v="0"/>
    <x v="0"/>
  </r>
  <r>
    <x v="48"/>
    <x v="2"/>
    <x v="8"/>
    <x v="0"/>
    <x v="8"/>
    <x v="10"/>
    <x v="47"/>
    <x v="37"/>
    <x v="4"/>
    <x v="46"/>
    <x v="29"/>
    <x v="47"/>
    <x v="7"/>
    <x v="31"/>
    <x v="47"/>
    <x v="47"/>
    <x v="46"/>
    <x v="47"/>
    <x v="13"/>
    <x v="14"/>
    <x v="16"/>
    <x v="11"/>
    <x v="0"/>
    <x v="4"/>
    <x v="0"/>
    <x v="0"/>
    <x v="0"/>
  </r>
  <r>
    <x v="49"/>
    <x v="2"/>
    <x v="8"/>
    <x v="1"/>
    <x v="9"/>
    <x v="39"/>
    <x v="48"/>
    <x v="21"/>
    <x v="1"/>
    <x v="47"/>
    <x v="30"/>
    <x v="48"/>
    <x v="6"/>
    <x v="32"/>
    <x v="48"/>
    <x v="48"/>
    <x v="47"/>
    <x v="48"/>
    <x v="12"/>
    <x v="15"/>
    <x v="16"/>
    <x v="11"/>
    <x v="0"/>
    <x v="1"/>
    <x v="0"/>
    <x v="0"/>
    <x v="0"/>
  </r>
  <r>
    <x v="50"/>
    <x v="2"/>
    <x v="8"/>
    <x v="1"/>
    <x v="6"/>
    <x v="40"/>
    <x v="49"/>
    <x v="38"/>
    <x v="1"/>
    <x v="48"/>
    <x v="31"/>
    <x v="49"/>
    <x v="7"/>
    <x v="33"/>
    <x v="49"/>
    <x v="49"/>
    <x v="48"/>
    <x v="49"/>
    <x v="13"/>
    <x v="3"/>
    <x v="16"/>
    <x v="11"/>
    <x v="0"/>
    <x v="1"/>
    <x v="0"/>
    <x v="0"/>
    <x v="0"/>
  </r>
  <r>
    <x v="51"/>
    <x v="2"/>
    <x v="8"/>
    <x v="1"/>
    <x v="6"/>
    <x v="41"/>
    <x v="50"/>
    <x v="39"/>
    <x v="1"/>
    <x v="49"/>
    <x v="32"/>
    <x v="50"/>
    <x v="7"/>
    <x v="34"/>
    <x v="50"/>
    <x v="50"/>
    <x v="49"/>
    <x v="50"/>
    <x v="12"/>
    <x v="3"/>
    <x v="16"/>
    <x v="11"/>
    <x v="0"/>
    <x v="1"/>
    <x v="0"/>
    <x v="0"/>
    <x v="0"/>
  </r>
  <r>
    <x v="52"/>
    <x v="2"/>
    <x v="8"/>
    <x v="1"/>
    <x v="6"/>
    <x v="40"/>
    <x v="51"/>
    <x v="40"/>
    <x v="1"/>
    <x v="50"/>
    <x v="33"/>
    <x v="51"/>
    <x v="7"/>
    <x v="35"/>
    <x v="51"/>
    <x v="51"/>
    <x v="50"/>
    <x v="51"/>
    <x v="12"/>
    <x v="3"/>
    <x v="16"/>
    <x v="11"/>
    <x v="0"/>
    <x v="1"/>
    <x v="0"/>
    <x v="0"/>
    <x v="0"/>
  </r>
  <r>
    <x v="53"/>
    <x v="2"/>
    <x v="9"/>
    <x v="1"/>
    <x v="6"/>
    <x v="42"/>
    <x v="52"/>
    <x v="41"/>
    <x v="4"/>
    <x v="51"/>
    <x v="34"/>
    <x v="52"/>
    <x v="7"/>
    <x v="36"/>
    <x v="52"/>
    <x v="52"/>
    <x v="51"/>
    <x v="52"/>
    <x v="13"/>
    <x v="16"/>
    <x v="16"/>
    <x v="11"/>
    <x v="0"/>
    <x v="0"/>
    <x v="3"/>
    <x v="0"/>
    <x v="0"/>
  </r>
  <r>
    <x v="54"/>
    <x v="2"/>
    <x v="10"/>
    <x v="1"/>
    <x v="7"/>
    <x v="43"/>
    <x v="53"/>
    <x v="42"/>
    <x v="3"/>
    <x v="51"/>
    <x v="0"/>
    <x v="53"/>
    <x v="7"/>
    <x v="0"/>
    <x v="52"/>
    <x v="53"/>
    <x v="52"/>
    <x v="53"/>
    <x v="13"/>
    <x v="17"/>
    <x v="16"/>
    <x v="11"/>
    <x v="0"/>
    <x v="4"/>
    <x v="1"/>
    <x v="0"/>
    <x v="0"/>
  </r>
  <r>
    <x v="55"/>
    <x v="2"/>
    <x v="10"/>
    <x v="1"/>
    <x v="0"/>
    <x v="0"/>
    <x v="54"/>
    <x v="43"/>
    <x v="1"/>
    <x v="52"/>
    <x v="0"/>
    <x v="54"/>
    <x v="7"/>
    <x v="0"/>
    <x v="53"/>
    <x v="54"/>
    <x v="53"/>
    <x v="54"/>
    <x v="13"/>
    <x v="17"/>
    <x v="16"/>
    <x v="11"/>
    <x v="0"/>
    <x v="1"/>
    <x v="0"/>
    <x v="0"/>
    <x v="0"/>
  </r>
  <r>
    <x v="56"/>
    <x v="2"/>
    <x v="11"/>
    <x v="1"/>
    <x v="2"/>
    <x v="44"/>
    <x v="55"/>
    <x v="44"/>
    <x v="1"/>
    <x v="53"/>
    <x v="35"/>
    <x v="55"/>
    <x v="7"/>
    <x v="37"/>
    <x v="54"/>
    <x v="55"/>
    <x v="54"/>
    <x v="55"/>
    <x v="13"/>
    <x v="18"/>
    <x v="16"/>
    <x v="11"/>
    <x v="0"/>
    <x v="1"/>
    <x v="0"/>
    <x v="0"/>
    <x v="0"/>
  </r>
  <r>
    <x v="57"/>
    <x v="2"/>
    <x v="11"/>
    <x v="1"/>
    <x v="1"/>
    <x v="45"/>
    <x v="56"/>
    <x v="45"/>
    <x v="1"/>
    <x v="54"/>
    <x v="36"/>
    <x v="56"/>
    <x v="7"/>
    <x v="38"/>
    <x v="55"/>
    <x v="56"/>
    <x v="55"/>
    <x v="56"/>
    <x v="13"/>
    <x v="19"/>
    <x v="16"/>
    <x v="11"/>
    <x v="0"/>
    <x v="1"/>
    <x v="0"/>
    <x v="0"/>
    <x v="0"/>
  </r>
  <r>
    <x v="58"/>
    <x v="2"/>
    <x v="11"/>
    <x v="1"/>
    <x v="4"/>
    <x v="4"/>
    <x v="57"/>
    <x v="46"/>
    <x v="1"/>
    <x v="55"/>
    <x v="37"/>
    <x v="57"/>
    <x v="7"/>
    <x v="39"/>
    <x v="56"/>
    <x v="57"/>
    <x v="56"/>
    <x v="57"/>
    <x v="13"/>
    <x v="18"/>
    <x v="16"/>
    <x v="11"/>
    <x v="0"/>
    <x v="1"/>
    <x v="0"/>
    <x v="0"/>
    <x v="0"/>
  </r>
  <r>
    <x v="59"/>
    <x v="2"/>
    <x v="11"/>
    <x v="1"/>
    <x v="8"/>
    <x v="46"/>
    <x v="58"/>
    <x v="47"/>
    <x v="4"/>
    <x v="56"/>
    <x v="38"/>
    <x v="58"/>
    <x v="7"/>
    <x v="40"/>
    <x v="57"/>
    <x v="58"/>
    <x v="57"/>
    <x v="58"/>
    <x v="13"/>
    <x v="18"/>
    <x v="16"/>
    <x v="11"/>
    <x v="0"/>
    <x v="5"/>
    <x v="2"/>
    <x v="0"/>
    <x v="0"/>
  </r>
  <r>
    <x v="60"/>
    <x v="2"/>
    <x v="11"/>
    <x v="1"/>
    <x v="0"/>
    <x v="0"/>
    <x v="59"/>
    <x v="48"/>
    <x v="1"/>
    <x v="57"/>
    <x v="39"/>
    <x v="59"/>
    <x v="7"/>
    <x v="41"/>
    <x v="58"/>
    <x v="59"/>
    <x v="58"/>
    <x v="59"/>
    <x v="13"/>
    <x v="17"/>
    <x v="16"/>
    <x v="11"/>
    <x v="0"/>
    <x v="1"/>
    <x v="0"/>
    <x v="0"/>
    <x v="0"/>
  </r>
  <r>
    <x v="61"/>
    <x v="2"/>
    <x v="11"/>
    <x v="1"/>
    <x v="4"/>
    <x v="4"/>
    <x v="60"/>
    <x v="49"/>
    <x v="1"/>
    <x v="58"/>
    <x v="40"/>
    <x v="60"/>
    <x v="7"/>
    <x v="42"/>
    <x v="59"/>
    <x v="60"/>
    <x v="59"/>
    <x v="60"/>
    <x v="13"/>
    <x v="17"/>
    <x v="16"/>
    <x v="11"/>
    <x v="0"/>
    <x v="1"/>
    <x v="0"/>
    <x v="0"/>
    <x v="0"/>
  </r>
  <r>
    <x v="62"/>
    <x v="2"/>
    <x v="11"/>
    <x v="1"/>
    <x v="8"/>
    <x v="46"/>
    <x v="61"/>
    <x v="50"/>
    <x v="1"/>
    <x v="59"/>
    <x v="41"/>
    <x v="61"/>
    <x v="7"/>
    <x v="43"/>
    <x v="60"/>
    <x v="61"/>
    <x v="60"/>
    <x v="61"/>
    <x v="13"/>
    <x v="17"/>
    <x v="16"/>
    <x v="11"/>
    <x v="0"/>
    <x v="1"/>
    <x v="0"/>
    <x v="1"/>
    <x v="0"/>
  </r>
  <r>
    <x v="63"/>
    <x v="2"/>
    <x v="11"/>
    <x v="1"/>
    <x v="4"/>
    <x v="4"/>
    <x v="62"/>
    <x v="51"/>
    <x v="1"/>
    <x v="55"/>
    <x v="37"/>
    <x v="57"/>
    <x v="7"/>
    <x v="39"/>
    <x v="56"/>
    <x v="57"/>
    <x v="56"/>
    <x v="57"/>
    <x v="13"/>
    <x v="17"/>
    <x v="16"/>
    <x v="11"/>
    <x v="0"/>
    <x v="1"/>
    <x v="0"/>
    <x v="0"/>
    <x v="0"/>
  </r>
  <r>
    <x v="64"/>
    <x v="2"/>
    <x v="12"/>
    <x v="1"/>
    <x v="5"/>
    <x v="6"/>
    <x v="63"/>
    <x v="52"/>
    <x v="1"/>
    <x v="60"/>
    <x v="42"/>
    <x v="62"/>
    <x v="7"/>
    <x v="44"/>
    <x v="61"/>
    <x v="62"/>
    <x v="61"/>
    <x v="62"/>
    <x v="13"/>
    <x v="3"/>
    <x v="16"/>
    <x v="11"/>
    <x v="0"/>
    <x v="1"/>
    <x v="0"/>
    <x v="0"/>
    <x v="0"/>
  </r>
  <r>
    <x v="65"/>
    <x v="2"/>
    <x v="12"/>
    <x v="1"/>
    <x v="5"/>
    <x v="6"/>
    <x v="64"/>
    <x v="53"/>
    <x v="1"/>
    <x v="61"/>
    <x v="43"/>
    <x v="63"/>
    <x v="7"/>
    <x v="45"/>
    <x v="62"/>
    <x v="63"/>
    <x v="62"/>
    <x v="63"/>
    <x v="13"/>
    <x v="3"/>
    <x v="16"/>
    <x v="11"/>
    <x v="0"/>
    <x v="1"/>
    <x v="0"/>
    <x v="0"/>
    <x v="0"/>
  </r>
  <r>
    <x v="66"/>
    <x v="2"/>
    <x v="13"/>
    <x v="1"/>
    <x v="8"/>
    <x v="46"/>
    <x v="65"/>
    <x v="54"/>
    <x v="4"/>
    <x v="62"/>
    <x v="44"/>
    <x v="64"/>
    <x v="7"/>
    <x v="46"/>
    <x v="63"/>
    <x v="64"/>
    <x v="63"/>
    <x v="64"/>
    <x v="13"/>
    <x v="3"/>
    <x v="16"/>
    <x v="11"/>
    <x v="0"/>
    <x v="5"/>
    <x v="2"/>
    <x v="0"/>
    <x v="0"/>
  </r>
  <r>
    <x v="67"/>
    <x v="2"/>
    <x v="14"/>
    <x v="1"/>
    <x v="1"/>
    <x v="45"/>
    <x v="66"/>
    <x v="55"/>
    <x v="0"/>
    <x v="63"/>
    <x v="45"/>
    <x v="65"/>
    <x v="8"/>
    <x v="47"/>
    <x v="64"/>
    <x v="65"/>
    <x v="64"/>
    <x v="65"/>
    <x v="13"/>
    <x v="3"/>
    <x v="16"/>
    <x v="11"/>
    <x v="0"/>
    <x v="0"/>
    <x v="0"/>
    <x v="0"/>
    <x v="0"/>
  </r>
  <r>
    <x v="68"/>
    <x v="2"/>
    <x v="15"/>
    <x v="1"/>
    <x v="2"/>
    <x v="2"/>
    <x v="67"/>
    <x v="56"/>
    <x v="4"/>
    <x v="64"/>
    <x v="46"/>
    <x v="66"/>
    <x v="7"/>
    <x v="48"/>
    <x v="65"/>
    <x v="66"/>
    <x v="65"/>
    <x v="66"/>
    <x v="13"/>
    <x v="3"/>
    <x v="16"/>
    <x v="11"/>
    <x v="0"/>
    <x v="4"/>
    <x v="0"/>
    <x v="0"/>
    <x v="0"/>
  </r>
  <r>
    <x v="69"/>
    <x v="2"/>
    <x v="15"/>
    <x v="1"/>
    <x v="10"/>
    <x v="34"/>
    <x v="68"/>
    <x v="57"/>
    <x v="1"/>
    <x v="65"/>
    <x v="47"/>
    <x v="67"/>
    <x v="7"/>
    <x v="49"/>
    <x v="66"/>
    <x v="67"/>
    <x v="66"/>
    <x v="67"/>
    <x v="13"/>
    <x v="3"/>
    <x v="16"/>
    <x v="11"/>
    <x v="0"/>
    <x v="1"/>
    <x v="0"/>
    <x v="0"/>
    <x v="0"/>
  </r>
  <r>
    <x v="70"/>
    <x v="2"/>
    <x v="15"/>
    <x v="1"/>
    <x v="10"/>
    <x v="34"/>
    <x v="69"/>
    <x v="58"/>
    <x v="0"/>
    <x v="66"/>
    <x v="48"/>
    <x v="68"/>
    <x v="7"/>
    <x v="50"/>
    <x v="67"/>
    <x v="68"/>
    <x v="67"/>
    <x v="68"/>
    <x v="13"/>
    <x v="3"/>
    <x v="16"/>
    <x v="11"/>
    <x v="0"/>
    <x v="0"/>
    <x v="0"/>
    <x v="0"/>
    <x v="0"/>
  </r>
  <r>
    <x v="71"/>
    <x v="3"/>
    <x v="16"/>
    <x v="1"/>
    <x v="13"/>
    <x v="47"/>
    <x v="29"/>
    <x v="59"/>
    <x v="1"/>
    <x v="29"/>
    <x v="1"/>
    <x v="69"/>
    <x v="9"/>
    <x v="51"/>
    <x v="68"/>
    <x v="69"/>
    <x v="68"/>
    <x v="69"/>
    <x v="13"/>
    <x v="3"/>
    <x v="16"/>
    <x v="11"/>
    <x v="0"/>
    <x v="1"/>
    <x v="0"/>
    <x v="0"/>
    <x v="0"/>
  </r>
  <r>
    <x v="72"/>
    <x v="3"/>
    <x v="16"/>
    <x v="1"/>
    <x v="13"/>
    <x v="48"/>
    <x v="70"/>
    <x v="60"/>
    <x v="5"/>
    <x v="67"/>
    <x v="49"/>
    <x v="70"/>
    <x v="10"/>
    <x v="52"/>
    <x v="31"/>
    <x v="70"/>
    <x v="69"/>
    <x v="70"/>
    <x v="13"/>
    <x v="3"/>
    <x v="16"/>
    <x v="11"/>
    <x v="0"/>
    <x v="6"/>
    <x v="0"/>
    <x v="0"/>
    <x v="1"/>
  </r>
  <r>
    <x v="73"/>
    <x v="3"/>
    <x v="17"/>
    <x v="1"/>
    <x v="6"/>
    <x v="49"/>
    <x v="71"/>
    <x v="61"/>
    <x v="0"/>
    <x v="68"/>
    <x v="50"/>
    <x v="71"/>
    <x v="8"/>
    <x v="53"/>
    <x v="69"/>
    <x v="71"/>
    <x v="70"/>
    <x v="71"/>
    <x v="13"/>
    <x v="3"/>
    <x v="16"/>
    <x v="11"/>
    <x v="0"/>
    <x v="7"/>
    <x v="1"/>
    <x v="0"/>
    <x v="0"/>
  </r>
  <r>
    <x v="74"/>
    <x v="3"/>
    <x v="17"/>
    <x v="1"/>
    <x v="6"/>
    <x v="50"/>
    <x v="72"/>
    <x v="62"/>
    <x v="1"/>
    <x v="69"/>
    <x v="0"/>
    <x v="72"/>
    <x v="8"/>
    <x v="0"/>
    <x v="38"/>
    <x v="72"/>
    <x v="71"/>
    <x v="72"/>
    <x v="13"/>
    <x v="3"/>
    <x v="16"/>
    <x v="11"/>
    <x v="0"/>
    <x v="7"/>
    <x v="3"/>
    <x v="0"/>
    <x v="0"/>
  </r>
  <r>
    <x v="75"/>
    <x v="3"/>
    <x v="18"/>
    <x v="1"/>
    <x v="5"/>
    <x v="51"/>
    <x v="73"/>
    <x v="63"/>
    <x v="1"/>
    <x v="70"/>
    <x v="51"/>
    <x v="73"/>
    <x v="9"/>
    <x v="54"/>
    <x v="70"/>
    <x v="73"/>
    <x v="72"/>
    <x v="73"/>
    <x v="13"/>
    <x v="3"/>
    <x v="16"/>
    <x v="11"/>
    <x v="0"/>
    <x v="1"/>
    <x v="0"/>
    <x v="0"/>
    <x v="0"/>
  </r>
  <r>
    <x v="76"/>
    <x v="3"/>
    <x v="18"/>
    <x v="1"/>
    <x v="4"/>
    <x v="52"/>
    <x v="74"/>
    <x v="63"/>
    <x v="1"/>
    <x v="71"/>
    <x v="51"/>
    <x v="74"/>
    <x v="9"/>
    <x v="54"/>
    <x v="71"/>
    <x v="74"/>
    <x v="73"/>
    <x v="74"/>
    <x v="13"/>
    <x v="3"/>
    <x v="16"/>
    <x v="11"/>
    <x v="0"/>
    <x v="1"/>
    <x v="0"/>
    <x v="0"/>
    <x v="0"/>
  </r>
  <r>
    <x v="77"/>
    <x v="3"/>
    <x v="18"/>
    <x v="1"/>
    <x v="5"/>
    <x v="5"/>
    <x v="75"/>
    <x v="63"/>
    <x v="1"/>
    <x v="72"/>
    <x v="51"/>
    <x v="75"/>
    <x v="9"/>
    <x v="54"/>
    <x v="72"/>
    <x v="75"/>
    <x v="74"/>
    <x v="75"/>
    <x v="13"/>
    <x v="3"/>
    <x v="16"/>
    <x v="11"/>
    <x v="0"/>
    <x v="1"/>
    <x v="0"/>
    <x v="2"/>
    <x v="0"/>
  </r>
  <r>
    <x v="78"/>
    <x v="3"/>
    <x v="18"/>
    <x v="1"/>
    <x v="6"/>
    <x v="53"/>
    <x v="76"/>
    <x v="64"/>
    <x v="1"/>
    <x v="73"/>
    <x v="52"/>
    <x v="76"/>
    <x v="9"/>
    <x v="6"/>
    <x v="73"/>
    <x v="76"/>
    <x v="75"/>
    <x v="76"/>
    <x v="13"/>
    <x v="3"/>
    <x v="16"/>
    <x v="11"/>
    <x v="0"/>
    <x v="7"/>
    <x v="3"/>
    <x v="0"/>
    <x v="0"/>
  </r>
  <r>
    <x v="79"/>
    <x v="3"/>
    <x v="18"/>
    <x v="1"/>
    <x v="2"/>
    <x v="2"/>
    <x v="77"/>
    <x v="65"/>
    <x v="4"/>
    <x v="74"/>
    <x v="0"/>
    <x v="77"/>
    <x v="9"/>
    <x v="0"/>
    <x v="74"/>
    <x v="77"/>
    <x v="76"/>
    <x v="77"/>
    <x v="13"/>
    <x v="3"/>
    <x v="16"/>
    <x v="11"/>
    <x v="0"/>
    <x v="5"/>
    <x v="2"/>
    <x v="0"/>
    <x v="0"/>
  </r>
  <r>
    <x v="80"/>
    <x v="3"/>
    <x v="18"/>
    <x v="1"/>
    <x v="4"/>
    <x v="52"/>
    <x v="78"/>
    <x v="66"/>
    <x v="1"/>
    <x v="75"/>
    <x v="0"/>
    <x v="78"/>
    <x v="9"/>
    <x v="0"/>
    <x v="75"/>
    <x v="78"/>
    <x v="77"/>
    <x v="78"/>
    <x v="13"/>
    <x v="3"/>
    <x v="16"/>
    <x v="11"/>
    <x v="0"/>
    <x v="1"/>
    <x v="0"/>
    <x v="0"/>
    <x v="0"/>
  </r>
  <r>
    <x v="81"/>
    <x v="3"/>
    <x v="19"/>
    <x v="1"/>
    <x v="1"/>
    <x v="45"/>
    <x v="79"/>
    <x v="67"/>
    <x v="1"/>
    <x v="76"/>
    <x v="53"/>
    <x v="79"/>
    <x v="9"/>
    <x v="55"/>
    <x v="76"/>
    <x v="79"/>
    <x v="78"/>
    <x v="79"/>
    <x v="13"/>
    <x v="3"/>
    <x v="16"/>
    <x v="11"/>
    <x v="0"/>
    <x v="1"/>
    <x v="0"/>
    <x v="0"/>
    <x v="0"/>
  </r>
  <r>
    <x v="82"/>
    <x v="3"/>
    <x v="20"/>
    <x v="1"/>
    <x v="1"/>
    <x v="45"/>
    <x v="80"/>
    <x v="68"/>
    <x v="1"/>
    <x v="77"/>
    <x v="54"/>
    <x v="80"/>
    <x v="9"/>
    <x v="56"/>
    <x v="77"/>
    <x v="80"/>
    <x v="79"/>
    <x v="80"/>
    <x v="13"/>
    <x v="3"/>
    <x v="16"/>
    <x v="11"/>
    <x v="0"/>
    <x v="1"/>
    <x v="0"/>
    <x v="0"/>
    <x v="0"/>
  </r>
  <r>
    <x v="83"/>
    <x v="3"/>
    <x v="20"/>
    <x v="1"/>
    <x v="0"/>
    <x v="0"/>
    <x v="81"/>
    <x v="69"/>
    <x v="4"/>
    <x v="78"/>
    <x v="55"/>
    <x v="81"/>
    <x v="9"/>
    <x v="57"/>
    <x v="78"/>
    <x v="81"/>
    <x v="80"/>
    <x v="81"/>
    <x v="13"/>
    <x v="3"/>
    <x v="16"/>
    <x v="11"/>
    <x v="0"/>
    <x v="1"/>
    <x v="1"/>
    <x v="0"/>
    <x v="0"/>
  </r>
  <r>
    <x v="84"/>
    <x v="3"/>
    <x v="20"/>
    <x v="1"/>
    <x v="10"/>
    <x v="34"/>
    <x v="82"/>
    <x v="70"/>
    <x v="0"/>
    <x v="79"/>
    <x v="56"/>
    <x v="82"/>
    <x v="9"/>
    <x v="58"/>
    <x v="79"/>
    <x v="82"/>
    <x v="81"/>
    <x v="82"/>
    <x v="13"/>
    <x v="3"/>
    <x v="16"/>
    <x v="11"/>
    <x v="0"/>
    <x v="0"/>
    <x v="0"/>
    <x v="0"/>
    <x v="0"/>
  </r>
  <r>
    <x v="85"/>
    <x v="3"/>
    <x v="21"/>
    <x v="1"/>
    <x v="6"/>
    <x v="54"/>
    <x v="83"/>
    <x v="71"/>
    <x v="0"/>
    <x v="80"/>
    <x v="57"/>
    <x v="83"/>
    <x v="9"/>
    <x v="59"/>
    <x v="80"/>
    <x v="83"/>
    <x v="82"/>
    <x v="83"/>
    <x v="13"/>
    <x v="3"/>
    <x v="16"/>
    <x v="11"/>
    <x v="0"/>
    <x v="7"/>
    <x v="1"/>
    <x v="0"/>
    <x v="0"/>
  </r>
  <r>
    <x v="86"/>
    <x v="3"/>
    <x v="21"/>
    <x v="1"/>
    <x v="6"/>
    <x v="55"/>
    <x v="84"/>
    <x v="72"/>
    <x v="3"/>
    <x v="81"/>
    <x v="58"/>
    <x v="84"/>
    <x v="9"/>
    <x v="43"/>
    <x v="81"/>
    <x v="84"/>
    <x v="83"/>
    <x v="84"/>
    <x v="13"/>
    <x v="3"/>
    <x v="16"/>
    <x v="11"/>
    <x v="0"/>
    <x v="7"/>
    <x v="4"/>
    <x v="0"/>
    <x v="0"/>
  </r>
  <r>
    <x v="87"/>
    <x v="4"/>
    <x v="22"/>
    <x v="2"/>
    <x v="15"/>
    <x v="56"/>
    <x v="85"/>
    <x v="21"/>
    <x v="0"/>
    <x v="82"/>
    <x v="30"/>
    <x v="85"/>
    <x v="9"/>
    <x v="32"/>
    <x v="82"/>
    <x v="85"/>
    <x v="84"/>
    <x v="85"/>
    <x v="13"/>
    <x v="3"/>
    <x v="16"/>
    <x v="11"/>
    <x v="0"/>
    <x v="1"/>
    <x v="3"/>
    <x v="0"/>
    <x v="0"/>
  </r>
  <r>
    <x v="88"/>
    <x v="4"/>
    <x v="22"/>
    <x v="2"/>
    <x v="15"/>
    <x v="57"/>
    <x v="85"/>
    <x v="21"/>
    <x v="0"/>
    <x v="83"/>
    <x v="30"/>
    <x v="86"/>
    <x v="9"/>
    <x v="32"/>
    <x v="83"/>
    <x v="86"/>
    <x v="85"/>
    <x v="86"/>
    <x v="13"/>
    <x v="3"/>
    <x v="16"/>
    <x v="11"/>
    <x v="0"/>
    <x v="1"/>
    <x v="3"/>
    <x v="0"/>
    <x v="0"/>
  </r>
  <r>
    <x v="89"/>
    <x v="4"/>
    <x v="23"/>
    <x v="1"/>
    <x v="5"/>
    <x v="58"/>
    <x v="86"/>
    <x v="73"/>
    <x v="1"/>
    <x v="84"/>
    <x v="59"/>
    <x v="87"/>
    <x v="11"/>
    <x v="60"/>
    <x v="84"/>
    <x v="87"/>
    <x v="86"/>
    <x v="87"/>
    <x v="13"/>
    <x v="3"/>
    <x v="16"/>
    <x v="11"/>
    <x v="0"/>
    <x v="1"/>
    <x v="0"/>
    <x v="3"/>
    <x v="0"/>
  </r>
  <r>
    <x v="90"/>
    <x v="4"/>
    <x v="23"/>
    <x v="1"/>
    <x v="9"/>
    <x v="59"/>
    <x v="87"/>
    <x v="74"/>
    <x v="1"/>
    <x v="85"/>
    <x v="60"/>
    <x v="88"/>
    <x v="11"/>
    <x v="61"/>
    <x v="85"/>
    <x v="88"/>
    <x v="87"/>
    <x v="88"/>
    <x v="13"/>
    <x v="3"/>
    <x v="16"/>
    <x v="11"/>
    <x v="0"/>
    <x v="7"/>
    <x v="3"/>
    <x v="0"/>
    <x v="0"/>
  </r>
  <r>
    <x v="91"/>
    <x v="4"/>
    <x v="23"/>
    <x v="1"/>
    <x v="0"/>
    <x v="0"/>
    <x v="88"/>
    <x v="75"/>
    <x v="1"/>
    <x v="86"/>
    <x v="61"/>
    <x v="89"/>
    <x v="11"/>
    <x v="62"/>
    <x v="86"/>
    <x v="89"/>
    <x v="88"/>
    <x v="89"/>
    <x v="13"/>
    <x v="20"/>
    <x v="16"/>
    <x v="11"/>
    <x v="0"/>
    <x v="1"/>
    <x v="0"/>
    <x v="4"/>
    <x v="0"/>
  </r>
  <r>
    <x v="92"/>
    <x v="4"/>
    <x v="23"/>
    <x v="1"/>
    <x v="10"/>
    <x v="34"/>
    <x v="89"/>
    <x v="75"/>
    <x v="1"/>
    <x v="87"/>
    <x v="62"/>
    <x v="90"/>
    <x v="11"/>
    <x v="63"/>
    <x v="87"/>
    <x v="90"/>
    <x v="89"/>
    <x v="90"/>
    <x v="13"/>
    <x v="20"/>
    <x v="16"/>
    <x v="11"/>
    <x v="0"/>
    <x v="1"/>
    <x v="0"/>
    <x v="4"/>
    <x v="0"/>
  </r>
  <r>
    <x v="93"/>
    <x v="4"/>
    <x v="23"/>
    <x v="1"/>
    <x v="9"/>
    <x v="60"/>
    <x v="90"/>
    <x v="76"/>
    <x v="1"/>
    <x v="87"/>
    <x v="63"/>
    <x v="91"/>
    <x v="11"/>
    <x v="64"/>
    <x v="87"/>
    <x v="91"/>
    <x v="90"/>
    <x v="91"/>
    <x v="13"/>
    <x v="21"/>
    <x v="16"/>
    <x v="11"/>
    <x v="0"/>
    <x v="7"/>
    <x v="3"/>
    <x v="0"/>
    <x v="0"/>
  </r>
  <r>
    <x v="94"/>
    <x v="4"/>
    <x v="23"/>
    <x v="1"/>
    <x v="6"/>
    <x v="61"/>
    <x v="91"/>
    <x v="77"/>
    <x v="1"/>
    <x v="88"/>
    <x v="64"/>
    <x v="92"/>
    <x v="11"/>
    <x v="65"/>
    <x v="88"/>
    <x v="92"/>
    <x v="91"/>
    <x v="92"/>
    <x v="13"/>
    <x v="3"/>
    <x v="16"/>
    <x v="11"/>
    <x v="0"/>
    <x v="7"/>
    <x v="3"/>
    <x v="0"/>
    <x v="0"/>
  </r>
  <r>
    <x v="95"/>
    <x v="4"/>
    <x v="23"/>
    <x v="1"/>
    <x v="9"/>
    <x v="62"/>
    <x v="92"/>
    <x v="78"/>
    <x v="1"/>
    <x v="89"/>
    <x v="65"/>
    <x v="93"/>
    <x v="11"/>
    <x v="66"/>
    <x v="89"/>
    <x v="93"/>
    <x v="92"/>
    <x v="93"/>
    <x v="13"/>
    <x v="3"/>
    <x v="16"/>
    <x v="11"/>
    <x v="0"/>
    <x v="7"/>
    <x v="3"/>
    <x v="0"/>
    <x v="0"/>
  </r>
  <r>
    <x v="96"/>
    <x v="4"/>
    <x v="23"/>
    <x v="1"/>
    <x v="9"/>
    <x v="63"/>
    <x v="93"/>
    <x v="79"/>
    <x v="6"/>
    <x v="90"/>
    <x v="66"/>
    <x v="94"/>
    <x v="11"/>
    <x v="67"/>
    <x v="90"/>
    <x v="94"/>
    <x v="93"/>
    <x v="94"/>
    <x v="13"/>
    <x v="3"/>
    <x v="16"/>
    <x v="11"/>
    <x v="0"/>
    <x v="7"/>
    <x v="5"/>
    <x v="0"/>
    <x v="0"/>
  </r>
  <r>
    <x v="97"/>
    <x v="4"/>
    <x v="23"/>
    <x v="1"/>
    <x v="7"/>
    <x v="64"/>
    <x v="94"/>
    <x v="80"/>
    <x v="1"/>
    <x v="91"/>
    <x v="67"/>
    <x v="95"/>
    <x v="11"/>
    <x v="68"/>
    <x v="91"/>
    <x v="95"/>
    <x v="94"/>
    <x v="95"/>
    <x v="13"/>
    <x v="3"/>
    <x v="16"/>
    <x v="11"/>
    <x v="0"/>
    <x v="1"/>
    <x v="0"/>
    <x v="0"/>
    <x v="0"/>
  </r>
  <r>
    <x v="98"/>
    <x v="4"/>
    <x v="23"/>
    <x v="1"/>
    <x v="9"/>
    <x v="65"/>
    <x v="95"/>
    <x v="81"/>
    <x v="0"/>
    <x v="92"/>
    <x v="68"/>
    <x v="96"/>
    <x v="11"/>
    <x v="69"/>
    <x v="92"/>
    <x v="96"/>
    <x v="95"/>
    <x v="96"/>
    <x v="13"/>
    <x v="3"/>
    <x v="16"/>
    <x v="11"/>
    <x v="0"/>
    <x v="7"/>
    <x v="1"/>
    <x v="0"/>
    <x v="0"/>
  </r>
  <r>
    <x v="99"/>
    <x v="4"/>
    <x v="23"/>
    <x v="1"/>
    <x v="8"/>
    <x v="66"/>
    <x v="96"/>
    <x v="82"/>
    <x v="1"/>
    <x v="93"/>
    <x v="69"/>
    <x v="97"/>
    <x v="11"/>
    <x v="70"/>
    <x v="93"/>
    <x v="97"/>
    <x v="96"/>
    <x v="97"/>
    <x v="13"/>
    <x v="3"/>
    <x v="16"/>
    <x v="11"/>
    <x v="0"/>
    <x v="1"/>
    <x v="0"/>
    <x v="3"/>
    <x v="0"/>
  </r>
  <r>
    <x v="100"/>
    <x v="4"/>
    <x v="23"/>
    <x v="1"/>
    <x v="2"/>
    <x v="67"/>
    <x v="97"/>
    <x v="83"/>
    <x v="1"/>
    <x v="94"/>
    <x v="70"/>
    <x v="98"/>
    <x v="11"/>
    <x v="71"/>
    <x v="94"/>
    <x v="98"/>
    <x v="97"/>
    <x v="98"/>
    <x v="13"/>
    <x v="3"/>
    <x v="16"/>
    <x v="11"/>
    <x v="0"/>
    <x v="1"/>
    <x v="0"/>
    <x v="0"/>
    <x v="0"/>
  </r>
  <r>
    <x v="101"/>
    <x v="4"/>
    <x v="23"/>
    <x v="1"/>
    <x v="7"/>
    <x v="68"/>
    <x v="98"/>
    <x v="84"/>
    <x v="1"/>
    <x v="95"/>
    <x v="71"/>
    <x v="99"/>
    <x v="11"/>
    <x v="58"/>
    <x v="95"/>
    <x v="99"/>
    <x v="98"/>
    <x v="99"/>
    <x v="13"/>
    <x v="3"/>
    <x v="16"/>
    <x v="11"/>
    <x v="0"/>
    <x v="1"/>
    <x v="0"/>
    <x v="4"/>
    <x v="0"/>
  </r>
  <r>
    <x v="102"/>
    <x v="4"/>
    <x v="23"/>
    <x v="1"/>
    <x v="9"/>
    <x v="69"/>
    <x v="99"/>
    <x v="85"/>
    <x v="1"/>
    <x v="96"/>
    <x v="72"/>
    <x v="100"/>
    <x v="11"/>
    <x v="72"/>
    <x v="96"/>
    <x v="100"/>
    <x v="99"/>
    <x v="100"/>
    <x v="13"/>
    <x v="3"/>
    <x v="16"/>
    <x v="11"/>
    <x v="0"/>
    <x v="7"/>
    <x v="3"/>
    <x v="0"/>
    <x v="0"/>
  </r>
  <r>
    <x v="103"/>
    <x v="4"/>
    <x v="24"/>
    <x v="1"/>
    <x v="9"/>
    <x v="4"/>
    <x v="100"/>
    <x v="86"/>
    <x v="1"/>
    <x v="97"/>
    <x v="73"/>
    <x v="101"/>
    <x v="12"/>
    <x v="73"/>
    <x v="97"/>
    <x v="101"/>
    <x v="100"/>
    <x v="101"/>
    <x v="13"/>
    <x v="3"/>
    <x v="16"/>
    <x v="11"/>
    <x v="0"/>
    <x v="5"/>
    <x v="3"/>
    <x v="5"/>
    <x v="0"/>
  </r>
  <r>
    <x v="104"/>
    <x v="4"/>
    <x v="24"/>
    <x v="1"/>
    <x v="6"/>
    <x v="70"/>
    <x v="101"/>
    <x v="87"/>
    <x v="1"/>
    <x v="98"/>
    <x v="74"/>
    <x v="102"/>
    <x v="12"/>
    <x v="8"/>
    <x v="98"/>
    <x v="102"/>
    <x v="101"/>
    <x v="102"/>
    <x v="13"/>
    <x v="3"/>
    <x v="16"/>
    <x v="11"/>
    <x v="0"/>
    <x v="7"/>
    <x v="3"/>
    <x v="0"/>
    <x v="0"/>
  </r>
  <r>
    <x v="105"/>
    <x v="4"/>
    <x v="24"/>
    <x v="1"/>
    <x v="9"/>
    <x v="71"/>
    <x v="102"/>
    <x v="88"/>
    <x v="1"/>
    <x v="99"/>
    <x v="75"/>
    <x v="103"/>
    <x v="12"/>
    <x v="74"/>
    <x v="99"/>
    <x v="103"/>
    <x v="102"/>
    <x v="103"/>
    <x v="13"/>
    <x v="3"/>
    <x v="16"/>
    <x v="11"/>
    <x v="0"/>
    <x v="7"/>
    <x v="3"/>
    <x v="0"/>
    <x v="0"/>
  </r>
  <r>
    <x v="106"/>
    <x v="4"/>
    <x v="25"/>
    <x v="1"/>
    <x v="4"/>
    <x v="52"/>
    <x v="103"/>
    <x v="21"/>
    <x v="1"/>
    <x v="100"/>
    <x v="76"/>
    <x v="104"/>
    <x v="13"/>
    <x v="75"/>
    <x v="100"/>
    <x v="104"/>
    <x v="103"/>
    <x v="104"/>
    <x v="13"/>
    <x v="3"/>
    <x v="16"/>
    <x v="11"/>
    <x v="0"/>
    <x v="1"/>
    <x v="0"/>
    <x v="0"/>
    <x v="0"/>
  </r>
  <r>
    <x v="107"/>
    <x v="4"/>
    <x v="26"/>
    <x v="1"/>
    <x v="6"/>
    <x v="72"/>
    <x v="104"/>
    <x v="89"/>
    <x v="1"/>
    <x v="101"/>
    <x v="77"/>
    <x v="105"/>
    <x v="14"/>
    <x v="76"/>
    <x v="101"/>
    <x v="105"/>
    <x v="104"/>
    <x v="105"/>
    <x v="13"/>
    <x v="3"/>
    <x v="16"/>
    <x v="11"/>
    <x v="0"/>
    <x v="7"/>
    <x v="3"/>
    <x v="0"/>
    <x v="0"/>
  </r>
  <r>
    <x v="108"/>
    <x v="4"/>
    <x v="26"/>
    <x v="1"/>
    <x v="1"/>
    <x v="45"/>
    <x v="105"/>
    <x v="89"/>
    <x v="1"/>
    <x v="102"/>
    <x v="78"/>
    <x v="106"/>
    <x v="14"/>
    <x v="77"/>
    <x v="102"/>
    <x v="106"/>
    <x v="105"/>
    <x v="106"/>
    <x v="13"/>
    <x v="3"/>
    <x v="16"/>
    <x v="11"/>
    <x v="0"/>
    <x v="1"/>
    <x v="0"/>
    <x v="4"/>
    <x v="0"/>
  </r>
  <r>
    <x v="109"/>
    <x v="4"/>
    <x v="26"/>
    <x v="1"/>
    <x v="7"/>
    <x v="43"/>
    <x v="106"/>
    <x v="90"/>
    <x v="7"/>
    <x v="103"/>
    <x v="79"/>
    <x v="107"/>
    <x v="12"/>
    <x v="78"/>
    <x v="103"/>
    <x v="0"/>
    <x v="106"/>
    <x v="107"/>
    <x v="13"/>
    <x v="3"/>
    <x v="16"/>
    <x v="11"/>
    <x v="0"/>
    <x v="0"/>
    <x v="6"/>
    <x v="6"/>
    <x v="0"/>
  </r>
  <r>
    <x v="110"/>
    <x v="4"/>
    <x v="27"/>
    <x v="1"/>
    <x v="16"/>
    <x v="73"/>
    <x v="107"/>
    <x v="91"/>
    <x v="1"/>
    <x v="104"/>
    <x v="80"/>
    <x v="108"/>
    <x v="15"/>
    <x v="79"/>
    <x v="104"/>
    <x v="107"/>
    <x v="107"/>
    <x v="108"/>
    <x v="13"/>
    <x v="3"/>
    <x v="16"/>
    <x v="11"/>
    <x v="0"/>
    <x v="7"/>
    <x v="3"/>
    <x v="0"/>
    <x v="0"/>
  </r>
  <r>
    <x v="111"/>
    <x v="4"/>
    <x v="27"/>
    <x v="1"/>
    <x v="9"/>
    <x v="74"/>
    <x v="108"/>
    <x v="91"/>
    <x v="1"/>
    <x v="105"/>
    <x v="80"/>
    <x v="109"/>
    <x v="15"/>
    <x v="79"/>
    <x v="105"/>
    <x v="108"/>
    <x v="108"/>
    <x v="109"/>
    <x v="13"/>
    <x v="3"/>
    <x v="16"/>
    <x v="11"/>
    <x v="0"/>
    <x v="7"/>
    <x v="3"/>
    <x v="0"/>
    <x v="0"/>
  </r>
  <r>
    <x v="112"/>
    <x v="4"/>
    <x v="28"/>
    <x v="1"/>
    <x v="9"/>
    <x v="75"/>
    <x v="109"/>
    <x v="92"/>
    <x v="1"/>
    <x v="106"/>
    <x v="81"/>
    <x v="110"/>
    <x v="15"/>
    <x v="80"/>
    <x v="106"/>
    <x v="109"/>
    <x v="109"/>
    <x v="110"/>
    <x v="13"/>
    <x v="3"/>
    <x v="16"/>
    <x v="11"/>
    <x v="0"/>
    <x v="7"/>
    <x v="3"/>
    <x v="0"/>
    <x v="0"/>
  </r>
  <r>
    <x v="113"/>
    <x v="4"/>
    <x v="28"/>
    <x v="1"/>
    <x v="8"/>
    <x v="76"/>
    <x v="110"/>
    <x v="93"/>
    <x v="1"/>
    <x v="107"/>
    <x v="82"/>
    <x v="111"/>
    <x v="15"/>
    <x v="81"/>
    <x v="107"/>
    <x v="110"/>
    <x v="110"/>
    <x v="111"/>
    <x v="13"/>
    <x v="3"/>
    <x v="16"/>
    <x v="11"/>
    <x v="0"/>
    <x v="1"/>
    <x v="0"/>
    <x v="4"/>
    <x v="0"/>
  </r>
  <r>
    <x v="114"/>
    <x v="4"/>
    <x v="28"/>
    <x v="0"/>
    <x v="5"/>
    <x v="6"/>
    <x v="111"/>
    <x v="93"/>
    <x v="1"/>
    <x v="108"/>
    <x v="83"/>
    <x v="112"/>
    <x v="15"/>
    <x v="82"/>
    <x v="108"/>
    <x v="111"/>
    <x v="111"/>
    <x v="112"/>
    <x v="13"/>
    <x v="3"/>
    <x v="16"/>
    <x v="11"/>
    <x v="0"/>
    <x v="1"/>
    <x v="0"/>
    <x v="1"/>
    <x v="0"/>
  </r>
  <r>
    <x v="115"/>
    <x v="4"/>
    <x v="28"/>
    <x v="1"/>
    <x v="6"/>
    <x v="77"/>
    <x v="112"/>
    <x v="94"/>
    <x v="1"/>
    <x v="109"/>
    <x v="84"/>
    <x v="113"/>
    <x v="15"/>
    <x v="83"/>
    <x v="109"/>
    <x v="112"/>
    <x v="112"/>
    <x v="113"/>
    <x v="13"/>
    <x v="3"/>
    <x v="16"/>
    <x v="11"/>
    <x v="0"/>
    <x v="7"/>
    <x v="3"/>
    <x v="0"/>
    <x v="0"/>
  </r>
  <r>
    <x v="116"/>
    <x v="4"/>
    <x v="28"/>
    <x v="1"/>
    <x v="6"/>
    <x v="78"/>
    <x v="113"/>
    <x v="95"/>
    <x v="1"/>
    <x v="110"/>
    <x v="85"/>
    <x v="114"/>
    <x v="15"/>
    <x v="84"/>
    <x v="110"/>
    <x v="113"/>
    <x v="113"/>
    <x v="114"/>
    <x v="13"/>
    <x v="3"/>
    <x v="16"/>
    <x v="11"/>
    <x v="0"/>
    <x v="7"/>
    <x v="3"/>
    <x v="0"/>
    <x v="0"/>
  </r>
  <r>
    <x v="117"/>
    <x v="5"/>
    <x v="29"/>
    <x v="0"/>
    <x v="3"/>
    <x v="3"/>
    <x v="3"/>
    <x v="96"/>
    <x v="8"/>
    <x v="111"/>
    <x v="1"/>
    <x v="115"/>
    <x v="13"/>
    <x v="85"/>
    <x v="111"/>
    <x v="114"/>
    <x v="114"/>
    <x v="115"/>
    <x v="2"/>
    <x v="3"/>
    <x v="2"/>
    <x v="2"/>
    <x v="0"/>
    <x v="8"/>
    <x v="7"/>
    <x v="0"/>
    <x v="0"/>
  </r>
  <r>
    <x v="118"/>
    <x v="5"/>
    <x v="29"/>
    <x v="0"/>
    <x v="13"/>
    <x v="48"/>
    <x v="70"/>
    <x v="97"/>
    <x v="9"/>
    <x v="112"/>
    <x v="86"/>
    <x v="116"/>
    <x v="16"/>
    <x v="86"/>
    <x v="31"/>
    <x v="115"/>
    <x v="115"/>
    <x v="116"/>
    <x v="13"/>
    <x v="3"/>
    <x v="16"/>
    <x v="11"/>
    <x v="0"/>
    <x v="9"/>
    <x v="0"/>
    <x v="0"/>
    <x v="2"/>
  </r>
  <r>
    <x v="119"/>
    <x v="5"/>
    <x v="29"/>
    <x v="0"/>
    <x v="13"/>
    <x v="48"/>
    <x v="70"/>
    <x v="98"/>
    <x v="9"/>
    <x v="112"/>
    <x v="86"/>
    <x v="116"/>
    <x v="16"/>
    <x v="86"/>
    <x v="31"/>
    <x v="115"/>
    <x v="115"/>
    <x v="116"/>
    <x v="13"/>
    <x v="3"/>
    <x v="16"/>
    <x v="11"/>
    <x v="0"/>
    <x v="10"/>
    <x v="1"/>
    <x v="0"/>
    <x v="2"/>
  </r>
  <r>
    <x v="120"/>
    <x v="5"/>
    <x v="30"/>
    <x v="1"/>
    <x v="9"/>
    <x v="79"/>
    <x v="114"/>
    <x v="99"/>
    <x v="1"/>
    <x v="113"/>
    <x v="0"/>
    <x v="117"/>
    <x v="13"/>
    <x v="0"/>
    <x v="112"/>
    <x v="116"/>
    <x v="116"/>
    <x v="117"/>
    <x v="13"/>
    <x v="3"/>
    <x v="16"/>
    <x v="11"/>
    <x v="0"/>
    <x v="7"/>
    <x v="3"/>
    <x v="0"/>
    <x v="0"/>
  </r>
  <r>
    <x v="121"/>
    <x v="5"/>
    <x v="30"/>
    <x v="1"/>
    <x v="8"/>
    <x v="10"/>
    <x v="115"/>
    <x v="100"/>
    <x v="1"/>
    <x v="114"/>
    <x v="87"/>
    <x v="118"/>
    <x v="13"/>
    <x v="74"/>
    <x v="113"/>
    <x v="117"/>
    <x v="117"/>
    <x v="118"/>
    <x v="13"/>
    <x v="3"/>
    <x v="16"/>
    <x v="11"/>
    <x v="0"/>
    <x v="1"/>
    <x v="0"/>
    <x v="2"/>
    <x v="0"/>
  </r>
  <r>
    <x v="122"/>
    <x v="5"/>
    <x v="30"/>
    <x v="1"/>
    <x v="5"/>
    <x v="58"/>
    <x v="116"/>
    <x v="100"/>
    <x v="1"/>
    <x v="115"/>
    <x v="88"/>
    <x v="119"/>
    <x v="13"/>
    <x v="87"/>
    <x v="114"/>
    <x v="118"/>
    <x v="118"/>
    <x v="119"/>
    <x v="13"/>
    <x v="3"/>
    <x v="16"/>
    <x v="11"/>
    <x v="0"/>
    <x v="1"/>
    <x v="0"/>
    <x v="4"/>
    <x v="0"/>
  </r>
  <r>
    <x v="123"/>
    <x v="5"/>
    <x v="30"/>
    <x v="1"/>
    <x v="10"/>
    <x v="34"/>
    <x v="117"/>
    <x v="101"/>
    <x v="3"/>
    <x v="116"/>
    <x v="0"/>
    <x v="120"/>
    <x v="13"/>
    <x v="0"/>
    <x v="115"/>
    <x v="119"/>
    <x v="119"/>
    <x v="120"/>
    <x v="13"/>
    <x v="3"/>
    <x v="16"/>
    <x v="11"/>
    <x v="0"/>
    <x v="0"/>
    <x v="2"/>
    <x v="6"/>
    <x v="0"/>
  </r>
  <r>
    <x v="124"/>
    <x v="5"/>
    <x v="30"/>
    <x v="1"/>
    <x v="9"/>
    <x v="80"/>
    <x v="118"/>
    <x v="102"/>
    <x v="1"/>
    <x v="117"/>
    <x v="89"/>
    <x v="121"/>
    <x v="13"/>
    <x v="88"/>
    <x v="116"/>
    <x v="120"/>
    <x v="120"/>
    <x v="121"/>
    <x v="13"/>
    <x v="3"/>
    <x v="16"/>
    <x v="11"/>
    <x v="0"/>
    <x v="7"/>
    <x v="3"/>
    <x v="0"/>
    <x v="0"/>
  </r>
  <r>
    <x v="125"/>
    <x v="6"/>
    <x v="31"/>
    <x v="1"/>
    <x v="1"/>
    <x v="45"/>
    <x v="119"/>
    <x v="103"/>
    <x v="1"/>
    <x v="118"/>
    <x v="90"/>
    <x v="122"/>
    <x v="17"/>
    <x v="89"/>
    <x v="117"/>
    <x v="121"/>
    <x v="121"/>
    <x v="122"/>
    <x v="13"/>
    <x v="3"/>
    <x v="16"/>
    <x v="11"/>
    <x v="0"/>
    <x v="1"/>
    <x v="0"/>
    <x v="1"/>
    <x v="0"/>
  </r>
  <r>
    <x v="126"/>
    <x v="6"/>
    <x v="31"/>
    <x v="1"/>
    <x v="4"/>
    <x v="4"/>
    <x v="120"/>
    <x v="104"/>
    <x v="1"/>
    <x v="119"/>
    <x v="91"/>
    <x v="123"/>
    <x v="17"/>
    <x v="81"/>
    <x v="118"/>
    <x v="122"/>
    <x v="122"/>
    <x v="123"/>
    <x v="13"/>
    <x v="3"/>
    <x v="16"/>
    <x v="11"/>
    <x v="0"/>
    <x v="1"/>
    <x v="0"/>
    <x v="1"/>
    <x v="0"/>
  </r>
  <r>
    <x v="127"/>
    <x v="6"/>
    <x v="31"/>
    <x v="1"/>
    <x v="0"/>
    <x v="81"/>
    <x v="121"/>
    <x v="105"/>
    <x v="10"/>
    <x v="120"/>
    <x v="92"/>
    <x v="124"/>
    <x v="17"/>
    <x v="90"/>
    <x v="119"/>
    <x v="123"/>
    <x v="123"/>
    <x v="124"/>
    <x v="13"/>
    <x v="3"/>
    <x v="16"/>
    <x v="11"/>
    <x v="0"/>
    <x v="7"/>
    <x v="8"/>
    <x v="0"/>
    <x v="0"/>
  </r>
  <r>
    <x v="128"/>
    <x v="6"/>
    <x v="31"/>
    <x v="1"/>
    <x v="2"/>
    <x v="2"/>
    <x v="122"/>
    <x v="106"/>
    <x v="3"/>
    <x v="121"/>
    <x v="0"/>
    <x v="125"/>
    <x v="17"/>
    <x v="0"/>
    <x v="120"/>
    <x v="124"/>
    <x v="124"/>
    <x v="125"/>
    <x v="13"/>
    <x v="3"/>
    <x v="16"/>
    <x v="11"/>
    <x v="0"/>
    <x v="0"/>
    <x v="2"/>
    <x v="6"/>
    <x v="0"/>
  </r>
  <r>
    <x v="129"/>
    <x v="6"/>
    <x v="31"/>
    <x v="1"/>
    <x v="1"/>
    <x v="45"/>
    <x v="119"/>
    <x v="107"/>
    <x v="1"/>
    <x v="118"/>
    <x v="93"/>
    <x v="126"/>
    <x v="17"/>
    <x v="91"/>
    <x v="117"/>
    <x v="125"/>
    <x v="125"/>
    <x v="126"/>
    <x v="13"/>
    <x v="3"/>
    <x v="16"/>
    <x v="11"/>
    <x v="0"/>
    <x v="1"/>
    <x v="0"/>
    <x v="2"/>
    <x v="3"/>
  </r>
  <r>
    <x v="130"/>
    <x v="6"/>
    <x v="31"/>
    <x v="1"/>
    <x v="4"/>
    <x v="4"/>
    <x v="120"/>
    <x v="108"/>
    <x v="1"/>
    <x v="119"/>
    <x v="94"/>
    <x v="127"/>
    <x v="17"/>
    <x v="92"/>
    <x v="118"/>
    <x v="126"/>
    <x v="126"/>
    <x v="127"/>
    <x v="13"/>
    <x v="3"/>
    <x v="16"/>
    <x v="11"/>
    <x v="0"/>
    <x v="1"/>
    <x v="0"/>
    <x v="2"/>
    <x v="0"/>
  </r>
  <r>
    <x v="131"/>
    <x v="6"/>
    <x v="32"/>
    <x v="1"/>
    <x v="2"/>
    <x v="67"/>
    <x v="123"/>
    <x v="109"/>
    <x v="1"/>
    <x v="122"/>
    <x v="0"/>
    <x v="128"/>
    <x v="17"/>
    <x v="0"/>
    <x v="121"/>
    <x v="127"/>
    <x v="127"/>
    <x v="128"/>
    <x v="13"/>
    <x v="3"/>
    <x v="16"/>
    <x v="11"/>
    <x v="0"/>
    <x v="1"/>
    <x v="0"/>
    <x v="4"/>
    <x v="0"/>
  </r>
  <r>
    <x v="132"/>
    <x v="6"/>
    <x v="33"/>
    <x v="1"/>
    <x v="1"/>
    <x v="45"/>
    <x v="124"/>
    <x v="110"/>
    <x v="1"/>
    <x v="123"/>
    <x v="95"/>
    <x v="129"/>
    <x v="15"/>
    <x v="93"/>
    <x v="75"/>
    <x v="128"/>
    <x v="128"/>
    <x v="129"/>
    <x v="13"/>
    <x v="3"/>
    <x v="16"/>
    <x v="11"/>
    <x v="0"/>
    <x v="7"/>
    <x v="3"/>
    <x v="0"/>
    <x v="0"/>
  </r>
  <r>
    <x v="133"/>
    <x v="6"/>
    <x v="33"/>
    <x v="1"/>
    <x v="4"/>
    <x v="4"/>
    <x v="125"/>
    <x v="111"/>
    <x v="1"/>
    <x v="124"/>
    <x v="96"/>
    <x v="130"/>
    <x v="15"/>
    <x v="94"/>
    <x v="122"/>
    <x v="129"/>
    <x v="129"/>
    <x v="130"/>
    <x v="13"/>
    <x v="3"/>
    <x v="16"/>
    <x v="11"/>
    <x v="0"/>
    <x v="7"/>
    <x v="3"/>
    <x v="0"/>
    <x v="0"/>
  </r>
  <r>
    <x v="134"/>
    <x v="6"/>
    <x v="33"/>
    <x v="1"/>
    <x v="5"/>
    <x v="51"/>
    <x v="126"/>
    <x v="112"/>
    <x v="1"/>
    <x v="125"/>
    <x v="97"/>
    <x v="131"/>
    <x v="15"/>
    <x v="95"/>
    <x v="123"/>
    <x v="130"/>
    <x v="130"/>
    <x v="131"/>
    <x v="13"/>
    <x v="3"/>
    <x v="16"/>
    <x v="11"/>
    <x v="0"/>
    <x v="7"/>
    <x v="3"/>
    <x v="0"/>
    <x v="0"/>
  </r>
  <r>
    <x v="135"/>
    <x v="6"/>
    <x v="33"/>
    <x v="1"/>
    <x v="5"/>
    <x v="51"/>
    <x v="127"/>
    <x v="113"/>
    <x v="1"/>
    <x v="126"/>
    <x v="98"/>
    <x v="132"/>
    <x v="15"/>
    <x v="96"/>
    <x v="124"/>
    <x v="131"/>
    <x v="131"/>
    <x v="132"/>
    <x v="13"/>
    <x v="3"/>
    <x v="16"/>
    <x v="11"/>
    <x v="0"/>
    <x v="7"/>
    <x v="3"/>
    <x v="0"/>
    <x v="0"/>
  </r>
  <r>
    <x v="136"/>
    <x v="6"/>
    <x v="33"/>
    <x v="1"/>
    <x v="5"/>
    <x v="51"/>
    <x v="128"/>
    <x v="114"/>
    <x v="1"/>
    <x v="127"/>
    <x v="98"/>
    <x v="133"/>
    <x v="15"/>
    <x v="96"/>
    <x v="125"/>
    <x v="132"/>
    <x v="132"/>
    <x v="133"/>
    <x v="13"/>
    <x v="3"/>
    <x v="16"/>
    <x v="11"/>
    <x v="0"/>
    <x v="1"/>
    <x v="0"/>
    <x v="7"/>
    <x v="0"/>
  </r>
  <r>
    <x v="137"/>
    <x v="6"/>
    <x v="34"/>
    <x v="1"/>
    <x v="15"/>
    <x v="56"/>
    <x v="85"/>
    <x v="21"/>
    <x v="11"/>
    <x v="83"/>
    <x v="0"/>
    <x v="134"/>
    <x v="15"/>
    <x v="32"/>
    <x v="126"/>
    <x v="133"/>
    <x v="85"/>
    <x v="134"/>
    <x v="13"/>
    <x v="3"/>
    <x v="16"/>
    <x v="11"/>
    <x v="0"/>
    <x v="4"/>
    <x v="8"/>
    <x v="8"/>
    <x v="0"/>
  </r>
  <r>
    <x v="138"/>
    <x v="6"/>
    <x v="34"/>
    <x v="1"/>
    <x v="15"/>
    <x v="57"/>
    <x v="85"/>
    <x v="21"/>
    <x v="1"/>
    <x v="128"/>
    <x v="0"/>
    <x v="135"/>
    <x v="15"/>
    <x v="32"/>
    <x v="127"/>
    <x v="134"/>
    <x v="133"/>
    <x v="135"/>
    <x v="13"/>
    <x v="3"/>
    <x v="16"/>
    <x v="11"/>
    <x v="0"/>
    <x v="1"/>
    <x v="0"/>
    <x v="4"/>
    <x v="0"/>
  </r>
  <r>
    <x v="139"/>
    <x v="6"/>
    <x v="35"/>
    <x v="1"/>
    <x v="0"/>
    <x v="82"/>
    <x v="129"/>
    <x v="21"/>
    <x v="6"/>
    <x v="129"/>
    <x v="99"/>
    <x v="136"/>
    <x v="13"/>
    <x v="97"/>
    <x v="128"/>
    <x v="135"/>
    <x v="134"/>
    <x v="136"/>
    <x v="13"/>
    <x v="3"/>
    <x v="16"/>
    <x v="11"/>
    <x v="0"/>
    <x v="11"/>
    <x v="0"/>
    <x v="9"/>
    <x v="0"/>
  </r>
  <r>
    <x v="140"/>
    <x v="6"/>
    <x v="35"/>
    <x v="1"/>
    <x v="0"/>
    <x v="82"/>
    <x v="130"/>
    <x v="115"/>
    <x v="0"/>
    <x v="130"/>
    <x v="100"/>
    <x v="137"/>
    <x v="13"/>
    <x v="98"/>
    <x v="129"/>
    <x v="136"/>
    <x v="135"/>
    <x v="137"/>
    <x v="13"/>
    <x v="3"/>
    <x v="16"/>
    <x v="11"/>
    <x v="0"/>
    <x v="7"/>
    <x v="1"/>
    <x v="0"/>
    <x v="0"/>
  </r>
  <r>
    <x v="141"/>
    <x v="6"/>
    <x v="35"/>
    <x v="1"/>
    <x v="0"/>
    <x v="82"/>
    <x v="131"/>
    <x v="116"/>
    <x v="1"/>
    <x v="130"/>
    <x v="100"/>
    <x v="138"/>
    <x v="13"/>
    <x v="98"/>
    <x v="129"/>
    <x v="137"/>
    <x v="136"/>
    <x v="138"/>
    <x v="13"/>
    <x v="3"/>
    <x v="16"/>
    <x v="11"/>
    <x v="0"/>
    <x v="7"/>
    <x v="3"/>
    <x v="0"/>
    <x v="0"/>
  </r>
  <r>
    <x v="142"/>
    <x v="6"/>
    <x v="35"/>
    <x v="1"/>
    <x v="0"/>
    <x v="82"/>
    <x v="132"/>
    <x v="117"/>
    <x v="1"/>
    <x v="130"/>
    <x v="100"/>
    <x v="138"/>
    <x v="13"/>
    <x v="98"/>
    <x v="129"/>
    <x v="137"/>
    <x v="136"/>
    <x v="138"/>
    <x v="13"/>
    <x v="3"/>
    <x v="16"/>
    <x v="11"/>
    <x v="0"/>
    <x v="7"/>
    <x v="3"/>
    <x v="0"/>
    <x v="0"/>
  </r>
  <r>
    <x v="143"/>
    <x v="6"/>
    <x v="35"/>
    <x v="1"/>
    <x v="0"/>
    <x v="82"/>
    <x v="133"/>
    <x v="118"/>
    <x v="1"/>
    <x v="131"/>
    <x v="100"/>
    <x v="139"/>
    <x v="13"/>
    <x v="98"/>
    <x v="130"/>
    <x v="138"/>
    <x v="137"/>
    <x v="139"/>
    <x v="13"/>
    <x v="3"/>
    <x v="16"/>
    <x v="11"/>
    <x v="0"/>
    <x v="7"/>
    <x v="3"/>
    <x v="0"/>
    <x v="0"/>
  </r>
  <r>
    <x v="144"/>
    <x v="6"/>
    <x v="35"/>
    <x v="2"/>
    <x v="0"/>
    <x v="82"/>
    <x v="134"/>
    <x v="119"/>
    <x v="1"/>
    <x v="131"/>
    <x v="100"/>
    <x v="139"/>
    <x v="13"/>
    <x v="98"/>
    <x v="130"/>
    <x v="138"/>
    <x v="137"/>
    <x v="139"/>
    <x v="13"/>
    <x v="3"/>
    <x v="16"/>
    <x v="11"/>
    <x v="0"/>
    <x v="7"/>
    <x v="3"/>
    <x v="0"/>
    <x v="3"/>
  </r>
  <r>
    <x v="145"/>
    <x v="7"/>
    <x v="36"/>
    <x v="1"/>
    <x v="8"/>
    <x v="46"/>
    <x v="135"/>
    <x v="120"/>
    <x v="4"/>
    <x v="132"/>
    <x v="101"/>
    <x v="140"/>
    <x v="18"/>
    <x v="99"/>
    <x v="131"/>
    <x v="139"/>
    <x v="138"/>
    <x v="140"/>
    <x v="13"/>
    <x v="3"/>
    <x v="16"/>
    <x v="11"/>
    <x v="0"/>
    <x v="7"/>
    <x v="2"/>
    <x v="0"/>
    <x v="0"/>
  </r>
  <r>
    <x v="146"/>
    <x v="7"/>
    <x v="36"/>
    <x v="1"/>
    <x v="8"/>
    <x v="46"/>
    <x v="136"/>
    <x v="121"/>
    <x v="4"/>
    <x v="132"/>
    <x v="102"/>
    <x v="141"/>
    <x v="18"/>
    <x v="100"/>
    <x v="131"/>
    <x v="140"/>
    <x v="139"/>
    <x v="141"/>
    <x v="13"/>
    <x v="3"/>
    <x v="16"/>
    <x v="11"/>
    <x v="0"/>
    <x v="7"/>
    <x v="2"/>
    <x v="0"/>
    <x v="0"/>
  </r>
  <r>
    <x v="147"/>
    <x v="7"/>
    <x v="37"/>
    <x v="1"/>
    <x v="4"/>
    <x v="4"/>
    <x v="137"/>
    <x v="122"/>
    <x v="4"/>
    <x v="133"/>
    <x v="0"/>
    <x v="142"/>
    <x v="18"/>
    <x v="0"/>
    <x v="132"/>
    <x v="141"/>
    <x v="140"/>
    <x v="142"/>
    <x v="13"/>
    <x v="3"/>
    <x v="16"/>
    <x v="11"/>
    <x v="0"/>
    <x v="7"/>
    <x v="2"/>
    <x v="0"/>
    <x v="0"/>
  </r>
  <r>
    <x v="148"/>
    <x v="7"/>
    <x v="37"/>
    <x v="1"/>
    <x v="16"/>
    <x v="83"/>
    <x v="138"/>
    <x v="21"/>
    <x v="10"/>
    <x v="134"/>
    <x v="1"/>
    <x v="143"/>
    <x v="18"/>
    <x v="101"/>
    <x v="133"/>
    <x v="142"/>
    <x v="141"/>
    <x v="143"/>
    <x v="13"/>
    <x v="3"/>
    <x v="16"/>
    <x v="11"/>
    <x v="0"/>
    <x v="7"/>
    <x v="8"/>
    <x v="0"/>
    <x v="0"/>
  </r>
  <r>
    <x v="149"/>
    <x v="7"/>
    <x v="37"/>
    <x v="1"/>
    <x v="7"/>
    <x v="68"/>
    <x v="139"/>
    <x v="123"/>
    <x v="3"/>
    <x v="135"/>
    <x v="103"/>
    <x v="144"/>
    <x v="18"/>
    <x v="102"/>
    <x v="134"/>
    <x v="143"/>
    <x v="142"/>
    <x v="144"/>
    <x v="13"/>
    <x v="3"/>
    <x v="16"/>
    <x v="11"/>
    <x v="0"/>
    <x v="7"/>
    <x v="4"/>
    <x v="0"/>
    <x v="0"/>
  </r>
  <r>
    <x v="150"/>
    <x v="7"/>
    <x v="37"/>
    <x v="2"/>
    <x v="13"/>
    <x v="48"/>
    <x v="70"/>
    <x v="124"/>
    <x v="12"/>
    <x v="136"/>
    <x v="104"/>
    <x v="145"/>
    <x v="19"/>
    <x v="103"/>
    <x v="31"/>
    <x v="144"/>
    <x v="143"/>
    <x v="145"/>
    <x v="13"/>
    <x v="3"/>
    <x v="16"/>
    <x v="11"/>
    <x v="0"/>
    <x v="7"/>
    <x v="9"/>
    <x v="0"/>
    <x v="4"/>
  </r>
  <r>
    <x v="151"/>
    <x v="7"/>
    <x v="38"/>
    <x v="2"/>
    <x v="1"/>
    <x v="45"/>
    <x v="140"/>
    <x v="125"/>
    <x v="1"/>
    <x v="137"/>
    <x v="105"/>
    <x v="146"/>
    <x v="18"/>
    <x v="104"/>
    <x v="135"/>
    <x v="145"/>
    <x v="144"/>
    <x v="146"/>
    <x v="13"/>
    <x v="3"/>
    <x v="16"/>
    <x v="11"/>
    <x v="0"/>
    <x v="7"/>
    <x v="3"/>
    <x v="0"/>
    <x v="3"/>
  </r>
  <r>
    <x v="152"/>
    <x v="7"/>
    <x v="38"/>
    <x v="2"/>
    <x v="5"/>
    <x v="51"/>
    <x v="141"/>
    <x v="126"/>
    <x v="1"/>
    <x v="138"/>
    <x v="106"/>
    <x v="147"/>
    <x v="18"/>
    <x v="105"/>
    <x v="136"/>
    <x v="146"/>
    <x v="145"/>
    <x v="147"/>
    <x v="13"/>
    <x v="3"/>
    <x v="16"/>
    <x v="11"/>
    <x v="0"/>
    <x v="7"/>
    <x v="3"/>
    <x v="0"/>
    <x v="3"/>
  </r>
  <r>
    <x v="153"/>
    <x v="7"/>
    <x v="38"/>
    <x v="2"/>
    <x v="1"/>
    <x v="45"/>
    <x v="142"/>
    <x v="127"/>
    <x v="1"/>
    <x v="139"/>
    <x v="105"/>
    <x v="148"/>
    <x v="18"/>
    <x v="104"/>
    <x v="137"/>
    <x v="147"/>
    <x v="146"/>
    <x v="148"/>
    <x v="13"/>
    <x v="3"/>
    <x v="16"/>
    <x v="11"/>
    <x v="0"/>
    <x v="7"/>
    <x v="3"/>
    <x v="0"/>
    <x v="3"/>
  </r>
  <r>
    <x v="154"/>
    <x v="7"/>
    <x v="38"/>
    <x v="2"/>
    <x v="5"/>
    <x v="51"/>
    <x v="143"/>
    <x v="128"/>
    <x v="1"/>
    <x v="140"/>
    <x v="107"/>
    <x v="149"/>
    <x v="18"/>
    <x v="106"/>
    <x v="138"/>
    <x v="148"/>
    <x v="147"/>
    <x v="149"/>
    <x v="13"/>
    <x v="3"/>
    <x v="16"/>
    <x v="11"/>
    <x v="0"/>
    <x v="7"/>
    <x v="3"/>
    <x v="0"/>
    <x v="3"/>
  </r>
  <r>
    <x v="155"/>
    <x v="7"/>
    <x v="38"/>
    <x v="2"/>
    <x v="5"/>
    <x v="51"/>
    <x v="144"/>
    <x v="129"/>
    <x v="1"/>
    <x v="138"/>
    <x v="108"/>
    <x v="150"/>
    <x v="18"/>
    <x v="107"/>
    <x v="136"/>
    <x v="149"/>
    <x v="148"/>
    <x v="150"/>
    <x v="13"/>
    <x v="3"/>
    <x v="16"/>
    <x v="11"/>
    <x v="0"/>
    <x v="7"/>
    <x v="3"/>
    <x v="0"/>
    <x v="0"/>
  </r>
  <r>
    <x v="156"/>
    <x v="7"/>
    <x v="38"/>
    <x v="2"/>
    <x v="5"/>
    <x v="58"/>
    <x v="145"/>
    <x v="130"/>
    <x v="1"/>
    <x v="141"/>
    <x v="108"/>
    <x v="151"/>
    <x v="18"/>
    <x v="107"/>
    <x v="139"/>
    <x v="150"/>
    <x v="149"/>
    <x v="151"/>
    <x v="13"/>
    <x v="3"/>
    <x v="16"/>
    <x v="11"/>
    <x v="0"/>
    <x v="7"/>
    <x v="3"/>
    <x v="0"/>
    <x v="0"/>
  </r>
  <r>
    <x v="157"/>
    <x v="7"/>
    <x v="38"/>
    <x v="2"/>
    <x v="5"/>
    <x v="51"/>
    <x v="146"/>
    <x v="131"/>
    <x v="1"/>
    <x v="140"/>
    <x v="109"/>
    <x v="152"/>
    <x v="18"/>
    <x v="94"/>
    <x v="138"/>
    <x v="151"/>
    <x v="150"/>
    <x v="152"/>
    <x v="13"/>
    <x v="3"/>
    <x v="16"/>
    <x v="11"/>
    <x v="0"/>
    <x v="7"/>
    <x v="3"/>
    <x v="0"/>
    <x v="0"/>
  </r>
  <r>
    <x v="158"/>
    <x v="7"/>
    <x v="38"/>
    <x v="2"/>
    <x v="1"/>
    <x v="45"/>
    <x v="147"/>
    <x v="132"/>
    <x v="1"/>
    <x v="142"/>
    <x v="110"/>
    <x v="153"/>
    <x v="18"/>
    <x v="108"/>
    <x v="140"/>
    <x v="152"/>
    <x v="151"/>
    <x v="153"/>
    <x v="13"/>
    <x v="3"/>
    <x v="16"/>
    <x v="11"/>
    <x v="0"/>
    <x v="7"/>
    <x v="3"/>
    <x v="0"/>
    <x v="0"/>
  </r>
  <r>
    <x v="159"/>
    <x v="7"/>
    <x v="38"/>
    <x v="2"/>
    <x v="2"/>
    <x v="67"/>
    <x v="148"/>
    <x v="133"/>
    <x v="1"/>
    <x v="143"/>
    <x v="111"/>
    <x v="154"/>
    <x v="18"/>
    <x v="109"/>
    <x v="141"/>
    <x v="153"/>
    <x v="152"/>
    <x v="154"/>
    <x v="13"/>
    <x v="3"/>
    <x v="16"/>
    <x v="11"/>
    <x v="0"/>
    <x v="7"/>
    <x v="3"/>
    <x v="0"/>
    <x v="0"/>
  </r>
  <r>
    <x v="160"/>
    <x v="7"/>
    <x v="38"/>
    <x v="2"/>
    <x v="1"/>
    <x v="45"/>
    <x v="149"/>
    <x v="134"/>
    <x v="1"/>
    <x v="144"/>
    <x v="112"/>
    <x v="155"/>
    <x v="18"/>
    <x v="110"/>
    <x v="142"/>
    <x v="154"/>
    <x v="153"/>
    <x v="155"/>
    <x v="13"/>
    <x v="3"/>
    <x v="16"/>
    <x v="11"/>
    <x v="0"/>
    <x v="7"/>
    <x v="3"/>
    <x v="0"/>
    <x v="0"/>
  </r>
  <r>
    <x v="161"/>
    <x v="7"/>
    <x v="38"/>
    <x v="2"/>
    <x v="4"/>
    <x v="4"/>
    <x v="150"/>
    <x v="21"/>
    <x v="0"/>
    <x v="145"/>
    <x v="113"/>
    <x v="156"/>
    <x v="20"/>
    <x v="111"/>
    <x v="143"/>
    <x v="155"/>
    <x v="154"/>
    <x v="156"/>
    <x v="13"/>
    <x v="3"/>
    <x v="16"/>
    <x v="11"/>
    <x v="0"/>
    <x v="7"/>
    <x v="1"/>
    <x v="0"/>
    <x v="5"/>
  </r>
  <r>
    <x v="162"/>
    <x v="7"/>
    <x v="38"/>
    <x v="2"/>
    <x v="4"/>
    <x v="4"/>
    <x v="150"/>
    <x v="21"/>
    <x v="0"/>
    <x v="145"/>
    <x v="113"/>
    <x v="156"/>
    <x v="20"/>
    <x v="111"/>
    <x v="143"/>
    <x v="155"/>
    <x v="154"/>
    <x v="156"/>
    <x v="13"/>
    <x v="3"/>
    <x v="16"/>
    <x v="11"/>
    <x v="0"/>
    <x v="7"/>
    <x v="1"/>
    <x v="0"/>
    <x v="5"/>
  </r>
  <r>
    <x v="163"/>
    <x v="7"/>
    <x v="39"/>
    <x v="2"/>
    <x v="1"/>
    <x v="45"/>
    <x v="151"/>
    <x v="135"/>
    <x v="1"/>
    <x v="146"/>
    <x v="114"/>
    <x v="157"/>
    <x v="20"/>
    <x v="112"/>
    <x v="144"/>
    <x v="156"/>
    <x v="155"/>
    <x v="157"/>
    <x v="13"/>
    <x v="3"/>
    <x v="16"/>
    <x v="11"/>
    <x v="0"/>
    <x v="7"/>
    <x v="3"/>
    <x v="0"/>
    <x v="3"/>
  </r>
  <r>
    <x v="164"/>
    <x v="7"/>
    <x v="39"/>
    <x v="2"/>
    <x v="10"/>
    <x v="34"/>
    <x v="152"/>
    <x v="136"/>
    <x v="7"/>
    <x v="147"/>
    <x v="115"/>
    <x v="158"/>
    <x v="20"/>
    <x v="113"/>
    <x v="145"/>
    <x v="157"/>
    <x v="156"/>
    <x v="158"/>
    <x v="13"/>
    <x v="3"/>
    <x v="16"/>
    <x v="11"/>
    <x v="0"/>
    <x v="7"/>
    <x v="10"/>
    <x v="0"/>
    <x v="3"/>
  </r>
  <r>
    <x v="165"/>
    <x v="7"/>
    <x v="39"/>
    <x v="2"/>
    <x v="7"/>
    <x v="43"/>
    <x v="153"/>
    <x v="136"/>
    <x v="7"/>
    <x v="148"/>
    <x v="116"/>
    <x v="159"/>
    <x v="20"/>
    <x v="76"/>
    <x v="146"/>
    <x v="158"/>
    <x v="157"/>
    <x v="159"/>
    <x v="13"/>
    <x v="3"/>
    <x v="16"/>
    <x v="11"/>
    <x v="0"/>
    <x v="7"/>
    <x v="10"/>
    <x v="0"/>
    <x v="3"/>
  </r>
  <r>
    <x v="166"/>
    <x v="7"/>
    <x v="40"/>
    <x v="2"/>
    <x v="5"/>
    <x v="51"/>
    <x v="154"/>
    <x v="137"/>
    <x v="1"/>
    <x v="149"/>
    <x v="117"/>
    <x v="160"/>
    <x v="20"/>
    <x v="114"/>
    <x v="147"/>
    <x v="159"/>
    <x v="158"/>
    <x v="160"/>
    <x v="13"/>
    <x v="3"/>
    <x v="16"/>
    <x v="11"/>
    <x v="0"/>
    <x v="7"/>
    <x v="3"/>
    <x v="0"/>
    <x v="3"/>
  </r>
  <r>
    <x v="167"/>
    <x v="7"/>
    <x v="40"/>
    <x v="2"/>
    <x v="0"/>
    <x v="82"/>
    <x v="155"/>
    <x v="138"/>
    <x v="1"/>
    <x v="150"/>
    <x v="118"/>
    <x v="161"/>
    <x v="20"/>
    <x v="115"/>
    <x v="148"/>
    <x v="160"/>
    <x v="159"/>
    <x v="161"/>
    <x v="13"/>
    <x v="3"/>
    <x v="16"/>
    <x v="11"/>
    <x v="0"/>
    <x v="7"/>
    <x v="3"/>
    <x v="0"/>
    <x v="3"/>
  </r>
  <r>
    <x v="168"/>
    <x v="7"/>
    <x v="40"/>
    <x v="2"/>
    <x v="5"/>
    <x v="51"/>
    <x v="156"/>
    <x v="139"/>
    <x v="1"/>
    <x v="151"/>
    <x v="119"/>
    <x v="162"/>
    <x v="20"/>
    <x v="116"/>
    <x v="149"/>
    <x v="161"/>
    <x v="160"/>
    <x v="162"/>
    <x v="13"/>
    <x v="3"/>
    <x v="16"/>
    <x v="11"/>
    <x v="0"/>
    <x v="7"/>
    <x v="3"/>
    <x v="0"/>
    <x v="0"/>
  </r>
  <r>
    <x v="169"/>
    <x v="7"/>
    <x v="40"/>
    <x v="2"/>
    <x v="1"/>
    <x v="45"/>
    <x v="157"/>
    <x v="140"/>
    <x v="1"/>
    <x v="152"/>
    <x v="120"/>
    <x v="163"/>
    <x v="20"/>
    <x v="110"/>
    <x v="150"/>
    <x v="162"/>
    <x v="161"/>
    <x v="163"/>
    <x v="13"/>
    <x v="3"/>
    <x v="16"/>
    <x v="11"/>
    <x v="0"/>
    <x v="7"/>
    <x v="3"/>
    <x v="0"/>
    <x v="0"/>
  </r>
  <r>
    <x v="170"/>
    <x v="7"/>
    <x v="40"/>
    <x v="2"/>
    <x v="17"/>
    <x v="84"/>
    <x v="85"/>
    <x v="21"/>
    <x v="13"/>
    <x v="153"/>
    <x v="30"/>
    <x v="164"/>
    <x v="21"/>
    <x v="0"/>
    <x v="151"/>
    <x v="163"/>
    <x v="162"/>
    <x v="164"/>
    <x v="13"/>
    <x v="3"/>
    <x v="16"/>
    <x v="11"/>
    <x v="0"/>
    <x v="7"/>
    <x v="11"/>
    <x v="0"/>
    <x v="0"/>
  </r>
  <r>
    <x v="171"/>
    <x v="8"/>
    <x v="41"/>
    <x v="2"/>
    <x v="17"/>
    <x v="84"/>
    <x v="85"/>
    <x v="21"/>
    <x v="13"/>
    <x v="154"/>
    <x v="121"/>
    <x v="165"/>
    <x v="22"/>
    <x v="117"/>
    <x v="151"/>
    <x v="163"/>
    <x v="162"/>
    <x v="164"/>
    <x v="13"/>
    <x v="3"/>
    <x v="16"/>
    <x v="11"/>
    <x v="0"/>
    <x v="7"/>
    <x v="11"/>
    <x v="0"/>
    <x v="0"/>
  </r>
  <r>
    <x v="171"/>
    <x v="8"/>
    <x v="41"/>
    <x v="2"/>
    <x v="17"/>
    <x v="84"/>
    <x v="85"/>
    <x v="21"/>
    <x v="13"/>
    <x v="155"/>
    <x v="122"/>
    <x v="166"/>
    <x v="23"/>
    <x v="118"/>
    <x v="151"/>
    <x v="163"/>
    <x v="162"/>
    <x v="164"/>
    <x v="13"/>
    <x v="3"/>
    <x v="16"/>
    <x v="11"/>
    <x v="0"/>
    <x v="7"/>
    <x v="11"/>
    <x v="0"/>
    <x v="0"/>
  </r>
  <r>
    <x v="171"/>
    <x v="8"/>
    <x v="41"/>
    <x v="2"/>
    <x v="17"/>
    <x v="84"/>
    <x v="85"/>
    <x v="21"/>
    <x v="13"/>
    <x v="156"/>
    <x v="122"/>
    <x v="167"/>
    <x v="24"/>
    <x v="119"/>
    <x v="151"/>
    <x v="163"/>
    <x v="162"/>
    <x v="164"/>
    <x v="13"/>
    <x v="3"/>
    <x v="16"/>
    <x v="11"/>
    <x v="0"/>
    <x v="7"/>
    <x v="11"/>
    <x v="0"/>
    <x v="0"/>
  </r>
  <r>
    <x v="171"/>
    <x v="8"/>
    <x v="41"/>
    <x v="2"/>
    <x v="17"/>
    <x v="84"/>
    <x v="85"/>
    <x v="21"/>
    <x v="13"/>
    <x v="157"/>
    <x v="122"/>
    <x v="168"/>
    <x v="25"/>
    <x v="12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r>
    <x v="171"/>
    <x v="8"/>
    <x v="41"/>
    <x v="2"/>
    <x v="17"/>
    <x v="84"/>
    <x v="85"/>
    <x v="21"/>
    <x v="13"/>
    <x v="153"/>
    <x v="30"/>
    <x v="164"/>
    <x v="21"/>
    <x v="0"/>
    <x v="151"/>
    <x v="163"/>
    <x v="162"/>
    <x v="164"/>
    <x v="13"/>
    <x v="3"/>
    <x v="16"/>
    <x v="11"/>
    <x v="0"/>
    <x v="7"/>
    <x v="11"/>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Зведена таблиця 1" cacheId="0" dataPosition="0" autoFormatId="0" applyNumberFormats="0" applyBorderFormats="0" applyFontFormats="0" applyPatternFormats="0" applyAlignmentFormats="0" applyWidthHeightFormats="1" dataCaption="" missingCaption="" pivotTableStyle="PivotStyleCustom01" updatedVersion="7" useAutoFormatting="1" createdVersion="7" indent="0" showEmptyCol="1" showEmptyRow="1" compact="0" compactData="0" multipleFieldFilters="0">
  <location ref="A4:E14" firstHeaderRow="1" firstDataRow="2" firstDataCol="1" rowPageCount="1" colPageCount="1"/>
  <pivotFields count="27">
    <pivotField name="№" compact="0" outline="0" showAll="0">
      <items count="1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sd="0"/>
      </items>
    </pivotField>
    <pivotField name="Місяць" axis="axisRow" compact="0" numFmtId="59" outline="0" showAll="0" sortType="ascending">
      <items count="10">
        <item x="8"/>
        <item x="0"/>
        <item x="1"/>
        <item x="2"/>
        <item x="3"/>
        <item x="4"/>
        <item x="5"/>
        <item x="6"/>
        <item x="7"/>
        <item t="default" sd="0"/>
      </items>
    </pivotField>
    <pivotField name="Дата Замовлення" compact="0" outline="0" showAll="0">
      <items count="43">
        <item x="41"/>
        <item x="0"/>
        <item x="1"/>
        <item x="3"/>
        <item x="2"/>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sd="0"/>
      </items>
    </pivotField>
    <pivotField name="Рекомендація SD" compact="0" outline="0" showAll="0">
      <items count="4">
        <item x="1"/>
        <item x="0"/>
        <item x="2"/>
        <item t="default" sd="0"/>
      </items>
    </pivotField>
    <pivotField name="Категорія" axis="axisPage" compact="0" outline="0" multipleItemSelectionAllowed="1" showAll="0">
      <items count="19">
        <item x="11"/>
        <item x="12"/>
        <item x="13"/>
        <item x="0"/>
        <item h="1" x="9"/>
        <item x="1"/>
        <item x="2"/>
        <item x="3"/>
        <item x="4"/>
        <item x="5"/>
        <item x="6"/>
        <item x="15"/>
        <item x="7"/>
        <item x="16"/>
        <item x="8"/>
        <item x="10"/>
        <item x="14"/>
        <item h="1" x="17"/>
        <item t="default" sd="0"/>
      </items>
    </pivotField>
    <pivotField name="Модель" compact="0" outline="0" showAll="0">
      <items count="86">
        <item x="29"/>
        <item x="79"/>
        <item x="47"/>
        <item x="60"/>
        <item x="34"/>
        <item x="80"/>
        <item x="39"/>
        <item x="59"/>
        <item x="78"/>
        <item x="5"/>
        <item x="2"/>
        <item x="67"/>
        <item x="55"/>
        <item x="54"/>
        <item x="3"/>
        <item x="6"/>
        <item x="48"/>
        <item x="61"/>
        <item x="51"/>
        <item x="71"/>
        <item x="68"/>
        <item x="64"/>
        <item x="65"/>
        <item x="43"/>
        <item x="8"/>
        <item x="9"/>
        <item x="12"/>
        <item x="26"/>
        <item x="33"/>
        <item x="27"/>
        <item x="35"/>
        <item x="28"/>
        <item x="69"/>
        <item x="66"/>
        <item x="62"/>
        <item x="10"/>
        <item x="46"/>
        <item x="76"/>
        <item x="63"/>
        <item x="44"/>
        <item x="1"/>
        <item x="75"/>
        <item x="45"/>
        <item x="41"/>
        <item x="58"/>
        <item x="77"/>
        <item x="0"/>
        <item x="36"/>
        <item x="73"/>
        <item x="83"/>
        <item x="74"/>
        <item x="81"/>
        <item x="82"/>
        <item x="72"/>
        <item x="4"/>
        <item x="52"/>
        <item x="38"/>
        <item x="19"/>
        <item x="18"/>
        <item x="56"/>
        <item x="57"/>
        <item x="31"/>
        <item x="17"/>
        <item x="14"/>
        <item x="23"/>
        <item x="32"/>
        <item x="37"/>
        <item x="21"/>
        <item x="16"/>
        <item x="22"/>
        <item x="15"/>
        <item x="24"/>
        <item x="11"/>
        <item x="42"/>
        <item x="25"/>
        <item x="20"/>
        <item x="40"/>
        <item x="7"/>
        <item x="70"/>
        <item x="30"/>
        <item x="53"/>
        <item x="13"/>
        <item x="49"/>
        <item x="50"/>
        <item x="84"/>
        <item t="default" sd="0"/>
      </items>
    </pivotField>
    <pivotField name="Лінка" compact="0" outline="0" showAll="0">
      <items count="159">
        <item x="103"/>
        <item x="138"/>
        <item x="25"/>
        <item x="3"/>
        <item x="14"/>
        <item x="29"/>
        <item x="28"/>
        <item x="70"/>
        <item x="24"/>
        <item x="23"/>
        <item x="43"/>
        <item x="10"/>
        <item x="8"/>
        <item x="93"/>
        <item x="49"/>
        <item x="13"/>
        <item x="2"/>
        <item x="71"/>
        <item x="84"/>
        <item x="45"/>
        <item x="9"/>
        <item x="72"/>
        <item x="32"/>
        <item x="46"/>
        <item x="4"/>
        <item x="16"/>
        <item x="31"/>
        <item x="111"/>
        <item x="5"/>
        <item x="60"/>
        <item x="6"/>
        <item x="135"/>
        <item x="15"/>
        <item x="51"/>
        <item x="18"/>
        <item x="67"/>
        <item x="30"/>
        <item x="33"/>
        <item x="1"/>
        <item x="36"/>
        <item x="21"/>
        <item x="121"/>
        <item x="39"/>
        <item x="34"/>
        <item x="52"/>
        <item x="50"/>
        <item x="53"/>
        <item x="37"/>
        <item x="147"/>
        <item x="98"/>
        <item x="20"/>
        <item x="19"/>
        <item x="74"/>
        <item x="17"/>
        <item x="38"/>
        <item x="77"/>
        <item x="110"/>
        <item x="96"/>
        <item x="40"/>
        <item x="100"/>
        <item x="57"/>
        <item x="62"/>
        <item x="99"/>
        <item x="75"/>
        <item x="91"/>
        <item x="47"/>
        <item x="58"/>
        <item x="65"/>
        <item x="61"/>
        <item x="12"/>
        <item x="22"/>
        <item x="44"/>
        <item x="76"/>
        <item x="116"/>
        <item x="145"/>
        <item x="97"/>
        <item x="102"/>
        <item x="88"/>
        <item x="122"/>
        <item x="125"/>
        <item x="120"/>
        <item x="54"/>
        <item x="81"/>
        <item x="59"/>
        <item x="107"/>
        <item x="108"/>
        <item x="95"/>
        <item x="105"/>
        <item x="64"/>
        <item x="41"/>
        <item x="63"/>
        <item x="118"/>
        <item x="148"/>
        <item x="55"/>
        <item x="140"/>
        <item x="124"/>
        <item x="80"/>
        <item x="79"/>
        <item x="119"/>
        <item x="151"/>
        <item x="142"/>
        <item x="42"/>
        <item x="56"/>
        <item x="66"/>
        <item x="149"/>
        <item x="157"/>
        <item x="109"/>
        <item x="150"/>
        <item x="137"/>
        <item x="78"/>
        <item x="117"/>
        <item x="69"/>
        <item x="82"/>
        <item x="90"/>
        <item x="89"/>
        <item x="126"/>
        <item x="156"/>
        <item x="68"/>
        <item x="127"/>
        <item x="73"/>
        <item x="141"/>
        <item x="146"/>
        <item x="144"/>
        <item x="143"/>
        <item x="128"/>
        <item x="154"/>
        <item x="130"/>
        <item x="134"/>
        <item x="131"/>
        <item x="132"/>
        <item x="155"/>
        <item x="133"/>
        <item x="94"/>
        <item x="112"/>
        <item x="104"/>
        <item x="152"/>
        <item x="106"/>
        <item x="153"/>
        <item x="136"/>
        <item x="115"/>
        <item x="113"/>
        <item x="123"/>
        <item x="139"/>
        <item x="83"/>
        <item x="7"/>
        <item x="0"/>
        <item x="35"/>
        <item x="11"/>
        <item x="48"/>
        <item x="26"/>
        <item x="27"/>
        <item x="85"/>
        <item x="87"/>
        <item x="86"/>
        <item x="114"/>
        <item x="92"/>
        <item x="101"/>
        <item x="129"/>
        <item t="default" sd="0"/>
      </items>
    </pivotField>
    <pivotField name="Order link" compact="0" outline="0" showAll="0">
      <items count="142">
        <item x="33"/>
        <item x="59"/>
        <item x="60"/>
        <item x="97"/>
        <item x="98"/>
        <item x="124"/>
        <item x="32"/>
        <item x="95"/>
        <item x="114"/>
        <item x="46"/>
        <item x="38"/>
        <item x="37"/>
        <item x="138"/>
        <item x="139"/>
        <item x="19"/>
        <item x="123"/>
        <item x="36"/>
        <item x="62"/>
        <item x="64"/>
        <item x="14"/>
        <item x="136"/>
        <item x="122"/>
        <item x="66"/>
        <item x="128"/>
        <item x="72"/>
        <item x="85"/>
        <item x="88"/>
        <item x="43"/>
        <item x="134"/>
        <item x="102"/>
        <item x="2"/>
        <item x="10"/>
        <item x="40"/>
        <item x="16"/>
        <item x="126"/>
        <item x="132"/>
        <item x="5"/>
        <item x="90"/>
        <item x="4"/>
        <item x="83"/>
        <item x="89"/>
        <item x="6"/>
        <item x="93"/>
        <item x="112"/>
        <item x="58"/>
        <item x="120"/>
        <item x="86"/>
        <item x="100"/>
        <item x="18"/>
        <item x="125"/>
        <item x="131"/>
        <item x="82"/>
        <item x="92"/>
        <item x="111"/>
        <item x="115"/>
        <item x="57"/>
        <item x="70"/>
        <item x="42"/>
        <item x="1"/>
        <item x="11"/>
        <item x="9"/>
        <item x="17"/>
        <item x="119"/>
        <item x="130"/>
        <item x="0"/>
        <item x="81"/>
        <item x="91"/>
        <item x="110"/>
        <item x="116"/>
        <item x="56"/>
        <item x="69"/>
        <item x="129"/>
        <item x="80"/>
        <item x="109"/>
        <item x="117"/>
        <item x="55"/>
        <item x="68"/>
        <item x="99"/>
        <item x="79"/>
        <item x="106"/>
        <item x="118"/>
        <item x="67"/>
        <item x="78"/>
        <item x="54"/>
        <item x="105"/>
        <item x="77"/>
        <item x="74"/>
        <item x="53"/>
        <item x="104"/>
        <item x="41"/>
        <item x="73"/>
        <item x="52"/>
        <item x="103"/>
        <item x="76"/>
        <item x="39"/>
        <item x="137"/>
        <item x="140"/>
        <item x="34"/>
        <item x="63"/>
        <item x="35"/>
        <item x="15"/>
        <item x="135"/>
        <item x="65"/>
        <item x="127"/>
        <item x="20"/>
        <item x="84"/>
        <item x="133"/>
        <item x="51"/>
        <item x="75"/>
        <item x="50"/>
        <item x="94"/>
        <item x="113"/>
        <item x="44"/>
        <item x="61"/>
        <item x="121"/>
        <item x="71"/>
        <item x="87"/>
        <item x="101"/>
        <item x="49"/>
        <item x="48"/>
        <item x="12"/>
        <item x="47"/>
        <item x="8"/>
        <item x="45"/>
        <item x="7"/>
        <item x="107"/>
        <item x="108"/>
        <item x="13"/>
        <item x="3"/>
        <item x="21"/>
        <item x="22"/>
        <item x="24"/>
        <item x="31"/>
        <item x="30"/>
        <item x="29"/>
        <item x="28"/>
        <item x="23"/>
        <item x="27"/>
        <item x="26"/>
        <item x="25"/>
        <item x="96"/>
        <item t="default" sd="0"/>
      </items>
    </pivotField>
    <pivotField name="Кількість" compact="0" outline="0" showAll="0">
      <items count="15">
        <item x="1"/>
        <item x="0"/>
        <item x="4"/>
        <item x="6"/>
        <item x="3"/>
        <item x="10"/>
        <item x="11"/>
        <item x="7"/>
        <item x="2"/>
        <item x="8"/>
        <item x="5"/>
        <item x="9"/>
        <item x="12"/>
        <item x="13"/>
        <item t="default" sd="0"/>
      </items>
    </pivotField>
    <pivotField name="Ціна" compact="0" outline="0" showAll="0">
      <items count="159">
        <item x="24"/>
        <item x="111"/>
        <item x="3"/>
        <item x="104"/>
        <item x="105"/>
        <item x="109"/>
        <item x="16"/>
        <item x="81"/>
        <item x="51"/>
        <item x="48"/>
        <item x="103"/>
        <item x="148"/>
        <item x="31"/>
        <item x="134"/>
        <item x="67"/>
        <item x="12"/>
        <item x="136"/>
        <item x="112"/>
        <item x="38"/>
        <item x="69"/>
        <item x="44"/>
        <item x="14"/>
        <item x="98"/>
        <item x="17"/>
        <item x="33"/>
        <item x="113"/>
        <item x="80"/>
        <item x="9"/>
        <item x="92"/>
        <item x="25"/>
        <item x="18"/>
        <item x="22"/>
        <item x="20"/>
        <item x="19"/>
        <item x="10"/>
        <item x="32"/>
        <item x="52"/>
        <item x="68"/>
        <item x="57"/>
        <item x="50"/>
        <item x="78"/>
        <item x="86"/>
        <item x="73"/>
        <item x="21"/>
        <item x="147"/>
        <item x="129"/>
        <item x="116"/>
        <item x="110"/>
        <item x="82"/>
        <item x="34"/>
        <item x="135"/>
        <item x="150"/>
        <item x="30"/>
        <item x="79"/>
        <item x="66"/>
        <item x="120"/>
        <item x="0"/>
        <item x="83"/>
        <item x="87"/>
        <item x="131"/>
        <item x="130"/>
        <item x="132"/>
        <item x="128"/>
        <item x="15"/>
        <item x="46"/>
        <item x="114"/>
        <item x="59"/>
        <item x="65"/>
        <item x="91"/>
        <item x="8"/>
        <item x="117"/>
        <item x="56"/>
        <item x="37"/>
        <item x="99"/>
        <item x="62"/>
        <item x="90"/>
        <item x="42"/>
        <item x="23"/>
        <item x="121"/>
        <item x="95"/>
        <item x="74"/>
        <item x="13"/>
        <item x="89"/>
        <item x="36"/>
        <item x="11"/>
        <item x="107"/>
        <item x="64"/>
        <item x="93"/>
        <item x="88"/>
        <item x="122"/>
        <item x="143"/>
        <item x="2"/>
        <item x="85"/>
        <item x="49"/>
        <item x="101"/>
        <item x="94"/>
        <item x="96"/>
        <item x="133"/>
        <item x="145"/>
        <item x="45"/>
        <item x="106"/>
        <item x="141"/>
        <item x="149"/>
        <item x="119"/>
        <item x="53"/>
        <item x="138"/>
        <item x="140"/>
        <item x="124"/>
        <item x="58"/>
        <item x="27"/>
        <item x="28"/>
        <item x="142"/>
        <item x="55"/>
        <item x="146"/>
        <item x="137"/>
        <item x="152"/>
        <item x="144"/>
        <item x="139"/>
        <item x="115"/>
        <item x="70"/>
        <item x="102"/>
        <item x="54"/>
        <item x="151"/>
        <item x="76"/>
        <item x="126"/>
        <item x="60"/>
        <item x="77"/>
        <item x="127"/>
        <item x="39"/>
        <item x="61"/>
        <item x="97"/>
        <item x="84"/>
        <item x="118"/>
        <item x="108"/>
        <item x="63"/>
        <item x="125"/>
        <item x="75"/>
        <item x="123"/>
        <item x="26"/>
        <item x="41"/>
        <item x="71"/>
        <item x="72"/>
        <item x="40"/>
        <item x="100"/>
        <item x="5"/>
        <item x="1"/>
        <item x="7"/>
        <item x="35"/>
        <item x="4"/>
        <item x="29"/>
        <item x="6"/>
        <item x="47"/>
        <item x="43"/>
        <item x="153"/>
        <item x="154"/>
        <item x="155"/>
        <item x="157"/>
        <item x="156"/>
        <item t="default" sd="0"/>
      </items>
    </pivotField>
    <pivotField name="Доставка" axis="axisValues" dataField="1" compact="0" outline="0" showAll="0"/>
    <pivotField name="Сума UAH" axis="axisValues" dataField="1" compact="0" outline="0" showAll="0"/>
    <pivotField name="Курс" compact="0" outline="0" showAll="0">
      <items count="27">
        <item x="22"/>
        <item x="25"/>
        <item x="24"/>
        <item x="0"/>
        <item x="23"/>
        <item x="4"/>
        <item x="5"/>
        <item x="1"/>
        <item x="2"/>
        <item x="3"/>
        <item x="8"/>
        <item x="7"/>
        <item x="6"/>
        <item x="9"/>
        <item x="12"/>
        <item x="13"/>
        <item x="17"/>
        <item x="11"/>
        <item x="15"/>
        <item x="20"/>
        <item x="14"/>
        <item x="18"/>
        <item x="10"/>
        <item x="19"/>
        <item x="16"/>
        <item x="21"/>
        <item t="default" sd="0"/>
      </items>
    </pivotField>
    <pivotField name="Shipping USD" axis="axisValues" dataField="1" compact="0" outline="0" showAll="0"/>
    <pivotField name="Ціна USD" compact="0" outline="0" showAll="0">
      <items count="153">
        <item x="24"/>
        <item x="111"/>
        <item x="3"/>
        <item x="104"/>
        <item x="105"/>
        <item x="109"/>
        <item x="16"/>
        <item x="81"/>
        <item x="52"/>
        <item x="103"/>
        <item x="49"/>
        <item x="146"/>
        <item x="133"/>
        <item x="31"/>
        <item x="12"/>
        <item x="38"/>
        <item x="45"/>
        <item x="98"/>
        <item x="17"/>
        <item x="14"/>
        <item x="112"/>
        <item x="33"/>
        <item x="80"/>
        <item x="92"/>
        <item x="9"/>
        <item x="25"/>
        <item x="18"/>
        <item x="22"/>
        <item x="20"/>
        <item x="19"/>
        <item x="32"/>
        <item x="10"/>
        <item x="53"/>
        <item x="69"/>
        <item x="58"/>
        <item x="51"/>
        <item x="78"/>
        <item x="86"/>
        <item x="73"/>
        <item x="145"/>
        <item x="21"/>
        <item x="128"/>
        <item x="115"/>
        <item x="110"/>
        <item x="82"/>
        <item x="134"/>
        <item x="148"/>
        <item x="34"/>
        <item x="30"/>
        <item x="79"/>
        <item x="67"/>
        <item x="119"/>
        <item x="126"/>
        <item x="83"/>
        <item x="87"/>
        <item x="130"/>
        <item x="0"/>
        <item x="129"/>
        <item x="131"/>
        <item x="127"/>
        <item x="47"/>
        <item x="15"/>
        <item x="113"/>
        <item x="60"/>
        <item x="66"/>
        <item x="91"/>
        <item x="116"/>
        <item x="57"/>
        <item x="99"/>
        <item x="63"/>
        <item x="8"/>
        <item x="37"/>
        <item x="90"/>
        <item x="42"/>
        <item x="23"/>
        <item x="120"/>
        <item x="95"/>
        <item x="74"/>
        <item x="89"/>
        <item x="13"/>
        <item x="36"/>
        <item x="107"/>
        <item x="65"/>
        <item x="93"/>
        <item x="11"/>
        <item x="88"/>
        <item x="121"/>
        <item x="141"/>
        <item x="85"/>
        <item x="50"/>
        <item x="101"/>
        <item x="2"/>
        <item x="94"/>
        <item x="96"/>
        <item x="132"/>
        <item x="143"/>
        <item x="46"/>
        <item x="106"/>
        <item x="139"/>
        <item x="147"/>
        <item x="118"/>
        <item x="136"/>
        <item x="138"/>
        <item x="54"/>
        <item x="122"/>
        <item x="59"/>
        <item x="140"/>
        <item x="135"/>
        <item x="144"/>
        <item x="150"/>
        <item x="27"/>
        <item x="142"/>
        <item x="137"/>
        <item x="56"/>
        <item x="28"/>
        <item x="114"/>
        <item x="70"/>
        <item x="102"/>
        <item x="149"/>
        <item x="55"/>
        <item x="124"/>
        <item x="125"/>
        <item x="76"/>
        <item x="77"/>
        <item x="61"/>
        <item x="84"/>
        <item x="97"/>
        <item x="62"/>
        <item x="117"/>
        <item x="39"/>
        <item x="108"/>
        <item x="123"/>
        <item x="64"/>
        <item x="75"/>
        <item x="26"/>
        <item x="71"/>
        <item x="72"/>
        <item x="41"/>
        <item x="40"/>
        <item x="100"/>
        <item x="5"/>
        <item x="1"/>
        <item x="35"/>
        <item x="7"/>
        <item x="4"/>
        <item x="68"/>
        <item x="43"/>
        <item x="29"/>
        <item x="6"/>
        <item x="48"/>
        <item x="44"/>
        <item x="151"/>
        <item t="default" sd="0"/>
      </items>
    </pivotField>
    <pivotField name="Сума USD" axis="axisValues" dataField="1" compact="0" outline="0" showAll="0"/>
    <pivotField name="Собівартість UAH" compact="0" outline="0" showAll="0">
      <items count="164">
        <item x="24"/>
        <item x="114"/>
        <item x="3"/>
        <item x="16"/>
        <item x="112"/>
        <item x="107"/>
        <item x="108"/>
        <item x="83"/>
        <item x="48"/>
        <item x="157"/>
        <item x="106"/>
        <item x="52"/>
        <item x="51"/>
        <item x="31"/>
        <item x="38"/>
        <item x="12"/>
        <item x="69"/>
        <item x="141"/>
        <item x="143"/>
        <item x="115"/>
        <item x="71"/>
        <item x="17"/>
        <item x="44"/>
        <item x="101"/>
        <item x="33"/>
        <item x="116"/>
        <item x="14"/>
        <item x="95"/>
        <item x="82"/>
        <item x="20"/>
        <item x="18"/>
        <item x="22"/>
        <item x="19"/>
        <item x="10"/>
        <item x="32"/>
        <item x="58"/>
        <item x="50"/>
        <item x="70"/>
        <item x="80"/>
        <item x="53"/>
        <item x="142"/>
        <item x="75"/>
        <item x="88"/>
        <item x="156"/>
        <item x="21"/>
        <item x="25"/>
        <item x="9"/>
        <item x="34"/>
        <item x="63"/>
        <item x="113"/>
        <item x="159"/>
        <item x="119"/>
        <item x="89"/>
        <item x="81"/>
        <item x="84"/>
        <item x="90"/>
        <item x="134"/>
        <item x="30"/>
        <item x="123"/>
        <item x="67"/>
        <item x="46"/>
        <item x="0"/>
        <item x="85"/>
        <item x="137"/>
        <item x="136"/>
        <item x="135"/>
        <item x="15"/>
        <item x="138"/>
        <item x="139"/>
        <item x="60"/>
        <item x="133"/>
        <item x="94"/>
        <item x="57"/>
        <item x="37"/>
        <item x="117"/>
        <item x="8"/>
        <item x="66"/>
        <item x="93"/>
        <item x="120"/>
        <item x="102"/>
        <item x="98"/>
        <item x="42"/>
        <item x="124"/>
        <item x="92"/>
        <item x="76"/>
        <item x="13"/>
        <item x="110"/>
        <item x="23"/>
        <item x="36"/>
        <item x="96"/>
        <item x="91"/>
        <item x="65"/>
        <item x="11"/>
        <item x="49"/>
        <item x="87"/>
        <item x="152"/>
        <item x="104"/>
        <item x="97"/>
        <item x="127"/>
        <item x="2"/>
        <item x="99"/>
        <item x="45"/>
        <item x="154"/>
        <item x="140"/>
        <item x="109"/>
        <item x="158"/>
        <item x="59"/>
        <item x="54"/>
        <item x="126"/>
        <item x="56"/>
        <item x="155"/>
        <item x="161"/>
        <item x="145"/>
        <item x="122"/>
        <item x="153"/>
        <item x="147"/>
        <item x="72"/>
        <item x="151"/>
        <item x="79"/>
        <item x="160"/>
        <item x="144"/>
        <item x="149"/>
        <item x="148"/>
        <item x="146"/>
        <item x="61"/>
        <item x="86"/>
        <item x="105"/>
        <item x="150"/>
        <item x="129"/>
        <item x="78"/>
        <item x="39"/>
        <item x="62"/>
        <item x="55"/>
        <item x="64"/>
        <item x="111"/>
        <item x="125"/>
        <item x="28"/>
        <item x="118"/>
        <item x="121"/>
        <item x="27"/>
        <item x="131"/>
        <item x="132"/>
        <item x="100"/>
        <item x="73"/>
        <item x="74"/>
        <item x="130"/>
        <item x="128"/>
        <item x="77"/>
        <item x="41"/>
        <item x="40"/>
        <item x="26"/>
        <item x="35"/>
        <item x="5"/>
        <item x="103"/>
        <item x="1"/>
        <item x="7"/>
        <item x="4"/>
        <item x="29"/>
        <item x="68"/>
        <item x="6"/>
        <item x="47"/>
        <item x="43"/>
        <item x="162"/>
        <item t="default" sd="0"/>
      </items>
    </pivotField>
    <pivotField name="Собівартість USD" compact="0" outline="0" showAll="0">
      <items count="166">
        <item x="115"/>
        <item x="24"/>
        <item x="3"/>
        <item x="113"/>
        <item x="16"/>
        <item x="108"/>
        <item x="109"/>
        <item x="84"/>
        <item x="49"/>
        <item x="159"/>
        <item x="107"/>
        <item x="53"/>
        <item x="52"/>
        <item x="31"/>
        <item x="38"/>
        <item x="70"/>
        <item x="143"/>
        <item x="12"/>
        <item x="145"/>
        <item x="116"/>
        <item x="72"/>
        <item x="45"/>
        <item x="17"/>
        <item x="102"/>
        <item x="117"/>
        <item x="33"/>
        <item x="96"/>
        <item x="14"/>
        <item x="83"/>
        <item x="20"/>
        <item x="18"/>
        <item x="22"/>
        <item x="19"/>
        <item x="32"/>
        <item x="10"/>
        <item x="59"/>
        <item x="51"/>
        <item x="71"/>
        <item x="144"/>
        <item x="81"/>
        <item x="54"/>
        <item x="76"/>
        <item x="89"/>
        <item x="158"/>
        <item x="21"/>
        <item x="25"/>
        <item x="64"/>
        <item x="34"/>
        <item x="9"/>
        <item x="114"/>
        <item x="161"/>
        <item x="120"/>
        <item x="90"/>
        <item x="82"/>
        <item x="85"/>
        <item x="91"/>
        <item x="136"/>
        <item x="124"/>
        <item x="30"/>
        <item x="68"/>
        <item x="47"/>
        <item x="134"/>
        <item x="86"/>
        <item x="139"/>
        <item x="0"/>
        <item x="138"/>
        <item x="137"/>
        <item x="140"/>
        <item x="141"/>
        <item x="61"/>
        <item x="15"/>
        <item x="135"/>
        <item x="95"/>
        <item x="58"/>
        <item x="118"/>
        <item x="37"/>
        <item x="67"/>
        <item x="94"/>
        <item x="121"/>
        <item x="8"/>
        <item x="103"/>
        <item x="99"/>
        <item x="125"/>
        <item x="93"/>
        <item x="42"/>
        <item x="77"/>
        <item x="111"/>
        <item x="13"/>
        <item x="97"/>
        <item x="23"/>
        <item x="36"/>
        <item x="92"/>
        <item x="66"/>
        <item x="11"/>
        <item x="88"/>
        <item x="50"/>
        <item x="154"/>
        <item x="105"/>
        <item x="98"/>
        <item x="128"/>
        <item x="2"/>
        <item x="100"/>
        <item x="46"/>
        <item x="156"/>
        <item x="142"/>
        <item x="110"/>
        <item x="160"/>
        <item x="60"/>
        <item x="127"/>
        <item x="55"/>
        <item x="157"/>
        <item x="163"/>
        <item x="147"/>
        <item x="155"/>
        <item x="123"/>
        <item x="57"/>
        <item x="149"/>
        <item x="73"/>
        <item x="153"/>
        <item x="162"/>
        <item x="80"/>
        <item x="146"/>
        <item x="151"/>
        <item x="150"/>
        <item x="148"/>
        <item x="87"/>
        <item x="106"/>
        <item x="152"/>
        <item x="130"/>
        <item x="62"/>
        <item x="79"/>
        <item x="63"/>
        <item x="56"/>
        <item x="112"/>
        <item x="65"/>
        <item x="126"/>
        <item x="39"/>
        <item x="119"/>
        <item x="28"/>
        <item x="122"/>
        <item x="132"/>
        <item x="133"/>
        <item x="101"/>
        <item x="27"/>
        <item x="74"/>
        <item x="131"/>
        <item x="75"/>
        <item x="129"/>
        <item x="78"/>
        <item x="41"/>
        <item x="40"/>
        <item x="26"/>
        <item x="35"/>
        <item x="5"/>
        <item x="104"/>
        <item x="1"/>
        <item x="7"/>
        <item x="4"/>
        <item x="43"/>
        <item x="69"/>
        <item x="29"/>
        <item x="6"/>
        <item x="48"/>
        <item x="44"/>
        <item x="164"/>
        <item t="default" sd="0"/>
      </items>
    </pivotField>
    <pivotField name="Відправлено" compact="0" outline="0" showAll="0">
      <items count="15">
        <item x="13"/>
        <item x="2"/>
        <item x="1"/>
        <item x="0"/>
        <item x="3"/>
        <item x="5"/>
        <item x="4"/>
        <item x="6"/>
        <item x="7"/>
        <item x="8"/>
        <item x="9"/>
        <item x="10"/>
        <item x="11"/>
        <item x="12"/>
        <item t="default" sd="0"/>
      </items>
    </pivotField>
    <pivotField name="Очікувана дата доставки" compact="0" outline="0" showAll="0">
      <items count="23">
        <item x="3"/>
        <item x="2"/>
        <item x="1"/>
        <item x="0"/>
        <item x="5"/>
        <item x="9"/>
        <item x="6"/>
        <item x="7"/>
        <item x="4"/>
        <item x="15"/>
        <item x="8"/>
        <item x="10"/>
        <item x="13"/>
        <item x="14"/>
        <item x="11"/>
        <item x="16"/>
        <item x="12"/>
        <item x="17"/>
        <item x="18"/>
        <item x="19"/>
        <item x="20"/>
        <item x="21"/>
        <item t="default" sd="0"/>
      </items>
    </pivotField>
    <pivotField name="Доставлено" compact="0" outline="0" showAll="0">
      <items count="18">
        <item x="16"/>
        <item x="2"/>
        <item x="5"/>
        <item x="1"/>
        <item x="0"/>
        <item x="8"/>
        <item x="9"/>
        <item x="10"/>
        <item x="3"/>
        <item x="7"/>
        <item x="6"/>
        <item x="4"/>
        <item x="12"/>
        <item x="13"/>
        <item x="11"/>
        <item x="14"/>
        <item x="15"/>
        <item t="default" sd="0"/>
      </items>
    </pivotField>
    <pivotField name="Доставка дні" compact="0" outline="0" showAll="0">
      <items count="13">
        <item x="2"/>
        <item x="7"/>
        <item x="8"/>
        <item x="0"/>
        <item x="1"/>
        <item x="3"/>
        <item x="6"/>
        <item x="10"/>
        <item x="9"/>
        <item x="4"/>
        <item x="5"/>
        <item x="11"/>
        <item t="default" sd="0"/>
      </items>
    </pivotField>
    <pivotField name="Якість" compact="0" outline="0" showAll="0">
      <items count="3">
        <item x="0"/>
        <item x="1"/>
        <item t="default" sd="0"/>
      </items>
    </pivotField>
    <pivotField name="Використано" compact="0" outline="0" showAll="0">
      <items count="13">
        <item x="5"/>
        <item x="1"/>
        <item x="0"/>
        <item x="4"/>
        <item x="11"/>
        <item x="3"/>
        <item x="2"/>
        <item x="6"/>
        <item x="7"/>
        <item x="8"/>
        <item x="10"/>
        <item x="9"/>
        <item t="default" sd="0"/>
      </items>
    </pivotField>
    <pivotField name="Залишок" compact="0" outline="0" showAll="0">
      <items count="13">
        <item x="0"/>
        <item x="3"/>
        <item x="1"/>
        <item x="2"/>
        <item x="5"/>
        <item x="4"/>
        <item x="8"/>
        <item x="6"/>
        <item x="10"/>
        <item x="7"/>
        <item x="9"/>
        <item x="11"/>
        <item t="default" sd="0"/>
      </items>
    </pivotField>
    <pivotField name="DroneId" compact="0" outline="0" showAll="0">
      <items count="11">
        <item x="0"/>
        <item x="7"/>
        <item x="2"/>
        <item x="1"/>
        <item x="6"/>
        <item x="8"/>
        <item x="9"/>
        <item x="3"/>
        <item x="4"/>
        <item x="5"/>
        <item t="default" sd="0"/>
      </items>
    </pivotField>
    <pivotField name=" " compact="0" outline="0" showAll="0">
      <items count="7">
        <item x="0"/>
        <item x="3"/>
        <item x="5"/>
        <item x="1"/>
        <item x="2"/>
        <item x="4"/>
        <item t="default" sd="0"/>
      </items>
    </pivotField>
  </pivotFields>
  <rowFields count="1">
    <field x="1"/>
  </rowFields>
  <rowItems count="9">
    <i>
      <x v="1"/>
    </i>
    <i>
      <x v="2"/>
    </i>
    <i>
      <x v="3"/>
    </i>
    <i>
      <x v="4"/>
    </i>
    <i>
      <x v="5"/>
    </i>
    <i>
      <x v="6"/>
    </i>
    <i>
      <x v="7"/>
    </i>
    <i>
      <x v="8"/>
    </i>
    <i t="grand">
      <x/>
    </i>
  </rowItems>
  <colFields count="1">
    <field x="-2"/>
  </colFields>
  <colItems count="4">
    <i>
      <x/>
    </i>
    <i i="1">
      <x v="1"/>
    </i>
    <i i="2">
      <x v="2"/>
    </i>
    <i i="3">
      <x v="3"/>
    </i>
  </colItems>
  <pageFields count="1">
    <pageField fld="4" hier="-1"/>
  </pageFields>
  <dataFields count="4">
    <dataField name="Sum of Сума UAH" fld="11" numFmtId="60"/>
    <dataField name="Sum of Сума USD" fld="15" numFmtId="61"/>
    <dataField name="Sum of Доставка" fld="10" numFmtId="60"/>
    <dataField name="Sum of Shipping USD" fld="13" numFmtId="61"/>
  </dataFields>
  <pivotTableStyleInfo name="PivotStyleCustom01" showRowHeaders="1" showColHeaders="1" showRowStripes="1" showColStripes="0" showLastColumn="1"/>
</pivotTableDefinition>
</file>

<file path=xl/pivotTables/pivotTable2.xml><?xml version="1.0" encoding="utf-8"?>
<pivotTableDefinition xmlns="http://schemas.openxmlformats.org/spreadsheetml/2006/main" name="7 dashboard" cacheId="1" dataPosition="0" autoFormatId="0" applyNumberFormats="0" applyBorderFormats="0" applyFontFormats="0" applyPatternFormats="0" applyAlignmentFormats="0" applyWidthHeightFormats="1" dataCaption="" missingCaption="" pivotTableStyle="PivotStyleCustom02" updatedVersion="7" useAutoFormatting="1" createdVersion="7" indent="0" showEmptyCol="1" showEmptyRow="1" compact="0" compactData="0" multipleFieldFilters="0">
  <location ref="A2:G21" firstHeaderRow="1" firstDataRow="2" firstDataCol="1"/>
  <pivotFields count="27">
    <pivotField name="№" compact="0" outline="0" showAll="0">
      <items count="1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sd="0"/>
      </items>
    </pivotField>
    <pivotField name="Місяць" compact="0" outline="0" showAll="0">
      <items count="10">
        <item x="8"/>
        <item x="0"/>
        <item x="1"/>
        <item x="2"/>
        <item x="3"/>
        <item x="4"/>
        <item x="5"/>
        <item x="6"/>
        <item x="7"/>
        <item t="default" sd="0"/>
      </items>
    </pivotField>
    <pivotField name="Дата Замовлення" compact="0" outline="0" showAll="0">
      <items count="43">
        <item x="41"/>
        <item x="0"/>
        <item x="1"/>
        <item x="3"/>
        <item x="2"/>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sd="0"/>
      </items>
    </pivotField>
    <pivotField name="Рекомендація SD" compact="0" outline="0" showAll="0">
      <items count="4">
        <item x="1"/>
        <item x="0"/>
        <item x="2"/>
        <item t="default" sd="0"/>
      </items>
    </pivotField>
    <pivotField name="Категорія" axis="axisRow" compact="0" numFmtId="49" outline="0" showAll="0" sortType="ascending">
      <items count="19">
        <item x="11"/>
        <item x="12"/>
        <item x="13"/>
        <item x="0"/>
        <item x="9"/>
        <item x="1"/>
        <item x="2"/>
        <item x="3"/>
        <item x="4"/>
        <item x="5"/>
        <item x="6"/>
        <item x="15"/>
        <item x="7"/>
        <item x="16"/>
        <item x="8"/>
        <item x="10"/>
        <item x="14"/>
        <item h="1" x="17"/>
        <item t="default" sd="0"/>
      </items>
    </pivotField>
    <pivotField name="Модель" compact="0" outline="0" showAll="0">
      <items count="86">
        <item x="29"/>
        <item x="79"/>
        <item x="47"/>
        <item x="60"/>
        <item x="34"/>
        <item x="80"/>
        <item x="39"/>
        <item x="59"/>
        <item x="78"/>
        <item x="5"/>
        <item x="2"/>
        <item x="67"/>
        <item x="55"/>
        <item x="54"/>
        <item x="3"/>
        <item x="6"/>
        <item x="48"/>
        <item x="61"/>
        <item x="51"/>
        <item x="71"/>
        <item x="68"/>
        <item x="64"/>
        <item x="65"/>
        <item x="43"/>
        <item x="8"/>
        <item x="9"/>
        <item x="12"/>
        <item x="26"/>
        <item x="33"/>
        <item x="27"/>
        <item x="35"/>
        <item x="28"/>
        <item x="69"/>
        <item x="66"/>
        <item x="62"/>
        <item x="10"/>
        <item x="46"/>
        <item x="76"/>
        <item x="63"/>
        <item x="44"/>
        <item x="1"/>
        <item x="75"/>
        <item x="45"/>
        <item x="41"/>
        <item x="58"/>
        <item x="77"/>
        <item x="0"/>
        <item x="36"/>
        <item x="73"/>
        <item x="83"/>
        <item x="74"/>
        <item x="81"/>
        <item x="82"/>
        <item x="72"/>
        <item x="4"/>
        <item x="52"/>
        <item x="38"/>
        <item x="19"/>
        <item x="18"/>
        <item x="56"/>
        <item x="57"/>
        <item x="31"/>
        <item x="17"/>
        <item x="14"/>
        <item x="23"/>
        <item x="32"/>
        <item x="37"/>
        <item x="21"/>
        <item x="16"/>
        <item x="22"/>
        <item x="15"/>
        <item x="24"/>
        <item x="11"/>
        <item x="42"/>
        <item x="25"/>
        <item x="20"/>
        <item x="40"/>
        <item x="7"/>
        <item x="70"/>
        <item x="30"/>
        <item x="53"/>
        <item x="13"/>
        <item x="49"/>
        <item x="50"/>
        <item x="84"/>
        <item t="default" sd="0"/>
      </items>
    </pivotField>
    <pivotField name="Лінка" compact="0" outline="0" showAll="0">
      <items count="159">
        <item x="103"/>
        <item x="138"/>
        <item x="25"/>
        <item x="3"/>
        <item x="14"/>
        <item x="29"/>
        <item x="28"/>
        <item x="70"/>
        <item x="24"/>
        <item x="23"/>
        <item x="43"/>
        <item x="10"/>
        <item x="8"/>
        <item x="93"/>
        <item x="49"/>
        <item x="13"/>
        <item x="2"/>
        <item x="71"/>
        <item x="84"/>
        <item x="45"/>
        <item x="9"/>
        <item x="72"/>
        <item x="32"/>
        <item x="46"/>
        <item x="4"/>
        <item x="16"/>
        <item x="31"/>
        <item x="111"/>
        <item x="5"/>
        <item x="60"/>
        <item x="6"/>
        <item x="135"/>
        <item x="15"/>
        <item x="51"/>
        <item x="18"/>
        <item x="67"/>
        <item x="30"/>
        <item x="33"/>
        <item x="1"/>
        <item x="36"/>
        <item x="21"/>
        <item x="121"/>
        <item x="39"/>
        <item x="34"/>
        <item x="52"/>
        <item x="50"/>
        <item x="53"/>
        <item x="37"/>
        <item x="147"/>
        <item x="98"/>
        <item x="20"/>
        <item x="19"/>
        <item x="74"/>
        <item x="17"/>
        <item x="38"/>
        <item x="77"/>
        <item x="110"/>
        <item x="96"/>
        <item x="40"/>
        <item x="100"/>
        <item x="57"/>
        <item x="62"/>
        <item x="99"/>
        <item x="75"/>
        <item x="91"/>
        <item x="47"/>
        <item x="58"/>
        <item x="65"/>
        <item x="61"/>
        <item x="12"/>
        <item x="22"/>
        <item x="44"/>
        <item x="76"/>
        <item x="116"/>
        <item x="145"/>
        <item x="97"/>
        <item x="102"/>
        <item x="88"/>
        <item x="122"/>
        <item x="125"/>
        <item x="120"/>
        <item x="54"/>
        <item x="81"/>
        <item x="59"/>
        <item x="107"/>
        <item x="108"/>
        <item x="95"/>
        <item x="105"/>
        <item x="64"/>
        <item x="41"/>
        <item x="63"/>
        <item x="118"/>
        <item x="148"/>
        <item x="55"/>
        <item x="140"/>
        <item x="124"/>
        <item x="80"/>
        <item x="79"/>
        <item x="119"/>
        <item x="151"/>
        <item x="142"/>
        <item x="42"/>
        <item x="56"/>
        <item x="66"/>
        <item x="149"/>
        <item x="157"/>
        <item x="109"/>
        <item x="150"/>
        <item x="137"/>
        <item x="78"/>
        <item x="117"/>
        <item x="69"/>
        <item x="82"/>
        <item x="90"/>
        <item x="89"/>
        <item x="126"/>
        <item x="156"/>
        <item x="68"/>
        <item x="127"/>
        <item x="73"/>
        <item x="141"/>
        <item x="146"/>
        <item x="144"/>
        <item x="143"/>
        <item x="128"/>
        <item x="154"/>
        <item x="130"/>
        <item x="134"/>
        <item x="131"/>
        <item x="132"/>
        <item x="155"/>
        <item x="133"/>
        <item x="94"/>
        <item x="112"/>
        <item x="104"/>
        <item x="152"/>
        <item x="106"/>
        <item x="153"/>
        <item x="136"/>
        <item x="115"/>
        <item x="113"/>
        <item x="123"/>
        <item x="139"/>
        <item x="83"/>
        <item x="7"/>
        <item x="0"/>
        <item x="35"/>
        <item x="11"/>
        <item x="48"/>
        <item x="26"/>
        <item x="27"/>
        <item x="85"/>
        <item x="87"/>
        <item x="86"/>
        <item x="114"/>
        <item x="92"/>
        <item x="101"/>
        <item x="129"/>
        <item t="default" sd="0"/>
      </items>
    </pivotField>
    <pivotField name="Order link" compact="0" outline="0" showAll="0">
      <items count="142">
        <item x="33"/>
        <item x="59"/>
        <item x="60"/>
        <item x="97"/>
        <item x="98"/>
        <item x="124"/>
        <item x="32"/>
        <item x="95"/>
        <item x="114"/>
        <item x="46"/>
        <item x="38"/>
        <item x="37"/>
        <item x="138"/>
        <item x="139"/>
        <item x="19"/>
        <item x="123"/>
        <item x="36"/>
        <item x="62"/>
        <item x="64"/>
        <item x="14"/>
        <item x="136"/>
        <item x="122"/>
        <item x="66"/>
        <item x="128"/>
        <item x="72"/>
        <item x="85"/>
        <item x="88"/>
        <item x="43"/>
        <item x="134"/>
        <item x="102"/>
        <item x="2"/>
        <item x="10"/>
        <item x="40"/>
        <item x="16"/>
        <item x="126"/>
        <item x="132"/>
        <item x="5"/>
        <item x="90"/>
        <item x="4"/>
        <item x="83"/>
        <item x="89"/>
        <item x="6"/>
        <item x="93"/>
        <item x="112"/>
        <item x="58"/>
        <item x="120"/>
        <item x="86"/>
        <item x="100"/>
        <item x="18"/>
        <item x="125"/>
        <item x="131"/>
        <item x="82"/>
        <item x="92"/>
        <item x="111"/>
        <item x="115"/>
        <item x="57"/>
        <item x="70"/>
        <item x="42"/>
        <item x="1"/>
        <item x="11"/>
        <item x="9"/>
        <item x="17"/>
        <item x="119"/>
        <item x="130"/>
        <item x="0"/>
        <item x="81"/>
        <item x="91"/>
        <item x="110"/>
        <item x="116"/>
        <item x="56"/>
        <item x="69"/>
        <item x="129"/>
        <item x="80"/>
        <item x="109"/>
        <item x="117"/>
        <item x="55"/>
        <item x="68"/>
        <item x="99"/>
        <item x="79"/>
        <item x="106"/>
        <item x="118"/>
        <item x="67"/>
        <item x="78"/>
        <item x="54"/>
        <item x="105"/>
        <item x="77"/>
        <item x="74"/>
        <item x="53"/>
        <item x="104"/>
        <item x="41"/>
        <item x="73"/>
        <item x="52"/>
        <item x="103"/>
        <item x="76"/>
        <item x="39"/>
        <item x="137"/>
        <item x="140"/>
        <item x="34"/>
        <item x="63"/>
        <item x="35"/>
        <item x="15"/>
        <item x="135"/>
        <item x="65"/>
        <item x="127"/>
        <item x="20"/>
        <item x="84"/>
        <item x="133"/>
        <item x="51"/>
        <item x="75"/>
        <item x="50"/>
        <item x="94"/>
        <item x="113"/>
        <item x="44"/>
        <item x="61"/>
        <item x="121"/>
        <item x="71"/>
        <item x="87"/>
        <item x="101"/>
        <item x="49"/>
        <item x="48"/>
        <item x="12"/>
        <item x="47"/>
        <item x="8"/>
        <item x="45"/>
        <item x="7"/>
        <item x="107"/>
        <item x="108"/>
        <item x="13"/>
        <item x="3"/>
        <item x="21"/>
        <item x="22"/>
        <item x="24"/>
        <item x="31"/>
        <item x="30"/>
        <item x="29"/>
        <item x="28"/>
        <item x="23"/>
        <item x="27"/>
        <item x="26"/>
        <item x="25"/>
        <item x="96"/>
        <item t="default" sd="0"/>
      </items>
    </pivotField>
    <pivotField name="Кількість" axis="axisValues" dataField="1" compact="0" outline="0" showAll="0"/>
    <pivotField name="Ціна" compact="0" outline="0" showAll="0">
      <items count="159">
        <item x="24"/>
        <item x="111"/>
        <item x="3"/>
        <item x="104"/>
        <item x="105"/>
        <item x="109"/>
        <item x="16"/>
        <item x="81"/>
        <item x="51"/>
        <item x="48"/>
        <item x="103"/>
        <item x="148"/>
        <item x="31"/>
        <item x="134"/>
        <item x="67"/>
        <item x="12"/>
        <item x="136"/>
        <item x="112"/>
        <item x="38"/>
        <item x="69"/>
        <item x="44"/>
        <item x="14"/>
        <item x="98"/>
        <item x="17"/>
        <item x="33"/>
        <item x="113"/>
        <item x="80"/>
        <item x="9"/>
        <item x="92"/>
        <item x="25"/>
        <item x="18"/>
        <item x="22"/>
        <item x="20"/>
        <item x="19"/>
        <item x="10"/>
        <item x="32"/>
        <item x="52"/>
        <item x="68"/>
        <item x="57"/>
        <item x="50"/>
        <item x="78"/>
        <item x="86"/>
        <item x="73"/>
        <item x="21"/>
        <item x="147"/>
        <item x="129"/>
        <item x="116"/>
        <item x="110"/>
        <item x="82"/>
        <item x="34"/>
        <item x="135"/>
        <item x="150"/>
        <item x="30"/>
        <item x="79"/>
        <item x="66"/>
        <item x="120"/>
        <item x="0"/>
        <item x="83"/>
        <item x="87"/>
        <item x="131"/>
        <item x="130"/>
        <item x="132"/>
        <item x="128"/>
        <item x="15"/>
        <item x="46"/>
        <item x="114"/>
        <item x="59"/>
        <item x="65"/>
        <item x="91"/>
        <item x="8"/>
        <item x="117"/>
        <item x="56"/>
        <item x="37"/>
        <item x="99"/>
        <item x="62"/>
        <item x="90"/>
        <item x="42"/>
        <item x="23"/>
        <item x="121"/>
        <item x="95"/>
        <item x="74"/>
        <item x="13"/>
        <item x="89"/>
        <item x="36"/>
        <item x="11"/>
        <item x="107"/>
        <item x="64"/>
        <item x="93"/>
        <item x="88"/>
        <item x="122"/>
        <item x="143"/>
        <item x="2"/>
        <item x="85"/>
        <item x="49"/>
        <item x="101"/>
        <item x="94"/>
        <item x="96"/>
        <item x="133"/>
        <item x="145"/>
        <item x="45"/>
        <item x="106"/>
        <item x="141"/>
        <item x="149"/>
        <item x="119"/>
        <item x="53"/>
        <item x="138"/>
        <item x="140"/>
        <item x="124"/>
        <item x="58"/>
        <item x="27"/>
        <item x="28"/>
        <item x="142"/>
        <item x="55"/>
        <item x="146"/>
        <item x="137"/>
        <item x="152"/>
        <item x="144"/>
        <item x="139"/>
        <item x="115"/>
        <item x="70"/>
        <item x="102"/>
        <item x="54"/>
        <item x="151"/>
        <item x="76"/>
        <item x="126"/>
        <item x="60"/>
        <item x="77"/>
        <item x="127"/>
        <item x="39"/>
        <item x="61"/>
        <item x="97"/>
        <item x="84"/>
        <item x="118"/>
        <item x="108"/>
        <item x="63"/>
        <item x="125"/>
        <item x="75"/>
        <item x="123"/>
        <item x="26"/>
        <item x="41"/>
        <item x="71"/>
        <item x="72"/>
        <item x="40"/>
        <item x="100"/>
        <item x="5"/>
        <item x="1"/>
        <item x="7"/>
        <item x="35"/>
        <item x="4"/>
        <item x="29"/>
        <item x="6"/>
        <item x="47"/>
        <item x="43"/>
        <item x="153"/>
        <item x="154"/>
        <item x="155"/>
        <item x="157"/>
        <item x="156"/>
        <item t="default" sd="0"/>
      </items>
    </pivotField>
    <pivotField name="Доставка" compact="0" outline="0" showAll="0">
      <items count="124">
        <item x="122"/>
        <item x="121"/>
        <item x="26"/>
        <item x="19"/>
        <item x="103"/>
        <item x="115"/>
        <item x="66"/>
        <item x="83"/>
        <item x="119"/>
        <item x="112"/>
        <item x="120"/>
        <item x="114"/>
        <item x="113"/>
        <item x="93"/>
        <item x="28"/>
        <item x="29"/>
        <item x="81"/>
        <item x="117"/>
        <item x="23"/>
        <item x="21"/>
        <item x="94"/>
        <item x="78"/>
        <item x="110"/>
        <item x="70"/>
        <item x="18"/>
        <item x="72"/>
        <item x="90"/>
        <item x="92"/>
        <item x="105"/>
        <item x="107"/>
        <item x="106"/>
        <item x="64"/>
        <item x="77"/>
        <item x="116"/>
        <item x="24"/>
        <item x="82"/>
        <item x="91"/>
        <item x="25"/>
        <item x="69"/>
        <item x="79"/>
        <item x="65"/>
        <item x="111"/>
        <item x="71"/>
        <item x="62"/>
        <item x="67"/>
        <item x="22"/>
        <item x="63"/>
        <item x="20"/>
        <item x="101"/>
        <item x="102"/>
        <item x="118"/>
        <item x="68"/>
        <item x="11"/>
        <item x="2"/>
        <item x="6"/>
        <item x="95"/>
        <item x="97"/>
        <item x="73"/>
        <item x="98"/>
        <item x="88"/>
        <item x="109"/>
        <item x="96"/>
        <item x="108"/>
        <item x="85"/>
        <item x="8"/>
        <item x="5"/>
        <item x="61"/>
        <item x="10"/>
        <item x="7"/>
        <item x="74"/>
        <item x="9"/>
        <item x="27"/>
        <item x="87"/>
        <item x="75"/>
        <item x="89"/>
        <item x="12"/>
        <item x="100"/>
        <item x="84"/>
        <item x="0"/>
        <item x="80"/>
        <item x="4"/>
        <item x="17"/>
        <item x="1"/>
        <item x="14"/>
        <item x="13"/>
        <item x="99"/>
        <item x="16"/>
        <item x="76"/>
        <item x="15"/>
        <item x="104"/>
        <item x="86"/>
        <item x="3"/>
        <item x="30"/>
        <item x="44"/>
        <item x="45"/>
        <item x="59"/>
        <item x="54"/>
        <item x="51"/>
        <item x="37"/>
        <item x="40"/>
        <item x="43"/>
        <item x="42"/>
        <item x="38"/>
        <item x="35"/>
        <item x="53"/>
        <item x="32"/>
        <item x="36"/>
        <item x="60"/>
        <item x="55"/>
        <item x="56"/>
        <item x="58"/>
        <item x="41"/>
        <item x="46"/>
        <item x="33"/>
        <item x="39"/>
        <item x="52"/>
        <item x="50"/>
        <item x="48"/>
        <item x="31"/>
        <item x="47"/>
        <item x="34"/>
        <item x="57"/>
        <item x="49"/>
        <item t="default" sd="0"/>
      </items>
    </pivotField>
    <pivotField name="Сума UAH" axis="axisValues" dataField="1" compact="0" outline="0" showAll="0"/>
    <pivotField name="Курс" compact="0" outline="0" showAll="0">
      <items count="27">
        <item x="22"/>
        <item x="25"/>
        <item x="24"/>
        <item x="0"/>
        <item x="23"/>
        <item x="4"/>
        <item x="5"/>
        <item x="1"/>
        <item x="2"/>
        <item x="3"/>
        <item x="8"/>
        <item x="7"/>
        <item x="6"/>
        <item x="9"/>
        <item x="12"/>
        <item x="13"/>
        <item x="17"/>
        <item x="11"/>
        <item x="15"/>
        <item x="20"/>
        <item x="14"/>
        <item x="18"/>
        <item x="10"/>
        <item x="19"/>
        <item x="16"/>
        <item x="21"/>
        <item t="default" sd="0"/>
      </items>
    </pivotField>
    <pivotField name="Shipping USD" compact="0" outline="0" showAll="0">
      <items count="122">
        <item x="0"/>
        <item x="117"/>
        <item x="28"/>
        <item x="46"/>
        <item x="47"/>
        <item x="19"/>
        <item x="102"/>
        <item x="113"/>
        <item x="67"/>
        <item x="60"/>
        <item x="56"/>
        <item x="82"/>
        <item x="54"/>
        <item x="39"/>
        <item x="116"/>
        <item x="110"/>
        <item x="42"/>
        <item x="112"/>
        <item x="111"/>
        <item x="45"/>
        <item x="44"/>
        <item x="91"/>
        <item x="40"/>
        <item x="23"/>
        <item x="30"/>
        <item x="31"/>
        <item x="21"/>
        <item x="80"/>
        <item x="114"/>
        <item x="37"/>
        <item x="92"/>
        <item x="77"/>
        <item x="55"/>
        <item x="108"/>
        <item x="18"/>
        <item x="71"/>
        <item x="72"/>
        <item x="89"/>
        <item x="90"/>
        <item x="34"/>
        <item x="38"/>
        <item x="104"/>
        <item x="106"/>
        <item x="105"/>
        <item x="65"/>
        <item x="24"/>
        <item x="61"/>
        <item x="25"/>
        <item x="76"/>
        <item x="81"/>
        <item x="70"/>
        <item x="78"/>
        <item x="66"/>
        <item x="109"/>
        <item x="57"/>
        <item x="58"/>
        <item x="63"/>
        <item x="68"/>
        <item x="22"/>
        <item x="43"/>
        <item x="64"/>
        <item x="48"/>
        <item x="20"/>
        <item x="99"/>
        <item x="100"/>
        <item x="115"/>
        <item x="69"/>
        <item x="35"/>
        <item x="41"/>
        <item x="10"/>
        <item x="2"/>
        <item x="6"/>
        <item x="53"/>
        <item x="93"/>
        <item x="95"/>
        <item x="73"/>
        <item x="96"/>
        <item x="87"/>
        <item x="94"/>
        <item x="107"/>
        <item x="84"/>
        <item x="50"/>
        <item x="5"/>
        <item x="33"/>
        <item x="62"/>
        <item x="49"/>
        <item x="9"/>
        <item x="7"/>
        <item x="8"/>
        <item x="29"/>
        <item x="74"/>
        <item x="88"/>
        <item x="11"/>
        <item x="98"/>
        <item x="83"/>
        <item x="32"/>
        <item x="36"/>
        <item x="59"/>
        <item x="79"/>
        <item x="17"/>
        <item x="4"/>
        <item x="101"/>
        <item x="85"/>
        <item x="51"/>
        <item x="27"/>
        <item x="120"/>
        <item x="13"/>
        <item x="26"/>
        <item x="1"/>
        <item x="14"/>
        <item x="12"/>
        <item x="97"/>
        <item x="16"/>
        <item x="75"/>
        <item x="15"/>
        <item x="119"/>
        <item x="52"/>
        <item x="103"/>
        <item x="86"/>
        <item x="3"/>
        <item x="118"/>
        <item t="default" sd="0"/>
      </items>
    </pivotField>
    <pivotField name="Ціна USD" axis="axisValues" dataField="1" compact="0" outline="0" showAll="0"/>
    <pivotField name="Сума USD" axis="axisValues" dataField="1" compact="0" outline="0" showAll="0"/>
    <pivotField name="Собівартість UAH" compact="0" outline="0" showAll="0">
      <items count="164">
        <item x="24"/>
        <item x="114"/>
        <item x="3"/>
        <item x="16"/>
        <item x="112"/>
        <item x="107"/>
        <item x="108"/>
        <item x="83"/>
        <item x="48"/>
        <item x="157"/>
        <item x="106"/>
        <item x="52"/>
        <item x="51"/>
        <item x="31"/>
        <item x="38"/>
        <item x="12"/>
        <item x="69"/>
        <item x="141"/>
        <item x="143"/>
        <item x="115"/>
        <item x="71"/>
        <item x="17"/>
        <item x="44"/>
        <item x="101"/>
        <item x="33"/>
        <item x="116"/>
        <item x="14"/>
        <item x="95"/>
        <item x="82"/>
        <item x="20"/>
        <item x="18"/>
        <item x="22"/>
        <item x="19"/>
        <item x="10"/>
        <item x="32"/>
        <item x="58"/>
        <item x="50"/>
        <item x="70"/>
        <item x="80"/>
        <item x="53"/>
        <item x="142"/>
        <item x="75"/>
        <item x="88"/>
        <item x="156"/>
        <item x="21"/>
        <item x="25"/>
        <item x="9"/>
        <item x="34"/>
        <item x="63"/>
        <item x="113"/>
        <item x="159"/>
        <item x="119"/>
        <item x="89"/>
        <item x="81"/>
        <item x="84"/>
        <item x="90"/>
        <item x="134"/>
        <item x="30"/>
        <item x="123"/>
        <item x="67"/>
        <item x="46"/>
        <item x="0"/>
        <item x="85"/>
        <item x="137"/>
        <item x="136"/>
        <item x="135"/>
        <item x="15"/>
        <item x="138"/>
        <item x="139"/>
        <item x="60"/>
        <item x="133"/>
        <item x="94"/>
        <item x="57"/>
        <item x="37"/>
        <item x="117"/>
        <item x="8"/>
        <item x="66"/>
        <item x="93"/>
        <item x="120"/>
        <item x="102"/>
        <item x="98"/>
        <item x="42"/>
        <item x="124"/>
        <item x="92"/>
        <item x="76"/>
        <item x="13"/>
        <item x="110"/>
        <item x="23"/>
        <item x="36"/>
        <item x="96"/>
        <item x="91"/>
        <item x="65"/>
        <item x="11"/>
        <item x="49"/>
        <item x="87"/>
        <item x="152"/>
        <item x="104"/>
        <item x="97"/>
        <item x="127"/>
        <item x="2"/>
        <item x="99"/>
        <item x="45"/>
        <item x="154"/>
        <item x="140"/>
        <item x="109"/>
        <item x="158"/>
        <item x="59"/>
        <item x="54"/>
        <item x="126"/>
        <item x="56"/>
        <item x="155"/>
        <item x="161"/>
        <item x="145"/>
        <item x="122"/>
        <item x="153"/>
        <item x="147"/>
        <item x="72"/>
        <item x="151"/>
        <item x="79"/>
        <item x="160"/>
        <item x="144"/>
        <item x="149"/>
        <item x="148"/>
        <item x="146"/>
        <item x="61"/>
        <item x="86"/>
        <item x="105"/>
        <item x="150"/>
        <item x="129"/>
        <item x="78"/>
        <item x="39"/>
        <item x="62"/>
        <item x="55"/>
        <item x="64"/>
        <item x="111"/>
        <item x="125"/>
        <item x="28"/>
        <item x="118"/>
        <item x="121"/>
        <item x="27"/>
        <item x="131"/>
        <item x="132"/>
        <item x="100"/>
        <item x="73"/>
        <item x="74"/>
        <item x="130"/>
        <item x="128"/>
        <item x="77"/>
        <item x="41"/>
        <item x="40"/>
        <item x="26"/>
        <item x="35"/>
        <item x="5"/>
        <item x="103"/>
        <item x="1"/>
        <item x="7"/>
        <item x="4"/>
        <item x="29"/>
        <item x="68"/>
        <item x="6"/>
        <item x="47"/>
        <item x="43"/>
        <item x="162"/>
        <item t="default" sd="0"/>
      </items>
    </pivotField>
    <pivotField name="Собівартість USD" compact="0" outline="0" showAll="0">
      <items count="166">
        <item x="115"/>
        <item x="24"/>
        <item x="3"/>
        <item x="113"/>
        <item x="16"/>
        <item x="108"/>
        <item x="109"/>
        <item x="84"/>
        <item x="49"/>
        <item x="159"/>
        <item x="107"/>
        <item x="53"/>
        <item x="52"/>
        <item x="31"/>
        <item x="38"/>
        <item x="70"/>
        <item x="143"/>
        <item x="12"/>
        <item x="145"/>
        <item x="116"/>
        <item x="72"/>
        <item x="45"/>
        <item x="17"/>
        <item x="102"/>
        <item x="117"/>
        <item x="33"/>
        <item x="96"/>
        <item x="14"/>
        <item x="83"/>
        <item x="20"/>
        <item x="18"/>
        <item x="22"/>
        <item x="19"/>
        <item x="32"/>
        <item x="10"/>
        <item x="59"/>
        <item x="51"/>
        <item x="71"/>
        <item x="144"/>
        <item x="81"/>
        <item x="54"/>
        <item x="76"/>
        <item x="89"/>
        <item x="158"/>
        <item x="21"/>
        <item x="25"/>
        <item x="64"/>
        <item x="34"/>
        <item x="9"/>
        <item x="114"/>
        <item x="161"/>
        <item x="120"/>
        <item x="90"/>
        <item x="82"/>
        <item x="85"/>
        <item x="91"/>
        <item x="136"/>
        <item x="124"/>
        <item x="30"/>
        <item x="68"/>
        <item x="47"/>
        <item x="134"/>
        <item x="86"/>
        <item x="139"/>
        <item x="0"/>
        <item x="138"/>
        <item x="137"/>
        <item x="140"/>
        <item x="141"/>
        <item x="61"/>
        <item x="15"/>
        <item x="135"/>
        <item x="95"/>
        <item x="58"/>
        <item x="118"/>
        <item x="37"/>
        <item x="67"/>
        <item x="94"/>
        <item x="121"/>
        <item x="8"/>
        <item x="103"/>
        <item x="99"/>
        <item x="125"/>
        <item x="93"/>
        <item x="42"/>
        <item x="77"/>
        <item x="111"/>
        <item x="13"/>
        <item x="97"/>
        <item x="23"/>
        <item x="36"/>
        <item x="92"/>
        <item x="66"/>
        <item x="11"/>
        <item x="88"/>
        <item x="50"/>
        <item x="154"/>
        <item x="105"/>
        <item x="98"/>
        <item x="128"/>
        <item x="2"/>
        <item x="100"/>
        <item x="46"/>
        <item x="156"/>
        <item x="142"/>
        <item x="110"/>
        <item x="160"/>
        <item x="60"/>
        <item x="127"/>
        <item x="55"/>
        <item x="157"/>
        <item x="163"/>
        <item x="147"/>
        <item x="155"/>
        <item x="123"/>
        <item x="57"/>
        <item x="149"/>
        <item x="73"/>
        <item x="153"/>
        <item x="162"/>
        <item x="80"/>
        <item x="146"/>
        <item x="151"/>
        <item x="150"/>
        <item x="148"/>
        <item x="87"/>
        <item x="106"/>
        <item x="152"/>
        <item x="130"/>
        <item x="62"/>
        <item x="79"/>
        <item x="63"/>
        <item x="56"/>
        <item x="112"/>
        <item x="65"/>
        <item x="126"/>
        <item x="39"/>
        <item x="119"/>
        <item x="28"/>
        <item x="122"/>
        <item x="132"/>
        <item x="133"/>
        <item x="101"/>
        <item x="27"/>
        <item x="74"/>
        <item x="131"/>
        <item x="75"/>
        <item x="129"/>
        <item x="78"/>
        <item x="41"/>
        <item x="40"/>
        <item x="26"/>
        <item x="35"/>
        <item x="5"/>
        <item x="104"/>
        <item x="1"/>
        <item x="7"/>
        <item x="4"/>
        <item x="43"/>
        <item x="69"/>
        <item x="29"/>
        <item x="6"/>
        <item x="48"/>
        <item x="44"/>
        <item x="164"/>
        <item t="default" sd="0"/>
      </items>
    </pivotField>
    <pivotField name="Відправлено" compact="0" outline="0" showAll="0">
      <items count="15">
        <item x="13"/>
        <item x="2"/>
        <item x="1"/>
        <item x="0"/>
        <item x="3"/>
        <item x="5"/>
        <item x="4"/>
        <item x="6"/>
        <item x="7"/>
        <item x="8"/>
        <item x="9"/>
        <item x="10"/>
        <item x="11"/>
        <item x="12"/>
        <item t="default" sd="0"/>
      </items>
    </pivotField>
    <pivotField name="Очікувана дата доставки" compact="0" outline="0" showAll="0">
      <items count="23">
        <item x="3"/>
        <item x="2"/>
        <item x="1"/>
        <item x="0"/>
        <item x="5"/>
        <item x="9"/>
        <item x="6"/>
        <item x="7"/>
        <item x="4"/>
        <item x="15"/>
        <item x="8"/>
        <item x="10"/>
        <item x="13"/>
        <item x="14"/>
        <item x="11"/>
        <item x="16"/>
        <item x="12"/>
        <item x="17"/>
        <item x="18"/>
        <item x="19"/>
        <item x="20"/>
        <item x="21"/>
        <item t="default" sd="0"/>
      </items>
    </pivotField>
    <pivotField name="Доставлено" compact="0" outline="0" showAll="0">
      <items count="18">
        <item x="16"/>
        <item x="2"/>
        <item x="5"/>
        <item x="1"/>
        <item x="0"/>
        <item x="8"/>
        <item x="9"/>
        <item x="10"/>
        <item x="3"/>
        <item x="7"/>
        <item x="6"/>
        <item x="4"/>
        <item x="12"/>
        <item x="13"/>
        <item x="11"/>
        <item x="14"/>
        <item x="15"/>
        <item t="default" sd="0"/>
      </items>
    </pivotField>
    <pivotField name="Доставка дні" compact="0" outline="0" showAll="0">
      <items count="13">
        <item x="2"/>
        <item x="7"/>
        <item x="8"/>
        <item x="0"/>
        <item x="1"/>
        <item x="3"/>
        <item x="6"/>
        <item x="10"/>
        <item x="9"/>
        <item x="4"/>
        <item x="5"/>
        <item x="11"/>
        <item t="default" sd="0"/>
      </items>
    </pivotField>
    <pivotField name="Якість" compact="0" outline="0" showAll="0">
      <items count="3">
        <item x="0"/>
        <item x="1"/>
        <item t="default" sd="0"/>
      </items>
    </pivotField>
    <pivotField name="Використано" compact="0" outline="0" showAll="0">
      <items count="13">
        <item x="5"/>
        <item x="1"/>
        <item x="0"/>
        <item x="4"/>
        <item x="11"/>
        <item x="3"/>
        <item x="2"/>
        <item x="6"/>
        <item x="7"/>
        <item x="8"/>
        <item x="10"/>
        <item x="9"/>
        <item t="default" sd="0"/>
      </items>
    </pivotField>
    <pivotField name="Залишок" compact="0" outline="0" showAll="0">
      <items count="13">
        <item x="0"/>
        <item x="3"/>
        <item x="1"/>
        <item x="2"/>
        <item x="5"/>
        <item x="4"/>
        <item x="8"/>
        <item x="6"/>
        <item x="10"/>
        <item x="7"/>
        <item x="9"/>
        <item x="11"/>
        <item t="default" sd="0"/>
      </items>
    </pivotField>
    <pivotField name="DroneId" compact="0" outline="0" showAll="0">
      <items count="11">
        <item x="0"/>
        <item x="7"/>
        <item x="2"/>
        <item x="1"/>
        <item x="6"/>
        <item x="8"/>
        <item x="9"/>
        <item x="3"/>
        <item x="4"/>
        <item x="5"/>
        <item t="default" sd="0"/>
      </items>
    </pivotField>
    <pivotField name=" " compact="0" outline="0" showAll="0">
      <items count="7">
        <item x="0"/>
        <item x="3"/>
        <item x="5"/>
        <item x="1"/>
        <item x="2"/>
        <item x="4"/>
        <item t="default" sd="0"/>
      </items>
    </pivotField>
  </pivotFields>
  <rowFields count="1">
    <field x="4"/>
  </rowFields>
  <rowItems count="18">
    <i>
      <x/>
    </i>
    <i>
      <x v="1"/>
    </i>
    <i>
      <x v="2"/>
    </i>
    <i>
      <x v="3"/>
    </i>
    <i>
      <x v="5"/>
    </i>
    <i>
      <x v="4"/>
    </i>
    <i>
      <x v="6"/>
    </i>
    <i>
      <x v="7"/>
    </i>
    <i>
      <x v="8"/>
    </i>
    <i>
      <x v="9"/>
    </i>
    <i>
      <x v="10"/>
    </i>
    <i>
      <x v="13"/>
    </i>
    <i>
      <x v="11"/>
    </i>
    <i>
      <x v="12"/>
    </i>
    <i>
      <x v="14"/>
    </i>
    <i>
      <x v="15"/>
    </i>
    <i>
      <x v="16"/>
    </i>
    <i t="grand">
      <x/>
    </i>
  </rowItems>
  <colFields count="1">
    <field x="-2"/>
  </colFields>
  <colItems count="6">
    <i>
      <x/>
    </i>
    <i i="1">
      <x v="1"/>
    </i>
    <i i="2">
      <x v="2"/>
    </i>
    <i i="3">
      <x v="3"/>
    </i>
    <i i="4">
      <x v="4"/>
    </i>
    <i i="3">
      <x v="3"/>
    </i>
  </colItems>
  <dataFields count="6">
    <dataField name="Sum of Кількість" fld="8" numFmtId="1"/>
    <dataField name="Sum of Сума UAH" fld="11" numFmtId="60"/>
    <dataField name="Sum of Сума USD" fld="15" numFmtId="61"/>
    <dataField name="Minimum of Ціна USD" fld="14" subtotal="min" numFmtId="61"/>
    <dataField name="Maximum of Ціна USD" fld="14" subtotal="max" numFmtId="61"/>
    <dataField name="Minimum of Ціна USD" fld="14" subtotal="min" numFmtId="61"/>
  </dataFields>
  <pivotTableStyleInfo name="PivotStyleCustom02" showRowHeaders="1" showColHeaders="1" showRowStripes="1" showColStripes="0" showLastColumn="1"/>
</pivotTableDefinition>
</file>

<file path=xl/pivotTables/pivotTable3.xml><?xml version="1.0" encoding="utf-8"?>
<pivotTableDefinition xmlns="http://schemas.openxmlformats.org/spreadsheetml/2006/main" name="7 dashboard 2" cacheId="2" dataPosition="0" autoFormatId="0" applyNumberFormats="0" applyBorderFormats="0" applyFontFormats="0" applyPatternFormats="0" applyAlignmentFormats="0" applyWidthHeightFormats="1" dataCaption="" missingCaption="" pivotTableStyle="PivotStyleCustom03" updatedVersion="7" useAutoFormatting="1" createdVersion="7" indent="0" showEmptyCol="1" showEmptyRow="1" compact="0" compactData="0" multipleFieldFilters="0">
  <location ref="A2:C46" firstHeaderRow="1" firstDataRow="2" firstDataCol="1"/>
  <pivotFields count="27">
    <pivotField name="№" compact="0" outline="0" showAll="0">
      <items count="1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sd="0"/>
      </items>
    </pivotField>
    <pivotField name="Місяць" compact="0" outline="0" showAll="0">
      <items count="10">
        <item x="8"/>
        <item x="0"/>
        <item x="1"/>
        <item x="2"/>
        <item x="3"/>
        <item x="4"/>
        <item x="5"/>
        <item x="6"/>
        <item x="7"/>
        <item t="default" sd="0"/>
      </items>
    </pivotField>
    <pivotField name="Дата Замовлення" axis="axisRow" compact="0" numFmtId="59" outline="0" showAll="0" sortType="ascending">
      <items count="43">
        <item x="41"/>
        <item x="0"/>
        <item x="1"/>
        <item x="3"/>
        <item x="2"/>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sd="0"/>
      </items>
    </pivotField>
    <pivotField name="Рекомендація SD" compact="0" outline="0" showAll="0">
      <items count="4">
        <item x="1"/>
        <item x="0"/>
        <item x="2"/>
        <item t="default" sd="0"/>
      </items>
    </pivotField>
    <pivotField name="Категорія" compact="0" outline="0" showAll="0">
      <items count="19">
        <item x="11"/>
        <item x="12"/>
        <item x="13"/>
        <item x="0"/>
        <item x="9"/>
        <item x="1"/>
        <item x="2"/>
        <item x="3"/>
        <item x="4"/>
        <item x="5"/>
        <item x="6"/>
        <item x="15"/>
        <item x="7"/>
        <item x="16"/>
        <item x="8"/>
        <item x="10"/>
        <item x="14"/>
        <item x="17"/>
        <item t="default" sd="0"/>
      </items>
    </pivotField>
    <pivotField name="Модель" compact="0" outline="0" showAll="0">
      <items count="86">
        <item x="29"/>
        <item x="79"/>
        <item x="47"/>
        <item x="60"/>
        <item x="34"/>
        <item x="80"/>
        <item x="39"/>
        <item x="59"/>
        <item x="78"/>
        <item x="5"/>
        <item x="2"/>
        <item x="67"/>
        <item x="55"/>
        <item x="54"/>
        <item x="3"/>
        <item x="6"/>
        <item x="48"/>
        <item x="61"/>
        <item x="51"/>
        <item x="71"/>
        <item x="68"/>
        <item x="64"/>
        <item x="65"/>
        <item x="43"/>
        <item x="8"/>
        <item x="9"/>
        <item x="12"/>
        <item x="26"/>
        <item x="33"/>
        <item x="27"/>
        <item x="35"/>
        <item x="28"/>
        <item x="69"/>
        <item x="66"/>
        <item x="62"/>
        <item x="10"/>
        <item x="46"/>
        <item x="76"/>
        <item x="63"/>
        <item x="44"/>
        <item x="1"/>
        <item x="75"/>
        <item x="45"/>
        <item x="41"/>
        <item x="58"/>
        <item x="77"/>
        <item x="0"/>
        <item x="36"/>
        <item x="73"/>
        <item x="83"/>
        <item x="74"/>
        <item x="81"/>
        <item x="82"/>
        <item x="72"/>
        <item x="4"/>
        <item x="52"/>
        <item x="38"/>
        <item x="19"/>
        <item x="18"/>
        <item x="56"/>
        <item x="57"/>
        <item x="31"/>
        <item x="17"/>
        <item x="14"/>
        <item x="23"/>
        <item x="32"/>
        <item x="37"/>
        <item x="21"/>
        <item x="16"/>
        <item x="22"/>
        <item x="15"/>
        <item x="24"/>
        <item x="11"/>
        <item x="42"/>
        <item x="25"/>
        <item x="20"/>
        <item x="40"/>
        <item x="7"/>
        <item x="70"/>
        <item x="30"/>
        <item x="53"/>
        <item x="13"/>
        <item x="49"/>
        <item x="50"/>
        <item x="84"/>
        <item t="default" sd="0"/>
      </items>
    </pivotField>
    <pivotField name="Лінка" compact="0" outline="0" showAll="0">
      <items count="159">
        <item x="103"/>
        <item x="138"/>
        <item x="25"/>
        <item x="3"/>
        <item x="14"/>
        <item x="29"/>
        <item x="28"/>
        <item x="70"/>
        <item x="24"/>
        <item x="23"/>
        <item x="43"/>
        <item x="10"/>
        <item x="8"/>
        <item x="93"/>
        <item x="49"/>
        <item x="13"/>
        <item x="2"/>
        <item x="71"/>
        <item x="84"/>
        <item x="45"/>
        <item x="9"/>
        <item x="72"/>
        <item x="32"/>
        <item x="46"/>
        <item x="4"/>
        <item x="16"/>
        <item x="31"/>
        <item x="111"/>
        <item x="5"/>
        <item x="60"/>
        <item x="6"/>
        <item x="135"/>
        <item x="15"/>
        <item x="51"/>
        <item x="18"/>
        <item x="67"/>
        <item x="30"/>
        <item x="33"/>
        <item x="1"/>
        <item x="36"/>
        <item x="21"/>
        <item x="121"/>
        <item x="39"/>
        <item x="34"/>
        <item x="52"/>
        <item x="50"/>
        <item x="53"/>
        <item x="37"/>
        <item x="147"/>
        <item x="98"/>
        <item x="20"/>
        <item x="19"/>
        <item x="74"/>
        <item x="17"/>
        <item x="38"/>
        <item x="77"/>
        <item x="110"/>
        <item x="96"/>
        <item x="40"/>
        <item x="100"/>
        <item x="57"/>
        <item x="62"/>
        <item x="99"/>
        <item x="75"/>
        <item x="91"/>
        <item x="47"/>
        <item x="58"/>
        <item x="65"/>
        <item x="61"/>
        <item x="12"/>
        <item x="22"/>
        <item x="44"/>
        <item x="76"/>
        <item x="116"/>
        <item x="145"/>
        <item x="97"/>
        <item x="102"/>
        <item x="88"/>
        <item x="122"/>
        <item x="125"/>
        <item x="120"/>
        <item x="54"/>
        <item x="81"/>
        <item x="59"/>
        <item x="107"/>
        <item x="108"/>
        <item x="95"/>
        <item x="105"/>
        <item x="64"/>
        <item x="41"/>
        <item x="63"/>
        <item x="118"/>
        <item x="148"/>
        <item x="55"/>
        <item x="140"/>
        <item x="124"/>
        <item x="80"/>
        <item x="79"/>
        <item x="119"/>
        <item x="151"/>
        <item x="142"/>
        <item x="42"/>
        <item x="56"/>
        <item x="66"/>
        <item x="149"/>
        <item x="157"/>
        <item x="109"/>
        <item x="150"/>
        <item x="137"/>
        <item x="78"/>
        <item x="117"/>
        <item x="69"/>
        <item x="82"/>
        <item x="90"/>
        <item x="89"/>
        <item x="126"/>
        <item x="156"/>
        <item x="68"/>
        <item x="127"/>
        <item x="73"/>
        <item x="141"/>
        <item x="146"/>
        <item x="144"/>
        <item x="143"/>
        <item x="128"/>
        <item x="154"/>
        <item x="130"/>
        <item x="134"/>
        <item x="131"/>
        <item x="132"/>
        <item x="155"/>
        <item x="133"/>
        <item x="94"/>
        <item x="112"/>
        <item x="104"/>
        <item x="152"/>
        <item x="106"/>
        <item x="153"/>
        <item x="136"/>
        <item x="115"/>
        <item x="113"/>
        <item x="123"/>
        <item x="139"/>
        <item x="83"/>
        <item x="7"/>
        <item x="0"/>
        <item x="35"/>
        <item x="11"/>
        <item x="48"/>
        <item x="26"/>
        <item x="27"/>
        <item x="85"/>
        <item x="87"/>
        <item x="86"/>
        <item x="114"/>
        <item x="92"/>
        <item x="101"/>
        <item x="129"/>
        <item t="default" sd="0"/>
      </items>
    </pivotField>
    <pivotField name="Order link" compact="0" outline="0" showAll="0">
      <items count="142">
        <item x="33"/>
        <item x="59"/>
        <item x="60"/>
        <item x="97"/>
        <item x="98"/>
        <item x="124"/>
        <item x="32"/>
        <item x="95"/>
        <item x="114"/>
        <item x="46"/>
        <item x="38"/>
        <item x="37"/>
        <item x="138"/>
        <item x="139"/>
        <item x="19"/>
        <item x="123"/>
        <item x="36"/>
        <item x="62"/>
        <item x="64"/>
        <item x="14"/>
        <item x="136"/>
        <item x="122"/>
        <item x="66"/>
        <item x="128"/>
        <item x="72"/>
        <item x="85"/>
        <item x="88"/>
        <item x="43"/>
        <item x="134"/>
        <item x="102"/>
        <item x="2"/>
        <item x="10"/>
        <item x="40"/>
        <item x="16"/>
        <item x="126"/>
        <item x="132"/>
        <item x="5"/>
        <item x="90"/>
        <item x="4"/>
        <item x="83"/>
        <item x="89"/>
        <item x="6"/>
        <item x="93"/>
        <item x="112"/>
        <item x="58"/>
        <item x="120"/>
        <item x="86"/>
        <item x="100"/>
        <item x="18"/>
        <item x="125"/>
        <item x="131"/>
        <item x="82"/>
        <item x="92"/>
        <item x="111"/>
        <item x="115"/>
        <item x="57"/>
        <item x="70"/>
        <item x="42"/>
        <item x="1"/>
        <item x="11"/>
        <item x="9"/>
        <item x="17"/>
        <item x="119"/>
        <item x="130"/>
        <item x="0"/>
        <item x="81"/>
        <item x="91"/>
        <item x="110"/>
        <item x="116"/>
        <item x="56"/>
        <item x="69"/>
        <item x="129"/>
        <item x="80"/>
        <item x="109"/>
        <item x="117"/>
        <item x="55"/>
        <item x="68"/>
        <item x="99"/>
        <item x="79"/>
        <item x="106"/>
        <item x="118"/>
        <item x="67"/>
        <item x="78"/>
        <item x="54"/>
        <item x="105"/>
        <item x="77"/>
        <item x="74"/>
        <item x="53"/>
        <item x="104"/>
        <item x="41"/>
        <item x="73"/>
        <item x="52"/>
        <item x="103"/>
        <item x="76"/>
        <item x="39"/>
        <item x="137"/>
        <item x="140"/>
        <item x="34"/>
        <item x="63"/>
        <item x="35"/>
        <item x="15"/>
        <item x="135"/>
        <item x="65"/>
        <item x="127"/>
        <item x="20"/>
        <item x="84"/>
        <item x="133"/>
        <item x="51"/>
        <item x="75"/>
        <item x="50"/>
        <item x="94"/>
        <item x="113"/>
        <item x="44"/>
        <item x="61"/>
        <item x="121"/>
        <item x="71"/>
        <item x="87"/>
        <item x="101"/>
        <item x="49"/>
        <item x="48"/>
        <item x="12"/>
        <item x="47"/>
        <item x="8"/>
        <item x="45"/>
        <item x="7"/>
        <item x="107"/>
        <item x="108"/>
        <item x="13"/>
        <item x="3"/>
        <item x="21"/>
        <item x="22"/>
        <item x="24"/>
        <item x="31"/>
        <item x="30"/>
        <item x="29"/>
        <item x="28"/>
        <item x="23"/>
        <item x="27"/>
        <item x="26"/>
        <item x="25"/>
        <item x="96"/>
        <item t="default" sd="0"/>
      </items>
    </pivotField>
    <pivotField name="Кількість" compact="0" outline="0" showAll="0">
      <items count="15">
        <item x="1"/>
        <item x="0"/>
        <item x="4"/>
        <item x="6"/>
        <item x="3"/>
        <item x="10"/>
        <item x="11"/>
        <item x="7"/>
        <item x="2"/>
        <item x="8"/>
        <item x="5"/>
        <item x="9"/>
        <item x="12"/>
        <item x="13"/>
        <item t="default" sd="0"/>
      </items>
    </pivotField>
    <pivotField name="Ціна" compact="0" outline="0" showAll="0">
      <items count="159">
        <item x="24"/>
        <item x="111"/>
        <item x="3"/>
        <item x="104"/>
        <item x="105"/>
        <item x="109"/>
        <item x="16"/>
        <item x="81"/>
        <item x="51"/>
        <item x="48"/>
        <item x="103"/>
        <item x="148"/>
        <item x="31"/>
        <item x="134"/>
        <item x="67"/>
        <item x="12"/>
        <item x="136"/>
        <item x="112"/>
        <item x="38"/>
        <item x="69"/>
        <item x="44"/>
        <item x="14"/>
        <item x="98"/>
        <item x="17"/>
        <item x="33"/>
        <item x="113"/>
        <item x="80"/>
        <item x="9"/>
        <item x="92"/>
        <item x="25"/>
        <item x="18"/>
        <item x="22"/>
        <item x="20"/>
        <item x="19"/>
        <item x="10"/>
        <item x="32"/>
        <item x="52"/>
        <item x="68"/>
        <item x="57"/>
        <item x="50"/>
        <item x="78"/>
        <item x="86"/>
        <item x="73"/>
        <item x="21"/>
        <item x="147"/>
        <item x="129"/>
        <item x="116"/>
        <item x="110"/>
        <item x="82"/>
        <item x="34"/>
        <item x="135"/>
        <item x="150"/>
        <item x="30"/>
        <item x="79"/>
        <item x="66"/>
        <item x="120"/>
        <item x="0"/>
        <item x="83"/>
        <item x="87"/>
        <item x="131"/>
        <item x="130"/>
        <item x="132"/>
        <item x="128"/>
        <item x="15"/>
        <item x="46"/>
        <item x="114"/>
        <item x="59"/>
        <item x="65"/>
        <item x="91"/>
        <item x="8"/>
        <item x="117"/>
        <item x="56"/>
        <item x="37"/>
        <item x="99"/>
        <item x="62"/>
        <item x="90"/>
        <item x="42"/>
        <item x="23"/>
        <item x="121"/>
        <item x="95"/>
        <item x="74"/>
        <item x="13"/>
        <item x="89"/>
        <item x="36"/>
        <item x="11"/>
        <item x="107"/>
        <item x="64"/>
        <item x="93"/>
        <item x="88"/>
        <item x="122"/>
        <item x="143"/>
        <item x="2"/>
        <item x="85"/>
        <item x="49"/>
        <item x="101"/>
        <item x="94"/>
        <item x="96"/>
        <item x="133"/>
        <item x="145"/>
        <item x="45"/>
        <item x="106"/>
        <item x="141"/>
        <item x="149"/>
        <item x="119"/>
        <item x="53"/>
        <item x="138"/>
        <item x="140"/>
        <item x="124"/>
        <item x="58"/>
        <item x="27"/>
        <item x="28"/>
        <item x="142"/>
        <item x="55"/>
        <item x="146"/>
        <item x="137"/>
        <item x="152"/>
        <item x="144"/>
        <item x="139"/>
        <item x="115"/>
        <item x="70"/>
        <item x="102"/>
        <item x="54"/>
        <item x="151"/>
        <item x="76"/>
        <item x="126"/>
        <item x="60"/>
        <item x="77"/>
        <item x="127"/>
        <item x="39"/>
        <item x="61"/>
        <item x="97"/>
        <item x="84"/>
        <item x="118"/>
        <item x="108"/>
        <item x="63"/>
        <item x="125"/>
        <item x="75"/>
        <item x="123"/>
        <item x="26"/>
        <item x="41"/>
        <item x="71"/>
        <item x="72"/>
        <item x="40"/>
        <item x="100"/>
        <item x="5"/>
        <item x="1"/>
        <item x="7"/>
        <item x="35"/>
        <item x="4"/>
        <item x="29"/>
        <item x="6"/>
        <item x="47"/>
        <item x="43"/>
        <item x="153"/>
        <item x="154"/>
        <item x="155"/>
        <item x="157"/>
        <item x="156"/>
        <item t="default" sd="0"/>
      </items>
    </pivotField>
    <pivotField name="Доставка" compact="0" outline="0" showAll="0">
      <items count="124">
        <item x="122"/>
        <item x="121"/>
        <item x="26"/>
        <item x="19"/>
        <item x="103"/>
        <item x="115"/>
        <item x="66"/>
        <item x="83"/>
        <item x="119"/>
        <item x="112"/>
        <item x="120"/>
        <item x="114"/>
        <item x="113"/>
        <item x="93"/>
        <item x="28"/>
        <item x="29"/>
        <item x="81"/>
        <item x="117"/>
        <item x="23"/>
        <item x="21"/>
        <item x="94"/>
        <item x="78"/>
        <item x="110"/>
        <item x="70"/>
        <item x="18"/>
        <item x="72"/>
        <item x="90"/>
        <item x="92"/>
        <item x="105"/>
        <item x="107"/>
        <item x="106"/>
        <item x="64"/>
        <item x="77"/>
        <item x="116"/>
        <item x="24"/>
        <item x="82"/>
        <item x="91"/>
        <item x="25"/>
        <item x="69"/>
        <item x="79"/>
        <item x="65"/>
        <item x="111"/>
        <item x="71"/>
        <item x="62"/>
        <item x="67"/>
        <item x="22"/>
        <item x="63"/>
        <item x="20"/>
        <item x="101"/>
        <item x="102"/>
        <item x="118"/>
        <item x="68"/>
        <item x="11"/>
        <item x="2"/>
        <item x="6"/>
        <item x="95"/>
        <item x="97"/>
        <item x="73"/>
        <item x="98"/>
        <item x="88"/>
        <item x="109"/>
        <item x="96"/>
        <item x="108"/>
        <item x="85"/>
        <item x="8"/>
        <item x="5"/>
        <item x="61"/>
        <item x="10"/>
        <item x="7"/>
        <item x="74"/>
        <item x="9"/>
        <item x="27"/>
        <item x="87"/>
        <item x="75"/>
        <item x="89"/>
        <item x="12"/>
        <item x="100"/>
        <item x="84"/>
        <item x="0"/>
        <item x="80"/>
        <item x="4"/>
        <item x="17"/>
        <item x="1"/>
        <item x="14"/>
        <item x="13"/>
        <item x="99"/>
        <item x="16"/>
        <item x="76"/>
        <item x="15"/>
        <item x="104"/>
        <item x="86"/>
        <item x="3"/>
        <item x="30"/>
        <item x="44"/>
        <item x="45"/>
        <item x="59"/>
        <item x="54"/>
        <item x="51"/>
        <item x="37"/>
        <item x="40"/>
        <item x="43"/>
        <item x="42"/>
        <item x="38"/>
        <item x="35"/>
        <item x="53"/>
        <item x="32"/>
        <item x="36"/>
        <item x="60"/>
        <item x="55"/>
        <item x="56"/>
        <item x="58"/>
        <item x="41"/>
        <item x="46"/>
        <item x="33"/>
        <item x="39"/>
        <item x="52"/>
        <item x="50"/>
        <item x="48"/>
        <item x="31"/>
        <item x="47"/>
        <item x="34"/>
        <item x="57"/>
        <item x="49"/>
        <item t="default" sd="0"/>
      </items>
    </pivotField>
    <pivotField name="Сума UAH" axis="axisValues" dataField="1" compact="0" outline="0" showAll="0"/>
    <pivotField name="Курс" compact="0" outline="0" showAll="0">
      <items count="27">
        <item x="22"/>
        <item x="25"/>
        <item x="24"/>
        <item x="0"/>
        <item x="23"/>
        <item x="4"/>
        <item x="5"/>
        <item x="1"/>
        <item x="2"/>
        <item x="3"/>
        <item x="8"/>
        <item x="7"/>
        <item x="6"/>
        <item x="9"/>
        <item x="12"/>
        <item x="13"/>
        <item x="17"/>
        <item x="11"/>
        <item x="15"/>
        <item x="20"/>
        <item x="14"/>
        <item x="18"/>
        <item x="10"/>
        <item x="19"/>
        <item x="16"/>
        <item x="21"/>
        <item t="default" sd="0"/>
      </items>
    </pivotField>
    <pivotField name="Shipping USD" compact="0" outline="0" showAll="0">
      <items count="122">
        <item x="0"/>
        <item x="117"/>
        <item x="28"/>
        <item x="46"/>
        <item x="47"/>
        <item x="19"/>
        <item x="102"/>
        <item x="113"/>
        <item x="67"/>
        <item x="60"/>
        <item x="56"/>
        <item x="82"/>
        <item x="54"/>
        <item x="39"/>
        <item x="116"/>
        <item x="110"/>
        <item x="42"/>
        <item x="112"/>
        <item x="111"/>
        <item x="45"/>
        <item x="44"/>
        <item x="91"/>
        <item x="40"/>
        <item x="23"/>
        <item x="30"/>
        <item x="31"/>
        <item x="21"/>
        <item x="80"/>
        <item x="114"/>
        <item x="37"/>
        <item x="92"/>
        <item x="77"/>
        <item x="55"/>
        <item x="108"/>
        <item x="18"/>
        <item x="71"/>
        <item x="72"/>
        <item x="89"/>
        <item x="90"/>
        <item x="34"/>
        <item x="38"/>
        <item x="104"/>
        <item x="106"/>
        <item x="105"/>
        <item x="65"/>
        <item x="24"/>
        <item x="61"/>
        <item x="25"/>
        <item x="76"/>
        <item x="81"/>
        <item x="70"/>
        <item x="78"/>
        <item x="66"/>
        <item x="109"/>
        <item x="57"/>
        <item x="58"/>
        <item x="63"/>
        <item x="68"/>
        <item x="22"/>
        <item x="43"/>
        <item x="64"/>
        <item x="48"/>
        <item x="20"/>
        <item x="99"/>
        <item x="100"/>
        <item x="115"/>
        <item x="69"/>
        <item x="35"/>
        <item x="41"/>
        <item x="10"/>
        <item x="2"/>
        <item x="6"/>
        <item x="53"/>
        <item x="93"/>
        <item x="95"/>
        <item x="73"/>
        <item x="96"/>
        <item x="87"/>
        <item x="94"/>
        <item x="107"/>
        <item x="84"/>
        <item x="50"/>
        <item x="5"/>
        <item x="33"/>
        <item x="62"/>
        <item x="49"/>
        <item x="9"/>
        <item x="7"/>
        <item x="8"/>
        <item x="29"/>
        <item x="74"/>
        <item x="88"/>
        <item x="11"/>
        <item x="98"/>
        <item x="83"/>
        <item x="32"/>
        <item x="36"/>
        <item x="59"/>
        <item x="79"/>
        <item x="17"/>
        <item x="4"/>
        <item x="101"/>
        <item x="85"/>
        <item x="51"/>
        <item x="27"/>
        <item x="120"/>
        <item x="13"/>
        <item x="26"/>
        <item x="1"/>
        <item x="14"/>
        <item x="12"/>
        <item x="97"/>
        <item x="16"/>
        <item x="75"/>
        <item x="15"/>
        <item x="119"/>
        <item x="52"/>
        <item x="103"/>
        <item x="86"/>
        <item x="3"/>
        <item x="118"/>
        <item t="default" sd="0"/>
      </items>
    </pivotField>
    <pivotField name="Ціна USD" compact="0" outline="0" showAll="0">
      <items count="153">
        <item x="24"/>
        <item x="111"/>
        <item x="3"/>
        <item x="104"/>
        <item x="105"/>
        <item x="109"/>
        <item x="16"/>
        <item x="81"/>
        <item x="52"/>
        <item x="103"/>
        <item x="49"/>
        <item x="146"/>
        <item x="133"/>
        <item x="31"/>
        <item x="12"/>
        <item x="38"/>
        <item x="45"/>
        <item x="98"/>
        <item x="17"/>
        <item x="14"/>
        <item x="112"/>
        <item x="33"/>
        <item x="80"/>
        <item x="92"/>
        <item x="9"/>
        <item x="25"/>
        <item x="18"/>
        <item x="22"/>
        <item x="20"/>
        <item x="19"/>
        <item x="32"/>
        <item x="10"/>
        <item x="53"/>
        <item x="69"/>
        <item x="58"/>
        <item x="51"/>
        <item x="78"/>
        <item x="86"/>
        <item x="73"/>
        <item x="145"/>
        <item x="21"/>
        <item x="128"/>
        <item x="115"/>
        <item x="110"/>
        <item x="82"/>
        <item x="134"/>
        <item x="148"/>
        <item x="34"/>
        <item x="30"/>
        <item x="79"/>
        <item x="67"/>
        <item x="119"/>
        <item x="126"/>
        <item x="83"/>
        <item x="87"/>
        <item x="130"/>
        <item x="0"/>
        <item x="129"/>
        <item x="131"/>
        <item x="127"/>
        <item x="47"/>
        <item x="15"/>
        <item x="113"/>
        <item x="60"/>
        <item x="66"/>
        <item x="91"/>
        <item x="116"/>
        <item x="57"/>
        <item x="99"/>
        <item x="63"/>
        <item x="8"/>
        <item x="37"/>
        <item x="90"/>
        <item x="42"/>
        <item x="23"/>
        <item x="120"/>
        <item x="95"/>
        <item x="74"/>
        <item x="89"/>
        <item x="13"/>
        <item x="36"/>
        <item x="107"/>
        <item x="65"/>
        <item x="93"/>
        <item x="11"/>
        <item x="88"/>
        <item x="121"/>
        <item x="141"/>
        <item x="85"/>
        <item x="50"/>
        <item x="101"/>
        <item x="2"/>
        <item x="94"/>
        <item x="96"/>
        <item x="132"/>
        <item x="143"/>
        <item x="46"/>
        <item x="106"/>
        <item x="139"/>
        <item x="147"/>
        <item x="118"/>
        <item x="136"/>
        <item x="138"/>
        <item x="54"/>
        <item x="122"/>
        <item x="59"/>
        <item x="140"/>
        <item x="135"/>
        <item x="144"/>
        <item x="150"/>
        <item x="27"/>
        <item x="142"/>
        <item x="137"/>
        <item x="56"/>
        <item x="28"/>
        <item x="114"/>
        <item x="70"/>
        <item x="102"/>
        <item x="149"/>
        <item x="55"/>
        <item x="124"/>
        <item x="125"/>
        <item x="76"/>
        <item x="77"/>
        <item x="61"/>
        <item x="84"/>
        <item x="97"/>
        <item x="62"/>
        <item x="117"/>
        <item x="39"/>
        <item x="108"/>
        <item x="123"/>
        <item x="64"/>
        <item x="75"/>
        <item x="26"/>
        <item x="71"/>
        <item x="72"/>
        <item x="41"/>
        <item x="40"/>
        <item x="100"/>
        <item x="5"/>
        <item x="1"/>
        <item x="35"/>
        <item x="7"/>
        <item x="4"/>
        <item x="68"/>
        <item x="43"/>
        <item x="29"/>
        <item x="6"/>
        <item x="48"/>
        <item x="44"/>
        <item x="151"/>
        <item t="default" sd="0"/>
      </items>
    </pivotField>
    <pivotField name="Сума USD" axis="axisValues" dataField="1" compact="0" outline="0" showAll="0"/>
    <pivotField name="Собівартість UAH" compact="0" outline="0" showAll="0">
      <items count="164">
        <item x="24"/>
        <item x="114"/>
        <item x="3"/>
        <item x="16"/>
        <item x="112"/>
        <item x="107"/>
        <item x="108"/>
        <item x="83"/>
        <item x="48"/>
        <item x="157"/>
        <item x="106"/>
        <item x="52"/>
        <item x="51"/>
        <item x="31"/>
        <item x="38"/>
        <item x="12"/>
        <item x="69"/>
        <item x="141"/>
        <item x="143"/>
        <item x="115"/>
        <item x="71"/>
        <item x="17"/>
        <item x="44"/>
        <item x="101"/>
        <item x="33"/>
        <item x="116"/>
        <item x="14"/>
        <item x="95"/>
        <item x="82"/>
        <item x="20"/>
        <item x="18"/>
        <item x="22"/>
        <item x="19"/>
        <item x="10"/>
        <item x="32"/>
        <item x="58"/>
        <item x="50"/>
        <item x="70"/>
        <item x="80"/>
        <item x="53"/>
        <item x="142"/>
        <item x="75"/>
        <item x="88"/>
        <item x="156"/>
        <item x="21"/>
        <item x="25"/>
        <item x="9"/>
        <item x="34"/>
        <item x="63"/>
        <item x="113"/>
        <item x="159"/>
        <item x="119"/>
        <item x="89"/>
        <item x="81"/>
        <item x="84"/>
        <item x="90"/>
        <item x="134"/>
        <item x="30"/>
        <item x="123"/>
        <item x="67"/>
        <item x="46"/>
        <item x="0"/>
        <item x="85"/>
        <item x="137"/>
        <item x="136"/>
        <item x="135"/>
        <item x="15"/>
        <item x="138"/>
        <item x="139"/>
        <item x="60"/>
        <item x="133"/>
        <item x="94"/>
        <item x="57"/>
        <item x="37"/>
        <item x="117"/>
        <item x="8"/>
        <item x="66"/>
        <item x="93"/>
        <item x="120"/>
        <item x="102"/>
        <item x="98"/>
        <item x="42"/>
        <item x="124"/>
        <item x="92"/>
        <item x="76"/>
        <item x="13"/>
        <item x="110"/>
        <item x="23"/>
        <item x="36"/>
        <item x="96"/>
        <item x="91"/>
        <item x="65"/>
        <item x="11"/>
        <item x="49"/>
        <item x="87"/>
        <item x="152"/>
        <item x="104"/>
        <item x="97"/>
        <item x="127"/>
        <item x="2"/>
        <item x="99"/>
        <item x="45"/>
        <item x="154"/>
        <item x="140"/>
        <item x="109"/>
        <item x="158"/>
        <item x="59"/>
        <item x="54"/>
        <item x="126"/>
        <item x="56"/>
        <item x="155"/>
        <item x="161"/>
        <item x="145"/>
        <item x="122"/>
        <item x="153"/>
        <item x="147"/>
        <item x="72"/>
        <item x="151"/>
        <item x="79"/>
        <item x="160"/>
        <item x="144"/>
        <item x="149"/>
        <item x="148"/>
        <item x="146"/>
        <item x="61"/>
        <item x="86"/>
        <item x="105"/>
        <item x="150"/>
        <item x="129"/>
        <item x="78"/>
        <item x="39"/>
        <item x="62"/>
        <item x="55"/>
        <item x="64"/>
        <item x="111"/>
        <item x="125"/>
        <item x="28"/>
        <item x="118"/>
        <item x="121"/>
        <item x="27"/>
        <item x="131"/>
        <item x="132"/>
        <item x="100"/>
        <item x="73"/>
        <item x="74"/>
        <item x="130"/>
        <item x="128"/>
        <item x="77"/>
        <item x="41"/>
        <item x="40"/>
        <item x="26"/>
        <item x="35"/>
        <item x="5"/>
        <item x="103"/>
        <item x="1"/>
        <item x="7"/>
        <item x="4"/>
        <item x="29"/>
        <item x="68"/>
        <item x="6"/>
        <item x="47"/>
        <item x="43"/>
        <item x="162"/>
        <item t="default" sd="0"/>
      </items>
    </pivotField>
    <pivotField name="Собівартість USD" compact="0" outline="0" showAll="0">
      <items count="166">
        <item x="115"/>
        <item x="24"/>
        <item x="3"/>
        <item x="113"/>
        <item x="16"/>
        <item x="108"/>
        <item x="109"/>
        <item x="84"/>
        <item x="49"/>
        <item x="159"/>
        <item x="107"/>
        <item x="53"/>
        <item x="52"/>
        <item x="31"/>
        <item x="38"/>
        <item x="70"/>
        <item x="143"/>
        <item x="12"/>
        <item x="145"/>
        <item x="116"/>
        <item x="72"/>
        <item x="45"/>
        <item x="17"/>
        <item x="102"/>
        <item x="117"/>
        <item x="33"/>
        <item x="96"/>
        <item x="14"/>
        <item x="83"/>
        <item x="20"/>
        <item x="18"/>
        <item x="22"/>
        <item x="19"/>
        <item x="32"/>
        <item x="10"/>
        <item x="59"/>
        <item x="51"/>
        <item x="71"/>
        <item x="144"/>
        <item x="81"/>
        <item x="54"/>
        <item x="76"/>
        <item x="89"/>
        <item x="158"/>
        <item x="21"/>
        <item x="25"/>
        <item x="64"/>
        <item x="34"/>
        <item x="9"/>
        <item x="114"/>
        <item x="161"/>
        <item x="120"/>
        <item x="90"/>
        <item x="82"/>
        <item x="85"/>
        <item x="91"/>
        <item x="136"/>
        <item x="124"/>
        <item x="30"/>
        <item x="68"/>
        <item x="47"/>
        <item x="134"/>
        <item x="86"/>
        <item x="139"/>
        <item x="0"/>
        <item x="138"/>
        <item x="137"/>
        <item x="140"/>
        <item x="141"/>
        <item x="61"/>
        <item x="15"/>
        <item x="135"/>
        <item x="95"/>
        <item x="58"/>
        <item x="118"/>
        <item x="37"/>
        <item x="67"/>
        <item x="94"/>
        <item x="121"/>
        <item x="8"/>
        <item x="103"/>
        <item x="99"/>
        <item x="125"/>
        <item x="93"/>
        <item x="42"/>
        <item x="77"/>
        <item x="111"/>
        <item x="13"/>
        <item x="97"/>
        <item x="23"/>
        <item x="36"/>
        <item x="92"/>
        <item x="66"/>
        <item x="11"/>
        <item x="88"/>
        <item x="50"/>
        <item x="154"/>
        <item x="105"/>
        <item x="98"/>
        <item x="128"/>
        <item x="2"/>
        <item x="100"/>
        <item x="46"/>
        <item x="156"/>
        <item x="142"/>
        <item x="110"/>
        <item x="160"/>
        <item x="60"/>
        <item x="127"/>
        <item x="55"/>
        <item x="157"/>
        <item x="163"/>
        <item x="147"/>
        <item x="155"/>
        <item x="123"/>
        <item x="57"/>
        <item x="149"/>
        <item x="73"/>
        <item x="153"/>
        <item x="162"/>
        <item x="80"/>
        <item x="146"/>
        <item x="151"/>
        <item x="150"/>
        <item x="148"/>
        <item x="87"/>
        <item x="106"/>
        <item x="152"/>
        <item x="130"/>
        <item x="62"/>
        <item x="79"/>
        <item x="63"/>
        <item x="56"/>
        <item x="112"/>
        <item x="65"/>
        <item x="126"/>
        <item x="39"/>
        <item x="119"/>
        <item x="28"/>
        <item x="122"/>
        <item x="132"/>
        <item x="133"/>
        <item x="101"/>
        <item x="27"/>
        <item x="74"/>
        <item x="131"/>
        <item x="75"/>
        <item x="129"/>
        <item x="78"/>
        <item x="41"/>
        <item x="40"/>
        <item x="26"/>
        <item x="35"/>
        <item x="5"/>
        <item x="104"/>
        <item x="1"/>
        <item x="7"/>
        <item x="4"/>
        <item x="43"/>
        <item x="69"/>
        <item x="29"/>
        <item x="6"/>
        <item x="48"/>
        <item x="44"/>
        <item x="164"/>
        <item t="default" sd="0"/>
      </items>
    </pivotField>
    <pivotField name="Відправлено" compact="0" outline="0" showAll="0">
      <items count="15">
        <item x="13"/>
        <item x="2"/>
        <item x="1"/>
        <item x="0"/>
        <item x="3"/>
        <item x="5"/>
        <item x="4"/>
        <item x="6"/>
        <item x="7"/>
        <item x="8"/>
        <item x="9"/>
        <item x="10"/>
        <item x="11"/>
        <item x="12"/>
        <item t="default" sd="0"/>
      </items>
    </pivotField>
    <pivotField name="Очікувана дата доставки" compact="0" outline="0" showAll="0">
      <items count="23">
        <item x="3"/>
        <item x="2"/>
        <item x="1"/>
        <item x="0"/>
        <item x="5"/>
        <item x="9"/>
        <item x="6"/>
        <item x="7"/>
        <item x="4"/>
        <item x="15"/>
        <item x="8"/>
        <item x="10"/>
        <item x="13"/>
        <item x="14"/>
        <item x="11"/>
        <item x="16"/>
        <item x="12"/>
        <item x="17"/>
        <item x="18"/>
        <item x="19"/>
        <item x="20"/>
        <item x="21"/>
        <item t="default" sd="0"/>
      </items>
    </pivotField>
    <pivotField name="Доставлено" compact="0" outline="0" showAll="0">
      <items count="18">
        <item x="16"/>
        <item x="2"/>
        <item x="5"/>
        <item x="1"/>
        <item x="0"/>
        <item x="8"/>
        <item x="9"/>
        <item x="10"/>
        <item x="3"/>
        <item x="7"/>
        <item x="6"/>
        <item x="4"/>
        <item x="12"/>
        <item x="13"/>
        <item x="11"/>
        <item x="14"/>
        <item x="15"/>
        <item t="default" sd="0"/>
      </items>
    </pivotField>
    <pivotField name="Доставка дні" compact="0" outline="0" showAll="0">
      <items count="13">
        <item x="2"/>
        <item x="7"/>
        <item x="8"/>
        <item x="0"/>
        <item x="1"/>
        <item x="3"/>
        <item x="6"/>
        <item x="10"/>
        <item x="9"/>
        <item x="4"/>
        <item x="5"/>
        <item x="11"/>
        <item t="default" sd="0"/>
      </items>
    </pivotField>
    <pivotField name="Якість" compact="0" outline="0" showAll="0">
      <items count="3">
        <item x="0"/>
        <item x="1"/>
        <item t="default" sd="0"/>
      </items>
    </pivotField>
    <pivotField name="Використано" compact="0" outline="0" showAll="0">
      <items count="13">
        <item x="5"/>
        <item x="1"/>
        <item x="0"/>
        <item x="4"/>
        <item x="11"/>
        <item x="3"/>
        <item x="2"/>
        <item x="6"/>
        <item x="7"/>
        <item x="8"/>
        <item x="10"/>
        <item x="9"/>
        <item t="default" sd="0"/>
      </items>
    </pivotField>
    <pivotField name="Залишок" compact="0" outline="0" showAll="0">
      <items count="13">
        <item x="0"/>
        <item x="3"/>
        <item x="1"/>
        <item x="2"/>
        <item x="5"/>
        <item x="4"/>
        <item x="8"/>
        <item x="6"/>
        <item x="10"/>
        <item x="7"/>
        <item x="9"/>
        <item x="11"/>
        <item t="default" sd="0"/>
      </items>
    </pivotField>
    <pivotField name="DroneId" compact="0" outline="0" showAll="0">
      <items count="11">
        <item x="0"/>
        <item x="7"/>
        <item x="2"/>
        <item x="1"/>
        <item x="6"/>
        <item x="8"/>
        <item x="9"/>
        <item x="3"/>
        <item x="4"/>
        <item x="5"/>
        <item t="default" sd="0"/>
      </items>
    </pivotField>
    <pivotField name=" " compact="0" outline="0" showAll="0">
      <items count="7">
        <item x="0"/>
        <item x="3"/>
        <item x="5"/>
        <item x="1"/>
        <item x="2"/>
        <item x="4"/>
        <item t="default" sd="0"/>
      </items>
    </pivotField>
  </pivotFields>
  <rowFields count="1">
    <field x="2"/>
  </rowFields>
  <rowItems count="43">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i>
    <i t="grand">
      <x/>
    </i>
  </rowItems>
  <colFields count="1">
    <field x="-2"/>
  </colFields>
  <colItems count="2">
    <i>
      <x/>
    </i>
    <i i="1">
      <x v="1"/>
    </i>
  </colItems>
  <dataFields count="2">
    <dataField name="Sum of Сума UAH" fld="11" numFmtId="60"/>
    <dataField name="Sum of Сума USD" fld="15" numFmtId="61"/>
  </dataFields>
  <pivotTableStyleInfo name="PivotStyleCustom03" showRowHeaders="1" showColHeaders="1" showRowStripes="1" showColStripes="0"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www.aliexpress.com/item/4000201021654.html?spm=a2g0o.order_detail.order_detail_item.3.73d1f19cc8nGpQ" TargetMode="External"/><Relationship Id="rId2" Type="http://schemas.openxmlformats.org/officeDocument/2006/relationships/hyperlink" Target="https://www.aliexpress.com/p/order/detail.html?spm=a2g0o.order_list.order_list_main.211.3bb918021lcU1n&amp;orderId=11111" TargetMode="External"/><Relationship Id="rId3" Type="http://schemas.openxmlformats.org/officeDocument/2006/relationships/hyperlink" Target="https://www.aliexpress.com/item/1005005874482290.html?spm=a2g0o.order_detail.order_detail_item.3.50edf19cnLTLr9" TargetMode="External"/><Relationship Id="rId4" Type="http://schemas.openxmlformats.org/officeDocument/2006/relationships/hyperlink" Target="https://www.aliexpress.com/item/1005002834071651.html?spm=a2g0o.order_detail.order_detail_item.4.6710f19cojSi3c" TargetMode="External"/><Relationship Id="rId5" Type="http://schemas.openxmlformats.org/officeDocument/2006/relationships/hyperlink" Target="https://imrad.com.ua/ua/eeufr1v102b-1-388457" TargetMode="External"/><Relationship Id="rId6" Type="http://schemas.openxmlformats.org/officeDocument/2006/relationships/hyperlink" Target="https://www.aliexpress.com/item/1005005061766618.html?spm=a2g0o.order_detail.order_detail_item.4.3cd2f19cmSMdY7" TargetMode="External"/><Relationship Id="rId7" Type="http://schemas.openxmlformats.org/officeDocument/2006/relationships/hyperlink" Target="https://www.aliexpress.com/item/1005005218954990.html?spm=a2g0o.order_detail.order_detail_item.7.6710f19cojSi3c" TargetMode="External"/><Relationship Id="rId8" Type="http://schemas.openxmlformats.org/officeDocument/2006/relationships/hyperlink" Target="https://www.aliexpress.com/item/1005005604306168.html?spm=a2g0o.order_detail.order_detail_item.4.3764f19cRczBGQ" TargetMode="External"/><Relationship Id="rId9" Type="http://schemas.openxmlformats.org/officeDocument/2006/relationships/hyperlink" Target="https://www.aliexpress.com/item/32952721729.html?spm=a2g0o.order_list.order_list_main.23.3bb918021lcU1n" TargetMode="External"/><Relationship Id="rId10" Type="http://schemas.openxmlformats.org/officeDocument/2006/relationships/hyperlink" Target="https://www.aliexpress.com/item/1005001752187882.html?spm=a2g0o.order_detail.order_detail_item.4.4afaf19cnIbVGf" TargetMode="External"/><Relationship Id="rId11" Type="http://schemas.openxmlformats.org/officeDocument/2006/relationships/hyperlink" Target="https://www.aliexpress.com/item/1005003970081010.html?spm=a2g0o.order_list.order_list_main.11.3bb918021lcU1n" TargetMode="External"/><Relationship Id="rId12" Type="http://schemas.openxmlformats.org/officeDocument/2006/relationships/hyperlink" Target="https://www.aliexpress.com/item/1005001657419640.html?spm=a2g0o.order_detail.order_detail_item.3.70b2f19cyZsOWm" TargetMode="External"/><Relationship Id="rId13" Type="http://schemas.openxmlformats.org/officeDocument/2006/relationships/hyperlink" Target="https://www.aliexpress.com/item/4000494450966.html?spm=a2g0o.order_detail.order_detail_item.4.55e9f19ctdxJsT" TargetMode="External"/><Relationship Id="rId14" Type="http://schemas.openxmlformats.org/officeDocument/2006/relationships/hyperlink" Target="https://www.aliexpress.com/item/1005006336830626.html?spm=a2g0o.order_detail.order_detail_item.3.6444f19cLONC1S" TargetMode="External"/><Relationship Id="rId15" Type="http://schemas.openxmlformats.org/officeDocument/2006/relationships/hyperlink" Target="https://www.aliexpress.com/item/1005002177121801.html?spm=a2g0o.order_list.order_list_main.5.3bb918021lcU1n" TargetMode="External"/><Relationship Id="rId16" Type="http://schemas.openxmlformats.org/officeDocument/2006/relationships/hyperlink" Target="https://www.aliexpress.com/p/order/detail.html?spm=a2g0o.order_list.order_list_main.82.3bb918021lcU1n&amp;orderId=3033570021485375" TargetMode="External"/><Relationship Id="rId17" Type="http://schemas.openxmlformats.org/officeDocument/2006/relationships/hyperlink" Target="https://microteh.ck.ua/index.php?route=product/product&amp;path=27_12585&amp;product_id=23701" TargetMode="External"/><Relationship Id="rId18" Type="http://schemas.openxmlformats.org/officeDocument/2006/relationships/hyperlink" Target="https://www.aliexpress.com/item/1005005654271038.html?spm=a2g0o.order_list.order_list_main.5.21ef1802qEqYPe" TargetMode="External"/><Relationship Id="rId19" Type="http://schemas.openxmlformats.org/officeDocument/2006/relationships/hyperlink" Target="https://www.aliexpress.com/item/1005005183989038.html?spm=a2g0o.order_list.order_list_main.10.21ef1802qEqYPe" TargetMode="External"/><Relationship Id="rId20" Type="http://schemas.openxmlformats.org/officeDocument/2006/relationships/hyperlink" Target="https://www.aliexpress.com/item/1005006134879903.html?spm=a2g0o.order_list.order_list_main.15.21ef1802qEqYPe" TargetMode="External"/><Relationship Id="rId21" Type="http://schemas.openxmlformats.org/officeDocument/2006/relationships/hyperlink" Target="https://www.aliexpress.com/item/1005005699080628.html?spm=a2g0o.order_list.order_list_main.25.21ef1802qEqYPe" TargetMode="External"/><Relationship Id="rId22" Type="http://schemas.openxmlformats.org/officeDocument/2006/relationships/hyperlink" Target="https://www.aliexpress.com/item/1005006125240838.html?spm=a2g0o.order_list.order_list_main.20.21ef1802qEqYPe" TargetMode="External"/><Relationship Id="rId23" Type="http://schemas.openxmlformats.org/officeDocument/2006/relationships/hyperlink" Target="https://www.aliexpress.com/item/1005006125240838.html?spm=a2g0o.order_list.order_list_main.19.21ef1802qEqYPe" TargetMode="External"/><Relationship Id="rId24" Type="http://schemas.openxmlformats.org/officeDocument/2006/relationships/hyperlink" Target="https://www.aliexpress.com/item/1005005926112139.html?spm=a2g0o.order_detail.order_detail_item.3.733af19cPDwGTZ" TargetMode="External"/><Relationship Id="rId25" Type="http://schemas.openxmlformats.org/officeDocument/2006/relationships/hyperlink" Target="https://www.aliexpress.com/item/1005006380572355.html?spm=a2g0o.order_list.order_list_main.10.572d1802rG06dd" TargetMode="External"/><Relationship Id="rId26" Type="http://schemas.openxmlformats.org/officeDocument/2006/relationships/hyperlink" Target="https://t.me/c/1537026777/130861" TargetMode="External"/><Relationship Id="rId27" Type="http://schemas.openxmlformats.org/officeDocument/2006/relationships/hyperlink" Target="https://sdua.tech/print/order" TargetMode="External"/><Relationship Id="rId28" Type="http://schemas.openxmlformats.org/officeDocument/2006/relationships/hyperlink" Target="https://www.olx.ua/d/uk/obyavlenie/nabr-payalnik-pinecil-v2-kabel-analog-ts100-ts101-IDRiXXc.html" TargetMode="External"/><Relationship Id="rId29" Type="http://schemas.openxmlformats.org/officeDocument/2006/relationships/hyperlink" Target="https://res.ua/zbirka-akumulyatorna-6s1p-na-elem-samsung-inr21700-40t-sdi-4000mag-45a-vertikalna-batka-dron-cb0022645.html" TargetMode="External"/><Relationship Id="rId30" Type="http://schemas.openxmlformats.org/officeDocument/2006/relationships/hyperlink" Target="https://res.ua/akumulyator-liion-6s2p-samsung-21700-8000-mah-80a-90a-inr21700-40t-sdi-vertikalna-batka-dron-cb002174041.html" TargetMode="External"/><Relationship Id="rId31" Type="http://schemas.openxmlformats.org/officeDocument/2006/relationships/hyperlink" Target="https://www.aliexpress.com/item/1005005859096465.html?spm=a2g0o.order_detail.order_detail_item.3.6a07f19cXKhPwH" TargetMode="External"/><Relationship Id="rId32" Type="http://schemas.openxmlformats.org/officeDocument/2006/relationships/hyperlink" Target="https://www.aliexpress.com/item/1005005187636795.html?spm=a2g0o.order_detail.order_detail_item.5.6a07f19cXKhPwH" TargetMode="External"/><Relationship Id="rId33" Type="http://schemas.openxmlformats.org/officeDocument/2006/relationships/hyperlink" Target="https://www.aliexpress.com/item/1005004831602643.html?spm=a2g0o.order_detail.order_detail_item.3.101af19cUYkew6" TargetMode="External"/><Relationship Id="rId34" Type="http://schemas.openxmlformats.org/officeDocument/2006/relationships/hyperlink" Target="https://www.aliexpress.com/item/1005005863455770.html?spm=a2g0o.order_detail.order_detail_item.5.101af19cUYkew6" TargetMode="External"/><Relationship Id="rId35" Type="http://schemas.openxmlformats.org/officeDocument/2006/relationships/hyperlink" Target="https://www.aliexpress.com/item/1005006001688372.html?spm=a2g0o.order_detail.order_detail_item.7.101af19cUYkew6" TargetMode="External"/><Relationship Id="rId36" Type="http://schemas.openxmlformats.org/officeDocument/2006/relationships/hyperlink" Target="https://www.aliexpress.com/item/4000201021654.html?spm=a2g0o.order_detail.order_detail_item.4.11fef19c6gKXNR" TargetMode="External"/><Relationship Id="rId37" Type="http://schemas.openxmlformats.org/officeDocument/2006/relationships/hyperlink" Target="https://www.aliexpress.com/item/1005005874482290.html?spm=a2g0o.order_detail.order_detail_item.4.48b2f19cJxlO1W" TargetMode="External"/><Relationship Id="rId38" Type="http://schemas.openxmlformats.org/officeDocument/2006/relationships/hyperlink" Target="https://www.aliexpress.com/item/1005006056124972.html?spm=a2g0o.order_detail.order_detail_item.4.e674f19ckaYb3X" TargetMode="External"/><Relationship Id="rId39" Type="http://schemas.openxmlformats.org/officeDocument/2006/relationships/hyperlink" Target="https://www.aliexpress.com/item/1005006144614109.html?spm=a2g0o.order_detail.order_detail_item.7.e674f19ckaYb3X" TargetMode="External"/><Relationship Id="rId40" Type="http://schemas.openxmlformats.org/officeDocument/2006/relationships/hyperlink" Target="https://www.aliexpress.com/item/1005005961848463.html?spm=a2g0o.order_detail.order_detail_item.4.29a7f19cgvzQuu" TargetMode="External"/><Relationship Id="rId41" Type="http://schemas.openxmlformats.org/officeDocument/2006/relationships/hyperlink" Target="https://www.aliexpress.com/item/1005006251874816.html?spm=a2g0o.order_detail.order_detail_item.4.293ff19ccOmuPW" TargetMode="External"/><Relationship Id="rId42" Type="http://schemas.openxmlformats.org/officeDocument/2006/relationships/hyperlink" Target="https://www.aliexpress.com/item/1005006753650939.html?spm=a2g0o.order_detail.order_detail_item.4.6b19f19caDaY0E" TargetMode="External"/><Relationship Id="rId43" Type="http://schemas.openxmlformats.org/officeDocument/2006/relationships/hyperlink" Target="https://www.aliexpress.com/item/1005006858688146.html?spm=a2g0o.order_detail.order_detail_item.4.2120f19cNNv4Rl" TargetMode="External"/><Relationship Id="rId44" Type="http://schemas.openxmlformats.org/officeDocument/2006/relationships/hyperlink" Target="https://t.me/c/1537026777/182771" TargetMode="External"/><Relationship Id="rId45" Type="http://schemas.openxmlformats.org/officeDocument/2006/relationships/hyperlink" Target="https://res.ua/akumulyator-liion-6s2p-samsung-21700-8000-mah-80a-90a-inr21700-40t-sdi-vertikalna-batka-dron-cb002174041.html" TargetMode="External"/><Relationship Id="rId46" Type="http://schemas.openxmlformats.org/officeDocument/2006/relationships/hyperlink" Target="https://www.aliexpress.com/item/1005006394404312.html?spm=a2g0o.order_detail.order_detail_item.3.5775f19cGFH4Z3" TargetMode="External"/><Relationship Id="rId47" Type="http://schemas.openxmlformats.org/officeDocument/2006/relationships/hyperlink" Target="https://www.aliexpress.com/item/1005003914116317.html?spm=a2g0o.order_detail.order_detail_item.3.2cddf19cj2jrzz" TargetMode="External"/><Relationship Id="rId48" Type="http://schemas.openxmlformats.org/officeDocument/2006/relationships/hyperlink" Target="https://www.aliexpress.com/item/1005005036398104.html?spm=a2g0o.order_detail.order_detail_item.3.5520f19cm2hHTX" TargetMode="External"/><Relationship Id="rId49" Type="http://schemas.openxmlformats.org/officeDocument/2006/relationships/hyperlink" Target="https://www.aliexpress.com/item/1005006326462952.html?spm=a2g0o.order_detail.order_detail_item.3.67b6f19cKoLhsV" TargetMode="External"/><Relationship Id="rId50" Type="http://schemas.openxmlformats.org/officeDocument/2006/relationships/hyperlink" Target="https://www.olx.ua/d/uk/obyavlenie/betafpv-meteor75-pro-elrs-2-4-fpv-dron-2-batare-zaryadka-IDTWhsS.html" TargetMode="External"/><Relationship Id="rId51" Type="http://schemas.openxmlformats.org/officeDocument/2006/relationships/hyperlink" Target="https://www.aliexpress.com/item/1005002061127981.html?spm=a2g0o.order_detail.order_detail_item.3.5403f19cAr7o8g" TargetMode="External"/><Relationship Id="rId52" Type="http://schemas.openxmlformats.org/officeDocument/2006/relationships/hyperlink" Target="https://www.aliexpress.com/item/1005006028516963.html?spm=a2g0o.order_detail.order_detail_item.3.5575f19cQlC2fm" TargetMode="External"/><Relationship Id="rId53" Type="http://schemas.openxmlformats.org/officeDocument/2006/relationships/hyperlink" Target="https://www.aliexpress.com/item/1005005691648280.html?spm=a2g0o.order_detail.order_detail_item.3.6bcaf19ckSbtES" TargetMode="External"/><Relationship Id="rId54" Type="http://schemas.openxmlformats.org/officeDocument/2006/relationships/hyperlink" Target="https://www.aliexpress.com/item/1005006001830856.html?spm=a2g0o.order_list.order_list_main.53.60fb1802GxXY3w" TargetMode="External"/><Relationship Id="rId55" Type="http://schemas.openxmlformats.org/officeDocument/2006/relationships/hyperlink" Target="https://www.aliexpress.com/item/1005006048562131.html?spm=a2g0o.order_detail.order_detail_item.4.6ffaf19ch8SaPS" TargetMode="External"/><Relationship Id="rId56" Type="http://schemas.openxmlformats.org/officeDocument/2006/relationships/hyperlink" Target="https://www.aliexpress.com/item/1005006610140380.html?spm=a2g0o.order_detail.order_detail_item.4.4551f19cVIeUAe" TargetMode="External"/><Relationship Id="rId57" Type="http://schemas.openxmlformats.org/officeDocument/2006/relationships/hyperlink" Target="https://www.aliexpress.com/item/1005006806032592.html?spm=a2g0o.order_list.order_list_main.11.20701802RYz8F4" TargetMode="External"/><Relationship Id="rId58" Type="http://schemas.openxmlformats.org/officeDocument/2006/relationships/hyperlink" Target="https://www.aliexpress.com/item/1005006860597689.html?spm=a2g0o.order_detail.order_detail_item.3.144bf19cUd06Al" TargetMode="External"/><Relationship Id="rId59" Type="http://schemas.openxmlformats.org/officeDocument/2006/relationships/hyperlink" Target="https://www.aliexpress.com/item/1005006251874816.html?spm=a2g0o.order_list.order_list_main.5.20701802RYz8F4" TargetMode="External"/><Relationship Id="rId60" Type="http://schemas.openxmlformats.org/officeDocument/2006/relationships/hyperlink" Target="https://www.aliexpress.com/item/1005006326462952.html?spm=a2g0o.order_detail.order_detail_item.4.61cbf19cZO0nlk" TargetMode="External"/><Relationship Id="rId61" Type="http://schemas.openxmlformats.org/officeDocument/2006/relationships/hyperlink" Target="https://www.aliexpress.com/item/1005006610140380.html?spm=a2g0o.order_list.order_list_main.85.20701802RYz8F4" TargetMode="External"/><Relationship Id="rId62" Type="http://schemas.openxmlformats.org/officeDocument/2006/relationships/hyperlink" Target="https://www.aliexpress.com/item/1005005250431169.html?spm=a2g0o.order_list.order_list_main.75.20701802RYz8F4" TargetMode="External"/><Relationship Id="rId63" Type="http://schemas.openxmlformats.org/officeDocument/2006/relationships/hyperlink" Target="https://www.aliexpress.com/item/1005006326462952.html?spm=a2g0o.order_list.order_list_main.70.20701802RYz8F4" TargetMode="External"/><Relationship Id="rId64" Type="http://schemas.openxmlformats.org/officeDocument/2006/relationships/hyperlink" Target="https://www.aliexpress.com/item/1005006251874816.html?spm=a2g0o.order_list.order_list_main.65.20701802RYz8F4" TargetMode="External"/><Relationship Id="rId65" Type="http://schemas.openxmlformats.org/officeDocument/2006/relationships/hyperlink" Target="https://www.aliexpress.com/item/1005006753650939.html?spm=a2g0o.order_list.order_list_main.58.21ef1802gKKhYq" TargetMode="External"/><Relationship Id="rId66" Type="http://schemas.openxmlformats.org/officeDocument/2006/relationships/hyperlink" Target="https://www.aliexpress.com/item/1005006747725075.html?spm=a2g0o.order_list.order_list_main.52.21ef1802gKKhYq" TargetMode="External"/><Relationship Id="rId67" Type="http://schemas.openxmlformats.org/officeDocument/2006/relationships/hyperlink" Target="https://www.aliexpress.com/item/1005006326462952.html?spm=a2g0o.order_list.order_list_main.46.21ef1802gKKhYq" TargetMode="External"/><Relationship Id="rId68" Type="http://schemas.openxmlformats.org/officeDocument/2006/relationships/hyperlink" Target="https://www.aliexpress.com/item/1005006860597689.html?spm=a2g0o.order_list.order_list_main.35.21ef1802gKKhYq" TargetMode="External"/><Relationship Id="rId69" Type="http://schemas.openxmlformats.org/officeDocument/2006/relationships/hyperlink" Target="https://www.aliexpress.com/item/1005005725129175.html?spm=a2g0o.order_list.order_list_main.29.21ef1802gKKhYq" TargetMode="External"/><Relationship Id="rId70" Type="http://schemas.openxmlformats.org/officeDocument/2006/relationships/hyperlink" Target="https://www.aliexpress.com/item/1005006974205035.html?spm=a2g0o.order_list.order_list_main.23.21ef1802gKKhYq" TargetMode="External"/><Relationship Id="rId71" Type="http://schemas.openxmlformats.org/officeDocument/2006/relationships/hyperlink" Target="https://www.aliexpress.com/item/1005006966789846.html?spm=a2g0o.order_list.order_list_main.17.21ef1802gKKhYq" TargetMode="External"/><Relationship Id="rId72" Type="http://schemas.openxmlformats.org/officeDocument/2006/relationships/hyperlink" Target="https://res.ua/akumulyator-liion-6s2p-samsung-21700-8000-mah-80a-90a-inr21700-40t-sdi-vertikalna-batka-dron-cb002174041.html" TargetMode="External"/><Relationship Id="rId73" Type="http://schemas.openxmlformats.org/officeDocument/2006/relationships/hyperlink" Target="https://ru.nkon.nl/eve-inr21700-40p-4000mah-50a.html" TargetMode="External"/><Relationship Id="rId74" Type="http://schemas.openxmlformats.org/officeDocument/2006/relationships/hyperlink" Target="https://www.aliexpress.com/item/1005003414096406.html?spm=a2g0o.order_list.order_list_main.11.21ef1802gKKhYq" TargetMode="External"/><Relationship Id="rId75" Type="http://schemas.openxmlformats.org/officeDocument/2006/relationships/hyperlink" Target="https://www.aliexpress.com/item/1005004220347093.html?spm=a2g0o.order_list.order_list_main.5.21ef1802gKKhYq" TargetMode="External"/><Relationship Id="rId76" Type="http://schemas.openxmlformats.org/officeDocument/2006/relationships/hyperlink" Target="https://www.aliexpress.com/item/1005006978880632.html?spm=a2g0o.order_list.order_list_main.11.21ef1802h2YSDp" TargetMode="External"/><Relationship Id="rId77" Type="http://schemas.openxmlformats.org/officeDocument/2006/relationships/hyperlink" Target="https://www.aliexpress.com/item/1005006134309320.html?spm=a2g0o.order_list.order_list_main.10.21ef1802h2YSDp" TargetMode="External"/><Relationship Id="rId78" Type="http://schemas.openxmlformats.org/officeDocument/2006/relationships/hyperlink" Target="https://www.aliexpress.com/item/1005006304604621.html?spm=a2g0o.order_list.order_list_main.9.21ef1802h2YSDp" TargetMode="External"/><Relationship Id="rId79" Type="http://schemas.openxmlformats.org/officeDocument/2006/relationships/hyperlink" Target="https://www.aliexpress.com/item/1005006407924943.html?spm=a2g0o.order_list.order_list_main.5.21ef1802h2YSDp" TargetMode="External"/><Relationship Id="rId80" Type="http://schemas.openxmlformats.org/officeDocument/2006/relationships/hyperlink" Target="https://www.aliexpress.com/item/1005006156850612.html?spm=a2g0o.order_list.order_list_main.10.3ba71802XmrFdi" TargetMode="External"/><Relationship Id="rId81" Type="http://schemas.openxmlformats.org/officeDocument/2006/relationships/hyperlink" Target="https://www.aliexpress.com/item/1005006959860204.html?spm=a2g0o.order_list.order_list_main.5.3ba71802XmrFdi" TargetMode="External"/><Relationship Id="rId82" Type="http://schemas.openxmlformats.org/officeDocument/2006/relationships/hyperlink" Target="https://www.aliexpress.com/item/1005006828092377.html?spm=a2g0o.order_list.order_list_main.41.57281802mIIe5G" TargetMode="External"/><Relationship Id="rId83" Type="http://schemas.openxmlformats.org/officeDocument/2006/relationships/hyperlink" Target="https://www.aliexpress.com/item/1005006828092377.html?spm=a2g0o.order_list.order_list_main.35.57281802mIIe5G" TargetMode="External"/><Relationship Id="rId84" Type="http://schemas.openxmlformats.org/officeDocument/2006/relationships/hyperlink" Target="https://www.aliexpress.com/item/1005006610140380.html?spm=a2g0o.order_list.order_list_main.29.57281802mIIe5G" TargetMode="External"/><Relationship Id="rId85" Type="http://schemas.openxmlformats.org/officeDocument/2006/relationships/hyperlink" Target="https://www.aliexpress.com/item/1005006966789846.html?spm=a2g0o.order_list.order_list_main.23.57281802mIIe5G" TargetMode="External"/><Relationship Id="rId86" Type="http://schemas.openxmlformats.org/officeDocument/2006/relationships/hyperlink" Target="https://www.aliexpress.com/item/32425485533.html?spm=a2g0o.order_list.order_list_main.11.57281802mIIe5G" TargetMode="External"/><Relationship Id="rId87" Type="http://schemas.openxmlformats.org/officeDocument/2006/relationships/hyperlink" Target="https://www.aliexpress.com/item/1005003489220110.html?spm=a2g0o.order_list.order_list_main.5.57281802mIIe5G" TargetMode="External"/><Relationship Id="rId88" Type="http://schemas.openxmlformats.org/officeDocument/2006/relationships/hyperlink" Target="https://www.aliexpress.com/item/1005006415035787.html?spm=a2g0o.order_list.order_list_main.57.584d1802F6jtIU" TargetMode="External"/><Relationship Id="rId89" Type="http://schemas.openxmlformats.org/officeDocument/2006/relationships/hyperlink" Target="https://www.aliexpress.com/item/1005006126015494.html?spm=a2g0o.order_list.order_list_main.51.584d1802F6jtIU" TargetMode="External"/><Relationship Id="rId90" Type="http://schemas.openxmlformats.org/officeDocument/2006/relationships/hyperlink" Target="https://www.aliexpress.com/item/1005006559686349.html?spm=a2g0o.order_list.order_list_main.64.584d1802QwPuFE" TargetMode="External"/><Relationship Id="rId91" Type="http://schemas.openxmlformats.org/officeDocument/2006/relationships/hyperlink" Target="https://www.aliexpress.com/item/1005006966789846.html?spm=a2g0o.order_list.order_list_main.65.584d1802QwPuFE" TargetMode="External"/><Relationship Id="rId92" Type="http://schemas.openxmlformats.org/officeDocument/2006/relationships/hyperlink" Target="https://www.aliexpress.com/item/1005006966789846.html?spm=a2g0o.order_list.order_list_main.60.584d1802QwPuFE" TargetMode="External"/><Relationship Id="rId93" Type="http://schemas.openxmlformats.org/officeDocument/2006/relationships/hyperlink" Target="https://www.aliexpress.com/item/1005006312891859.html?spm=a2g0o.order_list.order_list_main.48.584d1802QwPuFE" TargetMode="External"/><Relationship Id="rId94" Type="http://schemas.openxmlformats.org/officeDocument/2006/relationships/hyperlink" Target="https://www.aliexpress.com/item/4000494450966.html?spm=a2g0o.order_list.order_list_main.42.584d1802QwPuFE" TargetMode="External"/><Relationship Id="rId95" Type="http://schemas.openxmlformats.org/officeDocument/2006/relationships/hyperlink" Target="https://www.aliexpress.com/item/1005002029216300.html?spm=a2g0o.order_list.order_list_main.37.584d1802QwPuFE" TargetMode="External"/><Relationship Id="rId96" Type="http://schemas.openxmlformats.org/officeDocument/2006/relationships/hyperlink" Target="https://www.aliexpress.com/item/1005007082500585.html?spm=a2g0o.order_list.order_list_main.32.584d1802QwPuFE" TargetMode="External"/><Relationship Id="rId97" Type="http://schemas.openxmlformats.org/officeDocument/2006/relationships/hyperlink" Target="https://www.aliexpress.com/item/1005006718265658.html?spm=a2g0o.order_list.order_list_main.27.584d1802QwPuFE" TargetMode="External"/><Relationship Id="rId98" Type="http://schemas.openxmlformats.org/officeDocument/2006/relationships/hyperlink" Target="https://www.aliexpress.com/item/1005006194332193.html?spm=a2g0o.order_list.order_list_main.21.584d1802QwPuFE" TargetMode="External"/><Relationship Id="rId99" Type="http://schemas.openxmlformats.org/officeDocument/2006/relationships/hyperlink" Target="https://www.aliexpress.com/item/1005006448925880.html?spm=a2g0o.order_list.order_list_main.16.584d1802QwPuFE" TargetMode="External"/><Relationship Id="rId100" Type="http://schemas.openxmlformats.org/officeDocument/2006/relationships/hyperlink" Target="https://www.aliexpress.com/item/1005006070170859.html?spm=a2g0o.order_list.order_list_main.10.584d1802QwPuFE" TargetMode="External"/><Relationship Id="rId101" Type="http://schemas.openxmlformats.org/officeDocument/2006/relationships/hyperlink" Target="https://www.aliexpress.com/item/1005006300775363.html?spm=a2g0o.order_list.order_list_main.5.584d1802QwPuFE" TargetMode="External"/><Relationship Id="rId102" Type="http://schemas.openxmlformats.org/officeDocument/2006/relationships/hyperlink" Target="https://www.aliexpress.com/item/1005006251874816.html?spm=a2g0o.order_list.order_list_main.17.60eb1802h5H9by" TargetMode="External"/><Relationship Id="rId103" Type="http://schemas.openxmlformats.org/officeDocument/2006/relationships/hyperlink" Target="https://www.aliexpress.com/item/4000967042670.html?spm=a2g0o.order_list.order_list_main.11.60eb1802h5H9by" TargetMode="External"/><Relationship Id="rId104" Type="http://schemas.openxmlformats.org/officeDocument/2006/relationships/hyperlink" Target="https://www.aliexpress.com/item/1005006460489847.html?spm=a2g0o.order_list.order_list_main.5.60eb1802h5H9by" TargetMode="External"/><Relationship Id="rId105" Type="http://schemas.openxmlformats.org/officeDocument/2006/relationships/hyperlink" Target="https://www.aliexpress.com/item/1005007164410475.html?spm=a2g0o.order_detail.order_detail_item.3.7171f19cj0KZfG" TargetMode="External"/><Relationship Id="rId106" Type="http://schemas.openxmlformats.org/officeDocument/2006/relationships/hyperlink" Target="https://www.aliexpress.com/item/1005006741625007.html?spm=a2g0o.order_detail.order_detail_item.5.7171f19cj0KZfG" TargetMode="External"/><Relationship Id="rId107" Type="http://schemas.openxmlformats.org/officeDocument/2006/relationships/hyperlink" Target="https://www.aliexpress.com/item/1005007190275766.html?spm=a2g0o.order_detail.order_detail_item.3.560bf19cx0Q5ln" TargetMode="External"/><Relationship Id="rId108" Type="http://schemas.openxmlformats.org/officeDocument/2006/relationships/hyperlink" Target="https://www.aliexpress.com/item/1005006716008066.html?spm=a2g0o.order_list.order_list_main.28.15cd1802yzoQDJ" TargetMode="External"/><Relationship Id="rId109" Type="http://schemas.openxmlformats.org/officeDocument/2006/relationships/hyperlink" Target="https://www.aliexpress.com/item/1005006716008066.html?spm=a2g0o.order_list.order_list_main.29.15cd1802yzoQDJ" TargetMode="External"/><Relationship Id="rId110" Type="http://schemas.openxmlformats.org/officeDocument/2006/relationships/hyperlink" Target="https://www.aliexpress.com/item/1005006949618466.html?spm=a2g0o.order_list.order_list_main.22.15cd1802yzoQDJ" TargetMode="External"/><Relationship Id="rId111" Type="http://schemas.openxmlformats.org/officeDocument/2006/relationships/hyperlink" Target="https://www.aliexpress.com/item/1005006194332193.html?spm=a2g0o.order_detail.order_detail_item.3.109cf19cb4g9SX" TargetMode="External"/><Relationship Id="rId112" Type="http://schemas.openxmlformats.org/officeDocument/2006/relationships/hyperlink" Target="https://www.aliexpress.com/item/1005005190861222.html?spm=a2g0o.order_detail.order_detail_item.6.109cf19cb4g9SX" TargetMode="External"/><Relationship Id="rId113" Type="http://schemas.openxmlformats.org/officeDocument/2006/relationships/hyperlink" Target="https://www.aliexpress.com/item/1005007101872643.html?spm=a2g0o.order_list.order_list_main.10.15cd1802yzoQDJ" TargetMode="External"/><Relationship Id="rId114" Type="http://schemas.openxmlformats.org/officeDocument/2006/relationships/hyperlink" Target="https://www.aliexpress.com/item/1005007216501787.html?spm=a2g0o.order_list.order_list_main.4.15cd1802yzoQDJ" TargetMode="External"/><Relationship Id="rId115" Type="http://schemas.openxmlformats.org/officeDocument/2006/relationships/hyperlink" Target="https://imrad.com.ua/ua/eeufr1v102b-1-388457" TargetMode="External"/><Relationship Id="rId116" Type="http://schemas.openxmlformats.org/officeDocument/2006/relationships/hyperlink" Target="https://ru.nkon.nl/eve-inr21700-40p-4000mah-50a.html" TargetMode="External"/><Relationship Id="rId117" Type="http://schemas.openxmlformats.org/officeDocument/2006/relationships/hyperlink" Target="https://ru.nkon.nl/eve-inr21700-40p-4000mah-50a.html" TargetMode="External"/><Relationship Id="rId118" Type="http://schemas.openxmlformats.org/officeDocument/2006/relationships/hyperlink" Target="https://www.aliexpress.com/item/32998367341.html?spm=a2g0o.order_list.order_list_main.35.7cd51802Gg3Esx" TargetMode="External"/><Relationship Id="rId119" Type="http://schemas.openxmlformats.org/officeDocument/2006/relationships/hyperlink" Target="https://www.aliexpress.com/item/1005007202103659.html?spm=a2g0o.order_list.order_list_main.16.7cd51802Gg3Esx" TargetMode="External"/><Relationship Id="rId120" Type="http://schemas.openxmlformats.org/officeDocument/2006/relationships/hyperlink" Target="https://www.aliexpress.com/item/1005006415035787.html?spm=a2g0o.order_list.order_list_main.17.7cd51802Gg3Esx" TargetMode="External"/><Relationship Id="rId121" Type="http://schemas.openxmlformats.org/officeDocument/2006/relationships/hyperlink" Target="https://www.aliexpress.com/item/1005006966789846.html?spm=a2g0o.order_list.order_list_main.11.7cd51802Gg3Esx" TargetMode="External"/><Relationship Id="rId122" Type="http://schemas.openxmlformats.org/officeDocument/2006/relationships/hyperlink" Target="https://www.aliexpress.com/item/1005006785748648.html?spm=a2g0o.order_list.order_list_main.5.7cd51802Gg3Esx" TargetMode="External"/><Relationship Id="rId123" Type="http://schemas.openxmlformats.org/officeDocument/2006/relationships/hyperlink" Target="https://www.aliexpress.com/item/1005006828092377.html?spm=a2g0o.order_list.order_list_main.59.15ee1802WfnA3H" TargetMode="External"/><Relationship Id="rId124" Type="http://schemas.openxmlformats.org/officeDocument/2006/relationships/hyperlink" Target="https://www.aliexpress.com/item/1005006572847094.html?spm=a2g0o.order_list.order_list_main.53.15ee1802WfnA3H" TargetMode="External"/><Relationship Id="rId125" Type="http://schemas.openxmlformats.org/officeDocument/2006/relationships/hyperlink" Target="https://www.aliexpress.com/item/1005005947827816.html?spm=a2g0o.order_list.order_list_main.47.15ee1802WfnA3H" TargetMode="External"/><Relationship Id="rId126" Type="http://schemas.openxmlformats.org/officeDocument/2006/relationships/hyperlink" Target="https://www.aliexpress.com/item/1005006563622250.html?spm=a2g0o.order_list.order_list_main.41.15ee1802WfnA3H" TargetMode="External"/><Relationship Id="rId127" Type="http://schemas.openxmlformats.org/officeDocument/2006/relationships/hyperlink" Target="https://www.aliexpress.com/item/1005006828092377.html?spm=a2g0o.order_list.order_list_main.59.15ee1802WfnA3H" TargetMode="External"/><Relationship Id="rId128" Type="http://schemas.openxmlformats.org/officeDocument/2006/relationships/hyperlink" Target="https://www.aliexpress.com/item/1005006572847094.html?spm=a2g0o.order_list.order_list_main.53.15ee1802WfnA3H" TargetMode="External"/><Relationship Id="rId129" Type="http://schemas.openxmlformats.org/officeDocument/2006/relationships/hyperlink" Target="https://www.aliexpress.com/item/1005007481368468.html?spm=a2g0o.order_list.order_list_main.35.15ee1802WfnA3H" TargetMode="External"/><Relationship Id="rId130" Type="http://schemas.openxmlformats.org/officeDocument/2006/relationships/hyperlink" Target="https://www.aliexpress.com/item/1005006828092377.html?spm=a2g0o.order_list.order_list_main.29.15ee1802WfnA3H" TargetMode="External"/><Relationship Id="rId131" Type="http://schemas.openxmlformats.org/officeDocument/2006/relationships/hyperlink" Target="https://www.aliexpress.com/item/1005006572847094.html?spm=a2g0o.order_list.order_list_main.23.15ee1802WfnA3H" TargetMode="External"/><Relationship Id="rId132" Type="http://schemas.openxmlformats.org/officeDocument/2006/relationships/hyperlink" Target="https://www.aliexpress.com/item/1005006967080100.html?spm=a2g0o.order_list.order_list_main.17.15ee1802WfnA3H" TargetMode="External"/><Relationship Id="rId133" Type="http://schemas.openxmlformats.org/officeDocument/2006/relationships/hyperlink" Target="https://www.aliexpress.com/item/1005006978880632.html?spm=a2g0o.order_list.order_list_main.11.15ee1802WfnA3H" TargetMode="External"/><Relationship Id="rId134" Type="http://schemas.openxmlformats.org/officeDocument/2006/relationships/hyperlink" Target="https://www.aliexpress.com/item/1005006978880632.html?spm=a2g0o.order_list.order_list_main.5.15ee1802WfnA3H" TargetMode="External"/><Relationship Id="rId135" Type="http://schemas.openxmlformats.org/officeDocument/2006/relationships/hyperlink" Target="https://www.aliexpress.com/item/1005006990724419.html?spm=a2g0o.order_list.order_list_main.22.1f741802OQx0S1" TargetMode="External"/><Relationship Id="rId136" Type="http://schemas.openxmlformats.org/officeDocument/2006/relationships/hyperlink" Target="https://www.aliexpress.com/item/1005006990724419.html?spm=a2g0o.order_list.order_list_main.28.1f741802OQx0S1" TargetMode="External"/><Relationship Id="rId137" Type="http://schemas.openxmlformats.org/officeDocument/2006/relationships/hyperlink" Target="https://www.aliexpress.com/item/1005006990724419.html?spm=a2g0o.order_list.order_list_main.34.1f741802OQx0S1" TargetMode="External"/><Relationship Id="rId138" Type="http://schemas.openxmlformats.org/officeDocument/2006/relationships/hyperlink" Target="https://www.aliexpress.com/item/1005006990724419.html?spm=a2g0o.order_list.order_list_main.40.1f741802OQx0S1" TargetMode="External"/><Relationship Id="rId139" Type="http://schemas.openxmlformats.org/officeDocument/2006/relationships/hyperlink" Target="https://www.aliexpress.com/item/1005006990724419.html?spm=a2g0o.order_list.order_list_main.24.50e81802xQKsnf" TargetMode="External"/><Relationship Id="rId140" Type="http://schemas.openxmlformats.org/officeDocument/2006/relationships/hyperlink" Target="https://www.aliexpress.com/item/1005005617539232.html?spm=a2g0o.order_list.order_list_main.16.24ce1802p4oOWK" TargetMode="External"/><Relationship Id="rId141" Type="http://schemas.openxmlformats.org/officeDocument/2006/relationships/hyperlink" Target="https://www.aliexpress.com/item/1005007202103659.html?spm=a2g0o.order_list.order_list_main.10.24ce1802p4oOWK" TargetMode="External"/><Relationship Id="rId142" Type="http://schemas.openxmlformats.org/officeDocument/2006/relationships/hyperlink" Target="https://www.aliexpress.com/item/1005006953506414.html?spm=a2g0o.order_list.order_list_main.4.24ce1802p4oOWK" TargetMode="External"/><Relationship Id="rId143" Type="http://schemas.openxmlformats.org/officeDocument/2006/relationships/hyperlink" Target="https://www.aliexpress.com/item/1005007520573546.html?spm=a2g0o.order_detail.order_detail_item.2.2610f19cZyhM1K" TargetMode="External"/><Relationship Id="rId144" Type="http://schemas.openxmlformats.org/officeDocument/2006/relationships/hyperlink" Target="https://ru.nkon.nl/eve-inr21700-40p-4000mah-50a.html" TargetMode="External"/><Relationship Id="rId145" Type="http://schemas.openxmlformats.org/officeDocument/2006/relationships/hyperlink" Target="https://www.aliexpress.com/item/1005006828092377.html?spm=a2g0o.order_list.order_list_main.19.50e81802xQKsnf" TargetMode="External"/><Relationship Id="rId146" Type="http://schemas.openxmlformats.org/officeDocument/2006/relationships/hyperlink" Target="https://www.aliexpress.com/item/1005006978880632.html?spm=a2g0o.order_list.order_list_main.14.50e81802xQKsnf" TargetMode="External"/><Relationship Id="rId147" Type="http://schemas.openxmlformats.org/officeDocument/2006/relationships/hyperlink" Target="https://www.aliexpress.com/item/1005006828092377.html?spm=a2g0o.order_list.order_list_main.9.50e81802xQKsnf" TargetMode="External"/><Relationship Id="rId148" Type="http://schemas.openxmlformats.org/officeDocument/2006/relationships/hyperlink" Target="https://www.aliexpress.com/item/1005006978880632.html?spm=a2g0o.order_list.order_list_main.4.50e81802xQKsnf" TargetMode="External"/><Relationship Id="rId149" Type="http://schemas.openxmlformats.org/officeDocument/2006/relationships/hyperlink" Target="https://www.aliexpress.com/item/1005006978880632.html?spm=a2g0o.order_list.order_list_main.29.6d281802Tm69Db" TargetMode="External"/><Relationship Id="rId150" Type="http://schemas.openxmlformats.org/officeDocument/2006/relationships/hyperlink" Target="https://www.aliexpress.com/item/1005006415035787.html?spm=a2g0o.order_list.order_list_main.24.6d281802Tm69Db" TargetMode="External"/><Relationship Id="rId151" Type="http://schemas.openxmlformats.org/officeDocument/2006/relationships/hyperlink" Target="https://www.aliexpress.com/item/1005006978880632.html?spm=a2g0o.order_list.order_list_main.19.6d281802Tm69Db" TargetMode="External"/><Relationship Id="rId152" Type="http://schemas.openxmlformats.org/officeDocument/2006/relationships/hyperlink" Target="https://www.aliexpress.com/item/1005006067128597.html?spm=a2g0o.order_list.order_list_main.14.6d281802Tm69Db" TargetMode="External"/><Relationship Id="rId153" Type="http://schemas.openxmlformats.org/officeDocument/2006/relationships/hyperlink" Target="https://www.aliexpress.com/item/1005006789118556.html?spm=a2g0o.order_list.order_list_main.9.6d281802Tm69Db" TargetMode="External"/><Relationship Id="rId154" Type="http://schemas.openxmlformats.org/officeDocument/2006/relationships/hyperlink" Target="https://www.aliexpress.com/item/1005006860597689.html?spm=a2g0o.order_list.order_list_main.4.6d281802Tm69Db" TargetMode="External"/><Relationship Id="rId155" Type="http://schemas.openxmlformats.org/officeDocument/2006/relationships/hyperlink" Target="https://www.aliexpress.com/item/1005006953506414.html?spm=a2g0o.cart.0.0.7a7838dakNUCxd&amp;mp=1&amp;sourceType=561" TargetMode="External"/><Relationship Id="rId156" Type="http://schemas.openxmlformats.org/officeDocument/2006/relationships/hyperlink" Target="https://www.aliexpress.com/item/1005006953506414.html?spm=a2g0o.cart.0.0.7a7838dakNUCxd&amp;mp=1&amp;sourceType=561" TargetMode="External"/><Relationship Id="rId157" Type="http://schemas.openxmlformats.org/officeDocument/2006/relationships/hyperlink" Target="https://www.aliexpress.com/item/1005006828092377.html?spm=a2g0o.order_list.order_list_main.9.21ef1802zJCmTY" TargetMode="External"/><Relationship Id="rId158" Type="http://schemas.openxmlformats.org/officeDocument/2006/relationships/hyperlink" Target="https://www.aliexpress.com/item/1005007185662184.html?spm=a2g0o.order_list.order_list_main.4.21ef1802zJCmTY" TargetMode="External"/><Relationship Id="rId159" Type="http://schemas.openxmlformats.org/officeDocument/2006/relationships/hyperlink" Target="https://www.aliexpress.com/item/1005007190275766.html?spm=a2g0o.order_list.order_list_main.5.21ef1802zJCmTY" TargetMode="External"/><Relationship Id="rId160" Type="http://schemas.openxmlformats.org/officeDocument/2006/relationships/hyperlink" Target="https://www.aliexpress.com/item/1005006978880632.html?spm=a2g0o.order_list.order_list_main.9.21ef180293cMQu" TargetMode="External"/><Relationship Id="rId161" Type="http://schemas.openxmlformats.org/officeDocument/2006/relationships/hyperlink" Target="https://www.aliexpress.com/item/1005006990724419.html?spm=a2g0o.order_list.order_list_main.4.21ef180293cMQu" TargetMode="External"/><Relationship Id="rId162" Type="http://schemas.openxmlformats.org/officeDocument/2006/relationships/hyperlink" Target="https://www.aliexpress.com/item/1005006967080100.html?spm=a2g0o.order_list.order_list_main.4.21ef1802D6Ric6" TargetMode="External"/><Relationship Id="rId163" Type="http://schemas.openxmlformats.org/officeDocument/2006/relationships/hyperlink" Target="https://www.aliexpress.com/item/1005006860597689.html?spm=a2g0o.order_list.order_list_main.9.21ef1802D6Ric6" TargetMode="External"/></Relationships>

</file>

<file path=xl/worksheets/_rels/sheet5.xml.rels><?xml version="1.0" encoding="UTF-8"?>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33</v>
      </c>
      <c r="C11" s="3"/>
      <c r="D11" s="3"/>
    </row>
    <row r="12">
      <c r="B12" s="4"/>
      <c r="C12" t="s" s="4">
        <v>5</v>
      </c>
      <c r="D12" t="s" s="5">
        <v>33</v>
      </c>
    </row>
    <row r="13">
      <c r="B13" t="s" s="3">
        <v>69</v>
      </c>
      <c r="C13" s="3"/>
      <c r="D13" s="3"/>
    </row>
    <row r="14">
      <c r="B14" s="4"/>
      <c r="C14" t="s" s="4">
        <v>5</v>
      </c>
      <c r="D14" t="s" s="5">
        <v>69</v>
      </c>
    </row>
    <row r="15">
      <c r="B15" t="s" s="3">
        <v>377</v>
      </c>
      <c r="C15" s="3"/>
      <c r="D15" s="3"/>
    </row>
    <row r="16">
      <c r="B16" s="4"/>
      <c r="C16" t="s" s="4">
        <v>377</v>
      </c>
      <c r="D16" t="s" s="5">
        <v>378</v>
      </c>
    </row>
    <row r="17">
      <c r="B17" t="s" s="3">
        <v>385</v>
      </c>
      <c r="C17" s="3"/>
      <c r="D17" s="3"/>
    </row>
    <row r="18">
      <c r="B18" s="4"/>
      <c r="C18" t="s" s="4">
        <v>385</v>
      </c>
      <c r="D18" t="s" s="5">
        <v>386</v>
      </c>
    </row>
    <row r="19">
      <c r="B19" s="4"/>
      <c r="C19" t="s" s="4">
        <v>390</v>
      </c>
      <c r="D19" t="s" s="5">
        <v>391</v>
      </c>
    </row>
  </sheetData>
  <mergeCells count="1">
    <mergeCell ref="B3:D3"/>
  </mergeCells>
  <hyperlinks>
    <hyperlink ref="D10" location="'Drones list'!R1C1" tooltip="" display="Drones list"/>
    <hyperlink ref="D12" location="'Inventarization'!R1C1" tooltip="" display="Inventarization"/>
    <hyperlink ref="D14" location="'orders'!R1C1" tooltip="" display="orders"/>
    <hyperlink ref="D16" location="'Зведена таблиця 1 - Зведена таб'!R2C1" tooltip="" display="Зведена таблиця 1 - Зведена таб"/>
    <hyperlink ref="D18" location="'7 dashboard - 7 dashboard'!R2C1" tooltip="" display="7 dashboard - 7 dashboard"/>
    <hyperlink ref="D19" location="'7 dashboard - 7 dashboard 2'!R2C1" tooltip="" display="7 dashboard - 7 dashboard 2"/>
  </hyperlinks>
</worksheet>
</file>

<file path=xl/worksheets/sheet2.xml><?xml version="1.0" encoding="utf-8"?>
<worksheet xmlns:r="http://schemas.openxmlformats.org/officeDocument/2006/relationships" xmlns="http://schemas.openxmlformats.org/spreadsheetml/2006/main">
  <dimension ref="A1:Q27"/>
  <sheetViews>
    <sheetView workbookViewId="0" showGridLines="0" defaultGridColor="1"/>
  </sheetViews>
  <sheetFormatPr defaultColWidth="12.6667" defaultRowHeight="15.75" customHeight="1" outlineLevelRow="0" outlineLevelCol="0"/>
  <cols>
    <col min="1" max="1" width="5.67188" style="6" customWidth="1"/>
    <col min="2" max="17" width="12.6719" style="6" customWidth="1"/>
    <col min="18" max="16384" width="12.6719" style="6" customWidth="1"/>
  </cols>
  <sheetData>
    <row r="1" ht="14.6" customHeight="1">
      <c r="A1" t="s" s="7">
        <v>6</v>
      </c>
      <c r="B1" t="s" s="8">
        <v>7</v>
      </c>
      <c r="C1" t="s" s="8">
        <v>8</v>
      </c>
      <c r="D1" t="s" s="8">
        <v>9</v>
      </c>
      <c r="E1" s="9"/>
      <c r="F1" t="s" s="8">
        <v>10</v>
      </c>
      <c r="G1" s="9"/>
      <c r="H1" t="s" s="10">
        <v>11</v>
      </c>
      <c r="I1" t="s" s="10">
        <v>12</v>
      </c>
      <c r="J1" t="s" s="10">
        <v>13</v>
      </c>
      <c r="K1" t="s" s="10">
        <v>14</v>
      </c>
      <c r="L1" t="s" s="10">
        <v>15</v>
      </c>
      <c r="M1" t="s" s="10">
        <v>16</v>
      </c>
      <c r="N1" t="s" s="10">
        <v>17</v>
      </c>
      <c r="O1" t="s" s="10">
        <v>18</v>
      </c>
      <c r="P1" t="s" s="10">
        <v>19</v>
      </c>
      <c r="Q1" s="11"/>
    </row>
    <row r="2" ht="14.6" customHeight="1">
      <c r="A2" s="12">
        <v>1</v>
      </c>
      <c r="B2" t="s" s="13">
        <v>20</v>
      </c>
      <c r="C2" t="s" s="13">
        <v>21</v>
      </c>
      <c r="D2" s="14"/>
      <c r="E2" s="14">
        <f>SUM(H2:O2)</f>
        <v>10519.9815</v>
      </c>
      <c r="F2" s="14"/>
      <c r="G2" s="14">
        <f>SUM(H2:P2)</f>
        <v>13506.9815</v>
      </c>
      <c r="H2" s="14">
        <f>'orders'!L6</f>
        <v>2705.1381</v>
      </c>
      <c r="I2" s="14">
        <f>'orders'!L13/3</f>
        <v>751.296567</v>
      </c>
      <c r="J2" s="14">
        <f>'orders'!L9</f>
        <v>2517.738678</v>
      </c>
      <c r="K2" s="14">
        <f>'orders'!L12</f>
        <v>174.461805</v>
      </c>
      <c r="L2" s="14">
        <f>'orders'!L3</f>
        <v>2475.397386</v>
      </c>
      <c r="M2" s="14">
        <f>'orders'!L15</f>
        <v>614.340783</v>
      </c>
      <c r="N2" s="14">
        <f>'orders'!L4/2</f>
        <v>933.07662</v>
      </c>
      <c r="O2" s="14">
        <f>'orders'!L2/2</f>
        <v>348.531561</v>
      </c>
      <c r="P2" s="15">
        <f>'orders'!L31</f>
        <v>2987</v>
      </c>
      <c r="Q2" s="16"/>
    </row>
    <row r="3" ht="14.6" customHeight="1">
      <c r="A3" s="12"/>
      <c r="B3" s="17"/>
      <c r="C3" s="17"/>
      <c r="D3" s="18">
        <f>SUM(H3:O3)</f>
        <v>268.333333333333</v>
      </c>
      <c r="E3" s="18"/>
      <c r="F3" s="18">
        <f>SUM(H3:P3)</f>
        <v>343.011320452818</v>
      </c>
      <c r="G3" s="19"/>
      <c r="H3" s="18">
        <f>'orders'!P6</f>
        <v>69</v>
      </c>
      <c r="I3" s="18">
        <f>'orders'!P13/3</f>
        <v>19.1633333333333</v>
      </c>
      <c r="J3" s="18">
        <f>'orders'!P9</f>
        <v>64.22</v>
      </c>
      <c r="K3" s="18">
        <f>'orders'!P12</f>
        <v>4.45</v>
      </c>
      <c r="L3" s="18">
        <f>'orders'!P3</f>
        <v>63.14</v>
      </c>
      <c r="M3" s="18">
        <f>'orders'!P15</f>
        <v>15.67</v>
      </c>
      <c r="N3" s="18">
        <f>'orders'!P4/2</f>
        <v>23.8</v>
      </c>
      <c r="O3" s="18">
        <f>'orders'!P2/2</f>
        <v>8.890000000000001</v>
      </c>
      <c r="P3" s="20">
        <f>'orders'!P31</f>
        <v>74.6779871194848</v>
      </c>
      <c r="Q3" s="16"/>
    </row>
    <row r="4" ht="14.6" customHeight="1">
      <c r="A4" s="12">
        <v>2</v>
      </c>
      <c r="B4" t="s" s="13">
        <v>20</v>
      </c>
      <c r="C4" t="s" s="13">
        <v>22</v>
      </c>
      <c r="D4" s="14"/>
      <c r="E4" s="14">
        <f>SUM(H4:O4)</f>
        <v>10637.3879334</v>
      </c>
      <c r="F4" s="14"/>
      <c r="G4" s="14">
        <f>SUM(H4:P4)</f>
        <v>13624.3879334</v>
      </c>
      <c r="H4" s="14">
        <f>'orders'!L7</f>
        <v>2302.503777</v>
      </c>
      <c r="I4" s="14">
        <f>'orders'!L13/3</f>
        <v>751.296567</v>
      </c>
      <c r="J4" s="14">
        <f>'orders'!L8</f>
        <v>3228.131466</v>
      </c>
      <c r="K4" s="14">
        <f>'orders'!L11/5</f>
        <v>258.5955204</v>
      </c>
      <c r="L4" s="14">
        <f>'orders'!L38/2</f>
        <v>2250.252422</v>
      </c>
      <c r="M4" s="14">
        <f>'orders'!L45/2</f>
        <v>565</v>
      </c>
      <c r="N4" s="14">
        <f>'orders'!L4/2</f>
        <v>933.07662</v>
      </c>
      <c r="O4" s="14">
        <f>'orders'!L2/2</f>
        <v>348.531561</v>
      </c>
      <c r="P4" s="15">
        <f>'orders'!L46/2</f>
        <v>2987</v>
      </c>
      <c r="Q4" s="21"/>
    </row>
    <row r="5" ht="14.6" customHeight="1">
      <c r="A5" s="12"/>
      <c r="B5" s="17"/>
      <c r="C5" s="17"/>
      <c r="D5" s="18">
        <f>SUM(H5:O5)</f>
        <v>270.255562915261</v>
      </c>
      <c r="E5" s="18"/>
      <c r="F5" s="18">
        <f>SUM(H5:P5)</f>
        <v>343.109221451846</v>
      </c>
      <c r="G5" s="19"/>
      <c r="H5" s="18">
        <f>'orders'!P7</f>
        <v>58.73</v>
      </c>
      <c r="I5" s="18">
        <f>'orders'!P13/3</f>
        <v>19.1633333333333</v>
      </c>
      <c r="J5" s="18">
        <f>'orders'!P8</f>
        <v>82.34</v>
      </c>
      <c r="K5" s="18">
        <f>'orders'!P11/5</f>
        <v>6.596</v>
      </c>
      <c r="L5" s="18">
        <f>'orders'!P38/2</f>
        <v>56.54</v>
      </c>
      <c r="M5" s="18">
        <f>'orders'!P45/2</f>
        <v>14.1962295819273</v>
      </c>
      <c r="N5" s="18">
        <f>'orders'!P4/2</f>
        <v>23.8</v>
      </c>
      <c r="O5" s="18">
        <f>'orders'!P2/2</f>
        <v>8.890000000000001</v>
      </c>
      <c r="P5" s="20">
        <f>'orders'!P46/2</f>
        <v>72.8536585365855</v>
      </c>
      <c r="Q5" s="16"/>
    </row>
    <row r="6" ht="14.6" customHeight="1">
      <c r="A6" s="12">
        <v>3</v>
      </c>
      <c r="B6" t="s" s="13">
        <v>20</v>
      </c>
      <c r="C6" t="s" s="13">
        <v>23</v>
      </c>
      <c r="D6" s="14"/>
      <c r="E6" s="14">
        <f>SUM(H6:O6)</f>
        <v>8394.109298400001</v>
      </c>
      <c r="F6" s="14"/>
      <c r="G6" s="14">
        <f>SUM(H6:P6)</f>
        <v>11381.1092984</v>
      </c>
      <c r="H6" s="14">
        <f>'orders'!L42</f>
        <v>1593.961965</v>
      </c>
      <c r="I6" s="14">
        <f>'orders'!L13/3</f>
        <v>751.296567</v>
      </c>
      <c r="J6" s="14">
        <f>'orders'!L43</f>
        <v>2049.271106</v>
      </c>
      <c r="K6" s="14">
        <f>'orders'!L11/5</f>
        <v>258.5955204</v>
      </c>
      <c r="L6" s="14">
        <f>'orders'!L38/2</f>
        <v>2250.252422</v>
      </c>
      <c r="M6" s="14">
        <f>'orders'!L45/2</f>
        <v>565</v>
      </c>
      <c r="N6" s="14">
        <f>'orders'!L39</f>
        <v>665.444296</v>
      </c>
      <c r="O6" s="14">
        <f>'orders'!L37/3</f>
        <v>260.287422</v>
      </c>
      <c r="P6" s="15">
        <f>'orders'!L46/2</f>
        <v>2987</v>
      </c>
      <c r="Q6" s="16"/>
    </row>
    <row r="7" ht="14.6" customHeight="1">
      <c r="A7" s="12"/>
      <c r="B7" s="17"/>
      <c r="C7" s="17"/>
      <c r="D7" s="18">
        <f>SUM(H7:O7)</f>
        <v>211.295562915261</v>
      </c>
      <c r="E7" s="18"/>
      <c r="F7" s="18">
        <f>SUM(H7:P7)</f>
        <v>284.149221451846</v>
      </c>
      <c r="G7" s="19"/>
      <c r="H7" s="18">
        <f>'orders'!P42</f>
        <v>40.05</v>
      </c>
      <c r="I7" s="18">
        <f>'orders'!P13/3</f>
        <v>19.1633333333333</v>
      </c>
      <c r="J7" s="18">
        <f>'orders'!P43</f>
        <v>51.49</v>
      </c>
      <c r="K7" s="18">
        <f>'orders'!P11/5</f>
        <v>6.596</v>
      </c>
      <c r="L7" s="18">
        <f>'orders'!P38/2</f>
        <v>56.54</v>
      </c>
      <c r="M7" s="18">
        <f>'orders'!P45/2</f>
        <v>14.1962295819273</v>
      </c>
      <c r="N7" s="18">
        <f>'orders'!P39</f>
        <v>16.72</v>
      </c>
      <c r="O7" s="18">
        <f>'orders'!P37/3</f>
        <v>6.54</v>
      </c>
      <c r="P7" s="20">
        <f>'orders'!P46/2</f>
        <v>72.8536585365855</v>
      </c>
      <c r="Q7" s="16"/>
    </row>
    <row r="8" ht="14.6" customHeight="1">
      <c r="A8" s="12">
        <v>4</v>
      </c>
      <c r="B8" t="s" s="13">
        <v>20</v>
      </c>
      <c r="C8" t="s" s="13">
        <v>24</v>
      </c>
      <c r="D8" s="14"/>
      <c r="E8" s="14">
        <f>SUM(H8:O8)</f>
        <v>6846.568931733330</v>
      </c>
      <c r="F8" s="14"/>
      <c r="G8" s="14">
        <f>SUM(H8:P8)</f>
        <v>6846.568931733330</v>
      </c>
      <c r="H8" s="14">
        <f>'orders'!L60</f>
        <v>1424.6505</v>
      </c>
      <c r="I8" s="14">
        <f>'orders'!L50/3</f>
        <v>343.8435</v>
      </c>
      <c r="J8" s="14">
        <f>'orders'!L44</f>
        <v>2008.277724</v>
      </c>
      <c r="K8" s="14">
        <f>'orders'!L11/5</f>
        <v>258.5955204</v>
      </c>
      <c r="L8" s="14">
        <f>'orders'!L59</f>
        <v>1602.783</v>
      </c>
      <c r="M8" s="14">
        <f>'orders'!L39/3</f>
        <v>221.814765333333</v>
      </c>
      <c r="N8" s="14">
        <f>'orders'!L70/3</f>
        <v>726.3165</v>
      </c>
      <c r="O8" s="14">
        <f>'orders'!L37/3</f>
        <v>260.287422</v>
      </c>
      <c r="P8" s="15"/>
      <c r="Q8" s="16"/>
    </row>
    <row r="9" ht="14.6" customHeight="1">
      <c r="A9" s="12"/>
      <c r="B9" s="17"/>
      <c r="C9" s="17"/>
      <c r="D9" s="18">
        <f>SUM(H9:O9)</f>
        <v>169.232666666667</v>
      </c>
      <c r="E9" s="18"/>
      <c r="F9" s="18">
        <f>SUM(H9:P9)</f>
        <v>169.232666666667</v>
      </c>
      <c r="G9" s="19"/>
      <c r="H9" s="18">
        <f>'orders'!P60</f>
        <v>34.79</v>
      </c>
      <c r="I9" s="18">
        <f>'orders'!P50/3</f>
        <v>8.39666666666667</v>
      </c>
      <c r="J9" s="18">
        <f>'orders'!P44</f>
        <v>50.46</v>
      </c>
      <c r="K9" s="18">
        <f>'orders'!P11/5</f>
        <v>6.596</v>
      </c>
      <c r="L9" s="18">
        <f>'orders'!P59</f>
        <v>39.14</v>
      </c>
      <c r="M9" s="18">
        <f>'orders'!P39/3</f>
        <v>5.57333333333333</v>
      </c>
      <c r="N9" s="18">
        <f>'orders'!P70/3</f>
        <v>17.7366666666667</v>
      </c>
      <c r="O9" s="18">
        <f>'orders'!P37/3</f>
        <v>6.54</v>
      </c>
      <c r="P9" s="20"/>
      <c r="Q9" s="16"/>
    </row>
    <row r="10" ht="14.6" customHeight="1">
      <c r="A10" s="12">
        <v>5</v>
      </c>
      <c r="B10" t="s" s="13">
        <v>20</v>
      </c>
      <c r="C10" t="s" s="13">
        <v>25</v>
      </c>
      <c r="D10" s="14"/>
      <c r="E10" s="14">
        <f>SUM(H10:O10)</f>
        <v>6572.4375594</v>
      </c>
      <c r="F10" s="14"/>
      <c r="G10" s="14">
        <f>SUM(H10:P10)</f>
        <v>6572.4375594</v>
      </c>
      <c r="H10" s="14">
        <f>'orders'!L63</f>
        <v>1366.5015</v>
      </c>
      <c r="I10" s="14">
        <f>'orders'!L50/3</f>
        <v>343.8435</v>
      </c>
      <c r="J10" s="14">
        <f>'orders'!L66</f>
        <v>1552.4145</v>
      </c>
      <c r="K10" s="14">
        <f>'orders'!L11/5</f>
        <v>258.5955204</v>
      </c>
      <c r="L10" s="14">
        <f>'orders'!L69/2</f>
        <v>1616.076117</v>
      </c>
      <c r="M10" s="14">
        <f>'orders'!L71</f>
        <v>448.4025</v>
      </c>
      <c r="N10" s="14">
        <f>'orders'!L70/3</f>
        <v>726.3165</v>
      </c>
      <c r="O10" s="14">
        <f>'orders'!L37/3</f>
        <v>260.287422</v>
      </c>
      <c r="P10" s="15"/>
      <c r="Q10" s="16"/>
    </row>
    <row r="11" ht="14.6" customHeight="1">
      <c r="A11" s="12"/>
      <c r="B11" s="17"/>
      <c r="C11" s="17"/>
      <c r="D11" s="18">
        <f>SUM(H11:O11)</f>
        <v>161.109333333333</v>
      </c>
      <c r="E11" s="18"/>
      <c r="F11" s="18">
        <f>SUM(H11:P11)</f>
        <v>161.109333333333</v>
      </c>
      <c r="G11" s="19"/>
      <c r="H11" s="18">
        <f>'orders'!P63</f>
        <v>33.37</v>
      </c>
      <c r="I11" s="18">
        <f>'orders'!P50/3</f>
        <v>8.39666666666667</v>
      </c>
      <c r="J11" s="18">
        <f>'orders'!P66</f>
        <v>37.91</v>
      </c>
      <c r="K11" s="18">
        <f>'orders'!P11/5</f>
        <v>6.596</v>
      </c>
      <c r="L11" s="18">
        <f>'orders'!P69/2</f>
        <v>39.61</v>
      </c>
      <c r="M11" s="18">
        <f>'orders'!P71</f>
        <v>10.95</v>
      </c>
      <c r="N11" s="18">
        <f>'orders'!P70/3</f>
        <v>17.7366666666667</v>
      </c>
      <c r="O11" s="18">
        <f>'orders'!P37/3</f>
        <v>6.54</v>
      </c>
      <c r="P11" s="20"/>
      <c r="Q11" s="16"/>
    </row>
    <row r="12" ht="14.6" customHeight="1">
      <c r="A12" s="12">
        <v>6</v>
      </c>
      <c r="B12" t="s" s="13">
        <v>20</v>
      </c>
      <c r="C12" t="s" s="13">
        <v>26</v>
      </c>
      <c r="D12" s="14"/>
      <c r="E12" s="14">
        <f>SUM(H12:O12)</f>
        <v>7608.2625914</v>
      </c>
      <c r="F12" s="14"/>
      <c r="G12" s="14">
        <f>SUM(H12:P12)</f>
        <v>10630.2625914</v>
      </c>
      <c r="H12" s="14">
        <f>'orders'!L78</f>
        <v>1882.584704</v>
      </c>
      <c r="I12" s="14">
        <f>'orders'!L50/3</f>
        <v>343.8435</v>
      </c>
      <c r="J12" s="14">
        <f>'orders'!L67</f>
        <v>1595.412</v>
      </c>
      <c r="K12" s="14">
        <f>'orders'!L11/5</f>
        <v>258.5955204</v>
      </c>
      <c r="L12" s="14">
        <f>'orders'!L69/2</f>
        <v>1616.076117</v>
      </c>
      <c r="M12" s="14">
        <f>'orders'!L72/2</f>
        <v>329.85225</v>
      </c>
      <c r="N12" s="14">
        <f>'orders'!L58</f>
        <v>1377.558</v>
      </c>
      <c r="O12" s="14">
        <f>'orders'!L57</f>
        <v>204.3405</v>
      </c>
      <c r="P12" s="15">
        <f>'orders'!L73</f>
        <v>3022</v>
      </c>
      <c r="Q12" s="16"/>
    </row>
    <row r="13" ht="14.6" customHeight="1">
      <c r="A13" s="12"/>
      <c r="B13" s="17"/>
      <c r="C13" s="17"/>
      <c r="D13" s="18">
        <f>SUM(H13:O13)</f>
        <v>186.007666666667</v>
      </c>
      <c r="E13" s="18"/>
      <c r="F13" s="18">
        <f>SUM(H13:P13)</f>
        <v>259.463442497723</v>
      </c>
      <c r="G13" s="19"/>
      <c r="H13" s="18">
        <f>'orders'!P78</f>
        <v>45.76</v>
      </c>
      <c r="I13" s="18">
        <f>'orders'!P50/3</f>
        <v>8.39666666666667</v>
      </c>
      <c r="J13" s="18">
        <f>'orders'!P67</f>
        <v>38.96</v>
      </c>
      <c r="K13" s="18">
        <f>'orders'!P11/5</f>
        <v>6.596</v>
      </c>
      <c r="L13" s="18">
        <f>'orders'!P69/2</f>
        <v>39.61</v>
      </c>
      <c r="M13" s="18">
        <f>'orders'!P72/2</f>
        <v>8.055</v>
      </c>
      <c r="N13" s="18">
        <f>'orders'!P58</f>
        <v>33.64</v>
      </c>
      <c r="O13" s="18">
        <f>'orders'!P57</f>
        <v>4.99</v>
      </c>
      <c r="P13" s="20">
        <f>'orders'!P73</f>
        <v>73.4557758310566</v>
      </c>
      <c r="Q13" s="16"/>
    </row>
    <row r="14" ht="14.6" customHeight="1">
      <c r="A14" s="12">
        <v>7</v>
      </c>
      <c r="B14" t="s" s="13">
        <v>20</v>
      </c>
      <c r="C14" t="s" s="13">
        <v>27</v>
      </c>
      <c r="D14" s="14"/>
      <c r="E14" s="14">
        <f>SUM(H14:O14)</f>
        <v>6205.528158666670</v>
      </c>
      <c r="F14" s="14"/>
      <c r="G14" s="14">
        <f>SUM(H14:P14)</f>
        <v>7801.969698066670</v>
      </c>
      <c r="H14" s="14">
        <f>'orders'!L65</f>
        <v>1424.6505</v>
      </c>
      <c r="I14" s="14">
        <f>'orders'!L61/3</f>
        <v>411.8205</v>
      </c>
      <c r="J14" s="14">
        <f>'orders'!L77</f>
        <v>1469.535088</v>
      </c>
      <c r="K14" s="14">
        <f>'orders'!L56/5</f>
        <v>81.4905</v>
      </c>
      <c r="L14" s="14">
        <f>'orders'!L83</f>
        <v>1591.310672</v>
      </c>
      <c r="M14" s="14">
        <f>'orders'!L86/2</f>
        <v>296.622284</v>
      </c>
      <c r="N14" s="14">
        <f>'orders'!L70/3</f>
        <v>726.3165</v>
      </c>
      <c r="O14" s="14">
        <f>'orders'!L85/3</f>
        <v>203.782114666667</v>
      </c>
      <c r="P14" s="15">
        <f>'orders'!L88/5+'orders'!L89/2+'orders'!L74/5+'orders'!L87/20</f>
        <v>1596.4415394</v>
      </c>
      <c r="Q14" s="16"/>
    </row>
    <row r="15" ht="14.6" customHeight="1">
      <c r="A15" s="12"/>
      <c r="B15" s="17"/>
      <c r="C15" s="17"/>
      <c r="D15" s="18">
        <f>SUM(H15:O15)</f>
        <v>151.136666666667</v>
      </c>
      <c r="E15" s="18"/>
      <c r="F15" s="18">
        <f>SUM(H15:P15)</f>
        <v>160.302268833879</v>
      </c>
      <c r="G15" s="19"/>
      <c r="H15" s="18">
        <f>'orders'!P65</f>
        <v>34.79</v>
      </c>
      <c r="I15" s="18">
        <f>'orders'!P61/3</f>
        <v>10.0566666666667</v>
      </c>
      <c r="J15" s="18">
        <f>'orders'!P77</f>
        <v>35.72</v>
      </c>
      <c r="K15" s="18">
        <f>'orders'!P56/5</f>
        <v>1.99</v>
      </c>
      <c r="L15" s="18">
        <f>'orders'!P83</f>
        <v>38.68</v>
      </c>
      <c r="M15" s="18">
        <f>'orders'!P86/2</f>
        <v>7.21</v>
      </c>
      <c r="N15" s="18">
        <f>'orders'!P70/3</f>
        <v>17.7366666666667</v>
      </c>
      <c r="O15" s="18">
        <f>'orders'!P85/3</f>
        <v>4.95333333333333</v>
      </c>
      <c r="P15" s="20">
        <f>'orders'!P88/5+'orders'!P89/2+'orders'!AA74/5+'orders'!P87/20</f>
        <v>9.16560216721275</v>
      </c>
      <c r="Q15" s="16"/>
    </row>
    <row r="16" ht="14.6" customHeight="1">
      <c r="A16" s="12">
        <v>8</v>
      </c>
      <c r="B16" t="s" s="13">
        <v>20</v>
      </c>
      <c r="C16" t="s" s="13">
        <v>28</v>
      </c>
      <c r="D16" s="14"/>
      <c r="E16" s="14">
        <f>SUM(H16:O16)</f>
        <v>7492.226242666670</v>
      </c>
      <c r="F16" s="14"/>
      <c r="G16" s="14">
        <f>SUM(H16:P16)</f>
        <v>9213.029055066670</v>
      </c>
      <c r="H16" s="14">
        <f>'orders'!L82</f>
        <v>1959.928656</v>
      </c>
      <c r="I16" s="14">
        <f>'orders'!L101</f>
        <v>669.3258</v>
      </c>
      <c r="J16" s="14">
        <f>'orders'!L91</f>
        <v>1552.6368</v>
      </c>
      <c r="K16" s="14">
        <f>'orders'!L99</f>
        <v>400.1855</v>
      </c>
      <c r="L16" s="14">
        <f>'orders'!L84</f>
        <v>1510.675488</v>
      </c>
      <c r="M16" s="14">
        <f>'orders'!L86/2</f>
        <v>296.622284</v>
      </c>
      <c r="N16" s="14">
        <f>'orders'!L102</f>
        <v>899.0696</v>
      </c>
      <c r="O16" s="14">
        <f>'orders'!L85/3</f>
        <v>203.782114666667</v>
      </c>
      <c r="P16" s="15">
        <f>'orders'!L88/5+'orders'!L90/2+'orders'!L74/5+'orders'!L87*18/60</f>
        <v>1720.8028124</v>
      </c>
      <c r="Q16" s="16"/>
    </row>
    <row r="17" ht="14.6" customHeight="1">
      <c r="A17" s="12"/>
      <c r="B17" s="17"/>
      <c r="C17" s="17"/>
      <c r="D17" s="18">
        <f>SUM(H17:O17)</f>
        <v>181.433333333333</v>
      </c>
      <c r="E17" s="18"/>
      <c r="F17" s="18">
        <f>SUM(H17:P17)</f>
        <v>193.621785861748</v>
      </c>
      <c r="G17" s="19"/>
      <c r="H17" s="18">
        <f>'orders'!P82</f>
        <v>47.64</v>
      </c>
      <c r="I17" s="18">
        <f>'orders'!P101</f>
        <v>16.14</v>
      </c>
      <c r="J17" s="18">
        <f>'orders'!P91</f>
        <v>37.44</v>
      </c>
      <c r="K17" s="18">
        <f>'orders'!P99</f>
        <v>9.65</v>
      </c>
      <c r="L17" s="18">
        <f>'orders'!P84</f>
        <v>36.72</v>
      </c>
      <c r="M17" s="18">
        <f>'orders'!P86/2</f>
        <v>7.21</v>
      </c>
      <c r="N17" s="18">
        <f>'orders'!P102</f>
        <v>21.68</v>
      </c>
      <c r="O17" s="18">
        <f>'orders'!P85/3</f>
        <v>4.95333333333333</v>
      </c>
      <c r="P17" s="20">
        <f>'orders'!P88/5+'orders'!P90/2+'orders'!AA74/5+'orders'!P87*18/60</f>
        <v>12.1884525284149</v>
      </c>
      <c r="Q17" s="16"/>
    </row>
    <row r="18" ht="14.6" customHeight="1">
      <c r="A18" s="12">
        <v>9</v>
      </c>
      <c r="B18" t="s" s="13">
        <v>20</v>
      </c>
      <c r="C18" t="s" s="13">
        <v>29</v>
      </c>
      <c r="D18" s="14"/>
      <c r="E18" s="14">
        <f>SUM(H18:O18)</f>
        <v>8017.466</v>
      </c>
      <c r="F18" s="14"/>
      <c r="G18" s="14">
        <f>SUM(H18:P18)</f>
        <v>10318.59405</v>
      </c>
      <c r="H18" s="14">
        <f>'orders'!L108</f>
        <v>2447.5</v>
      </c>
      <c r="I18" s="14">
        <f>'orders'!L115</f>
        <v>631.7404</v>
      </c>
      <c r="J18" s="14">
        <f>'orders'!L124</f>
        <v>1679.2448</v>
      </c>
      <c r="K18" s="14">
        <f>'orders'!L103</f>
        <v>503.8605</v>
      </c>
      <c r="L18" s="14">
        <f>'orders'!L110</f>
        <v>1557.294</v>
      </c>
      <c r="M18" s="14">
        <f>'orders'!L94</f>
        <v>290.7047</v>
      </c>
      <c r="N18" s="14">
        <f>'orders'!L133</f>
        <v>907.1215999999999</v>
      </c>
      <c r="O18" s="14"/>
      <c r="P18" s="15">
        <f>'orders'!L140+'orders'!L120/'orders'!I120*18</f>
        <v>2301.12805</v>
      </c>
      <c r="Q18" s="16"/>
    </row>
    <row r="19" ht="14.6" customHeight="1">
      <c r="A19" s="12"/>
      <c r="B19" s="17"/>
      <c r="C19" s="17"/>
      <c r="D19" s="18">
        <f>SUM(H19:O19)</f>
        <v>193.632817037754</v>
      </c>
      <c r="E19" s="18"/>
      <c r="F19" s="18">
        <f>SUM(H19:P19)</f>
        <v>203.276018580666</v>
      </c>
      <c r="G19" s="19"/>
      <c r="H19" s="18">
        <f>'orders'!P108</f>
        <v>59.2328170377541</v>
      </c>
      <c r="I19" s="18">
        <f>'orders'!P115</f>
        <v>15.23</v>
      </c>
      <c r="J19" s="18">
        <f>'orders'!P124</f>
        <v>40.64</v>
      </c>
      <c r="K19" s="18">
        <f>'orders'!P103</f>
        <v>12.15</v>
      </c>
      <c r="L19" s="18">
        <f>'orders'!P110</f>
        <v>37.48</v>
      </c>
      <c r="M19" s="18">
        <f>'orders'!P94</f>
        <v>7.01</v>
      </c>
      <c r="N19" s="18">
        <f>'orders'!P133</f>
        <v>21.89</v>
      </c>
      <c r="O19" s="18"/>
      <c r="P19" s="20">
        <f>'orders'!P140+'orders'!AA120/'orders'!I120*18</f>
        <v>9.64320154291225</v>
      </c>
      <c r="Q19" s="16"/>
    </row>
    <row r="20" ht="14.6" customHeight="1">
      <c r="A20" s="12">
        <v>10</v>
      </c>
      <c r="B20" t="s" s="13">
        <v>20</v>
      </c>
      <c r="C20" t="s" s="13">
        <v>30</v>
      </c>
      <c r="D20" s="14"/>
      <c r="E20" s="14">
        <f>SUM(H20:O20)</f>
        <v>0</v>
      </c>
      <c r="F20" s="14"/>
      <c r="G20" s="14">
        <f>SUM(H20:P20)</f>
        <v>1306.307588888890</v>
      </c>
      <c r="H20" s="22"/>
      <c r="I20" s="22"/>
      <c r="J20" s="22"/>
      <c r="K20" s="22"/>
      <c r="L20" s="22"/>
      <c r="M20" s="22"/>
      <c r="N20" s="22"/>
      <c r="O20" s="22"/>
      <c r="P20" s="15">
        <f>'orders'!$Q$120*12+'orders'!$Q$139/'orders'!$I$139</f>
        <v>1306.307588888890</v>
      </c>
      <c r="Q20" s="16"/>
    </row>
    <row r="21" ht="14.6" customHeight="1">
      <c r="A21" s="12"/>
      <c r="B21" s="17"/>
      <c r="C21" s="17"/>
      <c r="D21" s="18">
        <f>SUM(H21:O21)</f>
        <v>0</v>
      </c>
      <c r="E21" s="18"/>
      <c r="F21" s="18">
        <f>SUM(H21:P21)</f>
        <v>31.6107837253523</v>
      </c>
      <c r="G21" s="19"/>
      <c r="H21" s="19"/>
      <c r="I21" s="19"/>
      <c r="J21" s="19"/>
      <c r="K21" s="19"/>
      <c r="L21" s="19"/>
      <c r="M21" s="19"/>
      <c r="N21" s="19"/>
      <c r="O21" s="19"/>
      <c r="P21" s="20">
        <f>'orders'!$R$120*12+'orders'!$R$139/'orders'!$I$139</f>
        <v>31.6107837253523</v>
      </c>
      <c r="Q21" s="16"/>
    </row>
    <row r="22" ht="14.6" customHeight="1">
      <c r="A22" s="12">
        <v>11</v>
      </c>
      <c r="B22" t="s" s="13">
        <v>20</v>
      </c>
      <c r="C22" t="s" s="13">
        <v>31</v>
      </c>
      <c r="D22" s="14"/>
      <c r="E22" s="14">
        <f>SUM(H22:O22)</f>
        <v>6124.4536668</v>
      </c>
      <c r="F22" s="14"/>
      <c r="G22" s="14">
        <f>SUM(H22:P22)</f>
        <v>7430.761255688890</v>
      </c>
      <c r="H22" s="14">
        <f>'orders'!$L128</f>
        <v>1441.2832</v>
      </c>
      <c r="I22" s="14">
        <f>'orders'!$L64</f>
        <v>391.8915</v>
      </c>
      <c r="J22" s="14">
        <f>'orders'!$L116</f>
        <v>1642.608</v>
      </c>
      <c r="K22" s="14">
        <f>'orders'!$L111/'orders'!$I111</f>
        <v>73.1657668</v>
      </c>
      <c r="L22" s="14">
        <f>'orders'!$L127/'orders'!$I127</f>
        <v>1718.9312</v>
      </c>
      <c r="M22" s="14">
        <f>'orders'!$L125/'orders'!$I125</f>
        <v>282.2156</v>
      </c>
      <c r="N22" s="14">
        <f>'orders'!$L130/'orders'!$I130</f>
        <v>574.3584</v>
      </c>
      <c r="O22" s="14"/>
      <c r="P22" s="15">
        <f>'orders'!$Q$120*12+'orders'!$Q$139/'orders'!$I$139</f>
        <v>1306.307588888890</v>
      </c>
      <c r="Q22" s="16"/>
    </row>
    <row r="23" ht="14.6" customHeight="1">
      <c r="A23" s="12"/>
      <c r="B23" s="17"/>
      <c r="C23" s="17"/>
      <c r="D23" s="18">
        <f>SUM(H23:O23)</f>
        <v>147.898</v>
      </c>
      <c r="E23" s="18"/>
      <c r="F23" s="18">
        <f>SUM(H23:P23)</f>
        <v>179.508783725352</v>
      </c>
      <c r="G23" s="19"/>
      <c r="H23" s="18">
        <f>'orders'!$P128</f>
        <v>34.78</v>
      </c>
      <c r="I23" s="18">
        <f>'orders'!$P64</f>
        <v>9.57</v>
      </c>
      <c r="J23" s="18">
        <f>'orders'!$P116</f>
        <v>39.6</v>
      </c>
      <c r="K23" s="18">
        <f>'orders'!$P111/'orders'!$I111</f>
        <v>1.778</v>
      </c>
      <c r="L23" s="18">
        <f>'orders'!$P127/'orders'!$I127</f>
        <v>41.48</v>
      </c>
      <c r="M23" s="18">
        <f>'orders'!$P125/'orders'!$I125</f>
        <v>6.83</v>
      </c>
      <c r="N23" s="18">
        <f>'orders'!$P130/'orders'!$I130</f>
        <v>13.86</v>
      </c>
      <c r="O23" s="18"/>
      <c r="P23" s="20">
        <f>'orders'!$R$120*12+'orders'!$R$139/'orders'!$I$139</f>
        <v>31.6107837253523</v>
      </c>
      <c r="Q23" s="16"/>
    </row>
    <row r="24" ht="14.6" customHeight="1">
      <c r="A24" s="12">
        <v>12</v>
      </c>
      <c r="B24" t="s" s="13">
        <v>20</v>
      </c>
      <c r="C24" t="s" s="13">
        <v>32</v>
      </c>
      <c r="D24" s="14"/>
      <c r="E24" s="14">
        <f>SUM(H24:O24)</f>
        <v>0</v>
      </c>
      <c r="F24" s="14"/>
      <c r="G24" s="14">
        <f>SUM(H24:P24)</f>
        <v>0</v>
      </c>
      <c r="H24" s="22"/>
      <c r="I24" s="22"/>
      <c r="J24" s="22"/>
      <c r="K24" s="22"/>
      <c r="L24" s="22"/>
      <c r="M24" s="22"/>
      <c r="N24" s="22"/>
      <c r="O24" s="22"/>
      <c r="P24" s="23"/>
      <c r="Q24" s="16"/>
    </row>
    <row r="25" ht="14.6" customHeight="1">
      <c r="A25" s="12"/>
      <c r="B25" s="17"/>
      <c r="C25" s="17"/>
      <c r="D25" s="18">
        <f>SUM(H25:O25)</f>
        <v>0</v>
      </c>
      <c r="E25" s="18"/>
      <c r="F25" s="18">
        <f>SUM(H25:P25)</f>
        <v>0</v>
      </c>
      <c r="G25" s="19"/>
      <c r="H25" s="19"/>
      <c r="I25" s="19"/>
      <c r="J25" s="19"/>
      <c r="K25" s="19"/>
      <c r="L25" s="19"/>
      <c r="M25" s="19"/>
      <c r="N25" s="19"/>
      <c r="O25" s="19"/>
      <c r="P25" s="24"/>
      <c r="Q25" s="16"/>
    </row>
    <row r="26" ht="13.65" customHeight="1">
      <c r="A26" s="25"/>
      <c r="B26" s="26"/>
      <c r="C26" s="26"/>
      <c r="D26" s="26"/>
      <c r="E26" s="26"/>
      <c r="F26" s="26"/>
      <c r="G26" s="26"/>
      <c r="H26" s="26"/>
      <c r="I26" s="26"/>
      <c r="J26" s="26"/>
      <c r="K26" s="26"/>
      <c r="L26" s="26"/>
      <c r="M26" s="26"/>
      <c r="N26" s="26"/>
      <c r="O26" s="26"/>
      <c r="P26" s="26"/>
      <c r="Q26" s="27"/>
    </row>
    <row r="27" ht="14.6" customHeight="1">
      <c r="A27" s="28"/>
      <c r="B27" s="27"/>
      <c r="C27" s="27"/>
      <c r="D27" s="29">
        <f>SUM(D2:D26)</f>
        <v>1940.334942868280</v>
      </c>
      <c r="E27" s="30">
        <f>SUM(E2:E26)</f>
        <v>78418.4218824667</v>
      </c>
      <c r="F27" s="29">
        <f>SUM(F2:F26)</f>
        <v>2328.394846581230</v>
      </c>
      <c r="G27" s="30">
        <f>SUM(G2:G26)</f>
        <v>98632.4094620445</v>
      </c>
      <c r="H27" s="27"/>
      <c r="I27" s="27"/>
      <c r="J27" s="27"/>
      <c r="K27" s="27"/>
      <c r="L27" s="27"/>
      <c r="M27" s="27"/>
      <c r="N27" s="27"/>
      <c r="O27" s="27"/>
      <c r="P27" s="27"/>
      <c r="Q27" s="27"/>
    </row>
  </sheetData>
  <mergeCells count="38">
    <mergeCell ref="D1:E1"/>
    <mergeCell ref="F1:G1"/>
    <mergeCell ref="A2:A3"/>
    <mergeCell ref="B2:B3"/>
    <mergeCell ref="C2:C3"/>
    <mergeCell ref="A4:A5"/>
    <mergeCell ref="B4:B5"/>
    <mergeCell ref="C4:C5"/>
    <mergeCell ref="A6:A7"/>
    <mergeCell ref="B6:B7"/>
    <mergeCell ref="C6:C7"/>
    <mergeCell ref="A8:A9"/>
    <mergeCell ref="B8:B9"/>
    <mergeCell ref="C8:C9"/>
    <mergeCell ref="A10:A11"/>
    <mergeCell ref="B10:B11"/>
    <mergeCell ref="C10:C11"/>
    <mergeCell ref="A12:A13"/>
    <mergeCell ref="B12:B13"/>
    <mergeCell ref="C12:C13"/>
    <mergeCell ref="A14:A15"/>
    <mergeCell ref="B14:B15"/>
    <mergeCell ref="C14:C15"/>
    <mergeCell ref="A16:A17"/>
    <mergeCell ref="B16:B17"/>
    <mergeCell ref="C16:C17"/>
    <mergeCell ref="A18:A19"/>
    <mergeCell ref="B18:B19"/>
    <mergeCell ref="C18:C19"/>
    <mergeCell ref="A20:A21"/>
    <mergeCell ref="B20:B21"/>
    <mergeCell ref="C20:C21"/>
    <mergeCell ref="A22:A23"/>
    <mergeCell ref="B22:B23"/>
    <mergeCell ref="C22:C23"/>
    <mergeCell ref="A24:A25"/>
    <mergeCell ref="B24:B25"/>
    <mergeCell ref="C24:C25"/>
  </mergeCell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43"/>
  <sheetViews>
    <sheetView workbookViewId="0" showGridLines="0" defaultGridColor="1"/>
  </sheetViews>
  <sheetFormatPr defaultColWidth="12.6667" defaultRowHeight="15.75" customHeight="1" outlineLevelRow="0" outlineLevelCol="0"/>
  <cols>
    <col min="1" max="1" width="12.6719" style="31" customWidth="1"/>
    <col min="2" max="2" width="17.1719" style="31" customWidth="1"/>
    <col min="3" max="3" width="24" style="31" customWidth="1"/>
    <col min="4" max="6" width="12.6719" style="31" customWidth="1"/>
    <col min="7" max="16384" width="12.6719" style="31" customWidth="1"/>
  </cols>
  <sheetData>
    <row r="1" ht="14.6" customHeight="1">
      <c r="A1" t="s" s="32">
        <v>34</v>
      </c>
      <c r="B1" t="s" s="33">
        <v>35</v>
      </c>
      <c r="C1" t="s" s="33">
        <v>36</v>
      </c>
      <c r="D1" t="s" s="32">
        <v>37</v>
      </c>
      <c r="E1" t="s" s="32">
        <v>38</v>
      </c>
      <c r="F1" t="s" s="32">
        <v>39</v>
      </c>
    </row>
    <row r="2" ht="9" customHeight="1" hidden="1">
      <c r="A2" s="34">
        <v>45599</v>
      </c>
      <c r="B2" t="s" s="33">
        <v>12</v>
      </c>
      <c r="C2" t="s" s="33">
        <v>40</v>
      </c>
      <c r="D2" s="35"/>
      <c r="E2" s="36">
        <v>3</v>
      </c>
      <c r="F2" s="37">
        <v>0</v>
      </c>
    </row>
    <row r="3" ht="9" customHeight="1" hidden="1">
      <c r="A3" s="34">
        <v>45599</v>
      </c>
      <c r="B3" t="s" s="33">
        <v>41</v>
      </c>
      <c r="C3" t="s" s="33">
        <v>42</v>
      </c>
      <c r="D3" s="35"/>
      <c r="E3" s="36">
        <v>0</v>
      </c>
      <c r="F3" s="37">
        <v>0</v>
      </c>
    </row>
    <row r="4" ht="9" customHeight="1" hidden="1">
      <c r="A4" s="34">
        <v>45599</v>
      </c>
      <c r="B4" t="s" s="33">
        <v>13</v>
      </c>
      <c r="C4" t="s" s="33">
        <v>43</v>
      </c>
      <c r="D4" s="35"/>
      <c r="E4" s="36">
        <v>2</v>
      </c>
      <c r="F4" s="37">
        <v>0</v>
      </c>
    </row>
    <row r="5" ht="9" customHeight="1" hidden="1">
      <c r="A5" s="34">
        <v>45599</v>
      </c>
      <c r="B5" t="s" s="33">
        <v>44</v>
      </c>
      <c r="C5" t="s" s="33">
        <v>45</v>
      </c>
      <c r="D5" s="35"/>
      <c r="E5" s="36">
        <v>3</v>
      </c>
      <c r="F5" s="37">
        <v>0</v>
      </c>
    </row>
    <row r="6" ht="9" customHeight="1" hidden="1">
      <c r="A6" s="34">
        <v>45599</v>
      </c>
      <c r="B6" t="s" s="33">
        <v>46</v>
      </c>
      <c r="C6" t="s" s="33">
        <v>47</v>
      </c>
      <c r="D6" s="35"/>
      <c r="E6" s="36">
        <v>3</v>
      </c>
      <c r="F6" s="37">
        <v>0</v>
      </c>
    </row>
    <row r="7" ht="9" customHeight="1" hidden="1">
      <c r="A7" s="34">
        <v>45599</v>
      </c>
      <c r="B7" t="s" s="33">
        <v>48</v>
      </c>
      <c r="C7" t="s" s="33">
        <v>49</v>
      </c>
      <c r="D7" s="35"/>
      <c r="E7" s="36">
        <v>3</v>
      </c>
      <c r="F7" s="37">
        <v>0</v>
      </c>
    </row>
    <row r="8" ht="9" customHeight="1" hidden="1">
      <c r="A8" s="34">
        <v>45599</v>
      </c>
      <c r="B8" t="s" s="33">
        <v>50</v>
      </c>
      <c r="C8" t="s" s="33">
        <v>51</v>
      </c>
      <c r="D8" s="35"/>
      <c r="E8" s="36">
        <v>0</v>
      </c>
      <c r="F8" s="37">
        <v>0</v>
      </c>
    </row>
    <row r="9" ht="9" customHeight="1" hidden="1">
      <c r="A9" s="34">
        <v>45599</v>
      </c>
      <c r="B9" t="s" s="33">
        <v>52</v>
      </c>
      <c r="C9" t="s" s="33">
        <v>53</v>
      </c>
      <c r="D9" s="35"/>
      <c r="E9" s="36">
        <v>2</v>
      </c>
      <c r="F9" s="37">
        <v>0</v>
      </c>
    </row>
    <row r="10" ht="9" customHeight="1" hidden="1">
      <c r="A10" s="34">
        <v>45599</v>
      </c>
      <c r="B10" t="s" s="33">
        <v>54</v>
      </c>
      <c r="C10" t="s" s="33">
        <v>55</v>
      </c>
      <c r="D10" s="35"/>
      <c r="E10" s="36">
        <v>3</v>
      </c>
      <c r="F10" s="37">
        <v>0</v>
      </c>
    </row>
    <row r="11" ht="9" customHeight="1" hidden="1">
      <c r="A11" s="34">
        <v>45599</v>
      </c>
      <c r="B11" t="s" s="33">
        <v>56</v>
      </c>
      <c r="C11" t="s" s="33">
        <v>40</v>
      </c>
      <c r="D11" s="35"/>
      <c r="E11" s="36">
        <v>0</v>
      </c>
      <c r="F11" s="37">
        <v>0</v>
      </c>
    </row>
    <row r="12" ht="9" customHeight="1" hidden="1">
      <c r="A12" s="34">
        <v>45599</v>
      </c>
      <c r="B12" t="s" s="33">
        <v>57</v>
      </c>
      <c r="C12" t="s" s="33">
        <v>58</v>
      </c>
      <c r="D12" s="35"/>
      <c r="E12" s="36">
        <v>3</v>
      </c>
      <c r="F12" s="37">
        <v>0</v>
      </c>
    </row>
    <row r="13" ht="9" customHeight="1" hidden="1">
      <c r="A13" s="34">
        <v>45599</v>
      </c>
      <c r="B13" t="s" s="33">
        <v>57</v>
      </c>
      <c r="C13" t="s" s="33">
        <v>59</v>
      </c>
      <c r="D13" s="35"/>
      <c r="E13" s="36">
        <v>0</v>
      </c>
      <c r="F13" s="37">
        <v>0</v>
      </c>
    </row>
    <row r="14" ht="13.65" customHeight="1">
      <c r="A14" s="27"/>
      <c r="B14" s="28"/>
      <c r="C14" s="28"/>
      <c r="D14" s="27"/>
      <c r="E14" s="38"/>
      <c r="F14" s="27"/>
    </row>
    <row r="15" ht="14.6" customHeight="1">
      <c r="A15" s="34">
        <v>45599</v>
      </c>
      <c r="B15" t="s" s="33">
        <v>12</v>
      </c>
      <c r="C15" t="s" s="33">
        <v>40</v>
      </c>
      <c r="D15" s="35"/>
      <c r="E15" s="39">
        <v>1</v>
      </c>
      <c r="F15" s="37">
        <v>1</v>
      </c>
    </row>
    <row r="16" ht="14.6" customHeight="1">
      <c r="A16" s="34">
        <v>45599</v>
      </c>
      <c r="B16" t="s" s="33">
        <v>12</v>
      </c>
      <c r="C16" t="s" s="33">
        <v>60</v>
      </c>
      <c r="D16" s="35"/>
      <c r="E16" s="39">
        <v>0</v>
      </c>
      <c r="F16" s="37">
        <v>1</v>
      </c>
    </row>
    <row r="17" ht="14.6" customHeight="1">
      <c r="A17" s="34">
        <v>45599</v>
      </c>
      <c r="B17" t="s" s="33">
        <v>41</v>
      </c>
      <c r="C17" t="s" s="33">
        <v>42</v>
      </c>
      <c r="D17" s="35"/>
      <c r="E17" s="39">
        <v>0</v>
      </c>
      <c r="F17" s="37">
        <v>1</v>
      </c>
    </row>
    <row r="18" ht="14.6" customHeight="1">
      <c r="A18" s="34">
        <v>45599</v>
      </c>
      <c r="B18" t="s" s="33">
        <v>41</v>
      </c>
      <c r="C18" t="s" s="33">
        <v>61</v>
      </c>
      <c r="D18" s="35"/>
      <c r="E18" s="39">
        <v>0</v>
      </c>
      <c r="F18" s="37">
        <v>1</v>
      </c>
    </row>
    <row r="19" ht="14.6" customHeight="1">
      <c r="A19" s="34">
        <v>45599</v>
      </c>
      <c r="B19" t="s" s="33">
        <v>13</v>
      </c>
      <c r="C19" t="s" s="33">
        <v>43</v>
      </c>
      <c r="D19" s="35"/>
      <c r="E19" s="39">
        <v>0</v>
      </c>
      <c r="F19" s="37">
        <v>1</v>
      </c>
    </row>
    <row r="20" ht="14.6" customHeight="1">
      <c r="A20" s="34">
        <v>45599</v>
      </c>
      <c r="B20" t="s" s="33">
        <v>13</v>
      </c>
      <c r="C20" t="s" s="33">
        <v>62</v>
      </c>
      <c r="D20" s="35"/>
      <c r="E20" s="39">
        <v>0</v>
      </c>
      <c r="F20" s="37">
        <v>1</v>
      </c>
    </row>
    <row r="21" ht="14.6" customHeight="1">
      <c r="A21" s="34">
        <v>45599</v>
      </c>
      <c r="B21" t="s" s="33">
        <v>13</v>
      </c>
      <c r="C21" t="s" s="33">
        <v>63</v>
      </c>
      <c r="D21" s="35"/>
      <c r="E21" s="39">
        <v>0</v>
      </c>
      <c r="F21" s="37">
        <v>1</v>
      </c>
    </row>
    <row r="22" ht="14.6" customHeight="1">
      <c r="A22" s="34">
        <v>45599</v>
      </c>
      <c r="B22" t="s" s="33">
        <v>44</v>
      </c>
      <c r="C22" t="s" s="33">
        <v>45</v>
      </c>
      <c r="D22" s="35"/>
      <c r="E22" s="39">
        <v>18</v>
      </c>
      <c r="F22" s="37">
        <v>1</v>
      </c>
    </row>
    <row r="23" ht="14.6" customHeight="1">
      <c r="A23" s="34">
        <v>45599</v>
      </c>
      <c r="B23" t="s" s="33">
        <v>46</v>
      </c>
      <c r="C23" t="s" s="33">
        <v>47</v>
      </c>
      <c r="D23" s="35"/>
      <c r="E23" s="39">
        <v>3</v>
      </c>
      <c r="F23" s="37">
        <v>1</v>
      </c>
    </row>
    <row r="24" ht="14.6" customHeight="1">
      <c r="A24" s="34">
        <v>45599</v>
      </c>
      <c r="B24" t="s" s="33">
        <v>48</v>
      </c>
      <c r="C24" t="s" s="33">
        <v>49</v>
      </c>
      <c r="D24" s="35"/>
      <c r="E24" s="39">
        <v>0</v>
      </c>
      <c r="F24" s="37">
        <v>1</v>
      </c>
    </row>
    <row r="25" ht="14.6" customHeight="1">
      <c r="A25" s="34">
        <v>45599</v>
      </c>
      <c r="B25" t="s" s="33">
        <v>50</v>
      </c>
      <c r="C25" t="s" s="33">
        <v>51</v>
      </c>
      <c r="D25" s="35"/>
      <c r="E25" s="39">
        <v>0</v>
      </c>
      <c r="F25" s="37">
        <v>1</v>
      </c>
    </row>
    <row r="26" ht="14.6" customHeight="1">
      <c r="A26" s="34">
        <v>45599</v>
      </c>
      <c r="B26" t="s" s="33">
        <v>52</v>
      </c>
      <c r="C26" t="s" s="33">
        <v>64</v>
      </c>
      <c r="D26" s="35"/>
      <c r="E26" s="39">
        <v>5</v>
      </c>
      <c r="F26" s="37">
        <v>1</v>
      </c>
    </row>
    <row r="27" ht="14.6" customHeight="1">
      <c r="A27" s="34">
        <v>45599</v>
      </c>
      <c r="B27" t="s" s="33">
        <v>52</v>
      </c>
      <c r="C27" t="s" s="33">
        <v>53</v>
      </c>
      <c r="D27" s="35"/>
      <c r="E27" s="39">
        <v>6</v>
      </c>
      <c r="F27" s="37">
        <v>1</v>
      </c>
    </row>
    <row r="28" ht="14.6" customHeight="1">
      <c r="A28" s="34">
        <v>45599</v>
      </c>
      <c r="B28" t="s" s="33">
        <v>54</v>
      </c>
      <c r="C28" t="s" s="33">
        <v>55</v>
      </c>
      <c r="D28" s="35"/>
      <c r="E28" s="39">
        <v>5</v>
      </c>
      <c r="F28" s="37">
        <v>1</v>
      </c>
    </row>
    <row r="29" ht="14.6" customHeight="1">
      <c r="A29" s="34">
        <v>45599</v>
      </c>
      <c r="B29" t="s" s="33">
        <v>65</v>
      </c>
      <c r="C29" t="s" s="33">
        <v>66</v>
      </c>
      <c r="D29" s="35"/>
      <c r="E29" s="39">
        <v>1</v>
      </c>
      <c r="F29" s="37">
        <v>1</v>
      </c>
    </row>
    <row r="30" ht="14.6" customHeight="1">
      <c r="A30" s="34">
        <v>45599</v>
      </c>
      <c r="B30" t="s" s="33">
        <v>65</v>
      </c>
      <c r="C30" t="s" s="33">
        <v>67</v>
      </c>
      <c r="D30" s="35"/>
      <c r="E30" s="39">
        <v>1</v>
      </c>
      <c r="F30" s="37">
        <v>1</v>
      </c>
    </row>
    <row r="31" ht="14.6" customHeight="1">
      <c r="A31" s="34">
        <v>45599</v>
      </c>
      <c r="B31" t="s" s="33">
        <v>56</v>
      </c>
      <c r="C31" t="s" s="33">
        <v>40</v>
      </c>
      <c r="D31" s="35"/>
      <c r="E31" s="39">
        <v>0</v>
      </c>
      <c r="F31" s="37">
        <v>1</v>
      </c>
    </row>
    <row r="32" ht="14.6" customHeight="1">
      <c r="A32" s="34">
        <v>45599</v>
      </c>
      <c r="B32" t="s" s="33">
        <v>56</v>
      </c>
      <c r="C32" t="s" s="33">
        <v>60</v>
      </c>
      <c r="D32" s="35"/>
      <c r="E32" s="39">
        <v>0</v>
      </c>
      <c r="F32" s="37">
        <v>1</v>
      </c>
    </row>
    <row r="33" ht="14.6" customHeight="1">
      <c r="A33" s="34">
        <v>45599</v>
      </c>
      <c r="B33" t="s" s="33">
        <v>56</v>
      </c>
      <c r="C33" t="s" s="33">
        <v>68</v>
      </c>
      <c r="D33" s="35"/>
      <c r="E33" s="39">
        <v>6</v>
      </c>
      <c r="F33" s="37">
        <v>1</v>
      </c>
    </row>
    <row r="34" ht="14.6" customHeight="1">
      <c r="A34" s="34">
        <v>45599</v>
      </c>
      <c r="B34" t="s" s="33">
        <v>57</v>
      </c>
      <c r="C34" t="s" s="33">
        <v>58</v>
      </c>
      <c r="D34" s="35"/>
      <c r="E34" s="39">
        <v>3</v>
      </c>
      <c r="F34" s="37">
        <v>1</v>
      </c>
    </row>
    <row r="35" ht="14.6" customHeight="1">
      <c r="A35" s="34">
        <v>45599</v>
      </c>
      <c r="B35" t="s" s="33">
        <v>57</v>
      </c>
      <c r="C35" t="s" s="33">
        <v>59</v>
      </c>
      <c r="D35" s="35"/>
      <c r="E35" s="39">
        <v>1</v>
      </c>
      <c r="F35" s="37">
        <v>1</v>
      </c>
    </row>
    <row r="36" ht="14.6" customHeight="1">
      <c r="A36" s="34"/>
      <c r="B36" s="40"/>
      <c r="C36" s="28"/>
      <c r="D36" s="35"/>
      <c r="E36" s="39"/>
      <c r="F36" s="41"/>
    </row>
    <row r="37" ht="14.6" customHeight="1">
      <c r="A37" s="34"/>
      <c r="B37" s="40"/>
      <c r="C37" s="28"/>
      <c r="D37" s="35"/>
      <c r="E37" s="39"/>
      <c r="F37" s="41"/>
    </row>
    <row r="38" ht="14.6" customHeight="1">
      <c r="A38" s="34"/>
      <c r="B38" s="40"/>
      <c r="C38" s="28"/>
      <c r="D38" s="35"/>
      <c r="E38" s="39"/>
      <c r="F38" s="41"/>
    </row>
    <row r="39" ht="13.65" customHeight="1">
      <c r="A39" s="27"/>
      <c r="B39" s="28"/>
      <c r="C39" s="28"/>
      <c r="D39" s="27"/>
      <c r="E39" s="42"/>
      <c r="F39" s="27"/>
    </row>
    <row r="40" ht="13.65" customHeight="1">
      <c r="A40" s="27"/>
      <c r="B40" s="28"/>
      <c r="C40" s="28"/>
      <c r="D40" s="27"/>
      <c r="E40" s="27"/>
      <c r="F40" s="27"/>
    </row>
    <row r="41" ht="14.6" customHeight="1">
      <c r="A41" s="34"/>
      <c r="B41" s="43"/>
      <c r="C41" s="28"/>
      <c r="D41" s="27"/>
      <c r="E41" s="11"/>
      <c r="F41" s="11"/>
    </row>
    <row r="42" ht="13.65" customHeight="1">
      <c r="A42" s="27"/>
      <c r="B42" s="28"/>
      <c r="C42" s="28"/>
      <c r="D42" s="27"/>
      <c r="E42" s="27"/>
      <c r="F42" s="27"/>
    </row>
    <row r="43" ht="14.6" customHeight="1">
      <c r="A43" s="34"/>
      <c r="B43" s="28"/>
      <c r="C43" s="28"/>
      <c r="D43" s="27"/>
      <c r="E43" s="11"/>
      <c r="F43" s="11"/>
    </row>
  </sheetData>
  <conditionalFormatting sqref="E2:E13 E15:E40">
    <cfRule type="cellIs" dxfId="0" priority="1" operator="greaterThanOrEqual" stopIfTrue="1">
      <formula>3</formula>
    </cfRule>
    <cfRule type="cellIs" dxfId="1" priority="2" operator="greaterThanOrEqual" stopIfTrue="1">
      <formula>1</formula>
    </cfRule>
    <cfRule type="cellIs" dxfId="2" priority="3" operator="lessThan" stopIfTrue="1">
      <formula>1</formula>
    </cfRule>
  </conditionalFormatting>
  <dataValidations count="1">
    <dataValidation type="list" allowBlank="1" showInputMessage="1" showErrorMessage="1" sqref="B2:B13 B15:B38">
      <formula1>"Антена (відео),Відеопередавач (VTX),Камера,Конденсатор,Контролер,Мотори,Обладнання,Пропеллери,Рама,Ресівер ERLS,3Д друк,TX ELRS,Акумулятор,Стрепи,Вуп,Камера Н,Послуги,Пігтейл"</formula1>
    </dataValidation>
  </dataValidation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S1164"/>
  <sheetViews>
    <sheetView workbookViewId="0" showGridLines="0" defaultGridColor="1"/>
  </sheetViews>
  <sheetFormatPr defaultColWidth="12.6667" defaultRowHeight="15.75" customHeight="1" outlineLevelRow="0" outlineLevelCol="0"/>
  <cols>
    <col min="1" max="1" width="5" style="44" customWidth="1"/>
    <col min="2" max="2" width="9.5" style="44" customWidth="1"/>
    <col min="3" max="3" width="10.3516" style="44" customWidth="1"/>
    <col min="4" max="4" hidden="1" width="12.6667" style="44" customWidth="1"/>
    <col min="5" max="5" width="18.1719" style="44" customWidth="1"/>
    <col min="6" max="6" width="26.3516" style="44" customWidth="1"/>
    <col min="7" max="7" width="32.8516" style="44" customWidth="1"/>
    <col min="8" max="8" width="62.1719" style="44" customWidth="1"/>
    <col min="9" max="9" width="6.85156" style="44" customWidth="1"/>
    <col min="10" max="10" width="12" style="44" customWidth="1"/>
    <col min="11" max="11" width="8" style="44" customWidth="1"/>
    <col min="12" max="12" width="12.6719" style="44" customWidth="1"/>
    <col min="13" max="13" width="9.5" style="44" customWidth="1"/>
    <col min="14" max="14" width="8.35156" style="44" customWidth="1"/>
    <col min="15" max="15" width="9.17188" style="44" customWidth="1"/>
    <col min="16" max="16" width="9.35156" style="44" customWidth="1"/>
    <col min="17" max="17" width="11.8516" style="44" customWidth="1"/>
    <col min="18" max="18" width="7.67188" style="44" customWidth="1"/>
    <col min="19" max="23" hidden="1" width="12.6667" style="44" customWidth="1"/>
    <col min="24" max="45" width="12.6719" style="44" customWidth="1"/>
    <col min="46" max="16384" width="12.6719" style="44" customWidth="1"/>
  </cols>
  <sheetData>
    <row r="1" ht="14.6" customHeight="1">
      <c r="A1" t="s" s="33">
        <v>6</v>
      </c>
      <c r="B1" t="s" s="33">
        <v>70</v>
      </c>
      <c r="C1" t="s" s="33">
        <v>71</v>
      </c>
      <c r="D1" t="s" s="33">
        <v>72</v>
      </c>
      <c r="E1" t="s" s="33">
        <v>73</v>
      </c>
      <c r="F1" t="s" s="33">
        <v>74</v>
      </c>
      <c r="G1" t="s" s="33">
        <v>75</v>
      </c>
      <c r="H1" t="s" s="33">
        <v>76</v>
      </c>
      <c r="I1" t="s" s="33">
        <v>77</v>
      </c>
      <c r="J1" t="s" s="33">
        <v>78</v>
      </c>
      <c r="K1" t="s" s="33">
        <v>79</v>
      </c>
      <c r="L1" t="s" s="32">
        <v>80</v>
      </c>
      <c r="M1" t="s" s="33">
        <v>81</v>
      </c>
      <c r="N1" t="s" s="45">
        <v>82</v>
      </c>
      <c r="O1" t="s" s="45">
        <v>83</v>
      </c>
      <c r="P1" t="s" s="33">
        <v>84</v>
      </c>
      <c r="Q1" t="s" s="33">
        <v>85</v>
      </c>
      <c r="R1" t="s" s="33">
        <v>86</v>
      </c>
      <c r="S1" t="s" s="33">
        <v>87</v>
      </c>
      <c r="T1" t="s" s="33">
        <v>88</v>
      </c>
      <c r="U1" t="s" s="33">
        <v>89</v>
      </c>
      <c r="V1" t="s" s="33">
        <v>90</v>
      </c>
      <c r="W1" t="s" s="33">
        <v>91</v>
      </c>
      <c r="X1" t="s" s="32">
        <v>92</v>
      </c>
      <c r="Y1" t="s" s="32">
        <v>93</v>
      </c>
      <c r="Z1" t="s" s="32">
        <v>94</v>
      </c>
      <c r="AA1" t="s" s="32">
        <v>95</v>
      </c>
      <c r="AB1" s="27"/>
      <c r="AC1" s="27"/>
      <c r="AD1" s="27"/>
      <c r="AE1" s="27"/>
      <c r="AF1" s="27"/>
      <c r="AG1" s="27"/>
      <c r="AH1" s="27"/>
      <c r="AI1" s="27"/>
      <c r="AJ1" s="27"/>
      <c r="AK1" s="27"/>
      <c r="AL1" s="27"/>
      <c r="AM1" s="27"/>
      <c r="AN1" s="27"/>
      <c r="AO1" s="27"/>
      <c r="AP1" s="27"/>
      <c r="AQ1" s="27"/>
      <c r="AR1" s="27"/>
      <c r="AS1" s="27"/>
    </row>
    <row r="2" ht="15" customHeight="1">
      <c r="A2" s="43">
        <v>1</v>
      </c>
      <c r="B2" s="46">
        <f>DATE(YEAR(C2),MONTH(C2),1)</f>
        <v>45383</v>
      </c>
      <c r="C2" s="47">
        <v>45390</v>
      </c>
      <c r="D2" s="43">
        <v>1</v>
      </c>
      <c r="E2" t="s" s="33">
        <v>52</v>
      </c>
      <c r="F2" t="s" s="33">
        <v>96</v>
      </c>
      <c r="G2" t="s" s="48">
        <v>97</v>
      </c>
      <c r="H2" t="s" s="48">
        <v>98</v>
      </c>
      <c r="I2" s="43">
        <v>2</v>
      </c>
      <c r="J2" s="49">
        <f>O2*M2</f>
        <v>348.531561</v>
      </c>
      <c r="K2" s="49">
        <f>N2*M2</f>
        <v>0</v>
      </c>
      <c r="L2" s="50">
        <f>I2*J2+K2</f>
        <v>697.063122</v>
      </c>
      <c r="M2" s="51">
        <v>39.2049</v>
      </c>
      <c r="N2" s="52"/>
      <c r="O2" s="52">
        <v>8.890000000000001</v>
      </c>
      <c r="P2" s="53">
        <f>I2*O2+N2</f>
        <v>17.78</v>
      </c>
      <c r="Q2" s="49">
        <f>L2/$I2</f>
        <v>348.531561</v>
      </c>
      <c r="R2" s="54">
        <f>P2/I2</f>
        <v>8.890000000000001</v>
      </c>
      <c r="S2" s="47">
        <v>45393</v>
      </c>
      <c r="T2" s="47">
        <v>45427</v>
      </c>
      <c r="U2" s="47">
        <v>45401</v>
      </c>
      <c r="V2" s="40">
        <f>U2-S2</f>
        <v>8</v>
      </c>
      <c r="W2" s="28"/>
      <c r="X2" s="11">
        <v>2</v>
      </c>
      <c r="Y2" s="11">
        <f>I2-X2</f>
        <v>0</v>
      </c>
      <c r="Z2" s="27"/>
      <c r="AA2" s="27"/>
      <c r="AB2" s="27"/>
      <c r="AC2" s="27"/>
      <c r="AD2" s="27"/>
      <c r="AE2" s="27"/>
      <c r="AF2" s="27"/>
      <c r="AG2" s="27"/>
      <c r="AH2" s="27"/>
      <c r="AI2" s="27"/>
      <c r="AJ2" s="27"/>
      <c r="AK2" s="27"/>
      <c r="AL2" s="27"/>
      <c r="AM2" s="27"/>
      <c r="AN2" s="27"/>
      <c r="AO2" s="27"/>
      <c r="AP2" s="27"/>
      <c r="AQ2" s="27"/>
      <c r="AR2" s="27"/>
      <c r="AS2" s="27"/>
    </row>
    <row r="3" ht="15" customHeight="1">
      <c r="A3" s="43">
        <v>2</v>
      </c>
      <c r="B3" s="46">
        <f>DATE(YEAR(C3),MONTH(C3),1)</f>
        <v>45383</v>
      </c>
      <c r="C3" s="47">
        <v>45390</v>
      </c>
      <c r="D3" s="43">
        <v>1</v>
      </c>
      <c r="E3" t="s" s="33">
        <v>50</v>
      </c>
      <c r="F3" t="s" s="33">
        <v>99</v>
      </c>
      <c r="G3" t="s" s="48">
        <v>100</v>
      </c>
      <c r="H3" t="s" s="48">
        <v>101</v>
      </c>
      <c r="I3" s="43">
        <v>1</v>
      </c>
      <c r="J3" s="49">
        <f>O3*M3</f>
        <v>2475.397386</v>
      </c>
      <c r="K3" s="49">
        <f>N3*M3</f>
        <v>0</v>
      </c>
      <c r="L3" s="50">
        <f>I3*J3+K3</f>
        <v>2475.397386</v>
      </c>
      <c r="M3" s="51">
        <v>39.2049</v>
      </c>
      <c r="N3" s="52"/>
      <c r="O3" s="52">
        <v>63.14</v>
      </c>
      <c r="P3" s="53">
        <f>I3*O3+N3</f>
        <v>63.14</v>
      </c>
      <c r="Q3" s="49">
        <f>L3/$I3</f>
        <v>2475.397386</v>
      </c>
      <c r="R3" s="54">
        <f>P3/I3</f>
        <v>63.14</v>
      </c>
      <c r="S3" s="47">
        <v>45392</v>
      </c>
      <c r="T3" s="47">
        <v>45416</v>
      </c>
      <c r="U3" s="47">
        <v>45401</v>
      </c>
      <c r="V3" s="40">
        <f>U3-S3</f>
        <v>9</v>
      </c>
      <c r="W3" s="28"/>
      <c r="X3" s="11">
        <v>1</v>
      </c>
      <c r="Y3" s="11">
        <f>I3-X3</f>
        <v>0</v>
      </c>
      <c r="Z3" s="27"/>
      <c r="AA3" s="27"/>
      <c r="AB3" s="27"/>
      <c r="AC3" s="27"/>
      <c r="AD3" s="27"/>
      <c r="AE3" s="27"/>
      <c r="AF3" s="27"/>
      <c r="AG3" s="27"/>
      <c r="AH3" s="27"/>
      <c r="AI3" s="27"/>
      <c r="AJ3" s="27"/>
      <c r="AK3" s="27"/>
      <c r="AL3" s="27"/>
      <c r="AM3" s="27"/>
      <c r="AN3" s="27"/>
      <c r="AO3" s="27"/>
      <c r="AP3" s="27"/>
      <c r="AQ3" s="27"/>
      <c r="AR3" s="27"/>
      <c r="AS3" s="27"/>
    </row>
    <row r="4" ht="15" customHeight="1">
      <c r="A4" s="43">
        <v>3</v>
      </c>
      <c r="B4" s="46">
        <f>DATE(YEAR(C4),MONTH(C4),1)</f>
        <v>45383</v>
      </c>
      <c r="C4" s="47">
        <v>45390</v>
      </c>
      <c r="D4" s="43">
        <v>1</v>
      </c>
      <c r="E4" t="s" s="33">
        <v>46</v>
      </c>
      <c r="F4" t="s" s="33">
        <v>47</v>
      </c>
      <c r="G4" t="s" s="48">
        <v>102</v>
      </c>
      <c r="H4" t="s" s="48">
        <v>103</v>
      </c>
      <c r="I4" s="43">
        <v>2</v>
      </c>
      <c r="J4" s="55">
        <f>O4*M4</f>
        <v>933.07662</v>
      </c>
      <c r="K4" s="55">
        <f>N4*M4</f>
        <v>0</v>
      </c>
      <c r="L4" s="50">
        <f>I4*J4+K4</f>
        <v>1866.15324</v>
      </c>
      <c r="M4" s="51">
        <v>39.2049</v>
      </c>
      <c r="N4" s="52"/>
      <c r="O4" s="52">
        <v>23.8</v>
      </c>
      <c r="P4" s="53">
        <f>I4*O4+N4</f>
        <v>47.6</v>
      </c>
      <c r="Q4" s="49">
        <f>L4/$I4</f>
        <v>933.07662</v>
      </c>
      <c r="R4" s="54">
        <f>P4/I4</f>
        <v>23.8</v>
      </c>
      <c r="S4" s="47">
        <v>45391</v>
      </c>
      <c r="T4" s="47">
        <v>45414</v>
      </c>
      <c r="U4" s="47">
        <v>45399</v>
      </c>
      <c r="V4" s="40">
        <f>U4-S4</f>
        <v>8</v>
      </c>
      <c r="W4" s="28"/>
      <c r="X4" s="11">
        <v>2</v>
      </c>
      <c r="Y4" s="11">
        <f>I4-X4</f>
        <v>0</v>
      </c>
      <c r="Z4" s="27"/>
      <c r="AA4" s="27"/>
      <c r="AB4" s="27"/>
      <c r="AC4" s="27"/>
      <c r="AD4" s="27"/>
      <c r="AE4" s="27"/>
      <c r="AF4" s="27"/>
      <c r="AG4" s="27"/>
      <c r="AH4" s="27"/>
      <c r="AI4" s="27"/>
      <c r="AJ4" s="27"/>
      <c r="AK4" s="27"/>
      <c r="AL4" s="27"/>
      <c r="AM4" s="27"/>
      <c r="AN4" s="27"/>
      <c r="AO4" s="27"/>
      <c r="AP4" s="27"/>
      <c r="AQ4" s="27"/>
      <c r="AR4" s="27"/>
      <c r="AS4" s="27"/>
    </row>
    <row r="5" ht="15" customHeight="1">
      <c r="A5" s="43">
        <v>4</v>
      </c>
      <c r="B5" s="46">
        <f>DATE(YEAR(C5),MONTH(C5),1)</f>
        <v>45383</v>
      </c>
      <c r="C5" s="47">
        <v>45390</v>
      </c>
      <c r="D5" s="43">
        <v>1</v>
      </c>
      <c r="E5" t="s" s="33">
        <v>44</v>
      </c>
      <c r="F5" t="s" s="33">
        <v>104</v>
      </c>
      <c r="G5" t="s" s="48">
        <v>105</v>
      </c>
      <c r="H5" s="43">
        <v>513031</v>
      </c>
      <c r="I5" s="56">
        <v>16</v>
      </c>
      <c r="J5" s="57">
        <v>26.43</v>
      </c>
      <c r="K5" s="57">
        <v>70</v>
      </c>
      <c r="L5" s="58">
        <f>I5*J5+K5</f>
        <v>492.88</v>
      </c>
      <c r="M5" s="49">
        <v>39.2049</v>
      </c>
      <c r="N5" s="59">
        <f>K5/M5</f>
        <v>1.78549109932687</v>
      </c>
      <c r="O5" s="59">
        <f>J5/M5</f>
        <v>0.674150425074417</v>
      </c>
      <c r="P5" s="54">
        <f>I5*O5+N5</f>
        <v>12.5718979005175</v>
      </c>
      <c r="Q5" s="49">
        <f>L5/$I5</f>
        <v>30.805</v>
      </c>
      <c r="R5" s="54">
        <f>P5/I5</f>
        <v>0.785743618782344</v>
      </c>
      <c r="S5" s="47">
        <v>45391</v>
      </c>
      <c r="T5" s="47"/>
      <c r="U5" s="47">
        <v>45392</v>
      </c>
      <c r="V5" s="40">
        <f>U5-S5</f>
        <v>1</v>
      </c>
      <c r="W5" s="28"/>
      <c r="X5" s="11">
        <v>14</v>
      </c>
      <c r="Y5" s="11">
        <f>I5-X5</f>
        <v>2</v>
      </c>
      <c r="Z5" s="27"/>
      <c r="AA5" s="27"/>
      <c r="AB5" s="27"/>
      <c r="AC5" s="27"/>
      <c r="AD5" s="27"/>
      <c r="AE5" s="27"/>
      <c r="AF5" s="27"/>
      <c r="AG5" s="27"/>
      <c r="AH5" s="27"/>
      <c r="AI5" s="27"/>
      <c r="AJ5" s="27"/>
      <c r="AK5" s="27"/>
      <c r="AL5" s="27"/>
      <c r="AM5" s="27"/>
      <c r="AN5" s="27"/>
      <c r="AO5" s="27"/>
      <c r="AP5" s="27"/>
      <c r="AQ5" s="27"/>
      <c r="AR5" s="27"/>
      <c r="AS5" s="27"/>
    </row>
    <row r="6" ht="15" customHeight="1">
      <c r="A6" s="43">
        <v>5</v>
      </c>
      <c r="B6" s="46">
        <f>DATE(YEAR(C6),MONTH(C6),1)</f>
        <v>45383</v>
      </c>
      <c r="C6" s="47">
        <v>45390</v>
      </c>
      <c r="D6" s="43">
        <v>0</v>
      </c>
      <c r="E6" t="s" s="33">
        <v>41</v>
      </c>
      <c r="F6" t="s" s="33">
        <v>106</v>
      </c>
      <c r="G6" t="s" s="48">
        <v>107</v>
      </c>
      <c r="H6" t="s" s="48">
        <v>103</v>
      </c>
      <c r="I6" s="43">
        <v>1</v>
      </c>
      <c r="J6" s="60">
        <f>O6*M6</f>
        <v>2705.1381</v>
      </c>
      <c r="K6" s="60">
        <f>N6*M6</f>
        <v>0</v>
      </c>
      <c r="L6" s="50">
        <f>I6*J6+K6</f>
        <v>2705.1381</v>
      </c>
      <c r="M6" s="51">
        <v>39.2049</v>
      </c>
      <c r="N6" s="52"/>
      <c r="O6" s="52">
        <v>69</v>
      </c>
      <c r="P6" s="53">
        <f>I6*O6+N6</f>
        <v>69</v>
      </c>
      <c r="Q6" s="49">
        <f>L6/$I6</f>
        <v>2705.1381</v>
      </c>
      <c r="R6" s="54">
        <f>P6/I6</f>
        <v>69</v>
      </c>
      <c r="S6" s="47">
        <v>45391</v>
      </c>
      <c r="T6" s="47">
        <v>45416</v>
      </c>
      <c r="U6" s="47">
        <v>45401</v>
      </c>
      <c r="V6" s="40">
        <f>U6-S6</f>
        <v>10</v>
      </c>
      <c r="W6" s="28"/>
      <c r="X6" s="11">
        <v>1</v>
      </c>
      <c r="Y6" s="11">
        <f>I6-X6</f>
        <v>0</v>
      </c>
      <c r="Z6" s="27"/>
      <c r="AA6" s="27"/>
      <c r="AB6" s="27"/>
      <c r="AC6" s="27"/>
      <c r="AD6" s="27"/>
      <c r="AE6" s="27"/>
      <c r="AF6" s="27"/>
      <c r="AG6" s="27"/>
      <c r="AH6" s="27"/>
      <c r="AI6" s="27"/>
      <c r="AJ6" s="27"/>
      <c r="AK6" s="27"/>
      <c r="AL6" s="27"/>
      <c r="AM6" s="27"/>
      <c r="AN6" s="27"/>
      <c r="AO6" s="27"/>
      <c r="AP6" s="27"/>
      <c r="AQ6" s="27"/>
      <c r="AR6" s="27"/>
      <c r="AS6" s="27"/>
    </row>
    <row r="7" ht="15" customHeight="1">
      <c r="A7" s="43">
        <v>6</v>
      </c>
      <c r="B7" s="46">
        <f>DATE(YEAR(C7),MONTH(C7),1)</f>
        <v>45383</v>
      </c>
      <c r="C7" s="47">
        <v>45390</v>
      </c>
      <c r="D7" s="43">
        <v>1</v>
      </c>
      <c r="E7" t="s" s="33">
        <v>41</v>
      </c>
      <c r="F7" t="s" s="33">
        <v>106</v>
      </c>
      <c r="G7" t="s" s="48">
        <v>108</v>
      </c>
      <c r="H7" t="s" s="48">
        <v>109</v>
      </c>
      <c r="I7" s="43">
        <v>1</v>
      </c>
      <c r="J7" s="49">
        <f>O7*M7</f>
        <v>2302.503777</v>
      </c>
      <c r="K7" s="49">
        <f>N7*M7</f>
        <v>0</v>
      </c>
      <c r="L7" s="50">
        <f>I7*J7+K7</f>
        <v>2302.503777</v>
      </c>
      <c r="M7" s="51">
        <v>39.2049</v>
      </c>
      <c r="N7" s="52"/>
      <c r="O7" s="52">
        <v>58.73</v>
      </c>
      <c r="P7" s="53">
        <f>I7*O7+N7</f>
        <v>58.73</v>
      </c>
      <c r="Q7" s="49">
        <f>L7/$I7</f>
        <v>2302.503777</v>
      </c>
      <c r="R7" s="54">
        <f>P7/I7</f>
        <v>58.73</v>
      </c>
      <c r="S7" s="47">
        <v>45391</v>
      </c>
      <c r="T7" s="47">
        <v>45414</v>
      </c>
      <c r="U7" s="47">
        <v>45399</v>
      </c>
      <c r="V7" s="40">
        <f>U7-S7</f>
        <v>8</v>
      </c>
      <c r="W7" s="28"/>
      <c r="X7" s="11">
        <v>1</v>
      </c>
      <c r="Y7" s="11">
        <f>I7-X7</f>
        <v>0</v>
      </c>
      <c r="Z7" s="27"/>
      <c r="AA7" s="27"/>
      <c r="AB7" s="27"/>
      <c r="AC7" s="27"/>
      <c r="AD7" s="27"/>
      <c r="AE7" s="27"/>
      <c r="AF7" s="27"/>
      <c r="AG7" s="27"/>
      <c r="AH7" s="27"/>
      <c r="AI7" s="27"/>
      <c r="AJ7" s="27"/>
      <c r="AK7" s="27"/>
      <c r="AL7" s="27"/>
      <c r="AM7" s="27"/>
      <c r="AN7" s="27"/>
      <c r="AO7" s="27"/>
      <c r="AP7" s="27"/>
      <c r="AQ7" s="27"/>
      <c r="AR7" s="27"/>
      <c r="AS7" s="27"/>
    </row>
    <row r="8" ht="15" customHeight="1">
      <c r="A8" s="43">
        <v>7</v>
      </c>
      <c r="B8" s="46">
        <f>DATE(YEAR(C8),MONTH(C8),1)</f>
        <v>45383</v>
      </c>
      <c r="C8" s="47">
        <v>45390</v>
      </c>
      <c r="D8" s="43">
        <v>1</v>
      </c>
      <c r="E8" t="s" s="33">
        <v>13</v>
      </c>
      <c r="F8" t="s" s="33">
        <v>110</v>
      </c>
      <c r="G8" t="s" s="48">
        <v>111</v>
      </c>
      <c r="H8" t="s" s="48">
        <v>112</v>
      </c>
      <c r="I8" s="43">
        <v>1</v>
      </c>
      <c r="J8" s="49">
        <f>O8*M8</f>
        <v>3228.131466</v>
      </c>
      <c r="K8" s="49">
        <f>N8*M8</f>
        <v>0</v>
      </c>
      <c r="L8" s="50">
        <f>I8*J8+K8</f>
        <v>3228.131466</v>
      </c>
      <c r="M8" s="51">
        <v>39.2049</v>
      </c>
      <c r="N8" s="52"/>
      <c r="O8" s="52">
        <v>82.34</v>
      </c>
      <c r="P8" s="53">
        <f>I8*O8+N8</f>
        <v>82.34</v>
      </c>
      <c r="Q8" s="49">
        <f>L8/$I8</f>
        <v>3228.131466</v>
      </c>
      <c r="R8" s="54">
        <f>P8/I8</f>
        <v>82.34</v>
      </c>
      <c r="S8" s="47">
        <v>45391</v>
      </c>
      <c r="T8" s="47">
        <v>45416</v>
      </c>
      <c r="U8" s="47">
        <v>45407</v>
      </c>
      <c r="V8" s="40">
        <f>U8-S8</f>
        <v>16</v>
      </c>
      <c r="W8" s="28"/>
      <c r="X8" s="11">
        <v>1</v>
      </c>
      <c r="Y8" s="11">
        <f>I8-X8</f>
        <v>0</v>
      </c>
      <c r="Z8" s="27"/>
      <c r="AA8" s="27"/>
      <c r="AB8" s="27"/>
      <c r="AC8" s="27"/>
      <c r="AD8" s="27"/>
      <c r="AE8" s="27"/>
      <c r="AF8" s="27"/>
      <c r="AG8" s="27"/>
      <c r="AH8" s="27"/>
      <c r="AI8" s="27"/>
      <c r="AJ8" s="27"/>
      <c r="AK8" s="27"/>
      <c r="AL8" s="27"/>
      <c r="AM8" s="27"/>
      <c r="AN8" s="27"/>
      <c r="AO8" s="27"/>
      <c r="AP8" s="27"/>
      <c r="AQ8" s="27"/>
      <c r="AR8" s="27"/>
      <c r="AS8" s="27"/>
    </row>
    <row r="9" ht="15" customHeight="1">
      <c r="A9" s="43">
        <v>8</v>
      </c>
      <c r="B9" s="46">
        <f>DATE(YEAR(C9),MONTH(C9),1)</f>
        <v>45383</v>
      </c>
      <c r="C9" s="47">
        <v>45390</v>
      </c>
      <c r="D9" s="43">
        <v>0</v>
      </c>
      <c r="E9" t="s" s="33">
        <v>13</v>
      </c>
      <c r="F9" t="s" s="33">
        <v>113</v>
      </c>
      <c r="G9" t="s" s="48">
        <v>114</v>
      </c>
      <c r="H9" t="s" s="48">
        <v>115</v>
      </c>
      <c r="I9" s="43">
        <v>1</v>
      </c>
      <c r="J9" s="49">
        <f>O9*M9</f>
        <v>2517.738678</v>
      </c>
      <c r="K9" s="49">
        <f>N9*M9</f>
        <v>0</v>
      </c>
      <c r="L9" s="50">
        <f>I9*J9+K9</f>
        <v>2517.738678</v>
      </c>
      <c r="M9" s="51">
        <v>39.2049</v>
      </c>
      <c r="N9" s="52"/>
      <c r="O9" s="52">
        <v>64.22</v>
      </c>
      <c r="P9" s="53">
        <f>I9*O9+N9</f>
        <v>64.22</v>
      </c>
      <c r="Q9" s="49">
        <f>L9/$I9</f>
        <v>2517.738678</v>
      </c>
      <c r="R9" s="54">
        <f>P9/I9</f>
        <v>64.22</v>
      </c>
      <c r="S9" s="47">
        <v>45392</v>
      </c>
      <c r="T9" s="47">
        <v>45427</v>
      </c>
      <c r="U9" s="47">
        <v>45401</v>
      </c>
      <c r="V9" s="40">
        <f>U9-S9</f>
        <v>9</v>
      </c>
      <c r="W9" s="28"/>
      <c r="X9" s="11">
        <v>1</v>
      </c>
      <c r="Y9" s="11">
        <f>I9-X9</f>
        <v>0</v>
      </c>
      <c r="Z9" s="27"/>
      <c r="AA9" s="27"/>
      <c r="AB9" s="27"/>
      <c r="AC9" s="27"/>
      <c r="AD9" s="27"/>
      <c r="AE9" s="27"/>
      <c r="AF9" s="27"/>
      <c r="AG9" s="27"/>
      <c r="AH9" s="27"/>
      <c r="AI9" s="27"/>
      <c r="AJ9" s="27"/>
      <c r="AK9" s="27"/>
      <c r="AL9" s="27"/>
      <c r="AM9" s="27"/>
      <c r="AN9" s="27"/>
      <c r="AO9" s="27"/>
      <c r="AP9" s="27"/>
      <c r="AQ9" s="27"/>
      <c r="AR9" s="27"/>
      <c r="AS9" s="27"/>
    </row>
    <row r="10" ht="15" customHeight="1">
      <c r="A10" s="43">
        <v>9</v>
      </c>
      <c r="B10" s="46">
        <f>DATE(YEAR(C10),MONTH(C10),1)</f>
        <v>45383</v>
      </c>
      <c r="C10" s="47">
        <v>45390</v>
      </c>
      <c r="D10" s="43">
        <v>1</v>
      </c>
      <c r="E10" t="s" s="33">
        <v>116</v>
      </c>
      <c r="F10" t="s" s="61">
        <v>117</v>
      </c>
      <c r="G10" t="s" s="48">
        <v>118</v>
      </c>
      <c r="H10" t="s" s="48">
        <v>119</v>
      </c>
      <c r="I10" s="43">
        <v>1</v>
      </c>
      <c r="J10" s="49">
        <f>O10*M10</f>
        <v>470.066751</v>
      </c>
      <c r="K10" s="49">
        <f>N10*M10</f>
        <v>-23.52294</v>
      </c>
      <c r="L10" s="50">
        <f>I10*J10+K10</f>
        <v>446.543811</v>
      </c>
      <c r="M10" s="51">
        <v>39.2049</v>
      </c>
      <c r="N10" s="52">
        <v>-0.6</v>
      </c>
      <c r="O10" s="52">
        <v>11.99</v>
      </c>
      <c r="P10" s="53">
        <f>I10*O10+N10</f>
        <v>11.39</v>
      </c>
      <c r="Q10" s="49">
        <f>L10/$I10</f>
        <v>446.543811</v>
      </c>
      <c r="R10" s="54">
        <f>P10/I10</f>
        <v>11.39</v>
      </c>
      <c r="S10" s="47">
        <v>45391</v>
      </c>
      <c r="T10" s="47">
        <v>45416</v>
      </c>
      <c r="U10" s="47">
        <v>45401</v>
      </c>
      <c r="V10" s="40">
        <f>U10-S10</f>
        <v>10</v>
      </c>
      <c r="W10" s="28"/>
      <c r="X10" s="11">
        <v>1</v>
      </c>
      <c r="Y10" s="11">
        <f>I10-X10</f>
        <v>0</v>
      </c>
      <c r="Z10" s="27"/>
      <c r="AA10" s="27"/>
      <c r="AB10" s="27"/>
      <c r="AC10" s="27"/>
      <c r="AD10" s="27"/>
      <c r="AE10" s="27"/>
      <c r="AF10" s="27"/>
      <c r="AG10" s="27"/>
      <c r="AH10" s="27"/>
      <c r="AI10" s="27"/>
      <c r="AJ10" s="27"/>
      <c r="AK10" s="27"/>
      <c r="AL10" s="27"/>
      <c r="AM10" s="27"/>
      <c r="AN10" s="27"/>
      <c r="AO10" s="27"/>
      <c r="AP10" s="27"/>
      <c r="AQ10" s="27"/>
      <c r="AR10" s="27"/>
      <c r="AS10" s="27"/>
    </row>
    <row r="11" ht="15" customHeight="1">
      <c r="A11" s="43">
        <v>10</v>
      </c>
      <c r="B11" s="46">
        <f>DATE(YEAR(C11),MONTH(C11),1)</f>
        <v>45383</v>
      </c>
      <c r="C11" s="47">
        <v>45390</v>
      </c>
      <c r="D11" s="43">
        <v>1</v>
      </c>
      <c r="E11" t="s" s="33">
        <v>54</v>
      </c>
      <c r="F11" t="s" s="33">
        <v>120</v>
      </c>
      <c r="G11" t="s" s="48">
        <v>121</v>
      </c>
      <c r="H11" t="s" s="48">
        <v>122</v>
      </c>
      <c r="I11" s="43">
        <v>5</v>
      </c>
      <c r="J11" s="49">
        <f>O11*M11</f>
        <v>152.507061</v>
      </c>
      <c r="K11" s="49">
        <f>N11*M11</f>
        <v>530.4422970000001</v>
      </c>
      <c r="L11" s="50">
        <f>I11*J11+K11</f>
        <v>1292.977602</v>
      </c>
      <c r="M11" s="51">
        <v>39.2049</v>
      </c>
      <c r="N11" s="52">
        <v>13.53</v>
      </c>
      <c r="O11" s="52">
        <v>3.89</v>
      </c>
      <c r="P11" s="53">
        <f>I11*O11+N11</f>
        <v>32.98</v>
      </c>
      <c r="Q11" s="49">
        <f>L11/$I11</f>
        <v>258.5955204</v>
      </c>
      <c r="R11" s="54">
        <f>P11/I11</f>
        <v>6.596</v>
      </c>
      <c r="S11" s="47">
        <v>45391</v>
      </c>
      <c r="T11" s="47">
        <v>45447</v>
      </c>
      <c r="U11" s="47">
        <v>45422</v>
      </c>
      <c r="V11" s="40">
        <f>U11-S11</f>
        <v>31</v>
      </c>
      <c r="W11" s="28"/>
      <c r="X11" s="11">
        <v>5</v>
      </c>
      <c r="Y11" s="11">
        <f>I11-X11</f>
        <v>0</v>
      </c>
      <c r="Z11" s="27"/>
      <c r="AA11" s="27"/>
      <c r="AB11" s="27"/>
      <c r="AC11" s="27"/>
      <c r="AD11" s="27"/>
      <c r="AE11" s="27"/>
      <c r="AF11" s="27"/>
      <c r="AG11" s="27"/>
      <c r="AH11" s="27"/>
      <c r="AI11" s="27"/>
      <c r="AJ11" s="27"/>
      <c r="AK11" s="27"/>
      <c r="AL11" s="27"/>
      <c r="AM11" s="27"/>
      <c r="AN11" s="27"/>
      <c r="AO11" s="27"/>
      <c r="AP11" s="27"/>
      <c r="AQ11" s="27"/>
      <c r="AR11" s="27"/>
      <c r="AS11" s="27"/>
    </row>
    <row r="12" ht="15" customHeight="1">
      <c r="A12" s="43">
        <v>11</v>
      </c>
      <c r="B12" s="46">
        <f>DATE(YEAR(C12),MONTH(C12),1)</f>
        <v>45383</v>
      </c>
      <c r="C12" s="47">
        <v>45390</v>
      </c>
      <c r="D12" s="43">
        <v>0</v>
      </c>
      <c r="E12" t="s" s="33">
        <v>54</v>
      </c>
      <c r="F12" t="s" s="33">
        <v>123</v>
      </c>
      <c r="G12" t="s" s="48">
        <v>124</v>
      </c>
      <c r="H12" t="s" s="48">
        <v>125</v>
      </c>
      <c r="I12" s="43">
        <v>1</v>
      </c>
      <c r="J12" s="49">
        <f>O12*M12</f>
        <v>174.461805</v>
      </c>
      <c r="K12" s="49">
        <f>N12*M12</f>
        <v>0</v>
      </c>
      <c r="L12" s="50">
        <f>I12*J12+K12</f>
        <v>174.461805</v>
      </c>
      <c r="M12" s="51">
        <v>39.2049</v>
      </c>
      <c r="N12" s="52"/>
      <c r="O12" s="52">
        <v>4.45</v>
      </c>
      <c r="P12" s="53">
        <f>I12*O12+N12</f>
        <v>4.45</v>
      </c>
      <c r="Q12" s="49">
        <f>L12/$I12</f>
        <v>174.461805</v>
      </c>
      <c r="R12" s="54">
        <f>P12/I12</f>
        <v>4.45</v>
      </c>
      <c r="S12" s="47">
        <v>45392</v>
      </c>
      <c r="T12" s="47">
        <v>45429</v>
      </c>
      <c r="U12" s="47">
        <v>45401</v>
      </c>
      <c r="V12" s="40">
        <f>U12-S12</f>
        <v>9</v>
      </c>
      <c r="W12" s="28"/>
      <c r="X12" s="11">
        <v>1</v>
      </c>
      <c r="Y12" s="11">
        <f>I12-X12</f>
        <v>0</v>
      </c>
      <c r="Z12" s="27"/>
      <c r="AA12" s="27"/>
      <c r="AB12" s="27"/>
      <c r="AC12" s="27"/>
      <c r="AD12" s="27"/>
      <c r="AE12" s="27"/>
      <c r="AF12" s="27"/>
      <c r="AG12" s="27"/>
      <c r="AH12" s="27"/>
      <c r="AI12" s="27"/>
      <c r="AJ12" s="27"/>
      <c r="AK12" s="27"/>
      <c r="AL12" s="27"/>
      <c r="AM12" s="27"/>
      <c r="AN12" s="27"/>
      <c r="AO12" s="27"/>
      <c r="AP12" s="27"/>
      <c r="AQ12" s="27"/>
      <c r="AR12" s="27"/>
      <c r="AS12" s="27"/>
    </row>
    <row r="13" ht="15" customHeight="1">
      <c r="A13" s="43">
        <v>12</v>
      </c>
      <c r="B13" s="46">
        <f>DATE(YEAR(C13),MONTH(C13),1)</f>
        <v>45383</v>
      </c>
      <c r="C13" s="47">
        <v>45390</v>
      </c>
      <c r="D13" s="43">
        <v>1</v>
      </c>
      <c r="E13" t="s" s="33">
        <v>12</v>
      </c>
      <c r="F13" t="s" s="33">
        <v>126</v>
      </c>
      <c r="G13" t="s" s="48">
        <v>127</v>
      </c>
      <c r="H13" t="s" s="48">
        <v>128</v>
      </c>
      <c r="I13" s="43">
        <v>3</v>
      </c>
      <c r="J13" s="49">
        <f>O13*M13</f>
        <v>739.796463</v>
      </c>
      <c r="K13" s="49">
        <f>N13*M13</f>
        <v>34.500312</v>
      </c>
      <c r="L13" s="50">
        <f>I13*J13+K13</f>
        <v>2253.889701</v>
      </c>
      <c r="M13" s="51">
        <v>39.2049</v>
      </c>
      <c r="N13" s="52">
        <f>1.37-0.49</f>
        <v>0.88</v>
      </c>
      <c r="O13" s="52">
        <v>18.87</v>
      </c>
      <c r="P13" s="53">
        <f>I13*O13+N13</f>
        <v>57.49</v>
      </c>
      <c r="Q13" s="49">
        <f>L13/$I13</f>
        <v>751.296567</v>
      </c>
      <c r="R13" s="54">
        <f>P13/I13</f>
        <v>19.1633333333333</v>
      </c>
      <c r="S13" s="47">
        <v>45391</v>
      </c>
      <c r="T13" s="47">
        <v>45416</v>
      </c>
      <c r="U13" s="47">
        <v>45401</v>
      </c>
      <c r="V13" s="40">
        <f>U13-S13</f>
        <v>10</v>
      </c>
      <c r="W13" s="28"/>
      <c r="X13" s="11">
        <v>3</v>
      </c>
      <c r="Y13" s="11">
        <f>I13-X13</f>
        <v>0</v>
      </c>
      <c r="Z13" s="27"/>
      <c r="AA13" s="27"/>
      <c r="AB13" s="27"/>
      <c r="AC13" s="27"/>
      <c r="AD13" s="27"/>
      <c r="AE13" s="27"/>
      <c r="AF13" s="27"/>
      <c r="AG13" s="27"/>
      <c r="AH13" s="27"/>
      <c r="AI13" s="27"/>
      <c r="AJ13" s="27"/>
      <c r="AK13" s="27"/>
      <c r="AL13" s="27"/>
      <c r="AM13" s="27"/>
      <c r="AN13" s="27"/>
      <c r="AO13" s="27"/>
      <c r="AP13" s="27"/>
      <c r="AQ13" s="27"/>
      <c r="AR13" s="27"/>
      <c r="AS13" s="27"/>
    </row>
    <row r="14" ht="15" customHeight="1">
      <c r="A14" s="43">
        <v>13</v>
      </c>
      <c r="B14" s="46">
        <f>DATE(YEAR(C14),MONTH(C14),1)</f>
        <v>45383</v>
      </c>
      <c r="C14" s="47">
        <v>45390</v>
      </c>
      <c r="D14" s="43">
        <v>0</v>
      </c>
      <c r="E14" t="s" s="33">
        <v>129</v>
      </c>
      <c r="F14" t="s" s="33">
        <v>130</v>
      </c>
      <c r="G14" t="s" s="48">
        <v>131</v>
      </c>
      <c r="H14" t="s" s="48">
        <v>132</v>
      </c>
      <c r="I14" s="43">
        <v>1</v>
      </c>
      <c r="J14" s="49">
        <f>O14*M14</f>
        <v>96.83610299999999</v>
      </c>
      <c r="K14" s="49">
        <f>N14*M14</f>
        <v>0</v>
      </c>
      <c r="L14" s="50">
        <f>I14*J14+K14</f>
        <v>96.83610299999999</v>
      </c>
      <c r="M14" s="51">
        <v>39.2049</v>
      </c>
      <c r="N14" s="52"/>
      <c r="O14" s="52">
        <v>2.47</v>
      </c>
      <c r="P14" s="53">
        <f>I14*O14+N14</f>
        <v>2.47</v>
      </c>
      <c r="Q14" s="49">
        <f>L14/$I14</f>
        <v>96.83610299999999</v>
      </c>
      <c r="R14" s="54">
        <f>P14/I14</f>
        <v>2.47</v>
      </c>
      <c r="S14" s="47">
        <v>45392</v>
      </c>
      <c r="T14" s="47">
        <v>45429</v>
      </c>
      <c r="U14" s="47">
        <v>45401</v>
      </c>
      <c r="V14" s="40">
        <f>U14-S14</f>
        <v>9</v>
      </c>
      <c r="W14" s="28"/>
      <c r="X14" s="11">
        <v>1</v>
      </c>
      <c r="Y14" s="11">
        <f>I14-X14</f>
        <v>0</v>
      </c>
      <c r="Z14" s="27"/>
      <c r="AA14" s="27"/>
      <c r="AB14" s="27"/>
      <c r="AC14" s="27"/>
      <c r="AD14" s="27"/>
      <c r="AE14" s="27"/>
      <c r="AF14" s="27"/>
      <c r="AG14" s="27"/>
      <c r="AH14" s="27"/>
      <c r="AI14" s="27"/>
      <c r="AJ14" s="27"/>
      <c r="AK14" s="27"/>
      <c r="AL14" s="27"/>
      <c r="AM14" s="27"/>
      <c r="AN14" s="27"/>
      <c r="AO14" s="27"/>
      <c r="AP14" s="27"/>
      <c r="AQ14" s="27"/>
      <c r="AR14" s="27"/>
      <c r="AS14" s="27"/>
    </row>
    <row r="15" ht="15" customHeight="1">
      <c r="A15" s="43">
        <v>14</v>
      </c>
      <c r="B15" s="46">
        <f>DATE(YEAR(C15),MONTH(C15),1)</f>
        <v>45383</v>
      </c>
      <c r="C15" s="47">
        <v>45390</v>
      </c>
      <c r="D15" s="43">
        <v>1</v>
      </c>
      <c r="E15" t="s" s="33">
        <v>48</v>
      </c>
      <c r="F15" t="s" s="33">
        <v>133</v>
      </c>
      <c r="G15" t="s" s="48">
        <v>134</v>
      </c>
      <c r="H15" t="s" s="48">
        <v>135</v>
      </c>
      <c r="I15" s="43">
        <v>1</v>
      </c>
      <c r="J15" s="55">
        <f>O15*M15</f>
        <v>626.886351</v>
      </c>
      <c r="K15" s="55">
        <f>N15*M15</f>
        <v>-12.545568</v>
      </c>
      <c r="L15" s="50">
        <f>I15*J15+K15</f>
        <v>614.340783</v>
      </c>
      <c r="M15" s="51">
        <v>39.2049</v>
      </c>
      <c r="N15" s="52">
        <v>-0.32</v>
      </c>
      <c r="O15" s="52">
        <v>15.99</v>
      </c>
      <c r="P15" s="53">
        <f>I15*O15+N15</f>
        <v>15.67</v>
      </c>
      <c r="Q15" s="49">
        <f>L15/$I15</f>
        <v>614.340783</v>
      </c>
      <c r="R15" s="54">
        <f>P15/I15</f>
        <v>15.67</v>
      </c>
      <c r="S15" s="47">
        <v>45391</v>
      </c>
      <c r="T15" s="47">
        <v>45416</v>
      </c>
      <c r="U15" s="47">
        <v>45401</v>
      </c>
      <c r="V15" s="40">
        <f>U15-S15</f>
        <v>10</v>
      </c>
      <c r="W15" s="28"/>
      <c r="X15" s="11">
        <v>1</v>
      </c>
      <c r="Y15" s="11">
        <f>I15-X15</f>
        <v>0</v>
      </c>
      <c r="Z15" s="27"/>
      <c r="AA15" s="27"/>
      <c r="AB15" s="27"/>
      <c r="AC15" s="27"/>
      <c r="AD15" s="27"/>
      <c r="AE15" s="27"/>
      <c r="AF15" s="27"/>
      <c r="AG15" s="27"/>
      <c r="AH15" s="27"/>
      <c r="AI15" s="27"/>
      <c r="AJ15" s="27"/>
      <c r="AK15" s="27"/>
      <c r="AL15" s="27"/>
      <c r="AM15" s="27"/>
      <c r="AN15" s="27"/>
      <c r="AO15" s="27"/>
      <c r="AP15" s="27"/>
      <c r="AQ15" s="27"/>
      <c r="AR15" s="27"/>
      <c r="AS15" s="27"/>
    </row>
    <row r="16" ht="15" customHeight="1">
      <c r="A16" s="62">
        <v>15</v>
      </c>
      <c r="B16" s="46">
        <f>DATE(YEAR(C16),MONTH(C16),1)</f>
        <v>45383</v>
      </c>
      <c r="C16" s="63">
        <v>45394</v>
      </c>
      <c r="D16" s="62">
        <v>0</v>
      </c>
      <c r="E16" t="s" s="64">
        <v>116</v>
      </c>
      <c r="F16" t="s" s="64">
        <v>136</v>
      </c>
      <c r="G16" t="s" s="65">
        <v>137</v>
      </c>
      <c r="H16" s="43">
        <v>40269</v>
      </c>
      <c r="I16" s="66">
        <v>5</v>
      </c>
      <c r="J16" s="67">
        <v>120</v>
      </c>
      <c r="K16" s="67">
        <v>70</v>
      </c>
      <c r="L16" s="68">
        <f>I16*J16+K16</f>
        <v>670</v>
      </c>
      <c r="M16" s="69">
        <v>39.2049</v>
      </c>
      <c r="N16" s="70">
        <f>K16/M16</f>
        <v>1.78549109932687</v>
      </c>
      <c r="O16" s="70">
        <f>J16/M16</f>
        <v>3.06084188456035</v>
      </c>
      <c r="P16" s="71">
        <f>I16*O16+N16</f>
        <v>17.0897005221286</v>
      </c>
      <c r="Q16" s="49">
        <f>L16/$I16</f>
        <v>134</v>
      </c>
      <c r="R16" s="54">
        <f>P16/I16</f>
        <v>3.41794010442572</v>
      </c>
      <c r="S16" s="63">
        <v>45397</v>
      </c>
      <c r="T16" s="63"/>
      <c r="U16" s="63">
        <v>45398</v>
      </c>
      <c r="V16" s="72">
        <f>U16-S16</f>
        <v>1</v>
      </c>
      <c r="W16" s="73"/>
      <c r="X16" s="19">
        <v>2</v>
      </c>
      <c r="Y16" s="11">
        <f>I16-X16</f>
        <v>3</v>
      </c>
      <c r="Z16" s="27"/>
      <c r="AA16" s="74"/>
      <c r="AB16" s="74"/>
      <c r="AC16" s="74"/>
      <c r="AD16" s="74"/>
      <c r="AE16" s="74"/>
      <c r="AF16" s="74"/>
      <c r="AG16" s="74"/>
      <c r="AH16" s="74"/>
      <c r="AI16" s="74"/>
      <c r="AJ16" s="74"/>
      <c r="AK16" s="74"/>
      <c r="AL16" s="74"/>
      <c r="AM16" s="74"/>
      <c r="AN16" s="74"/>
      <c r="AO16" s="74"/>
      <c r="AP16" s="74"/>
      <c r="AQ16" s="74"/>
      <c r="AR16" s="74"/>
      <c r="AS16" s="74"/>
    </row>
    <row r="17" ht="15" customHeight="1">
      <c r="A17" s="75">
        <v>16</v>
      </c>
      <c r="B17" s="46">
        <f>DATE(YEAR(C17),MONTH(C17),1)</f>
        <v>45383</v>
      </c>
      <c r="C17" s="76">
        <v>45401</v>
      </c>
      <c r="D17" s="77">
        <v>0</v>
      </c>
      <c r="E17" t="s" s="78">
        <v>116</v>
      </c>
      <c r="F17" t="s" s="78">
        <v>138</v>
      </c>
      <c r="G17" t="s" s="79">
        <v>139</v>
      </c>
      <c r="H17" t="s" s="48">
        <v>103</v>
      </c>
      <c r="I17" s="77">
        <v>1</v>
      </c>
      <c r="J17" s="80">
        <f>O17*M17</f>
        <v>405.462274</v>
      </c>
      <c r="K17" s="80">
        <f>N17*M17</f>
        <v>-22.702701</v>
      </c>
      <c r="L17" s="81">
        <f>I17*J17+K17</f>
        <v>382.759573</v>
      </c>
      <c r="M17" s="82">
        <v>39.8293</v>
      </c>
      <c r="N17" s="83">
        <v>-0.57</v>
      </c>
      <c r="O17" s="83">
        <v>10.18</v>
      </c>
      <c r="P17" s="84">
        <f>I17*O17+N17</f>
        <v>9.609999999999999</v>
      </c>
      <c r="Q17" s="49">
        <f>L17/$I17</f>
        <v>382.759573</v>
      </c>
      <c r="R17" s="54">
        <f>P17/I17</f>
        <v>9.609999999999999</v>
      </c>
      <c r="S17" s="76">
        <v>45402</v>
      </c>
      <c r="T17" s="76">
        <v>45440</v>
      </c>
      <c r="U17" s="76">
        <v>45414</v>
      </c>
      <c r="V17" s="85">
        <f>U17-S17</f>
        <v>12</v>
      </c>
      <c r="W17" s="77"/>
      <c r="X17" s="22">
        <v>1</v>
      </c>
      <c r="Y17" s="11">
        <f>I17-X17</f>
        <v>0</v>
      </c>
      <c r="Z17" s="27"/>
      <c r="AA17" s="22"/>
      <c r="AB17" s="22"/>
      <c r="AC17" s="22"/>
      <c r="AD17" s="22"/>
      <c r="AE17" s="22"/>
      <c r="AF17" s="22"/>
      <c r="AG17" s="22"/>
      <c r="AH17" s="22"/>
      <c r="AI17" s="22"/>
      <c r="AJ17" s="22"/>
      <c r="AK17" s="22"/>
      <c r="AL17" s="22"/>
      <c r="AM17" s="22"/>
      <c r="AN17" s="22"/>
      <c r="AO17" s="22"/>
      <c r="AP17" s="22"/>
      <c r="AQ17" s="22"/>
      <c r="AR17" s="22"/>
      <c r="AS17" s="23"/>
    </row>
    <row r="18" ht="15" customHeight="1">
      <c r="A18" s="86">
        <v>17</v>
      </c>
      <c r="B18" s="46">
        <f>DATE(YEAR(C18),MONTH(C18),1)</f>
        <v>45383</v>
      </c>
      <c r="C18" s="47">
        <v>45401</v>
      </c>
      <c r="D18" s="43">
        <v>0</v>
      </c>
      <c r="E18" t="s" s="33">
        <v>116</v>
      </c>
      <c r="F18" t="s" s="33">
        <v>140</v>
      </c>
      <c r="G18" t="s" s="48">
        <v>141</v>
      </c>
      <c r="H18" t="s" s="48">
        <v>109</v>
      </c>
      <c r="I18" s="43">
        <v>1</v>
      </c>
      <c r="J18" s="49">
        <f>O18*M18</f>
        <v>62.133708</v>
      </c>
      <c r="K18" s="49">
        <f>N18*M18</f>
        <v>-6.372688</v>
      </c>
      <c r="L18" s="50">
        <f>I18*J18+K18</f>
        <v>55.76102</v>
      </c>
      <c r="M18" s="51">
        <v>39.8293</v>
      </c>
      <c r="N18" s="52">
        <v>-0.16</v>
      </c>
      <c r="O18" s="52">
        <v>1.56</v>
      </c>
      <c r="P18" s="53">
        <f>I18*O18+N18</f>
        <v>1.4</v>
      </c>
      <c r="Q18" s="49">
        <f>L18/$I18</f>
        <v>55.76102</v>
      </c>
      <c r="R18" s="54">
        <f>P18/I18</f>
        <v>1.4</v>
      </c>
      <c r="S18" s="47">
        <v>45402</v>
      </c>
      <c r="T18" s="47">
        <v>45440</v>
      </c>
      <c r="U18" s="47">
        <v>45414</v>
      </c>
      <c r="V18" s="40">
        <f>U18-S18</f>
        <v>12</v>
      </c>
      <c r="W18" s="28"/>
      <c r="X18" s="11">
        <v>1</v>
      </c>
      <c r="Y18" s="11">
        <f>I18-X18</f>
        <v>0</v>
      </c>
      <c r="Z18" s="27"/>
      <c r="AA18" s="27"/>
      <c r="AB18" s="27"/>
      <c r="AC18" s="27"/>
      <c r="AD18" s="27"/>
      <c r="AE18" s="27"/>
      <c r="AF18" s="27"/>
      <c r="AG18" s="27"/>
      <c r="AH18" s="27"/>
      <c r="AI18" s="27"/>
      <c r="AJ18" s="27"/>
      <c r="AK18" s="27"/>
      <c r="AL18" s="27"/>
      <c r="AM18" s="27"/>
      <c r="AN18" s="27"/>
      <c r="AO18" s="27"/>
      <c r="AP18" s="27"/>
      <c r="AQ18" s="27"/>
      <c r="AR18" s="27"/>
      <c r="AS18" s="87"/>
    </row>
    <row r="19" ht="15" customHeight="1">
      <c r="A19" s="86">
        <v>18</v>
      </c>
      <c r="B19" s="46">
        <f>DATE(YEAR(C19),MONTH(C19),1)</f>
        <v>45383</v>
      </c>
      <c r="C19" s="47">
        <v>45401</v>
      </c>
      <c r="D19" s="43">
        <v>0</v>
      </c>
      <c r="E19" t="s" s="33">
        <v>116</v>
      </c>
      <c r="F19" t="s" s="33">
        <v>142</v>
      </c>
      <c r="G19" t="s" s="48">
        <v>143</v>
      </c>
      <c r="H19" t="s" s="48">
        <v>112</v>
      </c>
      <c r="I19" s="43">
        <v>1</v>
      </c>
      <c r="J19" s="49">
        <f>O19*M19</f>
        <v>121.877658</v>
      </c>
      <c r="K19" s="49">
        <f>N19*M19</f>
        <v>-12.745376</v>
      </c>
      <c r="L19" s="50">
        <f>I19*J19+K19</f>
        <v>109.132282</v>
      </c>
      <c r="M19" s="51">
        <v>39.8293</v>
      </c>
      <c r="N19" s="52">
        <v>-0.32</v>
      </c>
      <c r="O19" s="52">
        <v>3.06</v>
      </c>
      <c r="P19" s="53">
        <f>I19*O19+N19</f>
        <v>2.74</v>
      </c>
      <c r="Q19" s="49">
        <f>L19/$I19</f>
        <v>109.132282</v>
      </c>
      <c r="R19" s="54">
        <f>P19/I19</f>
        <v>2.74</v>
      </c>
      <c r="S19" s="47">
        <v>45402</v>
      </c>
      <c r="T19" s="47">
        <v>45440</v>
      </c>
      <c r="U19" s="47">
        <v>45414</v>
      </c>
      <c r="V19" s="40">
        <f>U19-S19</f>
        <v>12</v>
      </c>
      <c r="W19" s="28"/>
      <c r="X19" s="11">
        <v>1</v>
      </c>
      <c r="Y19" s="11">
        <f>I19-X19</f>
        <v>0</v>
      </c>
      <c r="Z19" s="27"/>
      <c r="AA19" s="27"/>
      <c r="AB19" s="27"/>
      <c r="AC19" s="27"/>
      <c r="AD19" s="27"/>
      <c r="AE19" s="27"/>
      <c r="AF19" s="27"/>
      <c r="AG19" s="27"/>
      <c r="AH19" s="27"/>
      <c r="AI19" s="27"/>
      <c r="AJ19" s="27"/>
      <c r="AK19" s="27"/>
      <c r="AL19" s="27"/>
      <c r="AM19" s="27"/>
      <c r="AN19" s="27"/>
      <c r="AO19" s="27"/>
      <c r="AP19" s="27"/>
      <c r="AQ19" s="27"/>
      <c r="AR19" s="27"/>
      <c r="AS19" s="87"/>
    </row>
    <row r="20" ht="15" customHeight="1">
      <c r="A20" s="86">
        <v>19</v>
      </c>
      <c r="B20" s="46">
        <f>DATE(YEAR(C20),MONTH(C20),1)</f>
        <v>45383</v>
      </c>
      <c r="C20" s="47">
        <v>45401</v>
      </c>
      <c r="D20" s="43">
        <v>0</v>
      </c>
      <c r="E20" t="s" s="33">
        <v>116</v>
      </c>
      <c r="F20" t="s" s="33">
        <v>144</v>
      </c>
      <c r="G20" t="s" s="48">
        <v>145</v>
      </c>
      <c r="H20" t="s" s="48">
        <v>115</v>
      </c>
      <c r="I20" s="43">
        <v>1</v>
      </c>
      <c r="J20" s="49">
        <f>O20*M20</f>
        <v>167.681353</v>
      </c>
      <c r="K20" s="49">
        <f>N20*M20</f>
        <v>-5.974395</v>
      </c>
      <c r="L20" s="50">
        <f>I20*J20+K20</f>
        <v>161.706958</v>
      </c>
      <c r="M20" s="51">
        <v>39.8293</v>
      </c>
      <c r="N20" s="52">
        <v>-0.15</v>
      </c>
      <c r="O20" s="52">
        <v>4.21</v>
      </c>
      <c r="P20" s="53">
        <f>I20*O20+N20</f>
        <v>4.06</v>
      </c>
      <c r="Q20" s="49">
        <f>L20/$I20</f>
        <v>161.706958</v>
      </c>
      <c r="R20" s="54">
        <f>P20/I20</f>
        <v>4.06</v>
      </c>
      <c r="S20" s="47">
        <v>45402</v>
      </c>
      <c r="T20" s="47">
        <v>45442</v>
      </c>
      <c r="U20" s="47">
        <v>45414</v>
      </c>
      <c r="V20" s="40">
        <f>U20-S20</f>
        <v>12</v>
      </c>
      <c r="W20" s="28"/>
      <c r="X20" s="11">
        <v>1</v>
      </c>
      <c r="Y20" s="11">
        <f>I20-X20</f>
        <v>0</v>
      </c>
      <c r="Z20" s="27"/>
      <c r="AA20" s="27"/>
      <c r="AB20" s="27"/>
      <c r="AC20" s="27"/>
      <c r="AD20" s="27"/>
      <c r="AE20" s="27"/>
      <c r="AF20" s="27"/>
      <c r="AG20" s="27"/>
      <c r="AH20" s="27"/>
      <c r="AI20" s="27"/>
      <c r="AJ20" s="27"/>
      <c r="AK20" s="27"/>
      <c r="AL20" s="27"/>
      <c r="AM20" s="27"/>
      <c r="AN20" s="27"/>
      <c r="AO20" s="27"/>
      <c r="AP20" s="27"/>
      <c r="AQ20" s="27"/>
      <c r="AR20" s="27"/>
      <c r="AS20" s="87"/>
    </row>
    <row r="21" ht="15" customHeight="1">
      <c r="A21" s="86">
        <v>20</v>
      </c>
      <c r="B21" s="46">
        <f>DATE(YEAR(C21),MONTH(C21),1)</f>
        <v>45383</v>
      </c>
      <c r="C21" s="47">
        <v>45401</v>
      </c>
      <c r="D21" s="43">
        <v>0</v>
      </c>
      <c r="E21" t="s" s="33">
        <v>116</v>
      </c>
      <c r="F21" t="s" s="33">
        <v>146</v>
      </c>
      <c r="G21" t="s" s="48">
        <v>147</v>
      </c>
      <c r="H21" t="s" s="48">
        <v>119</v>
      </c>
      <c r="I21" s="43">
        <v>1</v>
      </c>
      <c r="J21" s="49">
        <f>O21*M21</f>
        <v>173.655748</v>
      </c>
      <c r="K21" s="49">
        <f>N21*M21</f>
        <v>-6.770981</v>
      </c>
      <c r="L21" s="50">
        <f>I21*J21+K21</f>
        <v>166.884767</v>
      </c>
      <c r="M21" s="51">
        <v>39.8293</v>
      </c>
      <c r="N21" s="52">
        <v>-0.17</v>
      </c>
      <c r="O21" s="52">
        <v>4.36</v>
      </c>
      <c r="P21" s="53">
        <f>I21*O21+N21</f>
        <v>4.19</v>
      </c>
      <c r="Q21" s="49">
        <f>L21/$I21</f>
        <v>166.884767</v>
      </c>
      <c r="R21" s="54">
        <f>P21/I21</f>
        <v>4.19</v>
      </c>
      <c r="S21" s="47">
        <v>45402</v>
      </c>
      <c r="T21" s="47">
        <v>45440</v>
      </c>
      <c r="U21" s="47">
        <v>45414</v>
      </c>
      <c r="V21" s="40">
        <f>U21-S21</f>
        <v>12</v>
      </c>
      <c r="W21" s="28"/>
      <c r="X21" s="11">
        <v>1</v>
      </c>
      <c r="Y21" s="11">
        <f>I21-X21</f>
        <v>0</v>
      </c>
      <c r="Z21" s="27"/>
      <c r="AA21" s="27"/>
      <c r="AB21" s="27"/>
      <c r="AC21" s="27"/>
      <c r="AD21" s="27"/>
      <c r="AE21" s="27"/>
      <c r="AF21" s="27"/>
      <c r="AG21" s="27"/>
      <c r="AH21" s="27"/>
      <c r="AI21" s="27"/>
      <c r="AJ21" s="27"/>
      <c r="AK21" s="27"/>
      <c r="AL21" s="27"/>
      <c r="AM21" s="27"/>
      <c r="AN21" s="27"/>
      <c r="AO21" s="27"/>
      <c r="AP21" s="27"/>
      <c r="AQ21" s="27"/>
      <c r="AR21" s="27"/>
      <c r="AS21" s="87"/>
    </row>
    <row r="22" ht="15" customHeight="1">
      <c r="A22" s="88">
        <v>21</v>
      </c>
      <c r="B22" s="46">
        <f>DATE(YEAR(C22),MONTH(C22),1)</f>
        <v>45383</v>
      </c>
      <c r="C22" s="63">
        <v>45401</v>
      </c>
      <c r="D22" s="62">
        <v>0</v>
      </c>
      <c r="E22" t="s" s="64">
        <v>116</v>
      </c>
      <c r="F22" t="s" s="64">
        <v>148</v>
      </c>
      <c r="G22" t="s" s="65">
        <v>149</v>
      </c>
      <c r="H22" t="s" s="48">
        <v>122</v>
      </c>
      <c r="I22" s="62">
        <v>1</v>
      </c>
      <c r="J22" s="69">
        <f>O22*M22</f>
        <v>172.859162</v>
      </c>
      <c r="K22" s="69">
        <f>N22*M22</f>
        <v>-12.745376</v>
      </c>
      <c r="L22" s="89">
        <f>I22*J22+K22</f>
        <v>160.113786</v>
      </c>
      <c r="M22" s="90">
        <v>39.8293</v>
      </c>
      <c r="N22" s="91">
        <v>-0.32</v>
      </c>
      <c r="O22" s="91">
        <v>4.34</v>
      </c>
      <c r="P22" s="92">
        <f>I22*O22+N22</f>
        <v>4.02</v>
      </c>
      <c r="Q22" s="49">
        <f>L22/$I22</f>
        <v>160.113786</v>
      </c>
      <c r="R22" s="54">
        <f>P22/I22</f>
        <v>4.02</v>
      </c>
      <c r="S22" s="63">
        <v>45402</v>
      </c>
      <c r="T22" s="63">
        <v>45440</v>
      </c>
      <c r="U22" s="63">
        <v>45414</v>
      </c>
      <c r="V22" s="72">
        <f>U22-S22</f>
        <v>12</v>
      </c>
      <c r="W22" s="62"/>
      <c r="X22" s="19">
        <v>1</v>
      </c>
      <c r="Y22" s="11">
        <f>I22-X22</f>
        <v>0</v>
      </c>
      <c r="Z22" s="27"/>
      <c r="AA22" s="19"/>
      <c r="AB22" s="19"/>
      <c r="AC22" s="19"/>
      <c r="AD22" s="19"/>
      <c r="AE22" s="19"/>
      <c r="AF22" s="19"/>
      <c r="AG22" s="19"/>
      <c r="AH22" s="19"/>
      <c r="AI22" s="19"/>
      <c r="AJ22" s="19"/>
      <c r="AK22" s="19"/>
      <c r="AL22" s="19"/>
      <c r="AM22" s="19"/>
      <c r="AN22" s="19"/>
      <c r="AO22" s="19"/>
      <c r="AP22" s="19"/>
      <c r="AQ22" s="19"/>
      <c r="AR22" s="19"/>
      <c r="AS22" s="24"/>
    </row>
    <row r="23" ht="15" customHeight="1">
      <c r="A23" s="93">
        <v>22</v>
      </c>
      <c r="B23" s="46">
        <f>DATE(YEAR(C23),MONTH(C23),1)</f>
        <v>45383</v>
      </c>
      <c r="C23" s="94">
        <v>45401</v>
      </c>
      <c r="D23" s="95">
        <v>0</v>
      </c>
      <c r="E23" t="s" s="96">
        <v>116</v>
      </c>
      <c r="F23" t="s" s="96">
        <v>150</v>
      </c>
      <c r="G23" t="s" s="97">
        <v>151</v>
      </c>
      <c r="H23" t="s" s="48">
        <v>125</v>
      </c>
      <c r="I23" s="95">
        <v>1</v>
      </c>
      <c r="J23" s="98">
        <f>O23*M23</f>
        <v>252.916055</v>
      </c>
      <c r="K23" s="98">
        <f>N23*M23</f>
        <v>-25.092459</v>
      </c>
      <c r="L23" s="99">
        <f>I23*J23+K23</f>
        <v>227.823596</v>
      </c>
      <c r="M23" s="100">
        <v>39.8293</v>
      </c>
      <c r="N23" s="101">
        <v>-0.63</v>
      </c>
      <c r="O23" s="101">
        <v>6.35</v>
      </c>
      <c r="P23" s="102">
        <f>I23*O23+N23</f>
        <v>5.72</v>
      </c>
      <c r="Q23" s="49">
        <f>L23/$I23</f>
        <v>227.823596</v>
      </c>
      <c r="R23" s="54">
        <f>P23/I23</f>
        <v>5.72</v>
      </c>
      <c r="S23" s="94">
        <v>45402</v>
      </c>
      <c r="T23" s="94">
        <v>45440</v>
      </c>
      <c r="U23" s="94">
        <v>45414</v>
      </c>
      <c r="V23" s="103">
        <f>U23-S23</f>
        <v>12</v>
      </c>
      <c r="W23" s="95"/>
      <c r="X23" s="104">
        <v>1</v>
      </c>
      <c r="Y23" s="11">
        <f>I23-X23</f>
        <v>0</v>
      </c>
      <c r="Z23" s="27"/>
      <c r="AA23" s="104"/>
      <c r="AB23" s="104"/>
      <c r="AC23" s="104"/>
      <c r="AD23" s="104"/>
      <c r="AE23" s="104"/>
      <c r="AF23" s="104"/>
      <c r="AG23" s="104"/>
      <c r="AH23" s="104"/>
      <c r="AI23" s="104"/>
      <c r="AJ23" s="104"/>
      <c r="AK23" s="104"/>
      <c r="AL23" s="104"/>
      <c r="AM23" s="104"/>
      <c r="AN23" s="104"/>
      <c r="AO23" s="104"/>
      <c r="AP23" s="104"/>
      <c r="AQ23" s="104"/>
      <c r="AR23" s="104"/>
      <c r="AS23" s="105"/>
    </row>
    <row r="24" ht="15" customHeight="1">
      <c r="A24" s="93">
        <v>23</v>
      </c>
      <c r="B24" s="46">
        <f>DATE(YEAR(C24),MONTH(C24),1)</f>
        <v>45383</v>
      </c>
      <c r="C24" s="94">
        <v>45401</v>
      </c>
      <c r="D24" s="95">
        <v>0</v>
      </c>
      <c r="E24" t="s" s="96">
        <v>116</v>
      </c>
      <c r="F24" t="s" s="96">
        <v>152</v>
      </c>
      <c r="G24" t="s" s="97">
        <v>153</v>
      </c>
      <c r="H24" t="s" s="48">
        <v>128</v>
      </c>
      <c r="I24" s="95">
        <v>1</v>
      </c>
      <c r="J24" s="98">
        <f>O24*M24</f>
        <v>169.989375</v>
      </c>
      <c r="K24" s="98">
        <f>N24*M24</f>
        <v>-3.99975</v>
      </c>
      <c r="L24" s="99">
        <f>I24*J24+K24</f>
        <v>165.989625</v>
      </c>
      <c r="M24" s="100">
        <v>39.9975</v>
      </c>
      <c r="N24" s="101">
        <v>-0.1</v>
      </c>
      <c r="O24" s="101">
        <v>4.25</v>
      </c>
      <c r="P24" s="102">
        <f>I24*O24+N24</f>
        <v>4.15</v>
      </c>
      <c r="Q24" s="49">
        <f>L24/$I24</f>
        <v>165.989625</v>
      </c>
      <c r="R24" s="54">
        <f>P24/I24</f>
        <v>4.15</v>
      </c>
      <c r="S24" s="94">
        <v>45401</v>
      </c>
      <c r="T24" s="94">
        <v>45440</v>
      </c>
      <c r="U24" s="94">
        <v>45409</v>
      </c>
      <c r="V24" s="103">
        <f>U24-S24</f>
        <v>8</v>
      </c>
      <c r="W24" s="95"/>
      <c r="X24" s="104">
        <v>1</v>
      </c>
      <c r="Y24" s="11">
        <f>I24-X24</f>
        <v>0</v>
      </c>
      <c r="Z24" s="27"/>
      <c r="AA24" s="104"/>
      <c r="AB24" s="104"/>
      <c r="AC24" s="104"/>
      <c r="AD24" s="104"/>
      <c r="AE24" s="104"/>
      <c r="AF24" s="104"/>
      <c r="AG24" s="104"/>
      <c r="AH24" s="104"/>
      <c r="AI24" s="104"/>
      <c r="AJ24" s="104"/>
      <c r="AK24" s="104"/>
      <c r="AL24" s="104"/>
      <c r="AM24" s="104"/>
      <c r="AN24" s="104"/>
      <c r="AO24" s="104"/>
      <c r="AP24" s="104"/>
      <c r="AQ24" s="104"/>
      <c r="AR24" s="104"/>
      <c r="AS24" s="105"/>
    </row>
    <row r="25" ht="15" customHeight="1">
      <c r="A25" s="77">
        <v>24</v>
      </c>
      <c r="B25" s="46">
        <f>DATE(YEAR(C25),MONTH(C25),1)</f>
        <v>45383</v>
      </c>
      <c r="C25" s="76">
        <v>45400</v>
      </c>
      <c r="D25" s="77">
        <v>0</v>
      </c>
      <c r="E25" t="s" s="78">
        <v>116</v>
      </c>
      <c r="F25" t="s" s="78">
        <v>154</v>
      </c>
      <c r="G25" t="s" s="79">
        <v>155</v>
      </c>
      <c r="H25" s="43"/>
      <c r="I25" s="106">
        <v>1</v>
      </c>
      <c r="J25" s="107">
        <v>550</v>
      </c>
      <c r="K25" s="107">
        <v>104</v>
      </c>
      <c r="L25" s="108">
        <f>I25*J25+K25</f>
        <v>654</v>
      </c>
      <c r="M25" s="80">
        <v>39.8293</v>
      </c>
      <c r="N25" s="109">
        <f>K25/M25</f>
        <v>2.61114305297859</v>
      </c>
      <c r="O25" s="109">
        <f>J25/M25</f>
        <v>13.8089296070983</v>
      </c>
      <c r="P25" s="109">
        <f>I25*O25+N25</f>
        <v>16.4200726600769</v>
      </c>
      <c r="Q25" s="49">
        <f>L25/$I25</f>
        <v>654</v>
      </c>
      <c r="R25" s="54">
        <f>P25/I25</f>
        <v>16.4200726600769</v>
      </c>
      <c r="S25" s="76">
        <v>45401</v>
      </c>
      <c r="T25" s="76"/>
      <c r="U25" s="76">
        <v>45402</v>
      </c>
      <c r="V25" s="85">
        <f>U25-S25</f>
        <v>1</v>
      </c>
      <c r="W25" s="25"/>
      <c r="X25" s="22">
        <v>1</v>
      </c>
      <c r="Y25" s="11">
        <f>I25-X25</f>
        <v>0</v>
      </c>
      <c r="Z25" s="27"/>
      <c r="AA25" s="26"/>
      <c r="AB25" s="26"/>
      <c r="AC25" s="26"/>
      <c r="AD25" s="26"/>
      <c r="AE25" s="26"/>
      <c r="AF25" s="26"/>
      <c r="AG25" s="26"/>
      <c r="AH25" s="26"/>
      <c r="AI25" s="26"/>
      <c r="AJ25" s="26"/>
      <c r="AK25" s="26"/>
      <c r="AL25" s="26"/>
      <c r="AM25" s="26"/>
      <c r="AN25" s="26"/>
      <c r="AO25" s="26"/>
      <c r="AP25" s="26"/>
      <c r="AQ25" s="26"/>
      <c r="AR25" s="26"/>
      <c r="AS25" s="26"/>
    </row>
    <row r="26" ht="15" customHeight="1">
      <c r="A26" s="43">
        <v>25</v>
      </c>
      <c r="B26" s="46">
        <f>DATE(YEAR(C26),MONTH(C26),1)</f>
        <v>45383</v>
      </c>
      <c r="C26" s="47">
        <v>45401</v>
      </c>
      <c r="D26" s="43">
        <v>1</v>
      </c>
      <c r="E26" t="s" s="33">
        <v>56</v>
      </c>
      <c r="F26" t="s" s="33">
        <v>156</v>
      </c>
      <c r="G26" t="s" s="48">
        <v>157</v>
      </c>
      <c r="H26" s="43"/>
      <c r="I26" s="56">
        <v>3</v>
      </c>
      <c r="J26" s="57">
        <v>0</v>
      </c>
      <c r="K26" s="57">
        <v>70</v>
      </c>
      <c r="L26" s="58">
        <f>I26*J26+K26</f>
        <v>70</v>
      </c>
      <c r="M26" s="49">
        <v>39.8293</v>
      </c>
      <c r="N26" s="54">
        <f>K26/M26</f>
        <v>1.75750013181251</v>
      </c>
      <c r="O26" s="54">
        <f>J26/M26</f>
        <v>0</v>
      </c>
      <c r="P26" s="54">
        <f>I26*O26+N26</f>
        <v>1.75750013181251</v>
      </c>
      <c r="Q26" s="49">
        <f>L26/$I26</f>
        <v>23.3333333333333</v>
      </c>
      <c r="R26" s="54">
        <f>P26/I26</f>
        <v>0.585833377270837</v>
      </c>
      <c r="S26" s="47">
        <v>45402</v>
      </c>
      <c r="T26" s="47"/>
      <c r="U26" s="47">
        <v>45403</v>
      </c>
      <c r="V26" s="40">
        <f>U26-S26</f>
        <v>1</v>
      </c>
      <c r="W26" s="28"/>
      <c r="X26" s="11">
        <v>3</v>
      </c>
      <c r="Y26" s="11">
        <f>I26-X26</f>
        <v>0</v>
      </c>
      <c r="Z26" s="27"/>
      <c r="AA26" s="27"/>
      <c r="AB26" s="27"/>
      <c r="AC26" s="27"/>
      <c r="AD26" s="27"/>
      <c r="AE26" s="27"/>
      <c r="AF26" s="27"/>
      <c r="AG26" s="27"/>
      <c r="AH26" s="27"/>
      <c r="AI26" s="27"/>
      <c r="AJ26" s="27"/>
      <c r="AK26" s="27"/>
      <c r="AL26" s="27"/>
      <c r="AM26" s="27"/>
      <c r="AN26" s="27"/>
      <c r="AO26" s="27"/>
      <c r="AP26" s="27"/>
      <c r="AQ26" s="27"/>
      <c r="AR26" s="27"/>
      <c r="AS26" s="27"/>
    </row>
    <row r="27" ht="14.6" customHeight="1">
      <c r="A27" s="43">
        <v>26</v>
      </c>
      <c r="B27" s="46">
        <f>DATE(YEAR(C27),MONTH(C27),1)</f>
        <v>45383</v>
      </c>
      <c r="C27" s="47">
        <v>45402</v>
      </c>
      <c r="D27" s="43">
        <v>0</v>
      </c>
      <c r="E27" t="s" s="33">
        <v>116</v>
      </c>
      <c r="F27" t="s" s="33">
        <v>158</v>
      </c>
      <c r="G27" t="s" s="33">
        <v>159</v>
      </c>
      <c r="H27" s="43"/>
      <c r="I27" s="56">
        <v>1</v>
      </c>
      <c r="J27" s="57">
        <v>160</v>
      </c>
      <c r="K27" s="57">
        <v>93</v>
      </c>
      <c r="L27" s="58">
        <f>I27*J27+K27</f>
        <v>253</v>
      </c>
      <c r="M27" s="49">
        <v>39.8293</v>
      </c>
      <c r="N27" s="54">
        <f>K27/M27</f>
        <v>2.33496446083662</v>
      </c>
      <c r="O27" s="54">
        <f>J27/M27</f>
        <v>4.01714315842859</v>
      </c>
      <c r="P27" s="54">
        <f>I27*O27+N27</f>
        <v>6.35210761926521</v>
      </c>
      <c r="Q27" s="49">
        <f>L27/$I27</f>
        <v>253</v>
      </c>
      <c r="R27" s="54">
        <f>P27/I27</f>
        <v>6.35210761926521</v>
      </c>
      <c r="S27" s="47">
        <v>45402</v>
      </c>
      <c r="T27" s="47"/>
      <c r="U27" s="47">
        <v>45403</v>
      </c>
      <c r="V27" s="40">
        <f>U27-S27</f>
        <v>1</v>
      </c>
      <c r="W27" s="28"/>
      <c r="X27" s="11">
        <v>1</v>
      </c>
      <c r="Y27" s="11">
        <f>I27-X27</f>
        <v>0</v>
      </c>
      <c r="Z27" s="27"/>
      <c r="AA27" s="27"/>
      <c r="AB27" s="27"/>
      <c r="AC27" s="27"/>
      <c r="AD27" s="27"/>
      <c r="AE27" s="27"/>
      <c r="AF27" s="27"/>
      <c r="AG27" s="27"/>
      <c r="AH27" s="27"/>
      <c r="AI27" s="27"/>
      <c r="AJ27" s="27"/>
      <c r="AK27" s="27"/>
      <c r="AL27" s="27"/>
      <c r="AM27" s="27"/>
      <c r="AN27" s="27"/>
      <c r="AO27" s="27"/>
      <c r="AP27" s="27"/>
      <c r="AQ27" s="27"/>
      <c r="AR27" s="27"/>
      <c r="AS27" s="27"/>
    </row>
    <row r="28" ht="15" customHeight="1">
      <c r="A28" s="43">
        <v>27</v>
      </c>
      <c r="B28" s="46">
        <f>DATE(YEAR(C28),MONTH(C28),1)</f>
        <v>45383</v>
      </c>
      <c r="C28" s="47">
        <v>45400</v>
      </c>
      <c r="D28" s="43">
        <v>0</v>
      </c>
      <c r="E28" t="s" s="33">
        <v>116</v>
      </c>
      <c r="F28" t="s" s="33">
        <v>160</v>
      </c>
      <c r="G28" t="s" s="48">
        <v>161</v>
      </c>
      <c r="H28" s="43"/>
      <c r="I28" s="56">
        <v>1</v>
      </c>
      <c r="J28" s="57">
        <v>2000</v>
      </c>
      <c r="K28" s="57">
        <v>150</v>
      </c>
      <c r="L28" s="58">
        <f>I28*J28+K28</f>
        <v>2150</v>
      </c>
      <c r="M28" s="49">
        <v>39.8293</v>
      </c>
      <c r="N28" s="54">
        <f>K28/M28</f>
        <v>3.76607171102681</v>
      </c>
      <c r="O28" s="54">
        <f>J28/M28</f>
        <v>50.2142894803574</v>
      </c>
      <c r="P28" s="54">
        <f>I28*O28+N28</f>
        <v>53.9803611913842</v>
      </c>
      <c r="Q28" s="49">
        <f>L28/$I28</f>
        <v>2150</v>
      </c>
      <c r="R28" s="54">
        <f>P28/I28</f>
        <v>53.9803611913842</v>
      </c>
      <c r="S28" s="47">
        <v>45401</v>
      </c>
      <c r="T28" s="47"/>
      <c r="U28" s="47">
        <v>45403</v>
      </c>
      <c r="V28" s="40">
        <f>U28-S28</f>
        <v>2</v>
      </c>
      <c r="W28" s="28"/>
      <c r="X28" s="11">
        <v>1</v>
      </c>
      <c r="Y28" s="11">
        <f>I28-X28</f>
        <v>0</v>
      </c>
      <c r="Z28" s="27"/>
      <c r="AA28" s="27"/>
      <c r="AB28" s="27"/>
      <c r="AC28" s="27"/>
      <c r="AD28" s="27"/>
      <c r="AE28" s="27"/>
      <c r="AF28" s="27"/>
      <c r="AG28" s="27"/>
      <c r="AH28" s="27"/>
      <c r="AI28" s="27"/>
      <c r="AJ28" s="27"/>
      <c r="AK28" s="27"/>
      <c r="AL28" s="27"/>
      <c r="AM28" s="27"/>
      <c r="AN28" s="27"/>
      <c r="AO28" s="27"/>
      <c r="AP28" s="27"/>
      <c r="AQ28" s="27"/>
      <c r="AR28" s="27"/>
      <c r="AS28" s="27"/>
    </row>
    <row r="29" ht="14.6" customHeight="1">
      <c r="A29" s="43">
        <v>28</v>
      </c>
      <c r="B29" s="46">
        <f>DATE(YEAR(C29),MONTH(C29),1)</f>
        <v>45383</v>
      </c>
      <c r="C29" s="47">
        <v>45402</v>
      </c>
      <c r="D29" s="43">
        <v>0</v>
      </c>
      <c r="E29" t="s" s="33">
        <v>162</v>
      </c>
      <c r="F29" t="s" s="33">
        <v>163</v>
      </c>
      <c r="G29" t="s" s="33">
        <v>164</v>
      </c>
      <c r="H29" s="43"/>
      <c r="I29" s="56">
        <v>1</v>
      </c>
      <c r="J29" s="57">
        <v>1600</v>
      </c>
      <c r="K29" s="57">
        <f>78+52</f>
        <v>130</v>
      </c>
      <c r="L29" s="58">
        <f>I29*J29+K29</f>
        <v>1730</v>
      </c>
      <c r="M29" s="49">
        <v>39.9984</v>
      </c>
      <c r="N29" s="54">
        <f>K29/M29</f>
        <v>3.25013000520021</v>
      </c>
      <c r="O29" s="54">
        <f>J29/M29</f>
        <v>40.0016000640026</v>
      </c>
      <c r="P29" s="54">
        <f>I29*O29+N29</f>
        <v>43.2517300692028</v>
      </c>
      <c r="Q29" s="49">
        <f>L29/$I29</f>
        <v>1730</v>
      </c>
      <c r="R29" s="54">
        <f>P29/I29</f>
        <v>43.2517300692028</v>
      </c>
      <c r="S29" s="47">
        <v>45402</v>
      </c>
      <c r="T29" s="47"/>
      <c r="U29" s="47">
        <v>45404</v>
      </c>
      <c r="V29" s="40">
        <f>U29-S29</f>
        <v>2</v>
      </c>
      <c r="W29" s="28"/>
      <c r="X29" s="11">
        <v>1</v>
      </c>
      <c r="Y29" s="11">
        <f>I29-X29</f>
        <v>0</v>
      </c>
      <c r="Z29" s="27"/>
      <c r="AA29" s="27"/>
      <c r="AB29" s="27"/>
      <c r="AC29" s="27"/>
      <c r="AD29" s="27"/>
      <c r="AE29" s="27"/>
      <c r="AF29" s="27"/>
      <c r="AG29" s="27"/>
      <c r="AH29" s="27"/>
      <c r="AI29" s="27"/>
      <c r="AJ29" s="27"/>
      <c r="AK29" s="27"/>
      <c r="AL29" s="27"/>
      <c r="AM29" s="27"/>
      <c r="AN29" s="27"/>
      <c r="AO29" s="27"/>
      <c r="AP29" s="27"/>
      <c r="AQ29" s="27"/>
      <c r="AR29" s="27"/>
      <c r="AS29" s="27"/>
    </row>
    <row r="30" ht="15" customHeight="1">
      <c r="A30" s="43">
        <v>29</v>
      </c>
      <c r="B30" s="46">
        <f>DATE(YEAR(C30),MONTH(C30),1)</f>
        <v>45383</v>
      </c>
      <c r="C30" s="47">
        <v>45401</v>
      </c>
      <c r="D30" s="43">
        <v>1</v>
      </c>
      <c r="E30" t="s" s="33">
        <v>116</v>
      </c>
      <c r="F30" t="s" s="33">
        <v>165</v>
      </c>
      <c r="G30" t="s" s="48">
        <v>166</v>
      </c>
      <c r="H30" t="s" s="48">
        <v>167</v>
      </c>
      <c r="I30" s="56">
        <v>1</v>
      </c>
      <c r="J30" s="57">
        <v>1624</v>
      </c>
      <c r="K30" s="57">
        <v>35</v>
      </c>
      <c r="L30" s="58">
        <f>I30*J30+K30</f>
        <v>1659</v>
      </c>
      <c r="M30" s="49">
        <v>39.9984</v>
      </c>
      <c r="N30" s="54">
        <f>K30/M30</f>
        <v>0.875035001400056</v>
      </c>
      <c r="O30" s="54">
        <f>J30/M30</f>
        <v>40.6016240649626</v>
      </c>
      <c r="P30" s="54">
        <f>I30*O30+N30</f>
        <v>41.4766590663627</v>
      </c>
      <c r="Q30" s="49">
        <f>L30/$I30</f>
        <v>1659</v>
      </c>
      <c r="R30" s="54">
        <f>P30/I30</f>
        <v>41.4766590663627</v>
      </c>
      <c r="S30" s="47">
        <v>45408</v>
      </c>
      <c r="T30" s="47"/>
      <c r="U30" s="47">
        <v>45409</v>
      </c>
      <c r="V30" s="40">
        <f>U30-S30</f>
        <v>1</v>
      </c>
      <c r="W30" s="28"/>
      <c r="X30" s="11">
        <v>1</v>
      </c>
      <c r="Y30" s="11">
        <f>I30-X30</f>
        <v>0</v>
      </c>
      <c r="Z30" s="27"/>
      <c r="AA30" s="27"/>
      <c r="AB30" s="27"/>
      <c r="AC30" s="27"/>
      <c r="AD30" s="27"/>
      <c r="AE30" s="27"/>
      <c r="AF30" s="27"/>
      <c r="AG30" s="27"/>
      <c r="AH30" s="27"/>
      <c r="AI30" s="27"/>
      <c r="AJ30" s="27"/>
      <c r="AK30" s="27"/>
      <c r="AL30" s="27"/>
      <c r="AM30" s="27"/>
      <c r="AN30" s="27"/>
      <c r="AO30" s="27"/>
      <c r="AP30" s="27"/>
      <c r="AQ30" s="27"/>
      <c r="AR30" s="27"/>
      <c r="AS30" s="27"/>
    </row>
    <row r="31" ht="15" customHeight="1">
      <c r="A31" s="62">
        <v>30</v>
      </c>
      <c r="B31" s="46">
        <f>DATE(YEAR(C31),MONTH(C31),1)</f>
        <v>45383</v>
      </c>
      <c r="C31" s="63">
        <v>45401</v>
      </c>
      <c r="D31" s="62">
        <v>1</v>
      </c>
      <c r="E31" t="s" s="64">
        <v>57</v>
      </c>
      <c r="F31" t="s" s="64">
        <v>168</v>
      </c>
      <c r="G31" t="s" s="65">
        <v>169</v>
      </c>
      <c r="H31" t="s" s="48">
        <v>170</v>
      </c>
      <c r="I31" s="66">
        <v>1</v>
      </c>
      <c r="J31" s="67">
        <v>2952</v>
      </c>
      <c r="K31" s="67">
        <v>35</v>
      </c>
      <c r="L31" s="68">
        <f>I31*J31+K31</f>
        <v>2987</v>
      </c>
      <c r="M31" s="69">
        <v>39.9984</v>
      </c>
      <c r="N31" s="71">
        <f>K31/M31</f>
        <v>0.875035001400056</v>
      </c>
      <c r="O31" s="71">
        <f>J31/M31</f>
        <v>73.8029521180847</v>
      </c>
      <c r="P31" s="71">
        <f>I31*O31+N31</f>
        <v>74.6779871194848</v>
      </c>
      <c r="Q31" s="49">
        <f>L31/$I31</f>
        <v>2987</v>
      </c>
      <c r="R31" s="54">
        <f>P31/I31</f>
        <v>74.6779871194848</v>
      </c>
      <c r="S31" s="63">
        <v>45408</v>
      </c>
      <c r="T31" s="63"/>
      <c r="U31" s="63">
        <v>45409</v>
      </c>
      <c r="V31" s="72">
        <f>U31-S31</f>
        <v>1</v>
      </c>
      <c r="W31" s="73"/>
      <c r="X31" s="19">
        <v>1</v>
      </c>
      <c r="Y31" s="11">
        <f>I31-X31</f>
        <v>0</v>
      </c>
      <c r="Z31" s="27"/>
      <c r="AA31" s="74"/>
      <c r="AB31" s="74"/>
      <c r="AC31" s="74"/>
      <c r="AD31" s="74"/>
      <c r="AE31" s="74"/>
      <c r="AF31" s="74"/>
      <c r="AG31" s="74"/>
      <c r="AH31" s="74"/>
      <c r="AI31" s="74"/>
      <c r="AJ31" s="74"/>
      <c r="AK31" s="74"/>
      <c r="AL31" s="74"/>
      <c r="AM31" s="74"/>
      <c r="AN31" s="74"/>
      <c r="AO31" s="74"/>
      <c r="AP31" s="74"/>
      <c r="AQ31" s="74"/>
      <c r="AR31" s="74"/>
      <c r="AS31" s="74"/>
    </row>
    <row r="32" ht="15" customHeight="1">
      <c r="A32" s="75">
        <v>31</v>
      </c>
      <c r="B32" s="46">
        <f>DATE(YEAR(C32),MONTH(C32),1)</f>
        <v>45383</v>
      </c>
      <c r="C32" s="76">
        <v>45402</v>
      </c>
      <c r="D32" s="77">
        <v>0</v>
      </c>
      <c r="E32" t="s" s="78">
        <v>116</v>
      </c>
      <c r="F32" t="s" s="78">
        <v>171</v>
      </c>
      <c r="G32" t="s" s="79">
        <v>172</v>
      </c>
      <c r="H32" t="s" s="48">
        <v>119</v>
      </c>
      <c r="I32" s="77">
        <v>1</v>
      </c>
      <c r="J32" s="80">
        <f>O32*M32</f>
        <v>319.587216</v>
      </c>
      <c r="K32" s="80">
        <f>N32*M32</f>
        <v>0</v>
      </c>
      <c r="L32" s="81">
        <f>I32*J32+K32</f>
        <v>319.587216</v>
      </c>
      <c r="M32" s="82">
        <v>39.9984</v>
      </c>
      <c r="N32" s="83"/>
      <c r="O32" s="83">
        <v>7.99</v>
      </c>
      <c r="P32" s="84">
        <f>I32*O32+N32</f>
        <v>7.99</v>
      </c>
      <c r="Q32" s="49">
        <f>L32/$I32</f>
        <v>319.587216</v>
      </c>
      <c r="R32" s="54">
        <f>P32/I32</f>
        <v>7.99</v>
      </c>
      <c r="S32" s="76">
        <v>45402</v>
      </c>
      <c r="T32" s="76"/>
      <c r="U32" s="76">
        <v>45409</v>
      </c>
      <c r="V32" s="85">
        <f>U32-S32</f>
        <v>7</v>
      </c>
      <c r="W32" s="77"/>
      <c r="X32" s="22">
        <v>1</v>
      </c>
      <c r="Y32" s="11">
        <f>I32-X32</f>
        <v>0</v>
      </c>
      <c r="Z32" s="27"/>
      <c r="AA32" s="22"/>
      <c r="AB32" s="22"/>
      <c r="AC32" s="22"/>
      <c r="AD32" s="22"/>
      <c r="AE32" s="22"/>
      <c r="AF32" s="22"/>
      <c r="AG32" s="22"/>
      <c r="AH32" s="22"/>
      <c r="AI32" s="22"/>
      <c r="AJ32" s="22"/>
      <c r="AK32" s="22"/>
      <c r="AL32" s="22"/>
      <c r="AM32" s="22"/>
      <c r="AN32" s="22"/>
      <c r="AO32" s="22"/>
      <c r="AP32" s="22"/>
      <c r="AQ32" s="22"/>
      <c r="AR32" s="22"/>
      <c r="AS32" s="23"/>
    </row>
    <row r="33" ht="15" customHeight="1">
      <c r="A33" s="86">
        <v>32</v>
      </c>
      <c r="B33" s="46">
        <f>DATE(YEAR(C33),MONTH(C33),1)</f>
        <v>45383</v>
      </c>
      <c r="C33" s="47">
        <v>45402</v>
      </c>
      <c r="D33" s="43">
        <v>0</v>
      </c>
      <c r="E33" t="s" s="33">
        <v>116</v>
      </c>
      <c r="F33" t="s" s="33">
        <v>140</v>
      </c>
      <c r="G33" t="s" s="48">
        <v>173</v>
      </c>
      <c r="H33" t="s" s="48">
        <v>119</v>
      </c>
      <c r="I33" s="43">
        <v>1</v>
      </c>
      <c r="J33" s="49">
        <f>O33*M33</f>
        <v>87.596496</v>
      </c>
      <c r="K33" s="49">
        <f>N33*M33</f>
        <v>0</v>
      </c>
      <c r="L33" s="50">
        <f>I33*J33+K33</f>
        <v>87.596496</v>
      </c>
      <c r="M33" s="51">
        <v>39.9984</v>
      </c>
      <c r="N33" s="52"/>
      <c r="O33" s="52">
        <v>2.19</v>
      </c>
      <c r="P33" s="53">
        <f>I33*O33+N33</f>
        <v>2.19</v>
      </c>
      <c r="Q33" s="49">
        <f>L33/$I33</f>
        <v>87.596496</v>
      </c>
      <c r="R33" s="54">
        <f>P33/I33</f>
        <v>2.19</v>
      </c>
      <c r="S33" s="47">
        <v>45402</v>
      </c>
      <c r="T33" s="47"/>
      <c r="U33" s="47">
        <v>45409</v>
      </c>
      <c r="V33" s="40">
        <f>U33-S33</f>
        <v>7</v>
      </c>
      <c r="W33" s="28"/>
      <c r="X33" s="11">
        <v>1</v>
      </c>
      <c r="Y33" s="11">
        <f>I33-X33</f>
        <v>0</v>
      </c>
      <c r="Z33" s="27"/>
      <c r="AA33" s="27"/>
      <c r="AB33" s="27"/>
      <c r="AC33" s="27"/>
      <c r="AD33" s="27"/>
      <c r="AE33" s="27"/>
      <c r="AF33" s="27"/>
      <c r="AG33" s="27"/>
      <c r="AH33" s="27"/>
      <c r="AI33" s="27"/>
      <c r="AJ33" s="27"/>
      <c r="AK33" s="27"/>
      <c r="AL33" s="27"/>
      <c r="AM33" s="27"/>
      <c r="AN33" s="27"/>
      <c r="AO33" s="27"/>
      <c r="AP33" s="27"/>
      <c r="AQ33" s="27"/>
      <c r="AR33" s="27"/>
      <c r="AS33" s="87"/>
    </row>
    <row r="34" ht="15" customHeight="1">
      <c r="A34" s="86">
        <v>33</v>
      </c>
      <c r="B34" s="46">
        <f>DATE(YEAR(C34),MONTH(C34),1)</f>
        <v>45383</v>
      </c>
      <c r="C34" s="47">
        <v>45402</v>
      </c>
      <c r="D34" s="43">
        <v>0</v>
      </c>
      <c r="E34" t="s" s="33">
        <v>116</v>
      </c>
      <c r="F34" t="s" s="33">
        <v>174</v>
      </c>
      <c r="G34" t="s" s="48">
        <v>175</v>
      </c>
      <c r="H34" t="s" s="48">
        <v>119</v>
      </c>
      <c r="I34" s="43">
        <v>1</v>
      </c>
      <c r="J34" s="49">
        <f>O34*M34</f>
        <v>175.592976</v>
      </c>
      <c r="K34" s="49">
        <f>N34*M34</f>
        <v>0</v>
      </c>
      <c r="L34" s="50">
        <f>I34*J34+K34</f>
        <v>175.592976</v>
      </c>
      <c r="M34" s="51">
        <v>39.9984</v>
      </c>
      <c r="N34" s="52"/>
      <c r="O34" s="52">
        <v>4.39</v>
      </c>
      <c r="P34" s="53">
        <f>I34*O34+N34</f>
        <v>4.39</v>
      </c>
      <c r="Q34" s="49">
        <f>L34/$I34</f>
        <v>175.592976</v>
      </c>
      <c r="R34" s="54">
        <f>P34/I34</f>
        <v>4.39</v>
      </c>
      <c r="S34" s="47">
        <v>45402</v>
      </c>
      <c r="T34" s="47"/>
      <c r="U34" s="47">
        <v>45409</v>
      </c>
      <c r="V34" s="40">
        <f>U34-S34</f>
        <v>7</v>
      </c>
      <c r="W34" s="28"/>
      <c r="X34" s="11">
        <v>1</v>
      </c>
      <c r="Y34" s="11">
        <f>I34-X34</f>
        <v>0</v>
      </c>
      <c r="Z34" s="27"/>
      <c r="AA34" s="27"/>
      <c r="AB34" s="27"/>
      <c r="AC34" s="27"/>
      <c r="AD34" s="27"/>
      <c r="AE34" s="27"/>
      <c r="AF34" s="27"/>
      <c r="AG34" s="27"/>
      <c r="AH34" s="27"/>
      <c r="AI34" s="27"/>
      <c r="AJ34" s="27"/>
      <c r="AK34" s="27"/>
      <c r="AL34" s="27"/>
      <c r="AM34" s="27"/>
      <c r="AN34" s="27"/>
      <c r="AO34" s="27"/>
      <c r="AP34" s="27"/>
      <c r="AQ34" s="27"/>
      <c r="AR34" s="27"/>
      <c r="AS34" s="87"/>
    </row>
    <row r="35" ht="15" customHeight="1">
      <c r="A35" s="86">
        <v>34</v>
      </c>
      <c r="B35" s="46">
        <f>DATE(YEAR(C35),MONTH(C35),1)</f>
        <v>45383</v>
      </c>
      <c r="C35" s="47">
        <v>45402</v>
      </c>
      <c r="D35" s="43">
        <v>0</v>
      </c>
      <c r="E35" t="s" s="33">
        <v>116</v>
      </c>
      <c r="F35" t="s" s="33">
        <v>176</v>
      </c>
      <c r="G35" t="s" s="48">
        <v>177</v>
      </c>
      <c r="H35" t="s" s="48">
        <v>119</v>
      </c>
      <c r="I35" s="43">
        <v>1</v>
      </c>
      <c r="J35" s="49">
        <f>O35*M35</f>
        <v>87.596496</v>
      </c>
      <c r="K35" s="49">
        <f>N35*M35</f>
        <v>0</v>
      </c>
      <c r="L35" s="50">
        <f>I35*J35+K35</f>
        <v>87.596496</v>
      </c>
      <c r="M35" s="51">
        <v>39.9984</v>
      </c>
      <c r="N35" s="52"/>
      <c r="O35" s="52">
        <v>2.19</v>
      </c>
      <c r="P35" s="53">
        <f>I35*O35+N35</f>
        <v>2.19</v>
      </c>
      <c r="Q35" s="49">
        <f>L35/$I35</f>
        <v>87.596496</v>
      </c>
      <c r="R35" s="54">
        <f>P35/I35</f>
        <v>2.19</v>
      </c>
      <c r="S35" s="47">
        <v>45402</v>
      </c>
      <c r="T35" s="47"/>
      <c r="U35" s="47">
        <v>45409</v>
      </c>
      <c r="V35" s="40">
        <f>U35-S35</f>
        <v>7</v>
      </c>
      <c r="W35" s="28"/>
      <c r="X35" s="11">
        <v>1</v>
      </c>
      <c r="Y35" s="11">
        <f>I35-X35</f>
        <v>0</v>
      </c>
      <c r="Z35" s="27"/>
      <c r="AA35" s="27"/>
      <c r="AB35" s="27"/>
      <c r="AC35" s="27"/>
      <c r="AD35" s="27"/>
      <c r="AE35" s="27"/>
      <c r="AF35" s="27"/>
      <c r="AG35" s="27"/>
      <c r="AH35" s="27"/>
      <c r="AI35" s="27"/>
      <c r="AJ35" s="27"/>
      <c r="AK35" s="27"/>
      <c r="AL35" s="27"/>
      <c r="AM35" s="27"/>
      <c r="AN35" s="27"/>
      <c r="AO35" s="27"/>
      <c r="AP35" s="27"/>
      <c r="AQ35" s="27"/>
      <c r="AR35" s="27"/>
      <c r="AS35" s="87"/>
    </row>
    <row r="36" ht="15" customHeight="1">
      <c r="A36" s="88">
        <v>35</v>
      </c>
      <c r="B36" s="46">
        <f>DATE(YEAR(C36),MONTH(C36),1)</f>
        <v>45383</v>
      </c>
      <c r="C36" s="63">
        <v>45402</v>
      </c>
      <c r="D36" s="62">
        <v>0</v>
      </c>
      <c r="E36" t="s" s="64">
        <v>116</v>
      </c>
      <c r="F36" t="s" s="64">
        <v>178</v>
      </c>
      <c r="G36" t="s" s="65">
        <v>179</v>
      </c>
      <c r="H36" t="s" s="48">
        <v>119</v>
      </c>
      <c r="I36" s="62">
        <v>1</v>
      </c>
      <c r="J36" s="69">
        <f>O36*M36</f>
        <v>127.594896</v>
      </c>
      <c r="K36" s="69">
        <f>N36*M36</f>
        <v>0</v>
      </c>
      <c r="L36" s="89">
        <f>I36*J36+K36</f>
        <v>127.594896</v>
      </c>
      <c r="M36" s="90">
        <v>39.9984</v>
      </c>
      <c r="N36" s="91"/>
      <c r="O36" s="91">
        <v>3.19</v>
      </c>
      <c r="P36" s="92">
        <f>I36*O36+N36</f>
        <v>3.19</v>
      </c>
      <c r="Q36" s="49">
        <f>L36/$I36</f>
        <v>127.594896</v>
      </c>
      <c r="R36" s="54">
        <f>P36/I36</f>
        <v>3.19</v>
      </c>
      <c r="S36" s="63">
        <v>45402</v>
      </c>
      <c r="T36" s="63"/>
      <c r="U36" s="63">
        <v>45409</v>
      </c>
      <c r="V36" s="72">
        <f>U36-S36</f>
        <v>7</v>
      </c>
      <c r="W36" s="62"/>
      <c r="X36" s="19">
        <v>1</v>
      </c>
      <c r="Y36" s="11">
        <f>I36-X36</f>
        <v>0</v>
      </c>
      <c r="Z36" s="27"/>
      <c r="AA36" s="19"/>
      <c r="AB36" s="19"/>
      <c r="AC36" s="19"/>
      <c r="AD36" s="19"/>
      <c r="AE36" s="19"/>
      <c r="AF36" s="19"/>
      <c r="AG36" s="19"/>
      <c r="AH36" s="19"/>
      <c r="AI36" s="19"/>
      <c r="AJ36" s="19"/>
      <c r="AK36" s="19"/>
      <c r="AL36" s="19"/>
      <c r="AM36" s="19"/>
      <c r="AN36" s="19"/>
      <c r="AO36" s="19"/>
      <c r="AP36" s="19"/>
      <c r="AQ36" s="19"/>
      <c r="AR36" s="19"/>
      <c r="AS36" s="24"/>
    </row>
    <row r="37" ht="15" customHeight="1">
      <c r="A37" s="75">
        <v>36</v>
      </c>
      <c r="B37" s="46">
        <f>DATE(YEAR(C37),MONTH(C37),1)</f>
        <v>45413</v>
      </c>
      <c r="C37" s="76">
        <v>45419</v>
      </c>
      <c r="D37" s="77">
        <v>1</v>
      </c>
      <c r="E37" t="s" s="78">
        <v>52</v>
      </c>
      <c r="F37" t="s" s="78">
        <v>96</v>
      </c>
      <c r="G37" t="s" s="79">
        <v>180</v>
      </c>
      <c r="H37" t="s" s="48">
        <v>119</v>
      </c>
      <c r="I37" s="77">
        <v>3</v>
      </c>
      <c r="J37" s="80">
        <f>O37*M37</f>
        <v>306.45461</v>
      </c>
      <c r="K37" s="80">
        <f>N37*M37</f>
        <v>-138.501564</v>
      </c>
      <c r="L37" s="81">
        <f>I37*J37+K37</f>
        <v>780.862266</v>
      </c>
      <c r="M37" s="82">
        <v>39.7993</v>
      </c>
      <c r="N37" s="83">
        <f>-(1.16+0.46+1.86)</f>
        <v>-3.48</v>
      </c>
      <c r="O37" s="83">
        <v>7.7</v>
      </c>
      <c r="P37" s="84">
        <f>I37*O37+N37</f>
        <v>19.62</v>
      </c>
      <c r="Q37" s="49">
        <f>L37/$I37</f>
        <v>260.287422</v>
      </c>
      <c r="R37" s="54">
        <f>P37/I37</f>
        <v>6.54</v>
      </c>
      <c r="S37" s="76">
        <v>45419</v>
      </c>
      <c r="T37" s="76">
        <v>45453</v>
      </c>
      <c r="U37" s="76">
        <v>45434</v>
      </c>
      <c r="V37" s="85">
        <f>U37-S37</f>
        <v>15</v>
      </c>
      <c r="W37" s="77"/>
      <c r="X37" s="22">
        <v>3</v>
      </c>
      <c r="Y37" s="11">
        <f>I37-X37</f>
        <v>0</v>
      </c>
      <c r="Z37" s="27"/>
      <c r="AA37" s="22"/>
      <c r="AB37" s="22"/>
      <c r="AC37" s="22"/>
      <c r="AD37" s="22"/>
      <c r="AE37" s="22"/>
      <c r="AF37" s="22"/>
      <c r="AG37" s="22"/>
      <c r="AH37" s="22"/>
      <c r="AI37" s="22"/>
      <c r="AJ37" s="22"/>
      <c r="AK37" s="22"/>
      <c r="AL37" s="22"/>
      <c r="AM37" s="22"/>
      <c r="AN37" s="22"/>
      <c r="AO37" s="22"/>
      <c r="AP37" s="22"/>
      <c r="AQ37" s="22"/>
      <c r="AR37" s="22"/>
      <c r="AS37" s="23"/>
    </row>
    <row r="38" ht="15" customHeight="1">
      <c r="A38" s="86">
        <v>37</v>
      </c>
      <c r="B38" s="46">
        <f>DATE(YEAR(C38),MONTH(C38),1)</f>
        <v>45413</v>
      </c>
      <c r="C38" s="47">
        <v>45419</v>
      </c>
      <c r="D38" s="43">
        <v>1</v>
      </c>
      <c r="E38" t="s" s="33">
        <v>50</v>
      </c>
      <c r="F38" t="s" s="33">
        <v>99</v>
      </c>
      <c r="G38" t="s" s="48">
        <v>181</v>
      </c>
      <c r="H38" t="s" s="48">
        <v>119</v>
      </c>
      <c r="I38" s="43">
        <v>2</v>
      </c>
      <c r="J38" s="49">
        <f>O38*M38</f>
        <v>2523.27562</v>
      </c>
      <c r="K38" s="49">
        <f>N38*M38</f>
        <v>-546.046396</v>
      </c>
      <c r="L38" s="50">
        <f>I38*J38+K38</f>
        <v>4500.504844</v>
      </c>
      <c r="M38" s="51">
        <v>39.7993</v>
      </c>
      <c r="N38" s="52">
        <v>-13.72</v>
      </c>
      <c r="O38" s="52">
        <v>63.4</v>
      </c>
      <c r="P38" s="53">
        <f>I38*O38+N38</f>
        <v>113.08</v>
      </c>
      <c r="Q38" s="49">
        <f>L38/$I38</f>
        <v>2250.252422</v>
      </c>
      <c r="R38" s="54">
        <f>P38/I38</f>
        <v>56.54</v>
      </c>
      <c r="S38" s="47">
        <v>45420</v>
      </c>
      <c r="T38" s="47">
        <v>45437</v>
      </c>
      <c r="U38" s="47">
        <v>45429</v>
      </c>
      <c r="V38" s="40">
        <f>U38-S38</f>
        <v>9</v>
      </c>
      <c r="W38" s="28"/>
      <c r="X38" s="11">
        <v>2</v>
      </c>
      <c r="Y38" s="11">
        <f>I38-X38</f>
        <v>0</v>
      </c>
      <c r="Z38" s="27"/>
      <c r="AA38" s="27"/>
      <c r="AB38" s="27"/>
      <c r="AC38" s="27"/>
      <c r="AD38" s="27"/>
      <c r="AE38" s="27"/>
      <c r="AF38" s="27"/>
      <c r="AG38" s="27"/>
      <c r="AH38" s="27"/>
      <c r="AI38" s="27"/>
      <c r="AJ38" s="27"/>
      <c r="AK38" s="27"/>
      <c r="AL38" s="27"/>
      <c r="AM38" s="27"/>
      <c r="AN38" s="27"/>
      <c r="AO38" s="27"/>
      <c r="AP38" s="27"/>
      <c r="AQ38" s="27"/>
      <c r="AR38" s="27"/>
      <c r="AS38" s="87"/>
    </row>
    <row r="39" ht="15" customHeight="1">
      <c r="A39" s="86">
        <v>38</v>
      </c>
      <c r="B39" s="46">
        <f>DATE(YEAR(C39),MONTH(C39),1)</f>
        <v>45413</v>
      </c>
      <c r="C39" s="47">
        <v>45419</v>
      </c>
      <c r="D39" s="43">
        <v>1</v>
      </c>
      <c r="E39" t="s" s="33">
        <v>46</v>
      </c>
      <c r="F39" t="s" s="33">
        <v>47</v>
      </c>
      <c r="G39" t="s" s="48">
        <v>182</v>
      </c>
      <c r="H39" t="s" s="48">
        <v>119</v>
      </c>
      <c r="I39" s="43">
        <v>1</v>
      </c>
      <c r="J39" s="49">
        <f>O39*M39</f>
        <v>708.42754</v>
      </c>
      <c r="K39" s="49">
        <f>N39*M39</f>
        <v>-42.983244</v>
      </c>
      <c r="L39" s="50">
        <f>I39*J39+K39</f>
        <v>665.444296</v>
      </c>
      <c r="M39" s="51">
        <v>39.7993</v>
      </c>
      <c r="N39" s="52">
        <v>-1.08</v>
      </c>
      <c r="O39" s="52">
        <v>17.8</v>
      </c>
      <c r="P39" s="53">
        <f>I39*O39+N39</f>
        <v>16.72</v>
      </c>
      <c r="Q39" s="49">
        <f>L39/$I39</f>
        <v>665.444296</v>
      </c>
      <c r="R39" s="54">
        <f>P39/I39</f>
        <v>16.72</v>
      </c>
      <c r="S39" s="47">
        <v>45421</v>
      </c>
      <c r="T39" s="47">
        <v>45453</v>
      </c>
      <c r="U39" s="47">
        <v>45434</v>
      </c>
      <c r="V39" s="40">
        <f>U39-S39</f>
        <v>13</v>
      </c>
      <c r="W39" s="28"/>
      <c r="X39" s="110">
        <v>1</v>
      </c>
      <c r="Y39" s="11">
        <f>I39-X39</f>
        <v>0</v>
      </c>
      <c r="Z39" s="27"/>
      <c r="AA39" s="27"/>
      <c r="AB39" s="27"/>
      <c r="AC39" s="27"/>
      <c r="AD39" s="27"/>
      <c r="AE39" s="27"/>
      <c r="AF39" s="27"/>
      <c r="AG39" s="27"/>
      <c r="AH39" s="27"/>
      <c r="AI39" s="27"/>
      <c r="AJ39" s="27"/>
      <c r="AK39" s="27"/>
      <c r="AL39" s="27"/>
      <c r="AM39" s="27"/>
      <c r="AN39" s="27"/>
      <c r="AO39" s="27"/>
      <c r="AP39" s="27"/>
      <c r="AQ39" s="27"/>
      <c r="AR39" s="27"/>
      <c r="AS39" s="87"/>
    </row>
    <row r="40" ht="15" customHeight="1">
      <c r="A40" s="86">
        <v>39</v>
      </c>
      <c r="B40" s="46">
        <f>DATE(YEAR(C40),MONTH(C40),1)</f>
        <v>45413</v>
      </c>
      <c r="C40" s="47">
        <v>45419</v>
      </c>
      <c r="D40" s="43">
        <v>1</v>
      </c>
      <c r="E40" t="s" s="33">
        <v>48</v>
      </c>
      <c r="F40" t="s" s="33">
        <v>133</v>
      </c>
      <c r="G40" t="s" s="48">
        <v>183</v>
      </c>
      <c r="H40" t="s" s="48">
        <v>119</v>
      </c>
      <c r="I40" s="43">
        <v>3</v>
      </c>
      <c r="J40" s="49">
        <f>O40*M40</f>
        <v>477.989593</v>
      </c>
      <c r="K40" s="49">
        <f>N40*M40</f>
        <v>-181.882801</v>
      </c>
      <c r="L40" s="50">
        <f>I40*J40+K40</f>
        <v>1252.085978</v>
      </c>
      <c r="M40" s="51">
        <v>39.7993</v>
      </c>
      <c r="N40" s="52">
        <v>-4.57</v>
      </c>
      <c r="O40" s="52">
        <v>12.01</v>
      </c>
      <c r="P40" s="53">
        <f>I40*O40+N40</f>
        <v>31.46</v>
      </c>
      <c r="Q40" s="49">
        <f>L40/$I40</f>
        <v>417.361992666667</v>
      </c>
      <c r="R40" s="111">
        <f>P40/I40</f>
        <v>10.4866666666667</v>
      </c>
      <c r="S40" s="112">
        <v>45421</v>
      </c>
      <c r="T40" s="112">
        <v>45453</v>
      </c>
      <c r="U40" s="112">
        <v>45434</v>
      </c>
      <c r="V40" s="113">
        <f>U40-S40</f>
        <v>13</v>
      </c>
      <c r="W40" s="114"/>
      <c r="X40" s="39">
        <v>2</v>
      </c>
      <c r="Y40" s="37">
        <f>I40-X40</f>
        <v>1</v>
      </c>
      <c r="Z40" s="27"/>
      <c r="AA40" s="27"/>
      <c r="AB40" s="27"/>
      <c r="AC40" s="27"/>
      <c r="AD40" s="27"/>
      <c r="AE40" s="27"/>
      <c r="AF40" s="27"/>
      <c r="AG40" s="27"/>
      <c r="AH40" s="27"/>
      <c r="AI40" s="27"/>
      <c r="AJ40" s="27"/>
      <c r="AK40" s="27"/>
      <c r="AL40" s="27"/>
      <c r="AM40" s="27"/>
      <c r="AN40" s="27"/>
      <c r="AO40" s="27"/>
      <c r="AP40" s="27"/>
      <c r="AQ40" s="27"/>
      <c r="AR40" s="27"/>
      <c r="AS40" s="87"/>
    </row>
    <row r="41" ht="15" customHeight="1">
      <c r="A41" s="86">
        <v>40</v>
      </c>
      <c r="B41" s="46">
        <f>DATE(YEAR(C41),MONTH(C41),1)</f>
        <v>45413</v>
      </c>
      <c r="C41" s="47">
        <v>45419</v>
      </c>
      <c r="D41" s="43">
        <v>0</v>
      </c>
      <c r="E41" t="s" s="33">
        <v>184</v>
      </c>
      <c r="F41" t="s" s="33">
        <v>185</v>
      </c>
      <c r="G41" t="s" s="48">
        <v>186</v>
      </c>
      <c r="H41" t="s" s="48">
        <v>119</v>
      </c>
      <c r="I41" s="43">
        <v>5</v>
      </c>
      <c r="J41" s="49">
        <f>O41*M41</f>
        <v>103.47818</v>
      </c>
      <c r="K41" s="49">
        <f>N41*M41</f>
        <v>-58.902964</v>
      </c>
      <c r="L41" s="50">
        <f>I41*J41+K41</f>
        <v>458.487936</v>
      </c>
      <c r="M41" s="51">
        <v>39.7993</v>
      </c>
      <c r="N41" s="52">
        <v>-1.48</v>
      </c>
      <c r="O41" s="52">
        <v>2.6</v>
      </c>
      <c r="P41" s="53">
        <f>I41*O41+N41</f>
        <v>11.52</v>
      </c>
      <c r="Q41" s="49">
        <f>L41/$I41</f>
        <v>91.6975872</v>
      </c>
      <c r="R41" s="54">
        <f>P41/I41</f>
        <v>2.304</v>
      </c>
      <c r="S41" s="47">
        <v>45421</v>
      </c>
      <c r="T41" s="47">
        <v>45455</v>
      </c>
      <c r="U41" s="47">
        <v>45434</v>
      </c>
      <c r="V41" s="40">
        <f>U41-S41</f>
        <v>13</v>
      </c>
      <c r="W41" s="28"/>
      <c r="X41" s="115">
        <v>2</v>
      </c>
      <c r="Y41" s="11">
        <f>I41-X41</f>
        <v>3</v>
      </c>
      <c r="Z41" s="27"/>
      <c r="AA41" s="27"/>
      <c r="AB41" s="27"/>
      <c r="AC41" s="27"/>
      <c r="AD41" s="27"/>
      <c r="AE41" s="27"/>
      <c r="AF41" s="27"/>
      <c r="AG41" s="27"/>
      <c r="AH41" s="27"/>
      <c r="AI41" s="27"/>
      <c r="AJ41" s="27"/>
      <c r="AK41" s="27"/>
      <c r="AL41" s="27"/>
      <c r="AM41" s="27"/>
      <c r="AN41" s="27"/>
      <c r="AO41" s="27"/>
      <c r="AP41" s="27"/>
      <c r="AQ41" s="27"/>
      <c r="AR41" s="27"/>
      <c r="AS41" s="87"/>
    </row>
    <row r="42" ht="15" customHeight="1">
      <c r="A42" s="88">
        <v>41</v>
      </c>
      <c r="B42" s="46">
        <f>DATE(YEAR(C42),MONTH(C42),1)</f>
        <v>45413</v>
      </c>
      <c r="C42" s="63">
        <v>45419</v>
      </c>
      <c r="D42" s="62">
        <v>1</v>
      </c>
      <c r="E42" t="s" s="64">
        <v>41</v>
      </c>
      <c r="F42" t="s" s="64">
        <v>106</v>
      </c>
      <c r="G42" t="s" s="65">
        <v>187</v>
      </c>
      <c r="H42" t="s" s="48">
        <v>119</v>
      </c>
      <c r="I42" s="62">
        <v>1</v>
      </c>
      <c r="J42" s="69">
        <f>O42*M42</f>
        <v>1781.018675</v>
      </c>
      <c r="K42" s="69">
        <f>N42*M42</f>
        <v>-187.05671</v>
      </c>
      <c r="L42" s="89">
        <f>I42*J42+K42</f>
        <v>1593.961965</v>
      </c>
      <c r="M42" s="90">
        <v>39.7993</v>
      </c>
      <c r="N42" s="91">
        <v>-4.7</v>
      </c>
      <c r="O42" s="91">
        <v>44.75</v>
      </c>
      <c r="P42" s="92">
        <f>I42*O42+N42</f>
        <v>40.05</v>
      </c>
      <c r="Q42" s="49">
        <f>L42/$I42</f>
        <v>1593.961965</v>
      </c>
      <c r="R42" s="54">
        <f>P42/I42</f>
        <v>40.05</v>
      </c>
      <c r="S42" s="63">
        <v>45421</v>
      </c>
      <c r="T42" s="63">
        <v>45455</v>
      </c>
      <c r="U42" s="63">
        <v>45431</v>
      </c>
      <c r="V42" s="72">
        <f>U42-S42</f>
        <v>10</v>
      </c>
      <c r="W42" s="62"/>
      <c r="X42" s="19">
        <v>1</v>
      </c>
      <c r="Y42" s="11">
        <f>I42-X42</f>
        <v>0</v>
      </c>
      <c r="Z42" s="27"/>
      <c r="AA42" s="19"/>
      <c r="AB42" s="19"/>
      <c r="AC42" s="19"/>
      <c r="AD42" s="19"/>
      <c r="AE42" s="19"/>
      <c r="AF42" s="19"/>
      <c r="AG42" s="19"/>
      <c r="AH42" s="19"/>
      <c r="AI42" s="19"/>
      <c r="AJ42" s="19"/>
      <c r="AK42" s="19"/>
      <c r="AL42" s="19"/>
      <c r="AM42" s="19"/>
      <c r="AN42" s="19"/>
      <c r="AO42" s="19"/>
      <c r="AP42" s="19"/>
      <c r="AQ42" s="19"/>
      <c r="AR42" s="19"/>
      <c r="AS42" s="24"/>
    </row>
    <row r="43" ht="15" customHeight="1">
      <c r="A43" s="75">
        <v>42</v>
      </c>
      <c r="B43" s="46">
        <f>DATE(YEAR(C43),MONTH(C43),1)</f>
        <v>45413</v>
      </c>
      <c r="C43" s="76">
        <v>45419</v>
      </c>
      <c r="D43" s="77">
        <v>1</v>
      </c>
      <c r="E43" t="s" s="78">
        <v>13</v>
      </c>
      <c r="F43" t="s" s="78">
        <v>113</v>
      </c>
      <c r="G43" t="s" s="79">
        <v>188</v>
      </c>
      <c r="H43" t="s" s="48">
        <v>119</v>
      </c>
      <c r="I43" s="77">
        <v>1</v>
      </c>
      <c r="J43" s="80">
        <f>O43*M43</f>
        <v>2158.719456</v>
      </c>
      <c r="K43" s="80">
        <f>N43*M43</f>
        <v>-109.44835</v>
      </c>
      <c r="L43" s="81">
        <f>I43*J43+K43</f>
        <v>2049.271106</v>
      </c>
      <c r="M43" s="82">
        <v>39.7994</v>
      </c>
      <c r="N43" s="83">
        <v>-2.75</v>
      </c>
      <c r="O43" s="83">
        <v>54.24</v>
      </c>
      <c r="P43" s="84">
        <f>I43*O43+N43</f>
        <v>51.49</v>
      </c>
      <c r="Q43" s="49">
        <f>L43/$I43</f>
        <v>2049.271106</v>
      </c>
      <c r="R43" s="54">
        <f>P43/I43</f>
        <v>51.49</v>
      </c>
      <c r="S43" s="76">
        <v>45421</v>
      </c>
      <c r="T43" s="76">
        <v>45455</v>
      </c>
      <c r="U43" s="76">
        <v>45431</v>
      </c>
      <c r="V43" s="85">
        <f>U43-S43</f>
        <v>10</v>
      </c>
      <c r="W43" s="77"/>
      <c r="X43" s="22">
        <v>1</v>
      </c>
      <c r="Y43" s="11">
        <f>I43-X43</f>
        <v>0</v>
      </c>
      <c r="Z43" s="27"/>
      <c r="AA43" s="22"/>
      <c r="AB43" s="22"/>
      <c r="AC43" s="22"/>
      <c r="AD43" s="22"/>
      <c r="AE43" s="22"/>
      <c r="AF43" s="22"/>
      <c r="AG43" s="22"/>
      <c r="AH43" s="22"/>
      <c r="AI43" s="22"/>
      <c r="AJ43" s="22"/>
      <c r="AK43" s="22"/>
      <c r="AL43" s="22"/>
      <c r="AM43" s="22"/>
      <c r="AN43" s="22"/>
      <c r="AO43" s="22"/>
      <c r="AP43" s="22"/>
      <c r="AQ43" s="22"/>
      <c r="AR43" s="22"/>
      <c r="AS43" s="23"/>
    </row>
    <row r="44" ht="15" customHeight="1">
      <c r="A44" s="88">
        <v>43</v>
      </c>
      <c r="B44" s="46">
        <f>DATE(YEAR(C44),MONTH(C44),1)</f>
        <v>45413</v>
      </c>
      <c r="C44" s="63">
        <v>45419</v>
      </c>
      <c r="D44" s="62">
        <v>1</v>
      </c>
      <c r="E44" t="s" s="64">
        <v>13</v>
      </c>
      <c r="F44" t="s" s="64">
        <v>113</v>
      </c>
      <c r="G44" t="s" s="65">
        <v>189</v>
      </c>
      <c r="H44" t="s" s="48">
        <v>119</v>
      </c>
      <c r="I44" s="62">
        <v>1</v>
      </c>
      <c r="J44" s="69">
        <f>O44*M44</f>
        <v>2115.736104</v>
      </c>
      <c r="K44" s="69">
        <f>N44*M44</f>
        <v>-107.45838</v>
      </c>
      <c r="L44" s="89">
        <f>I44*J44+K44</f>
        <v>2008.277724</v>
      </c>
      <c r="M44" s="90">
        <v>39.7994</v>
      </c>
      <c r="N44" s="91">
        <v>-2.7</v>
      </c>
      <c r="O44" s="91">
        <v>53.16</v>
      </c>
      <c r="P44" s="92">
        <f>I44*O44+N44</f>
        <v>50.46</v>
      </c>
      <c r="Q44" s="49">
        <f>L44/$I44</f>
        <v>2008.277724</v>
      </c>
      <c r="R44" s="54">
        <f>P44/I44</f>
        <v>50.46</v>
      </c>
      <c r="S44" s="63">
        <v>45421</v>
      </c>
      <c r="T44" s="63">
        <v>45455</v>
      </c>
      <c r="U44" s="63">
        <v>45431</v>
      </c>
      <c r="V44" s="72">
        <f>U44-S44</f>
        <v>10</v>
      </c>
      <c r="W44" t="s" s="64">
        <v>190</v>
      </c>
      <c r="X44" s="19">
        <v>1</v>
      </c>
      <c r="Y44" s="11">
        <f>I44-X44</f>
        <v>0</v>
      </c>
      <c r="Z44" s="11"/>
      <c r="AA44" s="19"/>
      <c r="AB44" s="19"/>
      <c r="AC44" s="19"/>
      <c r="AD44" s="19"/>
      <c r="AE44" s="19"/>
      <c r="AF44" s="19"/>
      <c r="AG44" s="19"/>
      <c r="AH44" s="19"/>
      <c r="AI44" s="19"/>
      <c r="AJ44" s="19"/>
      <c r="AK44" s="19"/>
      <c r="AL44" s="19"/>
      <c r="AM44" s="19"/>
      <c r="AN44" s="19"/>
      <c r="AO44" s="19"/>
      <c r="AP44" s="19"/>
      <c r="AQ44" s="19"/>
      <c r="AR44" s="19"/>
      <c r="AS44" s="24"/>
    </row>
    <row r="45" ht="15" customHeight="1">
      <c r="A45" s="75">
        <v>44</v>
      </c>
      <c r="B45" s="46">
        <f>DATE(YEAR(C45),MONTH(C45),1)</f>
        <v>45413</v>
      </c>
      <c r="C45" s="76">
        <v>45437</v>
      </c>
      <c r="D45" s="77">
        <v>1</v>
      </c>
      <c r="E45" t="s" s="78">
        <v>48</v>
      </c>
      <c r="F45" t="s" s="78">
        <v>191</v>
      </c>
      <c r="G45" t="s" s="79">
        <v>192</v>
      </c>
      <c r="H45" t="s" s="48">
        <v>119</v>
      </c>
      <c r="I45" s="106">
        <v>2</v>
      </c>
      <c r="J45" s="107">
        <v>530</v>
      </c>
      <c r="K45" s="107">
        <v>70</v>
      </c>
      <c r="L45" s="108">
        <f>I45*J45+K45</f>
        <v>1130</v>
      </c>
      <c r="M45" s="80">
        <v>39.7993</v>
      </c>
      <c r="N45" s="109">
        <f>K45/M45</f>
        <v>1.7588249039556</v>
      </c>
      <c r="O45" s="109">
        <f>J45/M45</f>
        <v>13.3168171299495</v>
      </c>
      <c r="P45" s="109">
        <f>I45*O45+N45</f>
        <v>28.3924591638546</v>
      </c>
      <c r="Q45" s="49">
        <f>L45/$I45</f>
        <v>565</v>
      </c>
      <c r="R45" s="54">
        <f>P45/I45</f>
        <v>14.1962295819273</v>
      </c>
      <c r="S45" s="76">
        <v>45437</v>
      </c>
      <c r="T45" s="76"/>
      <c r="U45" s="76">
        <v>45438</v>
      </c>
      <c r="V45" s="85">
        <f>U45-S45</f>
        <v>1</v>
      </c>
      <c r="W45" s="25"/>
      <c r="X45" s="22">
        <v>2</v>
      </c>
      <c r="Y45" s="11">
        <f>I45-X45</f>
        <v>0</v>
      </c>
      <c r="Z45" s="27"/>
      <c r="AA45" s="26"/>
      <c r="AB45" s="26"/>
      <c r="AC45" s="26"/>
      <c r="AD45" s="26"/>
      <c r="AE45" s="26"/>
      <c r="AF45" s="26"/>
      <c r="AG45" s="26"/>
      <c r="AH45" s="26"/>
      <c r="AI45" s="26"/>
      <c r="AJ45" s="26"/>
      <c r="AK45" s="26"/>
      <c r="AL45" s="26"/>
      <c r="AM45" s="26"/>
      <c r="AN45" s="26"/>
      <c r="AO45" s="26"/>
      <c r="AP45" s="26"/>
      <c r="AQ45" s="26"/>
      <c r="AR45" s="26"/>
      <c r="AS45" s="26"/>
    </row>
    <row r="46" ht="15" customHeight="1">
      <c r="A46" s="43">
        <v>45</v>
      </c>
      <c r="B46" s="46">
        <f>DATE(YEAR(C46),MONTH(C46),1)</f>
        <v>45413</v>
      </c>
      <c r="C46" s="47">
        <v>45443</v>
      </c>
      <c r="D46" s="43">
        <v>1</v>
      </c>
      <c r="E46" t="s" s="33">
        <v>57</v>
      </c>
      <c r="F46" t="s" s="33">
        <v>193</v>
      </c>
      <c r="G46" t="s" s="48">
        <v>169</v>
      </c>
      <c r="H46" t="s" s="48">
        <v>119</v>
      </c>
      <c r="I46" s="56">
        <v>2</v>
      </c>
      <c r="J46" s="57">
        <v>2952</v>
      </c>
      <c r="K46" s="57">
        <v>70</v>
      </c>
      <c r="L46" s="58">
        <f>I46*J46+K46</f>
        <v>5974</v>
      </c>
      <c r="M46" s="49">
        <v>41</v>
      </c>
      <c r="N46" s="116">
        <f>K46/M46</f>
        <v>1.70731707317073</v>
      </c>
      <c r="O46" s="116">
        <f>J46/M46</f>
        <v>72</v>
      </c>
      <c r="P46" s="54">
        <f>I46*O46+N46</f>
        <v>145.707317073171</v>
      </c>
      <c r="Q46" s="49">
        <f>L46/$I46</f>
        <v>2987</v>
      </c>
      <c r="R46" s="54">
        <f>P46/I46</f>
        <v>72.8536585365855</v>
      </c>
      <c r="S46" s="47">
        <v>45443</v>
      </c>
      <c r="T46" s="47"/>
      <c r="U46" s="47">
        <v>45444</v>
      </c>
      <c r="V46" s="40">
        <f>U46-S46</f>
        <v>1</v>
      </c>
      <c r="W46" s="28"/>
      <c r="X46" s="11">
        <v>2</v>
      </c>
      <c r="Y46" s="11">
        <f>I46-X46</f>
        <v>0</v>
      </c>
      <c r="Z46" s="27"/>
      <c r="AA46" s="27"/>
      <c r="AB46" s="27"/>
      <c r="AC46" s="27"/>
      <c r="AD46" s="27"/>
      <c r="AE46" s="27"/>
      <c r="AF46" s="27"/>
      <c r="AG46" s="27"/>
      <c r="AH46" s="27"/>
      <c r="AI46" s="27"/>
      <c r="AJ46" s="27"/>
      <c r="AK46" s="27"/>
      <c r="AL46" s="27"/>
      <c r="AM46" s="27"/>
      <c r="AN46" s="27"/>
      <c r="AO46" s="27"/>
      <c r="AP46" s="27"/>
      <c r="AQ46" s="27"/>
      <c r="AR46" s="27"/>
      <c r="AS46" s="27"/>
    </row>
    <row r="47" ht="15" customHeight="1">
      <c r="A47" s="43">
        <v>46</v>
      </c>
      <c r="B47" s="46">
        <f>DATE(YEAR(C47),MONTH(C47),1)</f>
        <v>45444</v>
      </c>
      <c r="C47" s="47">
        <v>45445</v>
      </c>
      <c r="D47" s="43">
        <v>1</v>
      </c>
      <c r="E47" t="s" s="33">
        <v>116</v>
      </c>
      <c r="F47" t="s" s="33">
        <v>194</v>
      </c>
      <c r="G47" t="s" s="48">
        <v>195</v>
      </c>
      <c r="H47" t="s" s="48">
        <v>119</v>
      </c>
      <c r="I47" s="43">
        <v>1</v>
      </c>
      <c r="J47" s="60">
        <f>O47*M47</f>
        <v>21177.2925</v>
      </c>
      <c r="K47" s="60">
        <f>N47*M47</f>
        <v>-1961.0955</v>
      </c>
      <c r="L47" s="50">
        <f>I47*J47+K47</f>
        <v>19216.197</v>
      </c>
      <c r="M47" s="51">
        <v>40.95</v>
      </c>
      <c r="N47" s="52">
        <f>-(25.86+22.03)</f>
        <v>-47.89</v>
      </c>
      <c r="O47" s="52">
        <v>517.15</v>
      </c>
      <c r="P47" s="53">
        <f>I47*O47+N47</f>
        <v>469.26</v>
      </c>
      <c r="Q47" s="49">
        <f>L47/$I47</f>
        <v>19216.197</v>
      </c>
      <c r="R47" s="54">
        <f>P47/I47</f>
        <v>469.26</v>
      </c>
      <c r="S47" s="47">
        <v>45446</v>
      </c>
      <c r="T47" s="47">
        <v>45469</v>
      </c>
      <c r="U47" s="47"/>
      <c r="V47" s="28"/>
      <c r="W47" s="28"/>
      <c r="X47" s="11">
        <v>1</v>
      </c>
      <c r="Y47" s="11">
        <f>I47-X47</f>
        <v>0</v>
      </c>
      <c r="Z47" s="27"/>
      <c r="AA47" s="27"/>
      <c r="AB47" s="27"/>
      <c r="AC47" s="27"/>
      <c r="AD47" s="27"/>
      <c r="AE47" s="27"/>
      <c r="AF47" s="27"/>
      <c r="AG47" s="27"/>
      <c r="AH47" s="27"/>
      <c r="AI47" s="27"/>
      <c r="AJ47" s="27"/>
      <c r="AK47" s="27"/>
      <c r="AL47" s="27"/>
      <c r="AM47" s="27"/>
      <c r="AN47" s="27"/>
      <c r="AO47" s="27"/>
      <c r="AP47" s="27"/>
      <c r="AQ47" s="27"/>
      <c r="AR47" s="27"/>
      <c r="AS47" s="27"/>
    </row>
    <row r="48" ht="15" customHeight="1">
      <c r="A48" s="43">
        <v>47</v>
      </c>
      <c r="B48" s="46">
        <f>DATE(YEAR(C48),MONTH(C48),1)</f>
        <v>45444</v>
      </c>
      <c r="C48" s="47">
        <v>45445</v>
      </c>
      <c r="D48" s="43">
        <v>0</v>
      </c>
      <c r="E48" t="s" s="33">
        <v>116</v>
      </c>
      <c r="F48" t="s" s="33">
        <v>196</v>
      </c>
      <c r="G48" t="s" s="48">
        <v>197</v>
      </c>
      <c r="H48" t="s" s="48">
        <v>119</v>
      </c>
      <c r="I48" s="43">
        <v>1</v>
      </c>
      <c r="J48" s="49">
        <f>O48*M48</f>
        <v>116.298</v>
      </c>
      <c r="K48" s="49">
        <f>N48*M48</f>
        <v>-5.3235</v>
      </c>
      <c r="L48" s="50">
        <f>I48*J48+K48</f>
        <v>110.9745</v>
      </c>
      <c r="M48" s="51">
        <v>40.95</v>
      </c>
      <c r="N48" s="52">
        <v>-0.13</v>
      </c>
      <c r="O48" s="52">
        <v>2.84</v>
      </c>
      <c r="P48" s="53">
        <f>I48*O48+N48</f>
        <v>2.71</v>
      </c>
      <c r="Q48" s="49">
        <f>L48/$I48</f>
        <v>110.9745</v>
      </c>
      <c r="R48" s="54">
        <f>P48/I48</f>
        <v>2.71</v>
      </c>
      <c r="S48" s="47">
        <v>45446</v>
      </c>
      <c r="T48" s="47">
        <v>45479</v>
      </c>
      <c r="U48" s="47"/>
      <c r="V48" s="28"/>
      <c r="W48" s="28"/>
      <c r="X48" s="11">
        <v>1</v>
      </c>
      <c r="Y48" s="11">
        <f>I48-X48</f>
        <v>0</v>
      </c>
      <c r="Z48" s="27"/>
      <c r="AA48" s="27"/>
      <c r="AB48" s="27"/>
      <c r="AC48" s="27"/>
      <c r="AD48" s="27"/>
      <c r="AE48" s="27"/>
      <c r="AF48" s="27"/>
      <c r="AG48" s="27"/>
      <c r="AH48" s="27"/>
      <c r="AI48" s="27"/>
      <c r="AJ48" s="27"/>
      <c r="AK48" s="27"/>
      <c r="AL48" s="27"/>
      <c r="AM48" s="27"/>
      <c r="AN48" s="27"/>
      <c r="AO48" s="27"/>
      <c r="AP48" s="27"/>
      <c r="AQ48" s="27"/>
      <c r="AR48" s="27"/>
      <c r="AS48" s="27"/>
    </row>
    <row r="49" ht="15" customHeight="1">
      <c r="A49" s="43">
        <v>48</v>
      </c>
      <c r="B49" s="46">
        <f>DATE(YEAR(C49),MONTH(C49),1)</f>
        <v>45444</v>
      </c>
      <c r="C49" s="47">
        <v>45445</v>
      </c>
      <c r="D49" s="43">
        <v>1</v>
      </c>
      <c r="E49" t="s" s="33">
        <v>116</v>
      </c>
      <c r="F49" t="s" s="33">
        <v>198</v>
      </c>
      <c r="G49" t="s" s="48">
        <v>199</v>
      </c>
      <c r="H49" t="s" s="48">
        <v>119</v>
      </c>
      <c r="I49" s="43">
        <v>1</v>
      </c>
      <c r="J49" s="49">
        <f>O49*M49</f>
        <v>1301.8005</v>
      </c>
      <c r="K49" s="49">
        <f>N49*M49</f>
        <v>-190.008</v>
      </c>
      <c r="L49" s="50">
        <f>I49*J49+K49</f>
        <v>1111.7925</v>
      </c>
      <c r="M49" s="51">
        <v>40.95</v>
      </c>
      <c r="N49" s="52">
        <v>-4.64</v>
      </c>
      <c r="O49" s="52">
        <v>31.79</v>
      </c>
      <c r="P49" s="53">
        <f>I49*O49+N49</f>
        <v>27.15</v>
      </c>
      <c r="Q49" s="49">
        <f>L49/$I49</f>
        <v>1111.7925</v>
      </c>
      <c r="R49" s="54">
        <f>P49/I49</f>
        <v>27.15</v>
      </c>
      <c r="S49" s="47"/>
      <c r="T49" s="47">
        <v>45464</v>
      </c>
      <c r="U49" s="47"/>
      <c r="V49" s="28"/>
      <c r="W49" s="28"/>
      <c r="X49" s="11">
        <v>1</v>
      </c>
      <c r="Y49" s="11">
        <f>I49-X49</f>
        <v>0</v>
      </c>
      <c r="Z49" s="27"/>
      <c r="AA49" s="27"/>
      <c r="AB49" s="27"/>
      <c r="AC49" s="27"/>
      <c r="AD49" s="27"/>
      <c r="AE49" s="27"/>
      <c r="AF49" s="27"/>
      <c r="AG49" s="27"/>
      <c r="AH49" s="27"/>
      <c r="AI49" s="27"/>
      <c r="AJ49" s="27"/>
      <c r="AK49" s="27"/>
      <c r="AL49" s="27"/>
      <c r="AM49" s="27"/>
      <c r="AN49" s="27"/>
      <c r="AO49" s="27"/>
      <c r="AP49" s="27"/>
      <c r="AQ49" s="27"/>
      <c r="AR49" s="27"/>
      <c r="AS49" s="27"/>
    </row>
    <row r="50" ht="15" customHeight="1">
      <c r="A50" s="43">
        <v>49</v>
      </c>
      <c r="B50" s="46">
        <f>DATE(YEAR(C50),MONTH(C50),1)</f>
        <v>45444</v>
      </c>
      <c r="C50" s="47">
        <v>45445</v>
      </c>
      <c r="D50" s="43">
        <v>1</v>
      </c>
      <c r="E50" t="s" s="33">
        <v>12</v>
      </c>
      <c r="F50" t="s" s="33">
        <v>126</v>
      </c>
      <c r="G50" t="s" s="48">
        <v>200</v>
      </c>
      <c r="H50" t="s" s="48">
        <v>119</v>
      </c>
      <c r="I50" s="43">
        <v>3</v>
      </c>
      <c r="J50" s="55">
        <f>O50*M50</f>
        <v>406.6335</v>
      </c>
      <c r="K50" s="55">
        <f>N50*M50</f>
        <v>-188.37</v>
      </c>
      <c r="L50" s="50">
        <f>I50*J50+K50</f>
        <v>1031.5305</v>
      </c>
      <c r="M50" s="51">
        <v>40.95</v>
      </c>
      <c r="N50" s="52">
        <v>-4.6</v>
      </c>
      <c r="O50" s="52">
        <v>9.93</v>
      </c>
      <c r="P50" s="53">
        <f>I50*O50+N50</f>
        <v>25.19</v>
      </c>
      <c r="Q50" s="49">
        <f>L50/$I50</f>
        <v>343.8435</v>
      </c>
      <c r="R50" s="54">
        <f>P50/I50</f>
        <v>8.39666666666667</v>
      </c>
      <c r="S50" s="47"/>
      <c r="T50" s="47">
        <v>45465</v>
      </c>
      <c r="U50" s="47"/>
      <c r="V50" s="28"/>
      <c r="W50" s="28"/>
      <c r="X50" s="11">
        <v>3</v>
      </c>
      <c r="Y50" s="11">
        <f>I50-X50</f>
        <v>0</v>
      </c>
      <c r="Z50" s="27"/>
      <c r="AA50" s="27"/>
      <c r="AB50" s="27"/>
      <c r="AC50" s="27"/>
      <c r="AD50" s="27"/>
      <c r="AE50" s="27"/>
      <c r="AF50" s="27"/>
      <c r="AG50" s="27"/>
      <c r="AH50" s="27"/>
      <c r="AI50" s="27"/>
      <c r="AJ50" s="27"/>
      <c r="AK50" s="27"/>
      <c r="AL50" s="27"/>
      <c r="AM50" s="27"/>
      <c r="AN50" s="27"/>
      <c r="AO50" s="27"/>
      <c r="AP50" s="27"/>
      <c r="AQ50" s="27"/>
      <c r="AR50" s="27"/>
      <c r="AS50" s="27"/>
    </row>
    <row r="51" ht="15" customHeight="1">
      <c r="A51" s="43">
        <v>50</v>
      </c>
      <c r="B51" s="46">
        <f>DATE(YEAR(C51),MONTH(C51),1)</f>
        <v>45444</v>
      </c>
      <c r="C51" s="47">
        <v>45445</v>
      </c>
      <c r="D51" s="43">
        <v>0</v>
      </c>
      <c r="E51" t="s" s="33">
        <v>129</v>
      </c>
      <c r="F51" t="s" s="33">
        <v>201</v>
      </c>
      <c r="G51" t="s" s="48">
        <v>202</v>
      </c>
      <c r="H51" t="s" s="48">
        <v>119</v>
      </c>
      <c r="I51" s="56">
        <v>1</v>
      </c>
      <c r="J51" s="57">
        <v>4799</v>
      </c>
      <c r="K51" s="57"/>
      <c r="L51" s="58">
        <f>I51*J51+K51</f>
        <v>4799</v>
      </c>
      <c r="M51" s="49">
        <v>41</v>
      </c>
      <c r="N51" s="117">
        <f>K51/M51</f>
        <v>0</v>
      </c>
      <c r="O51" s="117">
        <f>J51/M51</f>
        <v>117.048780487805</v>
      </c>
      <c r="P51" s="54">
        <f>I51*O51+N51</f>
        <v>117.048780487805</v>
      </c>
      <c r="Q51" s="49">
        <f>L51/$I51</f>
        <v>4799</v>
      </c>
      <c r="R51" s="54">
        <f>P51/I51</f>
        <v>117.048780487805</v>
      </c>
      <c r="S51" s="47">
        <v>45446</v>
      </c>
      <c r="T51" s="47">
        <v>45448</v>
      </c>
      <c r="U51" s="47"/>
      <c r="V51" s="28"/>
      <c r="W51" s="28"/>
      <c r="X51" s="11">
        <v>1</v>
      </c>
      <c r="Y51" s="11">
        <f>I51-X51</f>
        <v>0</v>
      </c>
      <c r="Z51" s="27"/>
      <c r="AA51" s="27"/>
      <c r="AB51" s="27"/>
      <c r="AC51" s="27"/>
      <c r="AD51" s="27"/>
      <c r="AE51" s="27"/>
      <c r="AF51" s="27"/>
      <c r="AG51" s="27"/>
      <c r="AH51" s="27"/>
      <c r="AI51" s="27"/>
      <c r="AJ51" s="27"/>
      <c r="AK51" s="27"/>
      <c r="AL51" s="27"/>
      <c r="AM51" s="27"/>
      <c r="AN51" s="27"/>
      <c r="AO51" s="27"/>
      <c r="AP51" s="27"/>
      <c r="AQ51" s="27"/>
      <c r="AR51" s="27"/>
      <c r="AS51" s="27"/>
    </row>
    <row r="52" ht="15" customHeight="1">
      <c r="A52" s="43">
        <v>51</v>
      </c>
      <c r="B52" s="46">
        <f>DATE(YEAR(C52),MONTH(C52),1)</f>
        <v>45444</v>
      </c>
      <c r="C52" s="47">
        <v>45445</v>
      </c>
      <c r="D52" s="43">
        <v>0</v>
      </c>
      <c r="E52" t="s" s="33">
        <v>116</v>
      </c>
      <c r="F52" t="s" s="33">
        <v>203</v>
      </c>
      <c r="G52" t="s" s="48">
        <v>204</v>
      </c>
      <c r="H52" t="s" s="48">
        <v>119</v>
      </c>
      <c r="I52" s="43">
        <v>1</v>
      </c>
      <c r="J52" s="60">
        <f>O52*M52</f>
        <v>81.90000000000001</v>
      </c>
      <c r="K52" s="60">
        <f>N52*M52</f>
        <v>-12.285</v>
      </c>
      <c r="L52" s="50">
        <f>I52*J52+K52</f>
        <v>69.61499999999999</v>
      </c>
      <c r="M52" s="49">
        <v>40.95</v>
      </c>
      <c r="N52" s="54">
        <v>-0.3</v>
      </c>
      <c r="O52" s="54">
        <v>2</v>
      </c>
      <c r="P52" s="54">
        <f>I52*O52+N52</f>
        <v>1.7</v>
      </c>
      <c r="Q52" s="49">
        <f>L52/$I52</f>
        <v>69.61499999999999</v>
      </c>
      <c r="R52" s="54">
        <f>P52/I52</f>
        <v>1.7</v>
      </c>
      <c r="S52" s="47"/>
      <c r="T52" s="47"/>
      <c r="U52" s="47"/>
      <c r="V52" s="28"/>
      <c r="W52" s="28"/>
      <c r="X52" s="11">
        <v>1</v>
      </c>
      <c r="Y52" s="11">
        <f>I52-X52</f>
        <v>0</v>
      </c>
      <c r="Z52" s="27"/>
      <c r="AA52" s="27"/>
      <c r="AB52" s="27"/>
      <c r="AC52" s="27"/>
      <c r="AD52" s="27"/>
      <c r="AE52" s="27"/>
      <c r="AF52" s="27"/>
      <c r="AG52" s="27"/>
      <c r="AH52" s="27"/>
      <c r="AI52" s="27"/>
      <c r="AJ52" s="27"/>
      <c r="AK52" s="27"/>
      <c r="AL52" s="27"/>
      <c r="AM52" s="27"/>
      <c r="AN52" s="27"/>
      <c r="AO52" s="27"/>
      <c r="AP52" s="27"/>
      <c r="AQ52" s="27"/>
      <c r="AR52" s="27"/>
      <c r="AS52" s="27"/>
    </row>
    <row r="53" ht="15" customHeight="1">
      <c r="A53" s="43">
        <v>52</v>
      </c>
      <c r="B53" s="46">
        <f>DATE(YEAR(C53),MONTH(C53),1)</f>
        <v>45444</v>
      </c>
      <c r="C53" s="47">
        <v>45445</v>
      </c>
      <c r="D53" s="43">
        <v>0</v>
      </c>
      <c r="E53" t="s" s="33">
        <v>116</v>
      </c>
      <c r="F53" t="s" s="33">
        <v>205</v>
      </c>
      <c r="G53" t="s" s="48">
        <v>206</v>
      </c>
      <c r="H53" t="s" s="48">
        <v>119</v>
      </c>
      <c r="I53" s="43">
        <v>1</v>
      </c>
      <c r="J53" s="49">
        <f>O53*M53</f>
        <v>945.9450000000001</v>
      </c>
      <c r="K53" s="49">
        <f>N53*M53</f>
        <v>-124.488</v>
      </c>
      <c r="L53" s="50">
        <f>I53*J53+K53</f>
        <v>821.457</v>
      </c>
      <c r="M53" s="49">
        <v>40.95</v>
      </c>
      <c r="N53" s="54">
        <v>-3.04</v>
      </c>
      <c r="O53" s="54">
        <v>23.1</v>
      </c>
      <c r="P53" s="54">
        <f>I53*O53+N53</f>
        <v>20.06</v>
      </c>
      <c r="Q53" s="49">
        <f>L53/$I53</f>
        <v>821.457</v>
      </c>
      <c r="R53" s="54">
        <f>P53/I53</f>
        <v>20.06</v>
      </c>
      <c r="S53" s="47">
        <v>45446</v>
      </c>
      <c r="T53" s="47"/>
      <c r="U53" s="47"/>
      <c r="V53" s="28"/>
      <c r="W53" s="28"/>
      <c r="X53" s="11">
        <v>1</v>
      </c>
      <c r="Y53" s="11">
        <f>I53-X53</f>
        <v>0</v>
      </c>
      <c r="Z53" s="27"/>
      <c r="AA53" s="27"/>
      <c r="AB53" s="27"/>
      <c r="AC53" s="27"/>
      <c r="AD53" s="27"/>
      <c r="AE53" s="27"/>
      <c r="AF53" s="27"/>
      <c r="AG53" s="27"/>
      <c r="AH53" s="27"/>
      <c r="AI53" s="27"/>
      <c r="AJ53" s="27"/>
      <c r="AK53" s="27"/>
      <c r="AL53" s="27"/>
      <c r="AM53" s="27"/>
      <c r="AN53" s="27"/>
      <c r="AO53" s="27"/>
      <c r="AP53" s="27"/>
      <c r="AQ53" s="27"/>
      <c r="AR53" s="27"/>
      <c r="AS53" s="27"/>
    </row>
    <row r="54" ht="15" customHeight="1">
      <c r="A54" s="43">
        <v>53</v>
      </c>
      <c r="B54" s="46">
        <f>DATE(YEAR(C54),MONTH(C54),1)</f>
        <v>45444</v>
      </c>
      <c r="C54" s="47">
        <v>45445</v>
      </c>
      <c r="D54" s="43">
        <v>0</v>
      </c>
      <c r="E54" t="s" s="33">
        <v>116</v>
      </c>
      <c r="F54" t="s" s="33">
        <v>203</v>
      </c>
      <c r="G54" t="s" s="48">
        <v>207</v>
      </c>
      <c r="H54" t="s" s="48">
        <v>119</v>
      </c>
      <c r="I54" s="43">
        <v>1</v>
      </c>
      <c r="J54" s="49">
        <f>O54*M54</f>
        <v>223.1775</v>
      </c>
      <c r="K54" s="49">
        <f>N54*M54</f>
        <v>-33.1695</v>
      </c>
      <c r="L54" s="50">
        <f>I54*J54+K54</f>
        <v>190.008</v>
      </c>
      <c r="M54" s="49">
        <v>40.95</v>
      </c>
      <c r="N54" s="54">
        <v>-0.8100000000000001</v>
      </c>
      <c r="O54" s="54">
        <v>5.45</v>
      </c>
      <c r="P54" s="54">
        <f>I54*O54+N54</f>
        <v>4.64</v>
      </c>
      <c r="Q54" s="49">
        <f>L54/$I54</f>
        <v>190.008</v>
      </c>
      <c r="R54" s="54">
        <f>P54/I54</f>
        <v>4.64</v>
      </c>
      <c r="S54" s="47">
        <v>45446</v>
      </c>
      <c r="T54" s="47"/>
      <c r="U54" s="47"/>
      <c r="V54" s="28"/>
      <c r="W54" s="28"/>
      <c r="X54" s="11">
        <v>1</v>
      </c>
      <c r="Y54" s="11">
        <f>I54-X54</f>
        <v>0</v>
      </c>
      <c r="Z54" s="27"/>
      <c r="AA54" s="27"/>
      <c r="AB54" s="27"/>
      <c r="AC54" s="27"/>
      <c r="AD54" s="27"/>
      <c r="AE54" s="27"/>
      <c r="AF54" s="27"/>
      <c r="AG54" s="27"/>
      <c r="AH54" s="27"/>
      <c r="AI54" s="27"/>
      <c r="AJ54" s="27"/>
      <c r="AK54" s="27"/>
      <c r="AL54" s="27"/>
      <c r="AM54" s="27"/>
      <c r="AN54" s="27"/>
      <c r="AO54" s="27"/>
      <c r="AP54" s="27"/>
      <c r="AQ54" s="27"/>
      <c r="AR54" s="27"/>
      <c r="AS54" s="27"/>
    </row>
    <row r="55" ht="15" customHeight="1">
      <c r="A55" s="43">
        <v>54</v>
      </c>
      <c r="B55" s="46">
        <f>DATE(YEAR(C55),MONTH(C55),1)</f>
        <v>45444</v>
      </c>
      <c r="C55" s="47">
        <v>45451</v>
      </c>
      <c r="D55" s="43">
        <v>0</v>
      </c>
      <c r="E55" t="s" s="33">
        <v>116</v>
      </c>
      <c r="F55" t="s" s="33">
        <v>208</v>
      </c>
      <c r="G55" t="s" s="48">
        <v>209</v>
      </c>
      <c r="H55" t="s" s="48">
        <v>119</v>
      </c>
      <c r="I55" s="43">
        <v>3</v>
      </c>
      <c r="J55" s="49">
        <f>O55*M55</f>
        <v>81.4905</v>
      </c>
      <c r="K55" s="49">
        <f>N55*M55</f>
        <v>0.4095</v>
      </c>
      <c r="L55" s="50">
        <f>I55*J55+K55</f>
        <v>244.881</v>
      </c>
      <c r="M55" s="49">
        <v>40.95</v>
      </c>
      <c r="N55" s="54">
        <v>0.01</v>
      </c>
      <c r="O55" s="54">
        <v>1.99</v>
      </c>
      <c r="P55" s="54">
        <f>I55*O55+N55</f>
        <v>5.98</v>
      </c>
      <c r="Q55" s="49">
        <f>L55/$I55</f>
        <v>81.627</v>
      </c>
      <c r="R55" s="54">
        <f>P55/I55</f>
        <v>1.99333333333333</v>
      </c>
      <c r="S55" s="47"/>
      <c r="T55" s="47">
        <v>45474</v>
      </c>
      <c r="U55" s="47"/>
      <c r="V55" s="28"/>
      <c r="W55" s="28"/>
      <c r="X55" s="11">
        <v>2</v>
      </c>
      <c r="Y55" s="11">
        <f>I55-X55</f>
        <v>1</v>
      </c>
      <c r="Z55" s="27"/>
      <c r="AA55" s="27"/>
      <c r="AB55" s="27"/>
      <c r="AC55" s="27"/>
      <c r="AD55" s="27"/>
      <c r="AE55" s="27"/>
      <c r="AF55" s="27"/>
      <c r="AG55" s="27"/>
      <c r="AH55" s="27"/>
      <c r="AI55" s="27"/>
      <c r="AJ55" s="27"/>
      <c r="AK55" s="27"/>
      <c r="AL55" s="27"/>
      <c r="AM55" s="27"/>
      <c r="AN55" s="27"/>
      <c r="AO55" s="27"/>
      <c r="AP55" s="27"/>
      <c r="AQ55" s="27"/>
      <c r="AR55" s="27"/>
      <c r="AS55" s="27"/>
    </row>
    <row r="56" ht="15" customHeight="1">
      <c r="A56" s="43">
        <v>55</v>
      </c>
      <c r="B56" s="46">
        <f>DATE(YEAR(C56),MONTH(C56),1)</f>
        <v>45444</v>
      </c>
      <c r="C56" s="47">
        <v>45458</v>
      </c>
      <c r="D56" s="43">
        <v>0</v>
      </c>
      <c r="E56" t="s" s="33">
        <v>54</v>
      </c>
      <c r="F56" t="s" s="33">
        <v>210</v>
      </c>
      <c r="G56" t="s" s="48">
        <v>211</v>
      </c>
      <c r="H56" t="s" s="48">
        <v>119</v>
      </c>
      <c r="I56" s="43">
        <v>5</v>
      </c>
      <c r="J56" s="49">
        <f>O56*M56</f>
        <v>81.4905</v>
      </c>
      <c r="K56" s="49">
        <f>N56*M56</f>
        <v>0</v>
      </c>
      <c r="L56" s="50">
        <f>I56*J56+K56</f>
        <v>407.4525</v>
      </c>
      <c r="M56" s="49">
        <v>40.95</v>
      </c>
      <c r="N56" s="54"/>
      <c r="O56" s="54">
        <v>1.99</v>
      </c>
      <c r="P56" s="54">
        <f>I56*O56+N56</f>
        <v>9.949999999999999</v>
      </c>
      <c r="Q56" s="49">
        <f>L56/$I56</f>
        <v>81.4905</v>
      </c>
      <c r="R56" s="54">
        <f>P56/I56</f>
        <v>1.99</v>
      </c>
      <c r="S56" s="47"/>
      <c r="T56" s="47">
        <v>45481</v>
      </c>
      <c r="U56" s="47"/>
      <c r="V56" s="28"/>
      <c r="W56" s="28"/>
      <c r="X56" s="11">
        <v>3</v>
      </c>
      <c r="Y56" s="11">
        <f>I56-X56</f>
        <v>2</v>
      </c>
      <c r="Z56" s="27"/>
      <c r="AA56" s="27"/>
      <c r="AB56" s="27"/>
      <c r="AC56" s="27"/>
      <c r="AD56" s="27"/>
      <c r="AE56" s="27"/>
      <c r="AF56" s="27"/>
      <c r="AG56" s="27"/>
      <c r="AH56" s="27"/>
      <c r="AI56" s="27"/>
      <c r="AJ56" s="27"/>
      <c r="AK56" s="27"/>
      <c r="AL56" s="27"/>
      <c r="AM56" s="27"/>
      <c r="AN56" s="27"/>
      <c r="AO56" s="27"/>
      <c r="AP56" s="27"/>
      <c r="AQ56" s="27"/>
      <c r="AR56" s="27"/>
      <c r="AS56" s="27"/>
    </row>
    <row r="57" ht="15" customHeight="1">
      <c r="A57" s="43">
        <v>56</v>
      </c>
      <c r="B57" s="46">
        <f>DATE(YEAR(C57),MONTH(C57),1)</f>
        <v>45444</v>
      </c>
      <c r="C57" s="47">
        <v>45458</v>
      </c>
      <c r="D57" s="43">
        <v>0</v>
      </c>
      <c r="E57" t="s" s="33">
        <v>52</v>
      </c>
      <c r="F57" t="s" s="33">
        <v>96</v>
      </c>
      <c r="G57" t="s" s="48">
        <v>212</v>
      </c>
      <c r="H57" t="s" s="48">
        <v>119</v>
      </c>
      <c r="I57" s="43">
        <v>1</v>
      </c>
      <c r="J57" s="49">
        <f>O57*M57</f>
        <v>204.3405</v>
      </c>
      <c r="K57" s="49">
        <f>N57*M57</f>
        <v>0</v>
      </c>
      <c r="L57" s="50">
        <f>I57*J57+K57</f>
        <v>204.3405</v>
      </c>
      <c r="M57" s="49">
        <v>40.95</v>
      </c>
      <c r="N57" s="54"/>
      <c r="O57" s="54">
        <v>4.99</v>
      </c>
      <c r="P57" s="54">
        <f>I57*O57+N57</f>
        <v>4.99</v>
      </c>
      <c r="Q57" s="49">
        <f>L57/$I57</f>
        <v>204.3405</v>
      </c>
      <c r="R57" s="54">
        <f>P57/I57</f>
        <v>4.99</v>
      </c>
      <c r="S57" s="47"/>
      <c r="T57" s="47">
        <v>45481</v>
      </c>
      <c r="U57" s="47"/>
      <c r="V57" s="28"/>
      <c r="W57" s="28"/>
      <c r="X57" s="11">
        <v>1</v>
      </c>
      <c r="Y57" s="11">
        <f>I57-X57</f>
        <v>0</v>
      </c>
      <c r="Z57" s="27"/>
      <c r="AA57" s="27"/>
      <c r="AB57" s="27"/>
      <c r="AC57" s="27"/>
      <c r="AD57" s="27"/>
      <c r="AE57" s="27"/>
      <c r="AF57" s="27"/>
      <c r="AG57" s="27"/>
      <c r="AH57" s="27"/>
      <c r="AI57" s="27"/>
      <c r="AJ57" s="27"/>
      <c r="AK57" s="27"/>
      <c r="AL57" s="27"/>
      <c r="AM57" s="27"/>
      <c r="AN57" s="27"/>
      <c r="AO57" s="27"/>
      <c r="AP57" s="27"/>
      <c r="AQ57" s="27"/>
      <c r="AR57" s="27"/>
      <c r="AS57" s="27"/>
    </row>
    <row r="58" ht="15" customHeight="1">
      <c r="A58" s="43">
        <v>57</v>
      </c>
      <c r="B58" s="46">
        <f>DATE(YEAR(C58),MONTH(C58),1)</f>
        <v>45444</v>
      </c>
      <c r="C58" s="47">
        <v>45460</v>
      </c>
      <c r="D58" s="43">
        <v>0</v>
      </c>
      <c r="E58" t="s" s="33">
        <v>46</v>
      </c>
      <c r="F58" t="s" s="33">
        <v>213</v>
      </c>
      <c r="G58" t="s" s="48">
        <v>214</v>
      </c>
      <c r="H58" t="s" s="48">
        <v>119</v>
      </c>
      <c r="I58" s="43">
        <v>1</v>
      </c>
      <c r="J58" s="49">
        <f>O58*M58</f>
        <v>1557.3285</v>
      </c>
      <c r="K58" s="49">
        <f>N58*M58</f>
        <v>-179.7705</v>
      </c>
      <c r="L58" s="50">
        <f>I58*J58+K58</f>
        <v>1377.558</v>
      </c>
      <c r="M58" s="49">
        <v>40.95</v>
      </c>
      <c r="N58" s="54">
        <v>-4.39</v>
      </c>
      <c r="O58" s="54">
        <v>38.03</v>
      </c>
      <c r="P58" s="54">
        <f>I58*O58+N58</f>
        <v>33.64</v>
      </c>
      <c r="Q58" s="49">
        <f>L58/$I58</f>
        <v>1377.558</v>
      </c>
      <c r="R58" s="54">
        <f>P58/I58</f>
        <v>33.64</v>
      </c>
      <c r="S58" s="47"/>
      <c r="T58" s="47">
        <v>45482</v>
      </c>
      <c r="U58" s="47"/>
      <c r="V58" s="28"/>
      <c r="W58" s="28"/>
      <c r="X58" s="11">
        <v>1</v>
      </c>
      <c r="Y58" s="11">
        <f>I58-X58</f>
        <v>0</v>
      </c>
      <c r="Z58" s="27"/>
      <c r="AA58" s="27"/>
      <c r="AB58" s="27"/>
      <c r="AC58" s="27"/>
      <c r="AD58" s="27"/>
      <c r="AE58" s="27"/>
      <c r="AF58" s="27"/>
      <c r="AG58" s="27"/>
      <c r="AH58" s="27"/>
      <c r="AI58" s="27"/>
      <c r="AJ58" s="27"/>
      <c r="AK58" s="27"/>
      <c r="AL58" s="27"/>
      <c r="AM58" s="27"/>
      <c r="AN58" s="27"/>
      <c r="AO58" s="27"/>
      <c r="AP58" s="27"/>
      <c r="AQ58" s="27"/>
      <c r="AR58" s="27"/>
      <c r="AS58" s="27"/>
    </row>
    <row r="59" ht="15" customHeight="1">
      <c r="A59" s="43">
        <v>58</v>
      </c>
      <c r="B59" s="46">
        <f>DATE(YEAR(C59),MONTH(C59),1)</f>
        <v>45444</v>
      </c>
      <c r="C59" s="47">
        <v>45460</v>
      </c>
      <c r="D59" s="43">
        <v>0</v>
      </c>
      <c r="E59" t="s" s="33">
        <v>50</v>
      </c>
      <c r="F59" t="s" s="33">
        <v>215</v>
      </c>
      <c r="G59" t="s" s="48">
        <v>216</v>
      </c>
      <c r="H59" t="s" s="48">
        <v>119</v>
      </c>
      <c r="I59" s="43">
        <v>1</v>
      </c>
      <c r="J59" s="49">
        <f>O59*M59</f>
        <v>1725.633</v>
      </c>
      <c r="K59" s="49">
        <f>N59*M59</f>
        <v>-122.85</v>
      </c>
      <c r="L59" s="50">
        <f>I59*J59+K59</f>
        <v>1602.783</v>
      </c>
      <c r="M59" s="49">
        <v>40.95</v>
      </c>
      <c r="N59" s="54">
        <v>-3</v>
      </c>
      <c r="O59" s="54">
        <v>42.14</v>
      </c>
      <c r="P59" s="54">
        <f>I59*O59+N59</f>
        <v>39.14</v>
      </c>
      <c r="Q59" s="49">
        <f>L59/$I59</f>
        <v>1602.783</v>
      </c>
      <c r="R59" s="54">
        <f>P59/I59</f>
        <v>39.14</v>
      </c>
      <c r="S59" s="47"/>
      <c r="T59" s="47">
        <v>45484</v>
      </c>
      <c r="U59" s="47"/>
      <c r="V59" s="28"/>
      <c r="W59" s="28"/>
      <c r="X59" s="11">
        <v>1</v>
      </c>
      <c r="Y59" s="11">
        <f>I59-X59</f>
        <v>0</v>
      </c>
      <c r="Z59" s="27"/>
      <c r="AA59" s="27"/>
      <c r="AB59" s="27"/>
      <c r="AC59" s="27"/>
      <c r="AD59" s="27"/>
      <c r="AE59" s="27"/>
      <c r="AF59" s="27"/>
      <c r="AG59" s="27"/>
      <c r="AH59" s="27"/>
      <c r="AI59" s="27"/>
      <c r="AJ59" s="27"/>
      <c r="AK59" s="27"/>
      <c r="AL59" s="27"/>
      <c r="AM59" s="27"/>
      <c r="AN59" s="27"/>
      <c r="AO59" s="27"/>
      <c r="AP59" s="27"/>
      <c r="AQ59" s="27"/>
      <c r="AR59" s="27"/>
      <c r="AS59" s="27"/>
    </row>
    <row r="60" ht="15" customHeight="1">
      <c r="A60" s="43">
        <v>59</v>
      </c>
      <c r="B60" s="46">
        <f>DATE(YEAR(C60),MONTH(C60),1)</f>
        <v>45444</v>
      </c>
      <c r="C60" s="47">
        <v>45460</v>
      </c>
      <c r="D60" s="43">
        <v>0</v>
      </c>
      <c r="E60" t="s" s="33">
        <v>41</v>
      </c>
      <c r="F60" t="s" s="33">
        <v>106</v>
      </c>
      <c r="G60" t="s" s="48">
        <v>217</v>
      </c>
      <c r="H60" t="s" s="48">
        <v>119</v>
      </c>
      <c r="I60" s="43">
        <v>1</v>
      </c>
      <c r="J60" s="49">
        <f>O60*M60</f>
        <v>1650.285</v>
      </c>
      <c r="K60" s="49">
        <f>N60*M60</f>
        <v>-225.6345</v>
      </c>
      <c r="L60" s="50">
        <f>I60*J60+K60</f>
        <v>1424.6505</v>
      </c>
      <c r="M60" s="49">
        <v>40.95</v>
      </c>
      <c r="N60" s="54">
        <f>-0.81-4.7</f>
        <v>-5.51</v>
      </c>
      <c r="O60" s="54">
        <v>40.3</v>
      </c>
      <c r="P60" s="54">
        <f>I60*O60+N60</f>
        <v>34.79</v>
      </c>
      <c r="Q60" s="49">
        <f>L60/$I60</f>
        <v>1424.6505</v>
      </c>
      <c r="R60" s="54">
        <f>P60/I60</f>
        <v>34.79</v>
      </c>
      <c r="S60" s="47"/>
      <c r="T60" s="47">
        <v>45482</v>
      </c>
      <c r="U60" s="47"/>
      <c r="V60" s="28"/>
      <c r="W60" s="28"/>
      <c r="X60" s="11">
        <v>1</v>
      </c>
      <c r="Y60" s="11">
        <f>I60-X60</f>
        <v>0</v>
      </c>
      <c r="Z60" s="27"/>
      <c r="AA60" s="27"/>
      <c r="AB60" s="27"/>
      <c r="AC60" s="27"/>
      <c r="AD60" s="27"/>
      <c r="AE60" s="27"/>
      <c r="AF60" s="27"/>
      <c r="AG60" s="27"/>
      <c r="AH60" s="27"/>
      <c r="AI60" s="27"/>
      <c r="AJ60" s="27"/>
      <c r="AK60" s="27"/>
      <c r="AL60" s="27"/>
      <c r="AM60" s="27"/>
      <c r="AN60" s="27"/>
      <c r="AO60" s="27"/>
      <c r="AP60" s="27"/>
      <c r="AQ60" s="27"/>
      <c r="AR60" s="27"/>
      <c r="AS60" s="27"/>
    </row>
    <row r="61" ht="15" customHeight="1">
      <c r="A61" s="43">
        <v>60</v>
      </c>
      <c r="B61" s="46">
        <f>DATE(YEAR(C61),MONTH(C61),1)</f>
        <v>45444</v>
      </c>
      <c r="C61" s="47">
        <v>45460</v>
      </c>
      <c r="D61" s="43">
        <v>0</v>
      </c>
      <c r="E61" t="s" s="33">
        <v>12</v>
      </c>
      <c r="F61" t="s" s="33">
        <v>218</v>
      </c>
      <c r="G61" t="s" s="48">
        <v>219</v>
      </c>
      <c r="H61" t="s" s="48">
        <v>119</v>
      </c>
      <c r="I61" s="43">
        <v>3</v>
      </c>
      <c r="J61" s="49">
        <f>O61*M61</f>
        <v>477.0675</v>
      </c>
      <c r="K61" s="49">
        <f>N61*M61</f>
        <v>-195.741</v>
      </c>
      <c r="L61" s="50">
        <f>I61*J61+K61</f>
        <v>1235.4615</v>
      </c>
      <c r="M61" s="49">
        <v>40.95</v>
      </c>
      <c r="N61" s="54">
        <v>-4.78</v>
      </c>
      <c r="O61" s="54">
        <v>11.65</v>
      </c>
      <c r="P61" s="54">
        <f>I61*O61+N61</f>
        <v>30.17</v>
      </c>
      <c r="Q61" s="49">
        <f>L61/$I61</f>
        <v>411.8205</v>
      </c>
      <c r="R61" s="54">
        <f>P61/I61</f>
        <v>10.0566666666667</v>
      </c>
      <c r="S61" s="47"/>
      <c r="T61" s="47">
        <v>45482</v>
      </c>
      <c r="U61" s="47"/>
      <c r="V61" s="28"/>
      <c r="W61" s="28"/>
      <c r="X61" s="11">
        <v>0</v>
      </c>
      <c r="Y61" s="11">
        <f>I61-X61</f>
        <v>3</v>
      </c>
      <c r="Z61" s="27"/>
      <c r="AA61" s="27"/>
      <c r="AB61" s="27"/>
      <c r="AC61" s="27"/>
      <c r="AD61" s="27"/>
      <c r="AE61" s="27"/>
      <c r="AF61" s="27"/>
      <c r="AG61" s="27"/>
      <c r="AH61" s="27"/>
      <c r="AI61" s="27"/>
      <c r="AJ61" s="27"/>
      <c r="AK61" s="27"/>
      <c r="AL61" s="27"/>
      <c r="AM61" s="27"/>
      <c r="AN61" s="27"/>
      <c r="AO61" s="27"/>
      <c r="AP61" s="27"/>
      <c r="AQ61" s="27"/>
      <c r="AR61" s="27"/>
      <c r="AS61" s="27"/>
    </row>
    <row r="62" ht="15" customHeight="1">
      <c r="A62" s="43">
        <v>61</v>
      </c>
      <c r="B62" s="46">
        <f>DATE(YEAR(C62),MONTH(C62),1)</f>
        <v>45444</v>
      </c>
      <c r="C62" s="47">
        <v>45460</v>
      </c>
      <c r="D62" s="43">
        <v>0</v>
      </c>
      <c r="E62" t="s" s="33">
        <v>52</v>
      </c>
      <c r="F62" t="s" s="33">
        <v>96</v>
      </c>
      <c r="G62" t="s" s="48">
        <v>220</v>
      </c>
      <c r="H62" t="s" s="48">
        <v>119</v>
      </c>
      <c r="I62" s="43">
        <v>1</v>
      </c>
      <c r="J62" s="49">
        <f>O62*M62</f>
        <v>213.3495</v>
      </c>
      <c r="K62" s="49">
        <f>N62*M62</f>
        <v>-29.0745</v>
      </c>
      <c r="L62" s="50">
        <f>I62*J62+K62</f>
        <v>184.275</v>
      </c>
      <c r="M62" s="49">
        <v>40.95</v>
      </c>
      <c r="N62" s="54">
        <v>-0.71</v>
      </c>
      <c r="O62" s="54">
        <v>5.21</v>
      </c>
      <c r="P62" s="54">
        <f>I62*O62+N62</f>
        <v>4.5</v>
      </c>
      <c r="Q62" s="49">
        <f>L62/$I62</f>
        <v>184.275</v>
      </c>
      <c r="R62" s="54">
        <f>P62/I62</f>
        <v>4.5</v>
      </c>
      <c r="S62" s="47"/>
      <c r="T62" s="47">
        <v>45481</v>
      </c>
      <c r="U62" s="47"/>
      <c r="V62" s="28"/>
      <c r="W62" s="28"/>
      <c r="X62" s="11">
        <v>1</v>
      </c>
      <c r="Y62" s="11">
        <f>I62-X62</f>
        <v>0</v>
      </c>
      <c r="Z62" s="27"/>
      <c r="AA62" s="27"/>
      <c r="AB62" s="27"/>
      <c r="AC62" s="27"/>
      <c r="AD62" s="27"/>
      <c r="AE62" s="27"/>
      <c r="AF62" s="27"/>
      <c r="AG62" s="27"/>
      <c r="AH62" s="27"/>
      <c r="AI62" s="27"/>
      <c r="AJ62" s="27"/>
      <c r="AK62" s="27"/>
      <c r="AL62" s="27"/>
      <c r="AM62" s="27"/>
      <c r="AN62" s="27"/>
      <c r="AO62" s="27"/>
      <c r="AP62" s="27"/>
      <c r="AQ62" s="27"/>
      <c r="AR62" s="27"/>
      <c r="AS62" s="27"/>
    </row>
    <row r="63" ht="15" customHeight="1">
      <c r="A63" s="43">
        <v>62</v>
      </c>
      <c r="B63" s="46">
        <f>DATE(YEAR(C63),MONTH(C63),1)</f>
        <v>45444</v>
      </c>
      <c r="C63" s="47">
        <v>45460</v>
      </c>
      <c r="D63" s="43">
        <v>0</v>
      </c>
      <c r="E63" t="s" s="33">
        <v>41</v>
      </c>
      <c r="F63" t="s" s="33">
        <v>106</v>
      </c>
      <c r="G63" t="s" s="48">
        <v>221</v>
      </c>
      <c r="H63" t="s" s="48">
        <v>119</v>
      </c>
      <c r="I63" s="43">
        <v>1</v>
      </c>
      <c r="J63" s="49">
        <f>O63*M63</f>
        <v>1582.7175</v>
      </c>
      <c r="K63" s="49">
        <f>N63*M63</f>
        <v>-216.216</v>
      </c>
      <c r="L63" s="50">
        <f>I63*J63+K63</f>
        <v>1366.5015</v>
      </c>
      <c r="M63" s="49">
        <v>40.95</v>
      </c>
      <c r="N63" s="54">
        <v>-5.28</v>
      </c>
      <c r="O63" s="54">
        <v>38.65</v>
      </c>
      <c r="P63" s="54">
        <f>I63*O63+N63</f>
        <v>33.37</v>
      </c>
      <c r="Q63" s="49">
        <f>L63/$I63</f>
        <v>1366.5015</v>
      </c>
      <c r="R63" s="54">
        <f>P63/I63</f>
        <v>33.37</v>
      </c>
      <c r="S63" s="47"/>
      <c r="T63" s="47">
        <v>45481</v>
      </c>
      <c r="U63" s="47"/>
      <c r="V63" s="28"/>
      <c r="W63" s="28"/>
      <c r="X63" s="11">
        <v>1</v>
      </c>
      <c r="Y63" s="11">
        <f>I63-X63</f>
        <v>0</v>
      </c>
      <c r="Z63" s="38"/>
      <c r="AA63" s="27"/>
      <c r="AB63" s="27"/>
      <c r="AC63" s="27"/>
      <c r="AD63" s="27"/>
      <c r="AE63" s="27"/>
      <c r="AF63" s="27"/>
      <c r="AG63" s="27"/>
      <c r="AH63" s="27"/>
      <c r="AI63" s="27"/>
      <c r="AJ63" s="27"/>
      <c r="AK63" s="27"/>
      <c r="AL63" s="27"/>
      <c r="AM63" s="27"/>
      <c r="AN63" s="27"/>
      <c r="AO63" s="27"/>
      <c r="AP63" s="27"/>
      <c r="AQ63" s="27"/>
      <c r="AR63" s="27"/>
      <c r="AS63" s="27"/>
    </row>
    <row r="64" ht="15" customHeight="1">
      <c r="A64" s="43">
        <v>63</v>
      </c>
      <c r="B64" s="46">
        <f>DATE(YEAR(C64),MONTH(C64),1)</f>
        <v>45444</v>
      </c>
      <c r="C64" s="47">
        <v>45460</v>
      </c>
      <c r="D64" s="43">
        <v>0</v>
      </c>
      <c r="E64" t="s" s="33">
        <v>12</v>
      </c>
      <c r="F64" t="s" s="33">
        <v>218</v>
      </c>
      <c r="G64" t="s" s="48">
        <v>222</v>
      </c>
      <c r="H64" t="s" s="48">
        <v>119</v>
      </c>
      <c r="I64" s="43">
        <v>1</v>
      </c>
      <c r="J64" s="49">
        <f>O64*M64</f>
        <v>444.717</v>
      </c>
      <c r="K64" s="49">
        <f>N64*M64</f>
        <v>-52.8255</v>
      </c>
      <c r="L64" s="50">
        <f>I64*J64+K64</f>
        <v>391.8915</v>
      </c>
      <c r="M64" s="49">
        <v>40.95</v>
      </c>
      <c r="N64" s="54">
        <v>-1.29</v>
      </c>
      <c r="O64" s="54">
        <v>10.86</v>
      </c>
      <c r="P64" s="54">
        <f>I64*O64+N64</f>
        <v>9.57</v>
      </c>
      <c r="Q64" s="49">
        <f>L64/$I64</f>
        <v>391.8915</v>
      </c>
      <c r="R64" s="54">
        <f>P64/I64</f>
        <v>9.57</v>
      </c>
      <c r="S64" s="47"/>
      <c r="T64" s="47">
        <v>45481</v>
      </c>
      <c r="U64" s="47"/>
      <c r="V64" s="28"/>
      <c r="W64" s="28"/>
      <c r="X64" s="11">
        <v>1</v>
      </c>
      <c r="Y64" s="118">
        <f>I64-X64</f>
        <v>0</v>
      </c>
      <c r="Z64" t="s" s="119">
        <v>223</v>
      </c>
      <c r="AA64" s="41"/>
      <c r="AB64" s="27"/>
      <c r="AC64" s="27"/>
      <c r="AD64" s="27"/>
      <c r="AE64" s="27"/>
      <c r="AF64" s="27"/>
      <c r="AG64" s="27"/>
      <c r="AH64" s="27"/>
      <c r="AI64" s="27"/>
      <c r="AJ64" s="27"/>
      <c r="AK64" s="27"/>
      <c r="AL64" s="27"/>
      <c r="AM64" s="27"/>
      <c r="AN64" s="27"/>
      <c r="AO64" s="27"/>
      <c r="AP64" s="27"/>
      <c r="AQ64" s="27"/>
      <c r="AR64" s="27"/>
      <c r="AS64" s="27"/>
    </row>
    <row r="65" ht="15" customHeight="1">
      <c r="A65" s="43">
        <v>64</v>
      </c>
      <c r="B65" s="46">
        <f>DATE(YEAR(C65),MONTH(C65),1)</f>
        <v>45444</v>
      </c>
      <c r="C65" s="47">
        <v>45460</v>
      </c>
      <c r="D65" s="43">
        <v>0</v>
      </c>
      <c r="E65" t="s" s="33">
        <v>41</v>
      </c>
      <c r="F65" t="s" s="33">
        <v>106</v>
      </c>
      <c r="G65" t="s" s="48">
        <v>224</v>
      </c>
      <c r="H65" t="s" s="48">
        <v>119</v>
      </c>
      <c r="I65" s="43">
        <v>1</v>
      </c>
      <c r="J65" s="49">
        <f>O65*M65</f>
        <v>1650.285</v>
      </c>
      <c r="K65" s="49">
        <f>N65*M65</f>
        <v>-225.6345</v>
      </c>
      <c r="L65" s="50">
        <f>I65*J65+K65</f>
        <v>1424.6505</v>
      </c>
      <c r="M65" s="49">
        <v>40.95</v>
      </c>
      <c r="N65" s="54">
        <v>-5.51</v>
      </c>
      <c r="O65" s="54">
        <v>40.3</v>
      </c>
      <c r="P65" s="54">
        <f>I65*O65+N65</f>
        <v>34.79</v>
      </c>
      <c r="Q65" s="49">
        <f>L65/$I65</f>
        <v>1424.6505</v>
      </c>
      <c r="R65" s="54">
        <f>P65/I65</f>
        <v>34.79</v>
      </c>
      <c r="S65" s="47"/>
      <c r="T65" s="47">
        <v>45481</v>
      </c>
      <c r="U65" s="47"/>
      <c r="V65" s="28"/>
      <c r="W65" s="28"/>
      <c r="X65" s="11">
        <v>1</v>
      </c>
      <c r="Y65" s="11">
        <f>I65-X65</f>
        <v>0</v>
      </c>
      <c r="Z65" s="42"/>
      <c r="AA65" s="27"/>
      <c r="AB65" s="27"/>
      <c r="AC65" s="27"/>
      <c r="AD65" s="27"/>
      <c r="AE65" s="27"/>
      <c r="AF65" s="27"/>
      <c r="AG65" s="27"/>
      <c r="AH65" s="27"/>
      <c r="AI65" s="27"/>
      <c r="AJ65" s="27"/>
      <c r="AK65" s="27"/>
      <c r="AL65" s="27"/>
      <c r="AM65" s="27"/>
      <c r="AN65" s="27"/>
      <c r="AO65" s="27"/>
      <c r="AP65" s="27"/>
      <c r="AQ65" s="27"/>
      <c r="AR65" s="27"/>
      <c r="AS65" s="27"/>
    </row>
    <row r="66" ht="15" customHeight="1">
      <c r="A66" s="43">
        <v>65</v>
      </c>
      <c r="B66" s="46">
        <f>DATE(YEAR(C66),MONTH(C66),1)</f>
        <v>45444</v>
      </c>
      <c r="C66" s="47">
        <v>45461</v>
      </c>
      <c r="D66" s="43">
        <v>0</v>
      </c>
      <c r="E66" t="s" s="33">
        <v>13</v>
      </c>
      <c r="F66" t="s" s="33">
        <v>113</v>
      </c>
      <c r="G66" t="s" s="48">
        <v>225</v>
      </c>
      <c r="H66" t="s" s="48">
        <v>119</v>
      </c>
      <c r="I66" s="43">
        <v>1</v>
      </c>
      <c r="J66" s="49">
        <f>O66*M66</f>
        <v>1751.022</v>
      </c>
      <c r="K66" s="49">
        <f>N66*M66</f>
        <v>-198.6075</v>
      </c>
      <c r="L66" s="50">
        <f>I66*J66+K66</f>
        <v>1552.4145</v>
      </c>
      <c r="M66" s="49">
        <v>40.95</v>
      </c>
      <c r="N66" s="54">
        <v>-4.85</v>
      </c>
      <c r="O66" s="54">
        <v>42.76</v>
      </c>
      <c r="P66" s="54">
        <f>I66*O66+N66</f>
        <v>37.91</v>
      </c>
      <c r="Q66" s="49">
        <f>L66/$I66</f>
        <v>1552.4145</v>
      </c>
      <c r="R66" s="54">
        <f>P66/I66</f>
        <v>37.91</v>
      </c>
      <c r="S66" s="47"/>
      <c r="T66" s="47"/>
      <c r="U66" s="47"/>
      <c r="V66" s="28"/>
      <c r="W66" s="28"/>
      <c r="X66" s="11">
        <v>1</v>
      </c>
      <c r="Y66" s="11">
        <f>I66-X66</f>
        <v>0</v>
      </c>
      <c r="Z66" s="27"/>
      <c r="AA66" s="27"/>
      <c r="AB66" s="27"/>
      <c r="AC66" s="27"/>
      <c r="AD66" s="27"/>
      <c r="AE66" s="27"/>
      <c r="AF66" s="27"/>
      <c r="AG66" s="27"/>
      <c r="AH66" s="27"/>
      <c r="AI66" s="27"/>
      <c r="AJ66" s="27"/>
      <c r="AK66" s="27"/>
      <c r="AL66" s="27"/>
      <c r="AM66" s="27"/>
      <c r="AN66" s="27"/>
      <c r="AO66" s="27"/>
      <c r="AP66" s="27"/>
      <c r="AQ66" s="27"/>
      <c r="AR66" s="27"/>
      <c r="AS66" s="27"/>
    </row>
    <row r="67" ht="15" customHeight="1">
      <c r="A67" s="43">
        <v>66</v>
      </c>
      <c r="B67" s="46">
        <f>DATE(YEAR(C67),MONTH(C67),1)</f>
        <v>45444</v>
      </c>
      <c r="C67" s="47">
        <v>45461</v>
      </c>
      <c r="D67" s="43">
        <v>0</v>
      </c>
      <c r="E67" t="s" s="33">
        <v>13</v>
      </c>
      <c r="F67" t="s" s="33">
        <v>113</v>
      </c>
      <c r="G67" t="s" s="48">
        <v>226</v>
      </c>
      <c r="H67" t="s" s="48">
        <v>119</v>
      </c>
      <c r="I67" s="43">
        <v>1</v>
      </c>
      <c r="J67" s="49">
        <f>O67*M67</f>
        <v>1795.248</v>
      </c>
      <c r="K67" s="49">
        <f>N67*M67</f>
        <v>-199.836</v>
      </c>
      <c r="L67" s="50">
        <f>I67*J67+K67</f>
        <v>1595.412</v>
      </c>
      <c r="M67" s="49">
        <v>40.95</v>
      </c>
      <c r="N67" s="54">
        <v>-4.88</v>
      </c>
      <c r="O67" s="54">
        <v>43.84</v>
      </c>
      <c r="P67" s="54">
        <f>I67*O67+N67</f>
        <v>38.96</v>
      </c>
      <c r="Q67" s="49">
        <f>L67/$I67</f>
        <v>1595.412</v>
      </c>
      <c r="R67" s="54">
        <f>P67/I67</f>
        <v>38.96</v>
      </c>
      <c r="S67" s="47"/>
      <c r="T67" s="47"/>
      <c r="U67" s="47"/>
      <c r="V67" s="28"/>
      <c r="W67" s="28"/>
      <c r="X67" s="11">
        <v>1</v>
      </c>
      <c r="Y67" s="11">
        <f>I67-X67</f>
        <v>0</v>
      </c>
      <c r="Z67" s="27"/>
      <c r="AA67" s="27"/>
      <c r="AB67" s="27"/>
      <c r="AC67" s="27"/>
      <c r="AD67" s="27"/>
      <c r="AE67" s="27"/>
      <c r="AF67" s="27"/>
      <c r="AG67" s="27"/>
      <c r="AH67" s="27"/>
      <c r="AI67" s="27"/>
      <c r="AJ67" s="27"/>
      <c r="AK67" s="27"/>
      <c r="AL67" s="27"/>
      <c r="AM67" s="27"/>
      <c r="AN67" s="27"/>
      <c r="AO67" s="27"/>
      <c r="AP67" s="27"/>
      <c r="AQ67" s="27"/>
      <c r="AR67" s="27"/>
      <c r="AS67" s="27"/>
    </row>
    <row r="68" ht="15" customHeight="1">
      <c r="A68" s="43">
        <v>67</v>
      </c>
      <c r="B68" s="46">
        <f>DATE(YEAR(C68),MONTH(C68),1)</f>
        <v>45444</v>
      </c>
      <c r="C68" s="47">
        <v>45462</v>
      </c>
      <c r="D68" s="43">
        <v>0</v>
      </c>
      <c r="E68" t="s" s="33">
        <v>12</v>
      </c>
      <c r="F68" t="s" s="33">
        <v>218</v>
      </c>
      <c r="G68" t="s" s="48">
        <v>227</v>
      </c>
      <c r="H68" t="s" s="48">
        <v>119</v>
      </c>
      <c r="I68" s="43">
        <v>3</v>
      </c>
      <c r="J68" s="49">
        <f>O68*M68</f>
        <v>487.7145</v>
      </c>
      <c r="K68" s="49">
        <f>N68*M68</f>
        <v>-676.0845</v>
      </c>
      <c r="L68" s="50">
        <f>I68*J68+K68</f>
        <v>787.059</v>
      </c>
      <c r="M68" s="49">
        <v>40.95</v>
      </c>
      <c r="N68" s="54">
        <v>-16.51</v>
      </c>
      <c r="O68" s="54">
        <v>11.91</v>
      </c>
      <c r="P68" s="54">
        <f>I68*O68+N68</f>
        <v>19.22</v>
      </c>
      <c r="Q68" s="49">
        <f>L68/$I68</f>
        <v>262.353</v>
      </c>
      <c r="R68" s="54">
        <f>P68/I68</f>
        <v>6.40666666666667</v>
      </c>
      <c r="S68" s="47"/>
      <c r="T68" s="47"/>
      <c r="U68" s="47"/>
      <c r="V68" s="28"/>
      <c r="W68" s="28"/>
      <c r="X68" s="11">
        <v>0</v>
      </c>
      <c r="Y68" s="11">
        <f>I68-X68</f>
        <v>3</v>
      </c>
      <c r="Z68" s="27"/>
      <c r="AA68" s="27"/>
      <c r="AB68" s="27"/>
      <c r="AC68" s="27"/>
      <c r="AD68" s="27"/>
      <c r="AE68" s="27"/>
      <c r="AF68" s="27"/>
      <c r="AG68" s="27"/>
      <c r="AH68" s="27"/>
      <c r="AI68" s="27"/>
      <c r="AJ68" s="27"/>
      <c r="AK68" s="27"/>
      <c r="AL68" s="27"/>
      <c r="AM68" s="27"/>
      <c r="AN68" s="27"/>
      <c r="AO68" s="27"/>
      <c r="AP68" s="27"/>
      <c r="AQ68" s="27"/>
      <c r="AR68" s="27"/>
      <c r="AS68" s="27"/>
    </row>
    <row r="69" ht="15" customHeight="1">
      <c r="A69" s="43">
        <v>68</v>
      </c>
      <c r="B69" s="46">
        <f>DATE(YEAR(C69),MONTH(C69),1)</f>
        <v>45444</v>
      </c>
      <c r="C69" s="47">
        <v>45466</v>
      </c>
      <c r="D69" s="43">
        <v>0</v>
      </c>
      <c r="E69" t="s" s="33">
        <v>50</v>
      </c>
      <c r="F69" t="s" s="33">
        <v>215</v>
      </c>
      <c r="G69" t="s" s="48">
        <v>228</v>
      </c>
      <c r="H69" t="s" s="48">
        <v>119</v>
      </c>
      <c r="I69" s="43">
        <v>2</v>
      </c>
      <c r="J69" s="49">
        <f>O69*M69</f>
        <v>1899.226035</v>
      </c>
      <c r="K69" s="49">
        <f>N69*M69</f>
        <v>-566.299836</v>
      </c>
      <c r="L69" s="50">
        <f>I69*J69+K69</f>
        <v>3232.152234</v>
      </c>
      <c r="M69" s="49">
        <v>40.7997</v>
      </c>
      <c r="N69" s="54">
        <v>-13.88</v>
      </c>
      <c r="O69" s="54">
        <v>46.55</v>
      </c>
      <c r="P69" s="54">
        <f>I69*O69+N69</f>
        <v>79.22</v>
      </c>
      <c r="Q69" s="49">
        <f>L69/$I69</f>
        <v>1616.076117</v>
      </c>
      <c r="R69" s="54">
        <f>P69/I69</f>
        <v>39.61</v>
      </c>
      <c r="S69" s="47"/>
      <c r="T69" s="47"/>
      <c r="U69" s="47"/>
      <c r="V69" s="28"/>
      <c r="W69" s="28"/>
      <c r="X69" s="11">
        <v>2</v>
      </c>
      <c r="Y69" s="11">
        <f>I69-X69</f>
        <v>0</v>
      </c>
      <c r="Z69" s="27"/>
      <c r="AA69" s="27"/>
      <c r="AB69" s="27"/>
      <c r="AC69" s="27"/>
      <c r="AD69" s="27"/>
      <c r="AE69" s="27"/>
      <c r="AF69" s="27"/>
      <c r="AG69" s="27"/>
      <c r="AH69" s="27"/>
      <c r="AI69" s="27"/>
      <c r="AJ69" s="27"/>
      <c r="AK69" s="27"/>
      <c r="AL69" s="27"/>
      <c r="AM69" s="27"/>
      <c r="AN69" s="27"/>
      <c r="AO69" s="27"/>
      <c r="AP69" s="27"/>
      <c r="AQ69" s="27"/>
      <c r="AR69" s="27"/>
      <c r="AS69" s="27"/>
    </row>
    <row r="70" ht="15" customHeight="1">
      <c r="A70" s="43">
        <v>69</v>
      </c>
      <c r="B70" s="46">
        <f>DATE(YEAR(C70),MONTH(C70),1)</f>
        <v>45444</v>
      </c>
      <c r="C70" s="47">
        <v>45473</v>
      </c>
      <c r="D70" s="43">
        <v>0</v>
      </c>
      <c r="E70" t="s" s="33">
        <v>46</v>
      </c>
      <c r="F70" t="s" s="33">
        <v>47</v>
      </c>
      <c r="G70" t="s" s="48">
        <v>229</v>
      </c>
      <c r="H70" t="s" s="48">
        <v>119</v>
      </c>
      <c r="I70" s="43">
        <v>3</v>
      </c>
      <c r="J70" s="49">
        <f>O70*M70</f>
        <v>741.1950000000001</v>
      </c>
      <c r="K70" s="49">
        <f>N70*M70</f>
        <v>-44.6355</v>
      </c>
      <c r="L70" s="50">
        <f>I70*J70+K70</f>
        <v>2178.9495</v>
      </c>
      <c r="M70" s="49">
        <v>40.95</v>
      </c>
      <c r="N70" s="54">
        <v>-1.09</v>
      </c>
      <c r="O70" s="54">
        <v>18.1</v>
      </c>
      <c r="P70" s="54">
        <f>I70*O70+N70</f>
        <v>53.21</v>
      </c>
      <c r="Q70" s="49">
        <f>L70/$I70</f>
        <v>726.3165</v>
      </c>
      <c r="R70" s="54">
        <f>P70/I70</f>
        <v>17.7366666666667</v>
      </c>
      <c r="S70" s="47"/>
      <c r="T70" s="47"/>
      <c r="U70" s="47"/>
      <c r="V70" s="28"/>
      <c r="W70" s="28"/>
      <c r="X70" s="11">
        <v>3</v>
      </c>
      <c r="Y70" s="11">
        <f>I70-X70</f>
        <v>0</v>
      </c>
      <c r="Z70" s="27"/>
      <c r="AA70" s="27"/>
      <c r="AB70" s="27"/>
      <c r="AC70" s="27"/>
      <c r="AD70" s="27"/>
      <c r="AE70" s="27"/>
      <c r="AF70" s="27"/>
      <c r="AG70" s="27"/>
      <c r="AH70" s="27"/>
      <c r="AI70" s="27"/>
      <c r="AJ70" s="27"/>
      <c r="AK70" s="27"/>
      <c r="AL70" s="27"/>
      <c r="AM70" s="27"/>
      <c r="AN70" s="27"/>
      <c r="AO70" s="27"/>
      <c r="AP70" s="27"/>
      <c r="AQ70" s="27"/>
      <c r="AR70" s="27"/>
      <c r="AS70" s="27"/>
    </row>
    <row r="71" ht="15" customHeight="1">
      <c r="A71" s="43">
        <v>70</v>
      </c>
      <c r="B71" s="46">
        <f>DATE(YEAR(C71),MONTH(C71),1)</f>
        <v>45444</v>
      </c>
      <c r="C71" s="47">
        <v>45473</v>
      </c>
      <c r="D71" s="43">
        <v>0</v>
      </c>
      <c r="E71" t="s" s="33">
        <v>48</v>
      </c>
      <c r="F71" t="s" s="33">
        <v>191</v>
      </c>
      <c r="G71" t="s" s="48">
        <v>230</v>
      </c>
      <c r="H71" t="s" s="48">
        <v>119</v>
      </c>
      <c r="I71" s="43">
        <v>1</v>
      </c>
      <c r="J71" s="49">
        <f>O71*M71</f>
        <v>457.4115</v>
      </c>
      <c r="K71" s="49">
        <f>N71*M71</f>
        <v>-9.009</v>
      </c>
      <c r="L71" s="50">
        <f>I71*J71+K71</f>
        <v>448.4025</v>
      </c>
      <c r="M71" s="49">
        <v>40.95</v>
      </c>
      <c r="N71" s="54">
        <v>-0.22</v>
      </c>
      <c r="O71" s="54">
        <v>11.17</v>
      </c>
      <c r="P71" s="54">
        <f>I71*O71+N71</f>
        <v>10.95</v>
      </c>
      <c r="Q71" s="49">
        <f>L71/$I71</f>
        <v>448.4025</v>
      </c>
      <c r="R71" s="54">
        <f>P71/I71</f>
        <v>10.95</v>
      </c>
      <c r="S71" s="47"/>
      <c r="T71" s="47"/>
      <c r="U71" s="47"/>
      <c r="V71" s="28"/>
      <c r="W71" s="28"/>
      <c r="X71" s="11">
        <v>1</v>
      </c>
      <c r="Y71" s="11">
        <f>I71-X71</f>
        <v>0</v>
      </c>
      <c r="Z71" s="27"/>
      <c r="AA71" s="27"/>
      <c r="AB71" s="27"/>
      <c r="AC71" s="27"/>
      <c r="AD71" s="27"/>
      <c r="AE71" s="27"/>
      <c r="AF71" s="27"/>
      <c r="AG71" s="27"/>
      <c r="AH71" s="27"/>
      <c r="AI71" s="27"/>
      <c r="AJ71" s="27"/>
      <c r="AK71" s="27"/>
      <c r="AL71" s="27"/>
      <c r="AM71" s="27"/>
      <c r="AN71" s="27"/>
      <c r="AO71" s="27"/>
      <c r="AP71" s="27"/>
      <c r="AQ71" s="27"/>
      <c r="AR71" s="27"/>
      <c r="AS71" s="27"/>
    </row>
    <row r="72" ht="15" customHeight="1">
      <c r="A72" s="43">
        <v>71</v>
      </c>
      <c r="B72" s="46">
        <f>DATE(YEAR(C72),MONTH(C72),1)</f>
        <v>45444</v>
      </c>
      <c r="C72" s="47">
        <v>45473</v>
      </c>
      <c r="D72" s="43">
        <v>0</v>
      </c>
      <c r="E72" t="s" s="33">
        <v>48</v>
      </c>
      <c r="F72" t="s" s="33">
        <v>191</v>
      </c>
      <c r="G72" t="s" s="48">
        <v>231</v>
      </c>
      <c r="H72" t="s" s="48">
        <v>119</v>
      </c>
      <c r="I72" s="43">
        <v>2</v>
      </c>
      <c r="J72" s="55">
        <f>O72*M72</f>
        <v>336.609</v>
      </c>
      <c r="K72" s="55">
        <f>N72*M72</f>
        <v>-13.5135</v>
      </c>
      <c r="L72" s="50">
        <f>I72*J72+K72</f>
        <v>659.7045000000001</v>
      </c>
      <c r="M72" s="49">
        <v>40.95</v>
      </c>
      <c r="N72" s="54">
        <v>-0.33</v>
      </c>
      <c r="O72" s="54">
        <v>8.220000000000001</v>
      </c>
      <c r="P72" s="54">
        <f>I72*O72+N72</f>
        <v>16.11</v>
      </c>
      <c r="Q72" s="49">
        <f>L72/$I72</f>
        <v>329.85225</v>
      </c>
      <c r="R72" s="54">
        <f>P72/I72</f>
        <v>8.055</v>
      </c>
      <c r="S72" s="47"/>
      <c r="T72" s="47"/>
      <c r="U72" s="47"/>
      <c r="V72" s="28"/>
      <c r="W72" s="28"/>
      <c r="X72" s="11">
        <v>2</v>
      </c>
      <c r="Y72" s="11">
        <f>I72-X72</f>
        <v>0</v>
      </c>
      <c r="Z72" s="27"/>
      <c r="AA72" s="27"/>
      <c r="AB72" s="27"/>
      <c r="AC72" s="27"/>
      <c r="AD72" s="27"/>
      <c r="AE72" s="27"/>
      <c r="AF72" s="27"/>
      <c r="AG72" s="27"/>
      <c r="AH72" s="27"/>
      <c r="AI72" s="27"/>
      <c r="AJ72" s="27"/>
      <c r="AK72" s="27"/>
      <c r="AL72" s="27"/>
      <c r="AM72" s="27"/>
      <c r="AN72" s="27"/>
      <c r="AO72" s="27"/>
      <c r="AP72" s="27"/>
      <c r="AQ72" s="27"/>
      <c r="AR72" s="27"/>
      <c r="AS72" s="27"/>
    </row>
    <row r="73" ht="15" customHeight="1">
      <c r="A73" s="43">
        <v>72</v>
      </c>
      <c r="B73" s="46">
        <f>DATE(YEAR(C73),MONTH(C73),1)</f>
        <v>45474</v>
      </c>
      <c r="C73" s="47">
        <v>45476</v>
      </c>
      <c r="D73" s="43">
        <v>0</v>
      </c>
      <c r="E73" t="s" s="33">
        <v>57</v>
      </c>
      <c r="F73" t="s" s="33">
        <v>232</v>
      </c>
      <c r="G73" t="s" s="48">
        <v>169</v>
      </c>
      <c r="H73" t="s" s="48">
        <v>119</v>
      </c>
      <c r="I73" s="56">
        <v>1</v>
      </c>
      <c r="J73" s="57">
        <v>2952</v>
      </c>
      <c r="K73" s="57">
        <v>70</v>
      </c>
      <c r="L73" s="58">
        <f>I73*J73+K73</f>
        <v>3022</v>
      </c>
      <c r="M73" s="49">
        <v>41.1404</v>
      </c>
      <c r="N73" s="116">
        <f>K73/M73</f>
        <v>1.70149050568298</v>
      </c>
      <c r="O73" s="116">
        <f>J73/M73</f>
        <v>71.7542853253736</v>
      </c>
      <c r="P73" s="116">
        <f>I73*O73+N73</f>
        <v>73.4557758310566</v>
      </c>
      <c r="Q73" s="49">
        <f>L73/$I73</f>
        <v>3022</v>
      </c>
      <c r="R73" s="54">
        <f>P73/I73</f>
        <v>73.4557758310566</v>
      </c>
      <c r="S73" s="47"/>
      <c r="T73" s="47"/>
      <c r="U73" s="47"/>
      <c r="V73" s="28"/>
      <c r="W73" s="28"/>
      <c r="X73" s="11">
        <v>1</v>
      </c>
      <c r="Y73" s="11">
        <f>I73-X73</f>
        <v>0</v>
      </c>
      <c r="Z73" s="27"/>
      <c r="AA73" s="38"/>
      <c r="AB73" s="27"/>
      <c r="AC73" s="27"/>
      <c r="AD73" s="27"/>
      <c r="AE73" s="27"/>
      <c r="AF73" s="27"/>
      <c r="AG73" s="27"/>
      <c r="AH73" s="27"/>
      <c r="AI73" s="27"/>
      <c r="AJ73" s="27"/>
      <c r="AK73" s="27"/>
      <c r="AL73" s="27"/>
      <c r="AM73" s="27"/>
      <c r="AN73" s="27"/>
      <c r="AO73" s="27"/>
      <c r="AP73" s="27"/>
      <c r="AQ73" s="27"/>
      <c r="AR73" s="27"/>
      <c r="AS73" s="27"/>
    </row>
    <row r="74" ht="15" customHeight="1">
      <c r="A74" s="43">
        <v>73</v>
      </c>
      <c r="B74" s="46">
        <f>DATE(YEAR(C74),MONTH(C74),1)</f>
        <v>45474</v>
      </c>
      <c r="C74" s="47">
        <v>45476</v>
      </c>
      <c r="D74" s="43">
        <v>0</v>
      </c>
      <c r="E74" t="s" s="33">
        <v>57</v>
      </c>
      <c r="F74" t="s" s="33">
        <v>233</v>
      </c>
      <c r="G74" t="s" s="48">
        <v>234</v>
      </c>
      <c r="H74" t="s" s="48">
        <v>119</v>
      </c>
      <c r="I74" s="43">
        <v>60</v>
      </c>
      <c r="J74" s="60">
        <f>O74*M74</f>
        <v>96.57899999999999</v>
      </c>
      <c r="K74" s="60">
        <f>N74*M74</f>
        <v>302.085</v>
      </c>
      <c r="L74" s="50">
        <f>I74*J74+K74</f>
        <v>6096.825</v>
      </c>
      <c r="M74" s="51">
        <v>44.1</v>
      </c>
      <c r="N74" s="120">
        <f>8.16-1.31</f>
        <v>6.85</v>
      </c>
      <c r="O74" s="120">
        <v>2.19</v>
      </c>
      <c r="P74" s="121">
        <f>L74/M73</f>
        <v>148.195569318723</v>
      </c>
      <c r="Q74" s="122">
        <f>L74/$I74</f>
        <v>101.61375</v>
      </c>
      <c r="R74" s="54">
        <f>AA74/I74</f>
        <v>0</v>
      </c>
      <c r="S74" s="47"/>
      <c r="T74" s="47"/>
      <c r="U74" s="47"/>
      <c r="V74" s="28"/>
      <c r="W74" s="28"/>
      <c r="X74" s="11">
        <v>60</v>
      </c>
      <c r="Y74" s="11">
        <f>I74-X74</f>
        <v>0</v>
      </c>
      <c r="Z74" s="35"/>
      <c r="AA74" s="120"/>
      <c r="AB74" s="41"/>
      <c r="AC74" s="27"/>
      <c r="AD74" s="27"/>
      <c r="AE74" s="27"/>
      <c r="AF74" s="27"/>
      <c r="AG74" s="27"/>
      <c r="AH74" s="27"/>
      <c r="AI74" s="27"/>
      <c r="AJ74" s="27"/>
      <c r="AK74" s="27"/>
      <c r="AL74" s="27"/>
      <c r="AM74" s="27"/>
      <c r="AN74" s="27"/>
      <c r="AO74" s="27"/>
      <c r="AP74" s="27"/>
      <c r="AQ74" s="27"/>
      <c r="AR74" s="27"/>
      <c r="AS74" s="27"/>
    </row>
    <row r="75" ht="15" customHeight="1">
      <c r="A75" s="43">
        <v>74</v>
      </c>
      <c r="B75" s="46">
        <f>DATE(YEAR(C75),MONTH(C75),1)</f>
        <v>45474</v>
      </c>
      <c r="C75" s="47">
        <v>45481</v>
      </c>
      <c r="D75" s="43">
        <v>0</v>
      </c>
      <c r="E75" t="s" s="33">
        <v>116</v>
      </c>
      <c r="F75" t="s" s="33">
        <v>235</v>
      </c>
      <c r="G75" t="s" s="48">
        <v>236</v>
      </c>
      <c r="H75" t="s" s="48">
        <v>119</v>
      </c>
      <c r="I75" s="43">
        <v>2</v>
      </c>
      <c r="J75" s="49">
        <f>O75*M75</f>
        <v>207.670473</v>
      </c>
      <c r="K75" s="49">
        <f>N75*M75</f>
        <v>-20.807847</v>
      </c>
      <c r="L75" s="50">
        <f>I75*J75+K75</f>
        <v>394.533099</v>
      </c>
      <c r="M75" s="49">
        <v>40.7997</v>
      </c>
      <c r="N75" s="117">
        <v>-0.51</v>
      </c>
      <c r="O75" s="117">
        <v>5.09</v>
      </c>
      <c r="P75" s="117">
        <f>I75*O75+N75</f>
        <v>9.67</v>
      </c>
      <c r="Q75" s="49">
        <f>L75/$I75</f>
        <v>197.2665495</v>
      </c>
      <c r="R75" s="54">
        <f>P75/I75</f>
        <v>4.835</v>
      </c>
      <c r="S75" s="47"/>
      <c r="T75" s="47"/>
      <c r="U75" s="47"/>
      <c r="V75" s="28"/>
      <c r="W75" s="28"/>
      <c r="X75" s="27"/>
      <c r="Y75" s="11">
        <f>I75-X75</f>
        <v>2</v>
      </c>
      <c r="Z75" s="27"/>
      <c r="AA75" s="42"/>
      <c r="AB75" s="27"/>
      <c r="AC75" s="27"/>
      <c r="AD75" s="27"/>
      <c r="AE75" s="27"/>
      <c r="AF75" s="27"/>
      <c r="AG75" s="27"/>
      <c r="AH75" s="27"/>
      <c r="AI75" s="27"/>
      <c r="AJ75" s="27"/>
      <c r="AK75" s="27"/>
      <c r="AL75" s="27"/>
      <c r="AM75" s="27"/>
      <c r="AN75" s="27"/>
      <c r="AO75" s="27"/>
      <c r="AP75" s="27"/>
      <c r="AQ75" s="27"/>
      <c r="AR75" s="27"/>
      <c r="AS75" s="27"/>
    </row>
    <row r="76" ht="15" customHeight="1">
      <c r="A76" s="43">
        <v>75</v>
      </c>
      <c r="B76" s="46">
        <f>DATE(YEAR(C76),MONTH(C76),1)</f>
        <v>45474</v>
      </c>
      <c r="C76" s="47">
        <v>45481</v>
      </c>
      <c r="D76" s="43">
        <v>0</v>
      </c>
      <c r="E76" t="s" s="33">
        <v>116</v>
      </c>
      <c r="F76" t="s" s="33">
        <v>237</v>
      </c>
      <c r="G76" t="s" s="48">
        <v>238</v>
      </c>
      <c r="H76" t="s" s="48">
        <v>119</v>
      </c>
      <c r="I76" s="43">
        <v>1</v>
      </c>
      <c r="J76" s="49">
        <f>O76*M76</f>
        <v>106.07922</v>
      </c>
      <c r="K76" s="49">
        <f>N76*M76</f>
        <v>0</v>
      </c>
      <c r="L76" s="50">
        <f>I76*J76+K76</f>
        <v>106.07922</v>
      </c>
      <c r="M76" s="49">
        <v>40.7997</v>
      </c>
      <c r="N76" s="54"/>
      <c r="O76" s="54">
        <v>2.6</v>
      </c>
      <c r="P76" s="54">
        <f>I76*O76+N76</f>
        <v>2.6</v>
      </c>
      <c r="Q76" s="49">
        <f>L76/$I76</f>
        <v>106.07922</v>
      </c>
      <c r="R76" s="54">
        <f>P76/I76</f>
        <v>2.6</v>
      </c>
      <c r="S76" s="47"/>
      <c r="T76" s="47"/>
      <c r="U76" s="47"/>
      <c r="V76" s="28"/>
      <c r="W76" s="28"/>
      <c r="X76" s="27"/>
      <c r="Y76" s="11">
        <f>I76-X76</f>
        <v>1</v>
      </c>
      <c r="Z76" s="27"/>
      <c r="AA76" s="27"/>
      <c r="AB76" s="27"/>
      <c r="AC76" s="27"/>
      <c r="AD76" s="27"/>
      <c r="AE76" s="27"/>
      <c r="AF76" s="27"/>
      <c r="AG76" s="27"/>
      <c r="AH76" s="27"/>
      <c r="AI76" s="27"/>
      <c r="AJ76" s="27"/>
      <c r="AK76" s="27"/>
      <c r="AL76" s="27"/>
      <c r="AM76" s="27"/>
      <c r="AN76" s="27"/>
      <c r="AO76" s="27"/>
      <c r="AP76" s="27"/>
      <c r="AQ76" s="27"/>
      <c r="AR76" s="27"/>
      <c r="AS76" s="27"/>
    </row>
    <row r="77" ht="15" customHeight="1">
      <c r="A77" s="43">
        <v>76</v>
      </c>
      <c r="B77" s="46">
        <f>DATE(YEAR(C77),MONTH(C77),1)</f>
        <v>45474</v>
      </c>
      <c r="C77" s="47">
        <v>45487</v>
      </c>
      <c r="D77" s="43">
        <v>0</v>
      </c>
      <c r="E77" t="s" s="33">
        <v>13</v>
      </c>
      <c r="F77" t="s" s="33">
        <v>43</v>
      </c>
      <c r="G77" t="s" s="48">
        <v>239</v>
      </c>
      <c r="H77" t="s" s="48">
        <v>119</v>
      </c>
      <c r="I77" s="43">
        <v>1</v>
      </c>
      <c r="J77" s="49">
        <f>O77*M77</f>
        <v>1703.623964</v>
      </c>
      <c r="K77" s="49">
        <f>N77*M77</f>
        <v>-234.088876</v>
      </c>
      <c r="L77" s="50">
        <f>I77*J77+K77</f>
        <v>1469.535088</v>
      </c>
      <c r="M77" s="49">
        <v>41.1404</v>
      </c>
      <c r="N77" s="54">
        <f t="shared" si="655" ref="N77:N79">-(14.17+2.9)/3</f>
        <v>-5.69</v>
      </c>
      <c r="O77" s="54">
        <v>41.41</v>
      </c>
      <c r="P77" s="54">
        <f>I77*O77+N77</f>
        <v>35.72</v>
      </c>
      <c r="Q77" s="49">
        <f>L77/$I77</f>
        <v>1469.535088</v>
      </c>
      <c r="R77" s="54">
        <f>P77/I77</f>
        <v>35.72</v>
      </c>
      <c r="S77" s="47"/>
      <c r="T77" s="47"/>
      <c r="U77" s="47"/>
      <c r="V77" s="28"/>
      <c r="W77" s="28"/>
      <c r="X77" s="11">
        <v>1</v>
      </c>
      <c r="Y77" s="11">
        <f>I77-X77</f>
        <v>0</v>
      </c>
      <c r="Z77" s="27"/>
      <c r="AA77" s="27"/>
      <c r="AB77" s="27"/>
      <c r="AC77" s="27"/>
      <c r="AD77" s="27"/>
      <c r="AE77" s="27"/>
      <c r="AF77" s="27"/>
      <c r="AG77" s="27"/>
      <c r="AH77" s="27"/>
      <c r="AI77" s="27"/>
      <c r="AJ77" s="27"/>
      <c r="AK77" s="27"/>
      <c r="AL77" s="27"/>
      <c r="AM77" s="27"/>
      <c r="AN77" s="27"/>
      <c r="AO77" s="27"/>
      <c r="AP77" s="27"/>
      <c r="AQ77" s="27"/>
      <c r="AR77" s="27"/>
      <c r="AS77" s="27"/>
    </row>
    <row r="78" ht="15" customHeight="1">
      <c r="A78" s="43">
        <v>77</v>
      </c>
      <c r="B78" s="46">
        <f>DATE(YEAR(C78),MONTH(C78),1)</f>
        <v>45474</v>
      </c>
      <c r="C78" s="47">
        <v>45487</v>
      </c>
      <c r="D78" s="43">
        <v>0</v>
      </c>
      <c r="E78" t="s" s="33">
        <v>41</v>
      </c>
      <c r="F78" t="s" s="33">
        <v>240</v>
      </c>
      <c r="G78" t="s" s="48">
        <v>241</v>
      </c>
      <c r="H78" t="s" s="48">
        <v>119</v>
      </c>
      <c r="I78" s="43">
        <v>1</v>
      </c>
      <c r="J78" s="49">
        <f>O78*M78</f>
        <v>2116.67358</v>
      </c>
      <c r="K78" s="49">
        <f>N78*M78</f>
        <v>-234.088876</v>
      </c>
      <c r="L78" s="50">
        <f>I78*J78+K78</f>
        <v>1882.584704</v>
      </c>
      <c r="M78" s="49">
        <v>41.1404</v>
      </c>
      <c r="N78" s="54">
        <f t="shared" si="655"/>
        <v>-5.69</v>
      </c>
      <c r="O78" s="54">
        <v>51.45</v>
      </c>
      <c r="P78" s="54">
        <f>I78*O78+N78</f>
        <v>45.76</v>
      </c>
      <c r="Q78" s="49">
        <f>L78/$I78</f>
        <v>1882.584704</v>
      </c>
      <c r="R78" s="54">
        <f>P78/I78</f>
        <v>45.76</v>
      </c>
      <c r="S78" s="47"/>
      <c r="T78" s="47"/>
      <c r="U78" s="47"/>
      <c r="V78" s="28"/>
      <c r="W78" s="28"/>
      <c r="X78" s="11">
        <v>1</v>
      </c>
      <c r="Y78" s="11">
        <f>I78-X78</f>
        <v>0</v>
      </c>
      <c r="Z78" s="27"/>
      <c r="AA78" s="27"/>
      <c r="AB78" s="27"/>
      <c r="AC78" s="27"/>
      <c r="AD78" s="27"/>
      <c r="AE78" s="27"/>
      <c r="AF78" s="27"/>
      <c r="AG78" s="27"/>
      <c r="AH78" s="27"/>
      <c r="AI78" s="27"/>
      <c r="AJ78" s="27"/>
      <c r="AK78" s="27"/>
      <c r="AL78" s="27"/>
      <c r="AM78" s="27"/>
      <c r="AN78" s="27"/>
      <c r="AO78" s="27"/>
      <c r="AP78" s="27"/>
      <c r="AQ78" s="27"/>
      <c r="AR78" s="27"/>
      <c r="AS78" s="27"/>
    </row>
    <row r="79" ht="15" customHeight="1">
      <c r="A79" s="43">
        <v>78</v>
      </c>
      <c r="B79" s="46">
        <f>DATE(YEAR(C79),MONTH(C79),1)</f>
        <v>45474</v>
      </c>
      <c r="C79" s="47">
        <v>45487</v>
      </c>
      <c r="D79" s="43">
        <v>0</v>
      </c>
      <c r="E79" t="s" s="33">
        <v>13</v>
      </c>
      <c r="F79" t="s" s="33">
        <v>242</v>
      </c>
      <c r="G79" t="s" s="48">
        <v>243</v>
      </c>
      <c r="H79" t="s" s="48">
        <v>119</v>
      </c>
      <c r="I79" s="43">
        <v>1</v>
      </c>
      <c r="J79" s="49">
        <f>O79*M79</f>
        <v>2141.769224</v>
      </c>
      <c r="K79" s="49">
        <f>N79*M79</f>
        <v>-234.088876</v>
      </c>
      <c r="L79" s="50">
        <f>I79*J79+K79</f>
        <v>1907.680348</v>
      </c>
      <c r="M79" s="49">
        <v>41.1404</v>
      </c>
      <c r="N79" s="54">
        <f t="shared" si="655"/>
        <v>-5.69</v>
      </c>
      <c r="O79" s="54">
        <v>52.06</v>
      </c>
      <c r="P79" s="54">
        <f>I79*O79+N79</f>
        <v>46.37</v>
      </c>
      <c r="Q79" s="49">
        <f>L79/$I79</f>
        <v>1907.680348</v>
      </c>
      <c r="R79" s="54">
        <f>P79/I79</f>
        <v>46.37</v>
      </c>
      <c r="S79" s="47"/>
      <c r="T79" s="47"/>
      <c r="U79" s="47"/>
      <c r="V79" s="28"/>
      <c r="W79" s="28"/>
      <c r="X79" s="11">
        <v>1</v>
      </c>
      <c r="Y79" s="11">
        <f>I79-X79</f>
        <v>0</v>
      </c>
      <c r="Z79" t="s" s="32">
        <v>244</v>
      </c>
      <c r="AA79" s="27"/>
      <c r="AB79" s="27"/>
      <c r="AC79" s="27"/>
      <c r="AD79" s="27"/>
      <c r="AE79" s="27"/>
      <c r="AF79" s="27"/>
      <c r="AG79" s="27"/>
      <c r="AH79" s="27"/>
      <c r="AI79" s="27"/>
      <c r="AJ79" s="27"/>
      <c r="AK79" s="27"/>
      <c r="AL79" s="27"/>
      <c r="AM79" s="27"/>
      <c r="AN79" s="27"/>
      <c r="AO79" s="27"/>
      <c r="AP79" s="27"/>
      <c r="AQ79" s="27"/>
      <c r="AR79" s="27"/>
      <c r="AS79" s="27"/>
    </row>
    <row r="80" ht="15" customHeight="1">
      <c r="A80" s="43">
        <v>79</v>
      </c>
      <c r="B80" s="46">
        <f>DATE(YEAR(C80),MONTH(C80),1)</f>
        <v>45474</v>
      </c>
      <c r="C80" s="47">
        <v>45487</v>
      </c>
      <c r="D80" s="43">
        <v>0</v>
      </c>
      <c r="E80" t="s" s="33">
        <v>116</v>
      </c>
      <c r="F80" t="s" s="33">
        <v>245</v>
      </c>
      <c r="G80" t="s" s="48">
        <v>246</v>
      </c>
      <c r="H80" t="s" s="48">
        <v>119</v>
      </c>
      <c r="I80" s="43">
        <v>1</v>
      </c>
      <c r="J80" s="49">
        <f>O80*M80</f>
        <v>235.734492</v>
      </c>
      <c r="K80" s="49">
        <f>N80*M80</f>
        <v>-23.450028</v>
      </c>
      <c r="L80" s="50">
        <f>I80*J80+K80</f>
        <v>212.284464</v>
      </c>
      <c r="M80" s="49">
        <v>41.1404</v>
      </c>
      <c r="N80" s="54">
        <v>-0.57</v>
      </c>
      <c r="O80" s="54">
        <v>5.73</v>
      </c>
      <c r="P80" s="54">
        <f>I80*O80+N80</f>
        <v>5.16</v>
      </c>
      <c r="Q80" s="49">
        <f>L80/$I80</f>
        <v>212.284464</v>
      </c>
      <c r="R80" s="54">
        <f>P80/I80</f>
        <v>5.16</v>
      </c>
      <c r="S80" s="47"/>
      <c r="T80" s="47"/>
      <c r="U80" s="47"/>
      <c r="V80" s="28"/>
      <c r="W80" s="28"/>
      <c r="X80" s="27"/>
      <c r="Y80" s="11">
        <f>I80-X80</f>
        <v>1</v>
      </c>
      <c r="Z80" s="27"/>
      <c r="AA80" s="27"/>
      <c r="AB80" s="27"/>
      <c r="AC80" s="27"/>
      <c r="AD80" s="27"/>
      <c r="AE80" s="27"/>
      <c r="AF80" s="27"/>
      <c r="AG80" s="27"/>
      <c r="AH80" s="27"/>
      <c r="AI80" s="27"/>
      <c r="AJ80" s="27"/>
      <c r="AK80" s="27"/>
      <c r="AL80" s="27"/>
      <c r="AM80" s="27"/>
      <c r="AN80" s="27"/>
      <c r="AO80" s="27"/>
      <c r="AP80" s="27"/>
      <c r="AQ80" s="27"/>
      <c r="AR80" s="27"/>
      <c r="AS80" s="27"/>
    </row>
    <row r="81" ht="15" customHeight="1">
      <c r="A81" s="43">
        <v>80</v>
      </c>
      <c r="B81" s="46">
        <f>DATE(YEAR(C81),MONTH(C81),1)</f>
        <v>45474</v>
      </c>
      <c r="C81" s="47">
        <v>45487</v>
      </c>
      <c r="D81" s="43">
        <v>0</v>
      </c>
      <c r="E81" t="s" s="33">
        <v>46</v>
      </c>
      <c r="F81" t="s" s="33">
        <v>47</v>
      </c>
      <c r="G81" t="s" s="48">
        <v>247</v>
      </c>
      <c r="H81" t="s" s="48">
        <v>119</v>
      </c>
      <c r="I81" s="43">
        <v>3</v>
      </c>
      <c r="J81" s="49">
        <f>O81*M81</f>
        <v>605.586688</v>
      </c>
      <c r="K81" s="49">
        <f>N81*M81</f>
        <v>0</v>
      </c>
      <c r="L81" s="50">
        <f>I81*J81+K81</f>
        <v>1816.760064</v>
      </c>
      <c r="M81" s="49">
        <v>41.1404</v>
      </c>
      <c r="N81" s="54"/>
      <c r="O81" s="54">
        <v>14.72</v>
      </c>
      <c r="P81" s="54">
        <f>I81*O81+N81</f>
        <v>44.16</v>
      </c>
      <c r="Q81" s="49">
        <f>L81/$I81</f>
        <v>605.586688</v>
      </c>
      <c r="R81" s="54">
        <f>P81/I81</f>
        <v>14.72</v>
      </c>
      <c r="S81" s="47"/>
      <c r="T81" s="47"/>
      <c r="U81" s="47"/>
      <c r="V81" s="28"/>
      <c r="W81" s="28"/>
      <c r="X81" s="11">
        <v>0</v>
      </c>
      <c r="Y81" s="11">
        <f>I81-X81</f>
        <v>3</v>
      </c>
      <c r="Z81" s="27"/>
      <c r="AA81" s="27"/>
      <c r="AB81" s="27"/>
      <c r="AC81" s="27"/>
      <c r="AD81" s="27"/>
      <c r="AE81" s="27"/>
      <c r="AF81" s="27"/>
      <c r="AG81" s="27"/>
      <c r="AH81" s="27"/>
      <c r="AI81" s="27"/>
      <c r="AJ81" s="27"/>
      <c r="AK81" s="27"/>
      <c r="AL81" s="27"/>
      <c r="AM81" s="27"/>
      <c r="AN81" s="27"/>
      <c r="AO81" s="27"/>
      <c r="AP81" s="27"/>
      <c r="AQ81" s="27"/>
      <c r="AR81" s="27"/>
      <c r="AS81" s="27"/>
    </row>
    <row r="82" ht="15" customHeight="1">
      <c r="A82" s="43">
        <v>81</v>
      </c>
      <c r="B82" s="46">
        <f>DATE(YEAR(C82),MONTH(C82),1)</f>
        <v>45474</v>
      </c>
      <c r="C82" s="47">
        <v>45487</v>
      </c>
      <c r="D82" s="43">
        <v>0</v>
      </c>
      <c r="E82" t="s" s="33">
        <v>41</v>
      </c>
      <c r="F82" t="s" s="33">
        <v>240</v>
      </c>
      <c r="G82" t="s" s="48">
        <v>248</v>
      </c>
      <c r="H82" t="s" s="48">
        <v>119</v>
      </c>
      <c r="I82" s="43">
        <v>1</v>
      </c>
      <c r="J82" s="49">
        <f>O82*M82</f>
        <v>1959.928656</v>
      </c>
      <c r="K82" s="49">
        <f>N82*M82</f>
        <v>0</v>
      </c>
      <c r="L82" s="50">
        <f>I82*J82+K82</f>
        <v>1959.928656</v>
      </c>
      <c r="M82" s="49">
        <v>41.1404</v>
      </c>
      <c r="N82" s="54"/>
      <c r="O82" s="54">
        <v>47.64</v>
      </c>
      <c r="P82" s="54">
        <f>I82*O82+N82</f>
        <v>47.64</v>
      </c>
      <c r="Q82" s="49">
        <f>L82/$I82</f>
        <v>1959.928656</v>
      </c>
      <c r="R82" s="54">
        <f>P82/I82</f>
        <v>47.64</v>
      </c>
      <c r="S82" s="47"/>
      <c r="T82" s="47"/>
      <c r="U82" s="47"/>
      <c r="V82" s="28"/>
      <c r="W82" s="28"/>
      <c r="X82" s="11">
        <v>1</v>
      </c>
      <c r="Y82" s="11">
        <f>I82-X82</f>
        <v>0</v>
      </c>
      <c r="Z82" s="27"/>
      <c r="AA82" s="27"/>
      <c r="AB82" s="27"/>
      <c r="AC82" s="27"/>
      <c r="AD82" s="27"/>
      <c r="AE82" s="27"/>
      <c r="AF82" s="27"/>
      <c r="AG82" s="27"/>
      <c r="AH82" s="27"/>
      <c r="AI82" s="27"/>
      <c r="AJ82" s="27"/>
      <c r="AK82" s="27"/>
      <c r="AL82" s="27"/>
      <c r="AM82" s="27"/>
      <c r="AN82" s="27"/>
      <c r="AO82" s="27"/>
      <c r="AP82" s="27"/>
      <c r="AQ82" s="27"/>
      <c r="AR82" s="27"/>
      <c r="AS82" s="27"/>
    </row>
    <row r="83" ht="15" customHeight="1">
      <c r="A83" s="43">
        <v>82</v>
      </c>
      <c r="B83" s="46">
        <f>DATE(YEAR(C83),MONTH(C83),1)</f>
        <v>45474</v>
      </c>
      <c r="C83" s="47">
        <v>45488</v>
      </c>
      <c r="D83" s="43">
        <v>0</v>
      </c>
      <c r="E83" t="s" s="33">
        <v>50</v>
      </c>
      <c r="F83" t="s" s="33">
        <v>215</v>
      </c>
      <c r="G83" t="s" s="48">
        <v>249</v>
      </c>
      <c r="H83" t="s" s="48">
        <v>119</v>
      </c>
      <c r="I83" s="43">
        <v>1</v>
      </c>
      <c r="J83" s="49">
        <f>O83*M83</f>
        <v>1749.701212</v>
      </c>
      <c r="K83" s="49">
        <f>N83*M83</f>
        <v>-158.39054</v>
      </c>
      <c r="L83" s="50">
        <f>I83*J83+K83</f>
        <v>1591.310672</v>
      </c>
      <c r="M83" s="49">
        <v>41.1404</v>
      </c>
      <c r="N83" s="54">
        <v>-3.85</v>
      </c>
      <c r="O83" s="54">
        <v>42.53</v>
      </c>
      <c r="P83" s="54">
        <f>I83*O83+N83</f>
        <v>38.68</v>
      </c>
      <c r="Q83" s="49">
        <f>L83/$I83</f>
        <v>1591.310672</v>
      </c>
      <c r="R83" s="54">
        <f>P83/I83</f>
        <v>38.68</v>
      </c>
      <c r="S83" s="47"/>
      <c r="T83" s="47"/>
      <c r="U83" s="47"/>
      <c r="V83" s="28"/>
      <c r="W83" s="28"/>
      <c r="X83" s="11">
        <v>1</v>
      </c>
      <c r="Y83" s="11">
        <f>I83-X83</f>
        <v>0</v>
      </c>
      <c r="Z83" s="27"/>
      <c r="AA83" s="27"/>
      <c r="AB83" s="27"/>
      <c r="AC83" s="27"/>
      <c r="AD83" s="27"/>
      <c r="AE83" s="27"/>
      <c r="AF83" s="27"/>
      <c r="AG83" s="27"/>
      <c r="AH83" s="27"/>
      <c r="AI83" s="27"/>
      <c r="AJ83" s="27"/>
      <c r="AK83" s="27"/>
      <c r="AL83" s="27"/>
      <c r="AM83" s="27"/>
      <c r="AN83" s="27"/>
      <c r="AO83" s="27"/>
      <c r="AP83" s="27"/>
      <c r="AQ83" s="27"/>
      <c r="AR83" s="27"/>
      <c r="AS83" s="27"/>
    </row>
    <row r="84" ht="15" customHeight="1">
      <c r="A84" s="43">
        <v>83</v>
      </c>
      <c r="B84" s="46">
        <f>DATE(YEAR(C84),MONTH(C84),1)</f>
        <v>45474</v>
      </c>
      <c r="C84" s="47">
        <v>45490</v>
      </c>
      <c r="D84" s="43">
        <v>0</v>
      </c>
      <c r="E84" t="s" s="33">
        <v>50</v>
      </c>
      <c r="F84" t="s" s="33">
        <v>215</v>
      </c>
      <c r="G84" t="s" s="48">
        <v>250</v>
      </c>
      <c r="H84" t="s" s="48">
        <v>119</v>
      </c>
      <c r="I84" s="43">
        <v>1</v>
      </c>
      <c r="J84" s="49">
        <f>O84*M84</f>
        <v>1751.346828</v>
      </c>
      <c r="K84" s="49">
        <f>N84*M84</f>
        <v>-240.67134</v>
      </c>
      <c r="L84" s="50">
        <f>I84*J84+K84</f>
        <v>1510.675488</v>
      </c>
      <c r="M84" s="49">
        <v>41.1404</v>
      </c>
      <c r="N84" s="54">
        <v>-5.85</v>
      </c>
      <c r="O84" s="54">
        <v>42.57</v>
      </c>
      <c r="P84" s="54">
        <f>I84*O84+N84</f>
        <v>36.72</v>
      </c>
      <c r="Q84" s="49">
        <f>L84/$I84</f>
        <v>1510.675488</v>
      </c>
      <c r="R84" s="54">
        <f>P84/I84</f>
        <v>36.72</v>
      </c>
      <c r="S84" s="47"/>
      <c r="T84" s="47"/>
      <c r="U84" s="47"/>
      <c r="V84" s="28"/>
      <c r="W84" s="28"/>
      <c r="X84" s="11">
        <v>1</v>
      </c>
      <c r="Y84" s="11">
        <f>I84-X84</f>
        <v>0</v>
      </c>
      <c r="Z84" s="27"/>
      <c r="AA84" s="27"/>
      <c r="AB84" s="27"/>
      <c r="AC84" s="27"/>
      <c r="AD84" s="27"/>
      <c r="AE84" s="27"/>
      <c r="AF84" s="27"/>
      <c r="AG84" s="27"/>
      <c r="AH84" s="27"/>
      <c r="AI84" s="27"/>
      <c r="AJ84" s="27"/>
      <c r="AK84" s="27"/>
      <c r="AL84" s="27"/>
      <c r="AM84" s="27"/>
      <c r="AN84" s="27"/>
      <c r="AO84" s="27"/>
      <c r="AP84" s="27"/>
      <c r="AQ84" s="27"/>
      <c r="AR84" s="27"/>
      <c r="AS84" s="27"/>
    </row>
    <row r="85" ht="15" customHeight="1">
      <c r="A85" s="43">
        <v>84</v>
      </c>
      <c r="B85" s="46">
        <f>DATE(YEAR(C85),MONTH(C85),1)</f>
        <v>45474</v>
      </c>
      <c r="C85" s="47">
        <v>45490</v>
      </c>
      <c r="D85" s="43">
        <v>0</v>
      </c>
      <c r="E85" t="s" s="33">
        <v>52</v>
      </c>
      <c r="F85" t="s" s="33">
        <v>96</v>
      </c>
      <c r="G85" t="s" s="48">
        <v>251</v>
      </c>
      <c r="H85" t="s" s="48">
        <v>119</v>
      </c>
      <c r="I85" s="43">
        <v>3</v>
      </c>
      <c r="J85" s="49">
        <f>O85*M85</f>
        <v>229.152028</v>
      </c>
      <c r="K85" s="49">
        <f>N85*M85</f>
        <v>-76.10974</v>
      </c>
      <c r="L85" s="50">
        <f>I85*J85+K85</f>
        <v>611.346344</v>
      </c>
      <c r="M85" s="49">
        <v>41.1404</v>
      </c>
      <c r="N85" s="54">
        <v>-1.85</v>
      </c>
      <c r="O85" s="54">
        <v>5.57</v>
      </c>
      <c r="P85" s="54">
        <f>I85*O85+N85</f>
        <v>14.86</v>
      </c>
      <c r="Q85" s="49">
        <f>L85/$I85</f>
        <v>203.782114666667</v>
      </c>
      <c r="R85" s="54">
        <f>P85/I85</f>
        <v>4.95333333333333</v>
      </c>
      <c r="S85" s="47"/>
      <c r="T85" s="47"/>
      <c r="U85" s="47"/>
      <c r="V85" s="28"/>
      <c r="W85" s="28"/>
      <c r="X85" s="11">
        <v>1</v>
      </c>
      <c r="Y85" s="11">
        <f>I85-X85</f>
        <v>2</v>
      </c>
      <c r="Z85" s="27"/>
      <c r="AA85" s="27"/>
      <c r="AB85" s="27"/>
      <c r="AC85" s="27"/>
      <c r="AD85" s="27"/>
      <c r="AE85" s="27"/>
      <c r="AF85" s="27"/>
      <c r="AG85" s="27"/>
      <c r="AH85" s="27"/>
      <c r="AI85" s="27"/>
      <c r="AJ85" s="27"/>
      <c r="AK85" s="27"/>
      <c r="AL85" s="27"/>
      <c r="AM85" s="27"/>
      <c r="AN85" s="27"/>
      <c r="AO85" s="27"/>
      <c r="AP85" s="27"/>
      <c r="AQ85" s="27"/>
      <c r="AR85" s="27"/>
      <c r="AS85" s="27"/>
    </row>
    <row r="86" ht="15" customHeight="1">
      <c r="A86" s="43">
        <v>85</v>
      </c>
      <c r="B86" s="46">
        <f>DATE(YEAR(C86),MONTH(C86),1)</f>
        <v>45474</v>
      </c>
      <c r="C86" s="47">
        <v>45490</v>
      </c>
      <c r="D86" s="43">
        <v>0</v>
      </c>
      <c r="E86" t="s" s="33">
        <v>48</v>
      </c>
      <c r="F86" t="s" s="33">
        <v>191</v>
      </c>
      <c r="G86" t="s" s="48">
        <v>252</v>
      </c>
      <c r="H86" t="s" s="48">
        <v>119</v>
      </c>
      <c r="I86" s="43">
        <v>2</v>
      </c>
      <c r="J86" s="49">
        <f>O86*M86</f>
        <v>333.648644</v>
      </c>
      <c r="K86" s="49">
        <f>N86*M86</f>
        <v>-74.05271999999999</v>
      </c>
      <c r="L86" s="50">
        <f>I86*J86+K86</f>
        <v>593.244568</v>
      </c>
      <c r="M86" s="49">
        <v>41.1404</v>
      </c>
      <c r="N86" s="54">
        <v>-1.8</v>
      </c>
      <c r="O86" s="54">
        <v>8.109999999999999</v>
      </c>
      <c r="P86" s="54">
        <f>I86*O86+N86</f>
        <v>14.42</v>
      </c>
      <c r="Q86" s="49">
        <f>L86/$I86</f>
        <v>296.622284</v>
      </c>
      <c r="R86" s="54">
        <f>P86/I86</f>
        <v>7.21</v>
      </c>
      <c r="S86" s="47"/>
      <c r="T86" s="47"/>
      <c r="U86" s="47"/>
      <c r="V86" s="28"/>
      <c r="W86" s="28"/>
      <c r="X86" s="11">
        <v>2</v>
      </c>
      <c r="Y86" s="11">
        <f>I86-X86</f>
        <v>0</v>
      </c>
      <c r="Z86" s="27"/>
      <c r="AA86" s="27"/>
      <c r="AB86" s="27"/>
      <c r="AC86" s="27"/>
      <c r="AD86" s="27"/>
      <c r="AE86" s="27"/>
      <c r="AF86" s="27"/>
      <c r="AG86" s="27"/>
      <c r="AH86" s="27"/>
      <c r="AI86" s="27"/>
      <c r="AJ86" s="27"/>
      <c r="AK86" s="27"/>
      <c r="AL86" s="27"/>
      <c r="AM86" s="27"/>
      <c r="AN86" s="27"/>
      <c r="AO86" s="27"/>
      <c r="AP86" s="27"/>
      <c r="AQ86" s="27"/>
      <c r="AR86" s="27"/>
      <c r="AS86" s="27"/>
    </row>
    <row r="87" ht="15" customHeight="1">
      <c r="A87" s="43">
        <v>86</v>
      </c>
      <c r="B87" s="46">
        <f>DATE(YEAR(C87),MONTH(C87),1)</f>
        <v>45474</v>
      </c>
      <c r="C87" s="47">
        <v>45493</v>
      </c>
      <c r="D87" s="43">
        <v>0</v>
      </c>
      <c r="E87" t="s" s="33">
        <v>116</v>
      </c>
      <c r="F87" t="s" s="33">
        <v>253</v>
      </c>
      <c r="G87" t="s" s="48">
        <v>254</v>
      </c>
      <c r="H87" t="s" s="48">
        <v>119</v>
      </c>
      <c r="I87" s="43">
        <v>2</v>
      </c>
      <c r="J87" s="49">
        <f>O87*M87</f>
        <v>144.814208</v>
      </c>
      <c r="K87" s="49">
        <f>N87*M87</f>
        <v>7.816676</v>
      </c>
      <c r="L87" s="50">
        <f>I87*J87+K87</f>
        <v>297.445092</v>
      </c>
      <c r="M87" s="49">
        <v>41.1404</v>
      </c>
      <c r="N87" s="54">
        <v>0.19</v>
      </c>
      <c r="O87" s="54">
        <v>3.52</v>
      </c>
      <c r="P87" s="54">
        <f>I87*O87+N87</f>
        <v>7.23</v>
      </c>
      <c r="Q87" s="49">
        <f>L87/$I87</f>
        <v>148.722546</v>
      </c>
      <c r="R87" s="54">
        <f>P87/I87</f>
        <v>3.615</v>
      </c>
      <c r="S87" s="47"/>
      <c r="T87" s="47"/>
      <c r="U87" s="47"/>
      <c r="V87" s="28"/>
      <c r="W87" s="28"/>
      <c r="X87" s="27"/>
      <c r="Y87" s="11">
        <f>I87-X87</f>
        <v>2</v>
      </c>
      <c r="Z87" s="27"/>
      <c r="AA87" s="27"/>
      <c r="AB87" s="27"/>
      <c r="AC87" s="27"/>
      <c r="AD87" s="27"/>
      <c r="AE87" s="27"/>
      <c r="AF87" s="27"/>
      <c r="AG87" s="27"/>
      <c r="AH87" s="27"/>
      <c r="AI87" s="27"/>
      <c r="AJ87" s="27"/>
      <c r="AK87" s="27"/>
      <c r="AL87" s="27"/>
      <c r="AM87" s="27"/>
      <c r="AN87" s="27"/>
      <c r="AO87" s="27"/>
      <c r="AP87" s="27"/>
      <c r="AQ87" s="27"/>
      <c r="AR87" s="27"/>
      <c r="AS87" s="27"/>
    </row>
    <row r="88" ht="15" customHeight="1">
      <c r="A88" s="43">
        <v>87</v>
      </c>
      <c r="B88" s="46">
        <f>DATE(YEAR(C88),MONTH(C88),1)</f>
        <v>45474</v>
      </c>
      <c r="C88" s="47">
        <v>45493</v>
      </c>
      <c r="D88" s="43">
        <v>0</v>
      </c>
      <c r="E88" t="s" s="33">
        <v>116</v>
      </c>
      <c r="F88" t="s" s="33">
        <v>255</v>
      </c>
      <c r="G88" t="s" s="48">
        <v>256</v>
      </c>
      <c r="H88" t="s" s="48">
        <v>119</v>
      </c>
      <c r="I88" s="43">
        <v>5</v>
      </c>
      <c r="J88" s="55">
        <f>O88*M88</f>
        <v>72.81850799999999</v>
      </c>
      <c r="K88" s="55">
        <f>N88*M88</f>
        <v>-53.071116</v>
      </c>
      <c r="L88" s="50">
        <f>I88*J88+K88</f>
        <v>311.021424</v>
      </c>
      <c r="M88" s="49">
        <v>41.1404</v>
      </c>
      <c r="N88" s="54">
        <v>-1.29</v>
      </c>
      <c r="O88" s="54">
        <v>1.77</v>
      </c>
      <c r="P88" s="54">
        <f>I88*O88+N88</f>
        <v>7.56</v>
      </c>
      <c r="Q88" s="49">
        <f>L88/$I88</f>
        <v>62.2042848</v>
      </c>
      <c r="R88" s="54">
        <f>P88/I88</f>
        <v>1.512</v>
      </c>
      <c r="S88" s="47"/>
      <c r="T88" s="47"/>
      <c r="U88" s="47"/>
      <c r="V88" s="28"/>
      <c r="W88" s="28"/>
      <c r="X88" s="27"/>
      <c r="Y88" s="11">
        <f>I88-X88</f>
        <v>5</v>
      </c>
      <c r="Z88" s="27"/>
      <c r="AA88" s="27"/>
      <c r="AB88" s="27"/>
      <c r="AC88" s="27"/>
      <c r="AD88" s="27"/>
      <c r="AE88" s="27"/>
      <c r="AF88" s="27"/>
      <c r="AG88" s="27"/>
      <c r="AH88" s="27"/>
      <c r="AI88" s="27"/>
      <c r="AJ88" s="27"/>
      <c r="AK88" s="27"/>
      <c r="AL88" s="27"/>
      <c r="AM88" s="27"/>
      <c r="AN88" s="27"/>
      <c r="AO88" s="27"/>
      <c r="AP88" s="27"/>
      <c r="AQ88" s="27"/>
      <c r="AR88" s="27"/>
      <c r="AS88" s="27"/>
    </row>
    <row r="89" ht="15" customHeight="1">
      <c r="A89" s="43">
        <v>88</v>
      </c>
      <c r="B89" s="46">
        <f>DATE(YEAR(C89),MONTH(C89),1)</f>
        <v>45505</v>
      </c>
      <c r="C89" s="47">
        <v>45506</v>
      </c>
      <c r="D89" s="43"/>
      <c r="E89" t="s" s="33">
        <v>257</v>
      </c>
      <c r="F89" t="s" s="33">
        <v>258</v>
      </c>
      <c r="G89" s="43"/>
      <c r="H89" t="s" s="48">
        <v>119</v>
      </c>
      <c r="I89" s="56">
        <v>2</v>
      </c>
      <c r="J89" s="57">
        <v>300</v>
      </c>
      <c r="K89" s="57"/>
      <c r="L89" s="58">
        <f>I89*J89+K89</f>
        <v>600</v>
      </c>
      <c r="M89" s="49">
        <v>41.1404</v>
      </c>
      <c r="N89" s="54">
        <f>K89/M89</f>
        <v>0</v>
      </c>
      <c r="O89" s="54">
        <f>J89/M89</f>
        <v>7.29210216721276</v>
      </c>
      <c r="P89" s="54">
        <f>I89*O89+N89</f>
        <v>14.5842043344255</v>
      </c>
      <c r="Q89" s="49">
        <f>L89/$I89</f>
        <v>300</v>
      </c>
      <c r="R89" s="54">
        <f>P89/I89</f>
        <v>7.29210216721275</v>
      </c>
      <c r="S89" s="47"/>
      <c r="T89" s="47"/>
      <c r="U89" s="47"/>
      <c r="V89" s="28"/>
      <c r="W89" s="28"/>
      <c r="X89" s="11">
        <v>1</v>
      </c>
      <c r="Y89" s="11">
        <f>I89-X89</f>
        <v>1</v>
      </c>
      <c r="Z89" s="27"/>
      <c r="AA89" s="27"/>
      <c r="AB89" s="27"/>
      <c r="AC89" s="27"/>
      <c r="AD89" s="27"/>
      <c r="AE89" s="27"/>
      <c r="AF89" s="27"/>
      <c r="AG89" s="27"/>
      <c r="AH89" s="27"/>
      <c r="AI89" s="27"/>
      <c r="AJ89" s="27"/>
      <c r="AK89" s="27"/>
      <c r="AL89" s="27"/>
      <c r="AM89" s="27"/>
      <c r="AN89" s="27"/>
      <c r="AO89" s="27"/>
      <c r="AP89" s="27"/>
      <c r="AQ89" s="27"/>
      <c r="AR89" s="27"/>
      <c r="AS89" s="27"/>
    </row>
    <row r="90" ht="15" customHeight="1">
      <c r="A90" s="43">
        <v>89</v>
      </c>
      <c r="B90" s="46">
        <f>DATE(YEAR(C90),MONTH(C90),1)</f>
        <v>45505</v>
      </c>
      <c r="C90" s="47">
        <v>45506</v>
      </c>
      <c r="D90" s="43"/>
      <c r="E90" t="s" s="33">
        <v>257</v>
      </c>
      <c r="F90" t="s" s="33">
        <v>259</v>
      </c>
      <c r="G90" s="43"/>
      <c r="H90" t="s" s="48">
        <v>119</v>
      </c>
      <c r="I90" s="56">
        <v>2</v>
      </c>
      <c r="J90" s="57">
        <v>350</v>
      </c>
      <c r="K90" s="57"/>
      <c r="L90" s="58">
        <f>I90*J90+K90</f>
        <v>700</v>
      </c>
      <c r="M90" s="49">
        <v>41.1404</v>
      </c>
      <c r="N90" s="54">
        <f>K90/M90</f>
        <v>0</v>
      </c>
      <c r="O90" s="54">
        <f>J90/M90</f>
        <v>8.507452528414889</v>
      </c>
      <c r="P90" s="54">
        <f>I90*O90+N90</f>
        <v>17.0149050568298</v>
      </c>
      <c r="Q90" s="49">
        <f>L90/$I90</f>
        <v>350</v>
      </c>
      <c r="R90" s="54">
        <f>P90/I90</f>
        <v>8.5074525284149</v>
      </c>
      <c r="S90" s="47"/>
      <c r="T90" s="47"/>
      <c r="U90" s="47"/>
      <c r="V90" s="28"/>
      <c r="W90" s="28"/>
      <c r="X90" s="11">
        <v>1</v>
      </c>
      <c r="Y90" s="11">
        <f>I90-X90</f>
        <v>1</v>
      </c>
      <c r="Z90" s="38"/>
      <c r="AA90" s="27"/>
      <c r="AB90" s="27"/>
      <c r="AC90" s="27"/>
      <c r="AD90" s="27"/>
      <c r="AE90" s="27"/>
      <c r="AF90" s="27"/>
      <c r="AG90" s="27"/>
      <c r="AH90" s="27"/>
      <c r="AI90" s="27"/>
      <c r="AJ90" s="27"/>
      <c r="AK90" s="27"/>
      <c r="AL90" s="27"/>
      <c r="AM90" s="27"/>
      <c r="AN90" s="27"/>
      <c r="AO90" s="27"/>
      <c r="AP90" s="27"/>
      <c r="AQ90" s="27"/>
      <c r="AR90" s="27"/>
      <c r="AS90" s="27"/>
    </row>
    <row r="91" ht="15" customHeight="1">
      <c r="A91" s="43">
        <v>90</v>
      </c>
      <c r="B91" s="46">
        <f>DATE(YEAR(C91),MONTH(C91),1)</f>
        <v>45505</v>
      </c>
      <c r="C91" s="47">
        <v>45508</v>
      </c>
      <c r="D91" s="43">
        <v>0</v>
      </c>
      <c r="E91" t="s" s="33">
        <v>13</v>
      </c>
      <c r="F91" t="s" s="33">
        <v>63</v>
      </c>
      <c r="G91" t="s" s="48">
        <v>260</v>
      </c>
      <c r="H91" t="s" s="48">
        <v>119</v>
      </c>
      <c r="I91" s="43">
        <v>1</v>
      </c>
      <c r="J91" s="60">
        <f>O91*M91</f>
        <v>1800.2127</v>
      </c>
      <c r="K91" s="60">
        <f>N91*M91</f>
        <v>-247.5759</v>
      </c>
      <c r="L91" s="50">
        <f>I91*J91+K91</f>
        <v>1552.6368</v>
      </c>
      <c r="M91" s="49">
        <v>41.47</v>
      </c>
      <c r="N91" s="54">
        <v>-5.97</v>
      </c>
      <c r="O91" s="54">
        <v>43.41</v>
      </c>
      <c r="P91" s="54">
        <f>I91*O91+N91</f>
        <v>37.44</v>
      </c>
      <c r="Q91" s="49">
        <f>L91/$I91</f>
        <v>1552.6368</v>
      </c>
      <c r="R91" s="54">
        <f>P91/I91</f>
        <v>37.44</v>
      </c>
      <c r="S91" s="47"/>
      <c r="T91" s="47"/>
      <c r="U91" s="47"/>
      <c r="V91" s="28"/>
      <c r="W91" s="28"/>
      <c r="X91" s="11">
        <v>1</v>
      </c>
      <c r="Y91" s="118">
        <f>I91-X91</f>
        <v>0</v>
      </c>
      <c r="Z91" t="s" s="119">
        <v>261</v>
      </c>
      <c r="AA91" s="41"/>
      <c r="AB91" s="27"/>
      <c r="AC91" s="27"/>
      <c r="AD91" s="27"/>
      <c r="AE91" s="27"/>
      <c r="AF91" s="27"/>
      <c r="AG91" s="27"/>
      <c r="AH91" s="27"/>
      <c r="AI91" s="27"/>
      <c r="AJ91" s="27"/>
      <c r="AK91" s="27"/>
      <c r="AL91" s="27"/>
      <c r="AM91" s="27"/>
      <c r="AN91" s="27"/>
      <c r="AO91" s="27"/>
      <c r="AP91" s="27"/>
      <c r="AQ91" s="27"/>
      <c r="AR91" s="27"/>
      <c r="AS91" s="27"/>
    </row>
    <row r="92" ht="15" customHeight="1">
      <c r="A92" s="43">
        <v>91</v>
      </c>
      <c r="B92" s="46">
        <f>DATE(YEAR(C92),MONTH(C92),1)</f>
        <v>45505</v>
      </c>
      <c r="C92" s="47">
        <v>45508</v>
      </c>
      <c r="D92" s="43">
        <v>0</v>
      </c>
      <c r="E92" t="s" s="33">
        <v>129</v>
      </c>
      <c r="F92" t="s" s="33">
        <v>262</v>
      </c>
      <c r="G92" t="s" s="48">
        <v>263</v>
      </c>
      <c r="H92" t="s" s="48">
        <v>119</v>
      </c>
      <c r="I92" s="43">
        <v>1</v>
      </c>
      <c r="J92" s="49">
        <f>O92*M92</f>
        <v>942.1984</v>
      </c>
      <c r="K92" s="49">
        <f>N92*M92</f>
        <v>-112.7984</v>
      </c>
      <c r="L92" s="50">
        <f>I92*J92+K92</f>
        <v>829.4</v>
      </c>
      <c r="M92" s="49">
        <v>41.47</v>
      </c>
      <c r="N92" s="54">
        <v>-2.72</v>
      </c>
      <c r="O92" s="54">
        <v>22.72</v>
      </c>
      <c r="P92" s="54">
        <f>I92*O92+N92</f>
        <v>20</v>
      </c>
      <c r="Q92" s="49">
        <f>L92/$I92</f>
        <v>829.4</v>
      </c>
      <c r="R92" s="54">
        <f>P92/I92</f>
        <v>20</v>
      </c>
      <c r="S92" s="47"/>
      <c r="T92" s="47"/>
      <c r="U92" s="47"/>
      <c r="V92" s="28"/>
      <c r="W92" s="28"/>
      <c r="X92" s="27"/>
      <c r="Y92" s="11">
        <f>I92-X92</f>
        <v>1</v>
      </c>
      <c r="Z92" s="42"/>
      <c r="AA92" s="27"/>
      <c r="AB92" s="27"/>
      <c r="AC92" s="27"/>
      <c r="AD92" s="27"/>
      <c r="AE92" s="27"/>
      <c r="AF92" s="27"/>
      <c r="AG92" s="27"/>
      <c r="AH92" s="27"/>
      <c r="AI92" s="27"/>
      <c r="AJ92" s="27"/>
      <c r="AK92" s="27"/>
      <c r="AL92" s="27"/>
      <c r="AM92" s="27"/>
      <c r="AN92" s="27"/>
      <c r="AO92" s="27"/>
      <c r="AP92" s="27"/>
      <c r="AQ92" s="27"/>
      <c r="AR92" s="27"/>
      <c r="AS92" s="27"/>
    </row>
    <row r="93" ht="15" customHeight="1">
      <c r="A93" s="43">
        <v>92</v>
      </c>
      <c r="B93" s="46">
        <f>DATE(YEAR(C93),MONTH(C93),1)</f>
        <v>45505</v>
      </c>
      <c r="C93" s="47">
        <v>45508</v>
      </c>
      <c r="D93" s="43">
        <v>0</v>
      </c>
      <c r="E93" t="s" s="33">
        <v>52</v>
      </c>
      <c r="F93" t="s" s="33">
        <v>96</v>
      </c>
      <c r="G93" t="s" s="48">
        <v>264</v>
      </c>
      <c r="H93" t="s" s="48">
        <v>119</v>
      </c>
      <c r="I93" s="43">
        <v>1</v>
      </c>
      <c r="J93" s="49">
        <f>O93*M93</f>
        <v>234.3055</v>
      </c>
      <c r="K93" s="49">
        <f>N93*M93</f>
        <v>-12.0263</v>
      </c>
      <c r="L93" s="50">
        <f>I93*J93+K93</f>
        <v>222.2792</v>
      </c>
      <c r="M93" s="49">
        <v>41.47</v>
      </c>
      <c r="N93" s="54">
        <v>-0.29</v>
      </c>
      <c r="O93" s="54">
        <v>5.65</v>
      </c>
      <c r="P93" s="54">
        <f>I93*O93+N93</f>
        <v>5.36</v>
      </c>
      <c r="Q93" s="49">
        <f>L93/$I93</f>
        <v>222.2792</v>
      </c>
      <c r="R93" s="54">
        <f>P93/I93</f>
        <v>5.36</v>
      </c>
      <c r="S93" s="47"/>
      <c r="T93" s="47">
        <v>45527</v>
      </c>
      <c r="U93" s="47"/>
      <c r="V93" s="28"/>
      <c r="W93" s="28"/>
      <c r="X93" s="11">
        <v>1</v>
      </c>
      <c r="Y93" s="11">
        <f>I93-X93</f>
        <v>0</v>
      </c>
      <c r="Z93" t="s" s="32">
        <v>265</v>
      </c>
      <c r="AA93" s="27"/>
      <c r="AB93" s="27"/>
      <c r="AC93" s="27"/>
      <c r="AD93" s="27"/>
      <c r="AE93" s="27"/>
      <c r="AF93" s="27"/>
      <c r="AG93" s="27"/>
      <c r="AH93" s="27"/>
      <c r="AI93" s="27"/>
      <c r="AJ93" s="27"/>
      <c r="AK93" s="27"/>
      <c r="AL93" s="27"/>
      <c r="AM93" s="27"/>
      <c r="AN93" s="27"/>
      <c r="AO93" s="27"/>
      <c r="AP93" s="27"/>
      <c r="AQ93" s="27"/>
      <c r="AR93" s="27"/>
      <c r="AS93" s="27"/>
    </row>
    <row r="94" ht="15" customHeight="1">
      <c r="A94" s="43">
        <v>93</v>
      </c>
      <c r="B94" s="46">
        <f>DATE(YEAR(C94),MONTH(C94),1)</f>
        <v>45505</v>
      </c>
      <c r="C94" s="47">
        <v>45508</v>
      </c>
      <c r="D94" s="43">
        <v>0</v>
      </c>
      <c r="E94" t="s" s="33">
        <v>48</v>
      </c>
      <c r="F94" t="s" s="33">
        <v>191</v>
      </c>
      <c r="G94" t="s" s="48">
        <v>266</v>
      </c>
      <c r="H94" t="s" s="48">
        <v>119</v>
      </c>
      <c r="I94" s="43">
        <v>1</v>
      </c>
      <c r="J94" s="49">
        <f>O94*M94</f>
        <v>360.3743</v>
      </c>
      <c r="K94" s="49">
        <f>N94*M94</f>
        <v>-69.6696</v>
      </c>
      <c r="L94" s="50">
        <f>I94*J94+K94</f>
        <v>290.7047</v>
      </c>
      <c r="M94" s="49">
        <v>41.47</v>
      </c>
      <c r="N94" s="54">
        <v>-1.68</v>
      </c>
      <c r="O94" s="54">
        <v>8.69</v>
      </c>
      <c r="P94" s="54">
        <f>I94*O94+N94</f>
        <v>7.01</v>
      </c>
      <c r="Q94" s="49">
        <f>L94/$I94</f>
        <v>290.7047</v>
      </c>
      <c r="R94" s="54">
        <f>P94/I94</f>
        <v>7.01</v>
      </c>
      <c r="S94" s="47"/>
      <c r="T94" s="47">
        <v>45527</v>
      </c>
      <c r="U94" s="47"/>
      <c r="V94" s="28"/>
      <c r="W94" s="28"/>
      <c r="X94" s="11">
        <v>1</v>
      </c>
      <c r="Y94" s="11">
        <f>I94-X94</f>
        <v>0</v>
      </c>
      <c r="Z94" t="s" s="32">
        <v>265</v>
      </c>
      <c r="AA94" s="27"/>
      <c r="AB94" s="27"/>
      <c r="AC94" s="27"/>
      <c r="AD94" s="27"/>
      <c r="AE94" s="27"/>
      <c r="AF94" s="27"/>
      <c r="AG94" s="27"/>
      <c r="AH94" s="27"/>
      <c r="AI94" s="27"/>
      <c r="AJ94" s="27"/>
      <c r="AK94" s="27"/>
      <c r="AL94" s="27"/>
      <c r="AM94" s="27"/>
      <c r="AN94" s="27"/>
      <c r="AO94" s="27"/>
      <c r="AP94" s="27"/>
      <c r="AQ94" s="27"/>
      <c r="AR94" s="27"/>
      <c r="AS94" s="27"/>
    </row>
    <row r="95" ht="15" customHeight="1">
      <c r="A95" s="43">
        <v>94</v>
      </c>
      <c r="B95" s="46">
        <f>DATE(YEAR(C95),MONTH(C95),1)</f>
        <v>45505</v>
      </c>
      <c r="C95" s="47">
        <v>45508</v>
      </c>
      <c r="D95" s="43">
        <v>0</v>
      </c>
      <c r="E95" t="s" s="33">
        <v>129</v>
      </c>
      <c r="F95" t="s" s="33">
        <v>267</v>
      </c>
      <c r="G95" t="s" s="48">
        <v>268</v>
      </c>
      <c r="H95" t="s" s="48">
        <v>119</v>
      </c>
      <c r="I95" s="43">
        <v>1</v>
      </c>
      <c r="J95" s="49">
        <f>O95*M95</f>
        <v>360.3743</v>
      </c>
      <c r="K95" s="49">
        <f>N95*M95</f>
        <v>-49.3493</v>
      </c>
      <c r="L95" s="50">
        <f>I95*J95+K95</f>
        <v>311.025</v>
      </c>
      <c r="M95" s="49">
        <v>41.47</v>
      </c>
      <c r="N95" s="54">
        <v>-1.19</v>
      </c>
      <c r="O95" s="54">
        <v>8.69</v>
      </c>
      <c r="P95" s="54">
        <f>I95*O95+N95</f>
        <v>7.5</v>
      </c>
      <c r="Q95" s="49">
        <f>L95/$I95</f>
        <v>311.025</v>
      </c>
      <c r="R95" s="54">
        <f>P95/I95</f>
        <v>7.5</v>
      </c>
      <c r="S95" s="47"/>
      <c r="T95" s="47">
        <v>45531</v>
      </c>
      <c r="U95" s="47"/>
      <c r="V95" s="28"/>
      <c r="W95" s="28"/>
      <c r="X95" s="27"/>
      <c r="Y95" s="11">
        <f>I95-X95</f>
        <v>1</v>
      </c>
      <c r="Z95" s="27"/>
      <c r="AA95" s="27"/>
      <c r="AB95" s="27"/>
      <c r="AC95" s="27"/>
      <c r="AD95" s="27"/>
      <c r="AE95" s="27"/>
      <c r="AF95" s="27"/>
      <c r="AG95" s="27"/>
      <c r="AH95" s="27"/>
      <c r="AI95" s="27"/>
      <c r="AJ95" s="27"/>
      <c r="AK95" s="27"/>
      <c r="AL95" s="27"/>
      <c r="AM95" s="27"/>
      <c r="AN95" s="27"/>
      <c r="AO95" s="27"/>
      <c r="AP95" s="27"/>
      <c r="AQ95" s="27"/>
      <c r="AR95" s="27"/>
      <c r="AS95" s="27"/>
    </row>
    <row r="96" ht="15" customHeight="1">
      <c r="A96" s="43">
        <v>95</v>
      </c>
      <c r="B96" s="46">
        <f>DATE(YEAR(C96),MONTH(C96),1)</f>
        <v>45505</v>
      </c>
      <c r="C96" s="47">
        <v>45508</v>
      </c>
      <c r="D96" s="43">
        <v>0</v>
      </c>
      <c r="E96" t="s" s="33">
        <v>116</v>
      </c>
      <c r="F96" t="s" s="33">
        <v>269</v>
      </c>
      <c r="G96" t="s" s="48">
        <v>270</v>
      </c>
      <c r="H96" t="s" s="48">
        <v>119</v>
      </c>
      <c r="I96" s="43">
        <v>1</v>
      </c>
      <c r="J96" s="49">
        <f>O96*M96</f>
        <v>832.7175999999999</v>
      </c>
      <c r="K96" s="49">
        <f>N96*M96</f>
        <v>-114.4572</v>
      </c>
      <c r="L96" s="50">
        <f>I96*J96+K96</f>
        <v>718.2604</v>
      </c>
      <c r="M96" s="49">
        <v>41.47</v>
      </c>
      <c r="N96" s="54">
        <v>-2.76</v>
      </c>
      <c r="O96" s="54">
        <v>20.08</v>
      </c>
      <c r="P96" s="54">
        <f>I96*O96+N96</f>
        <v>17.32</v>
      </c>
      <c r="Q96" s="49">
        <f>L96/$I96</f>
        <v>718.2604</v>
      </c>
      <c r="R96" s="54">
        <f>P96/I96</f>
        <v>17.32</v>
      </c>
      <c r="S96" s="47"/>
      <c r="T96" s="47"/>
      <c r="U96" s="47"/>
      <c r="V96" s="28"/>
      <c r="W96" s="28"/>
      <c r="X96" s="27"/>
      <c r="Y96" s="11">
        <f>I96-X96</f>
        <v>1</v>
      </c>
      <c r="Z96" s="27"/>
      <c r="AA96" s="27"/>
      <c r="AB96" s="27"/>
      <c r="AC96" s="27"/>
      <c r="AD96" s="27"/>
      <c r="AE96" s="27"/>
      <c r="AF96" s="27"/>
      <c r="AG96" s="27"/>
      <c r="AH96" s="27"/>
      <c r="AI96" s="27"/>
      <c r="AJ96" s="27"/>
      <c r="AK96" s="27"/>
      <c r="AL96" s="27"/>
      <c r="AM96" s="27"/>
      <c r="AN96" s="27"/>
      <c r="AO96" s="27"/>
      <c r="AP96" s="27"/>
      <c r="AQ96" s="27"/>
      <c r="AR96" s="27"/>
      <c r="AS96" s="27"/>
    </row>
    <row r="97" ht="15" customHeight="1">
      <c r="A97" s="43">
        <v>96</v>
      </c>
      <c r="B97" s="46">
        <f>DATE(YEAR(C97),MONTH(C97),1)</f>
        <v>45505</v>
      </c>
      <c r="C97" s="47">
        <v>45508</v>
      </c>
      <c r="D97" s="43">
        <v>0</v>
      </c>
      <c r="E97" t="s" s="33">
        <v>129</v>
      </c>
      <c r="F97" t="s" s="33">
        <v>271</v>
      </c>
      <c r="G97" t="s" s="48">
        <v>272</v>
      </c>
      <c r="H97" t="s" s="48">
        <v>119</v>
      </c>
      <c r="I97" s="43">
        <v>1</v>
      </c>
      <c r="J97" s="49">
        <f>O97*M97</f>
        <v>661.0318</v>
      </c>
      <c r="K97" s="49">
        <f>N97*M97</f>
        <v>-85.01349999999999</v>
      </c>
      <c r="L97" s="50">
        <f>I97*J97+K97</f>
        <v>576.0183</v>
      </c>
      <c r="M97" s="49">
        <v>41.47</v>
      </c>
      <c r="N97" s="54">
        <v>-2.05</v>
      </c>
      <c r="O97" s="54">
        <v>15.94</v>
      </c>
      <c r="P97" s="54">
        <f>I97*O97+N97</f>
        <v>13.89</v>
      </c>
      <c r="Q97" s="49">
        <f>L97/$I97</f>
        <v>576.0183</v>
      </c>
      <c r="R97" s="54">
        <f>P97/I97</f>
        <v>13.89</v>
      </c>
      <c r="S97" s="47"/>
      <c r="T97" s="47"/>
      <c r="U97" s="47"/>
      <c r="V97" s="28"/>
      <c r="W97" s="28"/>
      <c r="X97" s="27"/>
      <c r="Y97" s="11">
        <f>I97-X97</f>
        <v>1</v>
      </c>
      <c r="Z97" s="27"/>
      <c r="AA97" s="27"/>
      <c r="AB97" s="27"/>
      <c r="AC97" s="27"/>
      <c r="AD97" s="27"/>
      <c r="AE97" s="27"/>
      <c r="AF97" s="27"/>
      <c r="AG97" s="27"/>
      <c r="AH97" s="27"/>
      <c r="AI97" s="27"/>
      <c r="AJ97" s="27"/>
      <c r="AK97" s="27"/>
      <c r="AL97" s="27"/>
      <c r="AM97" s="27"/>
      <c r="AN97" s="27"/>
      <c r="AO97" s="27"/>
      <c r="AP97" s="27"/>
      <c r="AQ97" s="27"/>
      <c r="AR97" s="27"/>
      <c r="AS97" s="27"/>
    </row>
    <row r="98" ht="15" customHeight="1">
      <c r="A98" s="43">
        <v>97</v>
      </c>
      <c r="B98" s="46">
        <f>DATE(YEAR(C98),MONTH(C98),1)</f>
        <v>45505</v>
      </c>
      <c r="C98" s="47">
        <v>45508</v>
      </c>
      <c r="D98" s="43">
        <v>0</v>
      </c>
      <c r="E98" t="s" s="33">
        <v>129</v>
      </c>
      <c r="F98" t="s" s="33">
        <v>273</v>
      </c>
      <c r="G98" t="s" s="48">
        <v>274</v>
      </c>
      <c r="H98" t="s" s="48">
        <v>119</v>
      </c>
      <c r="I98" s="43">
        <v>4</v>
      </c>
      <c r="J98" s="49">
        <f>O98*M98</f>
        <v>525.0102000000001</v>
      </c>
      <c r="K98" s="49">
        <f>N98*M98</f>
        <v>-251.7229</v>
      </c>
      <c r="L98" s="50">
        <f>I98*J98+K98</f>
        <v>1848.3179</v>
      </c>
      <c r="M98" s="49">
        <v>41.47</v>
      </c>
      <c r="N98" s="54">
        <v>-6.07</v>
      </c>
      <c r="O98" s="54">
        <v>12.66</v>
      </c>
      <c r="P98" s="54">
        <f>I98*O98+N98</f>
        <v>44.57</v>
      </c>
      <c r="Q98" s="49">
        <f>L98/$I98</f>
        <v>462.079475</v>
      </c>
      <c r="R98" s="54">
        <f>P98/I98</f>
        <v>11.1425</v>
      </c>
      <c r="S98" s="47"/>
      <c r="T98" s="47"/>
      <c r="U98" s="47"/>
      <c r="V98" s="28"/>
      <c r="W98" s="28"/>
      <c r="X98" s="27"/>
      <c r="Y98" s="11">
        <f>I98-X98</f>
        <v>4</v>
      </c>
      <c r="Z98" s="27"/>
      <c r="AA98" s="27"/>
      <c r="AB98" s="27"/>
      <c r="AC98" s="27"/>
      <c r="AD98" s="27"/>
      <c r="AE98" s="27"/>
      <c r="AF98" s="27"/>
      <c r="AG98" s="27"/>
      <c r="AH98" s="27"/>
      <c r="AI98" s="27"/>
      <c r="AJ98" s="27"/>
      <c r="AK98" s="27"/>
      <c r="AL98" s="27"/>
      <c r="AM98" s="27"/>
      <c r="AN98" s="27"/>
      <c r="AO98" s="27"/>
      <c r="AP98" s="27"/>
      <c r="AQ98" s="27"/>
      <c r="AR98" s="27"/>
      <c r="AS98" s="27"/>
    </row>
    <row r="99" ht="15" customHeight="1">
      <c r="A99" s="43">
        <v>98</v>
      </c>
      <c r="B99" s="46">
        <f>DATE(YEAR(C99),MONTH(C99),1)</f>
        <v>45505</v>
      </c>
      <c r="C99" s="47">
        <v>45508</v>
      </c>
      <c r="D99" s="43">
        <v>0</v>
      </c>
      <c r="E99" t="s" s="33">
        <v>54</v>
      </c>
      <c r="F99" t="s" s="33">
        <v>275</v>
      </c>
      <c r="G99" t="s" s="48">
        <v>276</v>
      </c>
      <c r="H99" t="s" s="48">
        <v>119</v>
      </c>
      <c r="I99" s="43">
        <v>1</v>
      </c>
      <c r="J99" s="49">
        <f>O99*M99</f>
        <v>464.0493</v>
      </c>
      <c r="K99" s="49">
        <f>N99*M99</f>
        <v>-63.8638</v>
      </c>
      <c r="L99" s="50">
        <f>I99*J99+K99</f>
        <v>400.1855</v>
      </c>
      <c r="M99" s="49">
        <v>41.47</v>
      </c>
      <c r="N99" s="54">
        <v>-1.54</v>
      </c>
      <c r="O99" s="54">
        <v>11.19</v>
      </c>
      <c r="P99" s="54">
        <f>I99*O99+N99</f>
        <v>9.65</v>
      </c>
      <c r="Q99" s="49">
        <f>L99/$I99</f>
        <v>400.1855</v>
      </c>
      <c r="R99" s="54">
        <f>P99/I99</f>
        <v>9.65</v>
      </c>
      <c r="S99" s="47"/>
      <c r="T99" s="47"/>
      <c r="U99" s="47"/>
      <c r="V99" s="28"/>
      <c r="W99" s="28"/>
      <c r="X99" s="11">
        <v>1</v>
      </c>
      <c r="Y99" s="11">
        <f>I99-X99</f>
        <v>0</v>
      </c>
      <c r="Z99" s="27"/>
      <c r="AA99" s="27"/>
      <c r="AB99" s="27"/>
      <c r="AC99" s="27"/>
      <c r="AD99" s="27"/>
      <c r="AE99" s="27"/>
      <c r="AF99" s="27"/>
      <c r="AG99" s="27"/>
      <c r="AH99" s="27"/>
      <c r="AI99" s="27"/>
      <c r="AJ99" s="27"/>
      <c r="AK99" s="27"/>
      <c r="AL99" s="27"/>
      <c r="AM99" s="27"/>
      <c r="AN99" s="27"/>
      <c r="AO99" s="27"/>
      <c r="AP99" s="27"/>
      <c r="AQ99" s="27"/>
      <c r="AR99" s="27"/>
      <c r="AS99" s="27"/>
    </row>
    <row r="100" ht="15" customHeight="1">
      <c r="A100" s="43">
        <v>99</v>
      </c>
      <c r="B100" s="46">
        <f>DATE(YEAR(C100),MONTH(C100),1)</f>
        <v>45505</v>
      </c>
      <c r="C100" s="47">
        <v>45508</v>
      </c>
      <c r="D100" s="43">
        <v>0</v>
      </c>
      <c r="E100" t="s" s="33">
        <v>129</v>
      </c>
      <c r="F100" t="s" s="33">
        <v>277</v>
      </c>
      <c r="G100" t="s" s="48">
        <v>278</v>
      </c>
      <c r="H100" t="s" s="48">
        <v>119</v>
      </c>
      <c r="I100" s="43">
        <v>2</v>
      </c>
      <c r="J100" s="49">
        <f>O100*M100</f>
        <v>155.5125</v>
      </c>
      <c r="K100" s="49">
        <f>N100*M100</f>
        <v>-37.323</v>
      </c>
      <c r="L100" s="50">
        <f>I100*J100+K100</f>
        <v>273.702</v>
      </c>
      <c r="M100" s="49">
        <v>41.47</v>
      </c>
      <c r="N100" s="54">
        <v>-0.9</v>
      </c>
      <c r="O100" s="54">
        <v>3.75</v>
      </c>
      <c r="P100" s="54">
        <f>I100*O100+N100</f>
        <v>6.6</v>
      </c>
      <c r="Q100" s="49">
        <f>L100/$I100</f>
        <v>136.851</v>
      </c>
      <c r="R100" s="54">
        <f>P100/I100</f>
        <v>3.3</v>
      </c>
      <c r="S100" s="47"/>
      <c r="T100" s="47"/>
      <c r="U100" s="47"/>
      <c r="V100" s="28"/>
      <c r="W100" s="28"/>
      <c r="X100" s="27"/>
      <c r="Y100" s="11">
        <f>I100-X100</f>
        <v>2</v>
      </c>
      <c r="Z100" s="27"/>
      <c r="AA100" s="27"/>
      <c r="AB100" s="27"/>
      <c r="AC100" s="27"/>
      <c r="AD100" s="27"/>
      <c r="AE100" s="27"/>
      <c r="AF100" s="27"/>
      <c r="AG100" s="27"/>
      <c r="AH100" s="27"/>
      <c r="AI100" s="27"/>
      <c r="AJ100" s="27"/>
      <c r="AK100" s="27"/>
      <c r="AL100" s="27"/>
      <c r="AM100" s="27"/>
      <c r="AN100" s="27"/>
      <c r="AO100" s="27"/>
      <c r="AP100" s="27"/>
      <c r="AQ100" s="27"/>
      <c r="AR100" s="27"/>
      <c r="AS100" s="27"/>
    </row>
    <row r="101" ht="15" customHeight="1">
      <c r="A101" s="43">
        <v>100</v>
      </c>
      <c r="B101" s="46">
        <f>DATE(YEAR(C101),MONTH(C101),1)</f>
        <v>45505</v>
      </c>
      <c r="C101" s="47">
        <v>45508</v>
      </c>
      <c r="D101" s="43">
        <v>0</v>
      </c>
      <c r="E101" t="s" s="33">
        <v>12</v>
      </c>
      <c r="F101" t="s" s="33">
        <v>279</v>
      </c>
      <c r="G101" t="s" s="48">
        <v>280</v>
      </c>
      <c r="H101" t="s" s="48">
        <v>119</v>
      </c>
      <c r="I101" s="43">
        <v>1</v>
      </c>
      <c r="J101" s="49">
        <f>O101*M101</f>
        <v>776.3184</v>
      </c>
      <c r="K101" s="49">
        <f>N101*M101</f>
        <v>-106.9926</v>
      </c>
      <c r="L101" s="50">
        <f>I101*J101+K101</f>
        <v>669.3258</v>
      </c>
      <c r="M101" s="49">
        <v>41.47</v>
      </c>
      <c r="N101" s="54">
        <v>-2.58</v>
      </c>
      <c r="O101" s="54">
        <v>18.72</v>
      </c>
      <c r="P101" s="54">
        <f>I101*O101+N101</f>
        <v>16.14</v>
      </c>
      <c r="Q101" s="49">
        <f>L101/$I101</f>
        <v>669.3258</v>
      </c>
      <c r="R101" s="54">
        <f>P101/I101</f>
        <v>16.14</v>
      </c>
      <c r="S101" s="47"/>
      <c r="T101" s="47"/>
      <c r="U101" s="47"/>
      <c r="V101" s="28"/>
      <c r="W101" s="28"/>
      <c r="X101" s="11">
        <v>1</v>
      </c>
      <c r="Y101" s="11">
        <f>I101-X101</f>
        <v>0</v>
      </c>
      <c r="Z101" t="s" s="32">
        <v>261</v>
      </c>
      <c r="AA101" s="27"/>
      <c r="AB101" s="27"/>
      <c r="AC101" s="27"/>
      <c r="AD101" s="27"/>
      <c r="AE101" s="27"/>
      <c r="AF101" s="27"/>
      <c r="AG101" s="27"/>
      <c r="AH101" s="27"/>
      <c r="AI101" s="27"/>
      <c r="AJ101" s="27"/>
      <c r="AK101" s="27"/>
      <c r="AL101" s="27"/>
      <c r="AM101" s="27"/>
      <c r="AN101" s="27"/>
      <c r="AO101" s="27"/>
      <c r="AP101" s="27"/>
      <c r="AQ101" s="27"/>
      <c r="AR101" s="27"/>
      <c r="AS101" s="27"/>
    </row>
    <row r="102" ht="15" customHeight="1">
      <c r="A102" s="43">
        <v>101</v>
      </c>
      <c r="B102" s="46">
        <f>DATE(YEAR(C102),MONTH(C102),1)</f>
        <v>45505</v>
      </c>
      <c r="C102" s="47">
        <v>45508</v>
      </c>
      <c r="D102" s="43">
        <v>0</v>
      </c>
      <c r="E102" t="s" s="33">
        <v>46</v>
      </c>
      <c r="F102" t="s" s="33">
        <v>281</v>
      </c>
      <c r="G102" t="s" s="48">
        <v>282</v>
      </c>
      <c r="H102" t="s" s="48">
        <v>119</v>
      </c>
      <c r="I102" s="43">
        <v>1</v>
      </c>
      <c r="J102" s="49">
        <f>O102*M102</f>
        <v>1042.1411</v>
      </c>
      <c r="K102" s="49">
        <f>N102*M102</f>
        <v>-143.0715</v>
      </c>
      <c r="L102" s="50">
        <f>I102*J102+K102</f>
        <v>899.0696</v>
      </c>
      <c r="M102" s="49">
        <v>41.47</v>
      </c>
      <c r="N102" s="54">
        <v>-3.45</v>
      </c>
      <c r="O102" s="54">
        <v>25.13</v>
      </c>
      <c r="P102" s="54">
        <f>I102*O102+N102</f>
        <v>21.68</v>
      </c>
      <c r="Q102" s="49">
        <f>L102/$I102</f>
        <v>899.0696</v>
      </c>
      <c r="R102" s="54">
        <f>P102/I102</f>
        <v>21.68</v>
      </c>
      <c r="S102" s="47"/>
      <c r="T102" s="47"/>
      <c r="U102" s="47"/>
      <c r="V102" s="28"/>
      <c r="W102" s="28"/>
      <c r="X102" s="11">
        <v>1</v>
      </c>
      <c r="Y102" s="11">
        <f>I102-X102</f>
        <v>0</v>
      </c>
      <c r="Z102" s="27"/>
      <c r="AA102" s="27"/>
      <c r="AB102" s="27"/>
      <c r="AC102" s="27"/>
      <c r="AD102" s="27"/>
      <c r="AE102" s="27"/>
      <c r="AF102" s="27"/>
      <c r="AG102" s="27"/>
      <c r="AH102" s="27"/>
      <c r="AI102" s="27"/>
      <c r="AJ102" s="27"/>
      <c r="AK102" s="27"/>
      <c r="AL102" s="27"/>
      <c r="AM102" s="27"/>
      <c r="AN102" s="27"/>
      <c r="AO102" s="27"/>
      <c r="AP102" s="27"/>
      <c r="AQ102" s="27"/>
      <c r="AR102" s="27"/>
      <c r="AS102" s="27"/>
    </row>
    <row r="103" ht="15" customHeight="1">
      <c r="A103" s="43">
        <v>102</v>
      </c>
      <c r="B103" s="46">
        <f>DATE(YEAR(C103),MONTH(C103),1)</f>
        <v>45505</v>
      </c>
      <c r="C103" s="47">
        <v>45508</v>
      </c>
      <c r="D103" s="43">
        <v>0</v>
      </c>
      <c r="E103" t="s" s="33">
        <v>54</v>
      </c>
      <c r="F103" t="s" s="33">
        <v>283</v>
      </c>
      <c r="G103" t="s" s="48">
        <v>284</v>
      </c>
      <c r="H103" t="s" s="48">
        <v>119</v>
      </c>
      <c r="I103" s="43">
        <v>1</v>
      </c>
      <c r="J103" s="49">
        <f>O103*M103</f>
        <v>578.5065</v>
      </c>
      <c r="K103" s="49">
        <f>N103*M103</f>
        <v>-74.646</v>
      </c>
      <c r="L103" s="50">
        <f>I103*J103+K103</f>
        <v>503.8605</v>
      </c>
      <c r="M103" s="49">
        <v>41.47</v>
      </c>
      <c r="N103" s="54">
        <v>-1.8</v>
      </c>
      <c r="O103" s="54">
        <v>13.95</v>
      </c>
      <c r="P103" s="54">
        <f>I103*O103+N103</f>
        <v>12.15</v>
      </c>
      <c r="Q103" s="49">
        <f>L103/$I103</f>
        <v>503.8605</v>
      </c>
      <c r="R103" s="54">
        <f>P103/I103</f>
        <v>12.15</v>
      </c>
      <c r="S103" s="47"/>
      <c r="T103" s="47"/>
      <c r="U103" s="47"/>
      <c r="V103" s="28"/>
      <c r="W103" s="28"/>
      <c r="X103" s="11">
        <v>1</v>
      </c>
      <c r="Y103" s="11">
        <f>I103-X103</f>
        <v>0</v>
      </c>
      <c r="Z103" t="s" s="32">
        <v>265</v>
      </c>
      <c r="AA103" s="27"/>
      <c r="AB103" s="27"/>
      <c r="AC103" s="27"/>
      <c r="AD103" s="27"/>
      <c r="AE103" s="27"/>
      <c r="AF103" s="27"/>
      <c r="AG103" s="27"/>
      <c r="AH103" s="27"/>
      <c r="AI103" s="27"/>
      <c r="AJ103" s="27"/>
      <c r="AK103" s="27"/>
      <c r="AL103" s="27"/>
      <c r="AM103" s="27"/>
      <c r="AN103" s="27"/>
      <c r="AO103" s="27"/>
      <c r="AP103" s="27"/>
      <c r="AQ103" s="27"/>
      <c r="AR103" s="27"/>
      <c r="AS103" s="27"/>
    </row>
    <row r="104" ht="15" customHeight="1">
      <c r="A104" s="43">
        <v>103</v>
      </c>
      <c r="B104" s="46">
        <f>DATE(YEAR(C104),MONTH(C104),1)</f>
        <v>45505</v>
      </c>
      <c r="C104" s="47">
        <v>45508</v>
      </c>
      <c r="D104" s="43">
        <v>0</v>
      </c>
      <c r="E104" t="s" s="33">
        <v>129</v>
      </c>
      <c r="F104" t="s" s="33">
        <v>285</v>
      </c>
      <c r="G104" t="s" s="48">
        <v>286</v>
      </c>
      <c r="H104" t="s" s="48">
        <v>119</v>
      </c>
      <c r="I104" s="43">
        <v>1</v>
      </c>
      <c r="J104" s="49">
        <f>O104*M104</f>
        <v>1133.7898</v>
      </c>
      <c r="K104" s="49">
        <f>N104*M104</f>
        <v>-136.0216</v>
      </c>
      <c r="L104" s="50">
        <f>I104*J104+K104</f>
        <v>997.7682</v>
      </c>
      <c r="M104" s="49">
        <v>41.47</v>
      </c>
      <c r="N104" s="54">
        <v>-3.28</v>
      </c>
      <c r="O104" s="54">
        <v>27.34</v>
      </c>
      <c r="P104" s="54">
        <f>I104*O104+N104</f>
        <v>24.06</v>
      </c>
      <c r="Q104" s="49">
        <f>L104/$I104</f>
        <v>997.7682</v>
      </c>
      <c r="R104" s="54">
        <f>P104/I104</f>
        <v>24.06</v>
      </c>
      <c r="S104" s="47"/>
      <c r="T104" s="47"/>
      <c r="U104" s="47"/>
      <c r="V104" s="28"/>
      <c r="W104" s="28"/>
      <c r="X104" s="27"/>
      <c r="Y104" s="11">
        <f>I104-X104</f>
        <v>1</v>
      </c>
      <c r="Z104" s="27"/>
      <c r="AA104" s="27"/>
      <c r="AB104" s="27"/>
      <c r="AC104" s="27"/>
      <c r="AD104" s="27"/>
      <c r="AE104" s="27"/>
      <c r="AF104" s="27"/>
      <c r="AG104" s="27"/>
      <c r="AH104" s="27"/>
      <c r="AI104" s="27"/>
      <c r="AJ104" s="27"/>
      <c r="AK104" s="27"/>
      <c r="AL104" s="27"/>
      <c r="AM104" s="27"/>
      <c r="AN104" s="27"/>
      <c r="AO104" s="27"/>
      <c r="AP104" s="27"/>
      <c r="AQ104" s="27"/>
      <c r="AR104" s="27"/>
      <c r="AS104" s="27"/>
    </row>
    <row r="105" ht="15" customHeight="1">
      <c r="A105" s="43">
        <v>104</v>
      </c>
      <c r="B105" s="46">
        <f>DATE(YEAR(C105),MONTH(C105),1)</f>
        <v>45505</v>
      </c>
      <c r="C105" s="47">
        <v>45512</v>
      </c>
      <c r="D105" s="43">
        <v>0</v>
      </c>
      <c r="E105" t="s" s="33">
        <v>129</v>
      </c>
      <c r="F105" t="s" s="33">
        <v>106</v>
      </c>
      <c r="G105" t="s" s="48">
        <v>287</v>
      </c>
      <c r="H105" t="s" s="48">
        <v>119</v>
      </c>
      <c r="I105" s="43">
        <v>1</v>
      </c>
      <c r="J105" s="49">
        <f>O105*M105</f>
        <v>1797.046702</v>
      </c>
      <c r="K105" s="49">
        <f>N105*M105</f>
        <v>-18.106264</v>
      </c>
      <c r="L105" s="50">
        <f>I105*J105+K105</f>
        <v>1778.940438</v>
      </c>
      <c r="M105" s="49">
        <v>41.1506</v>
      </c>
      <c r="N105" s="54">
        <v>-0.44</v>
      </c>
      <c r="O105" s="54">
        <v>43.67</v>
      </c>
      <c r="P105" s="54">
        <f>I105*O105+N105</f>
        <v>43.23</v>
      </c>
      <c r="Q105" s="49">
        <f>L105/$I105</f>
        <v>1778.940438</v>
      </c>
      <c r="R105" s="54">
        <f>P105/I105</f>
        <v>43.23</v>
      </c>
      <c r="S105" s="47"/>
      <c r="T105" s="47"/>
      <c r="U105" s="47"/>
      <c r="V105" s="28"/>
      <c r="W105" s="28"/>
      <c r="X105" s="11">
        <v>0</v>
      </c>
      <c r="Y105" s="11">
        <f>I105-X105</f>
        <v>1</v>
      </c>
      <c r="Z105" t="s" s="32">
        <v>288</v>
      </c>
      <c r="AA105" s="27"/>
      <c r="AB105" s="27"/>
      <c r="AC105" s="27"/>
      <c r="AD105" s="27"/>
      <c r="AE105" s="27"/>
      <c r="AF105" s="27"/>
      <c r="AG105" s="27"/>
      <c r="AH105" s="27"/>
      <c r="AI105" s="27"/>
      <c r="AJ105" s="27"/>
      <c r="AK105" s="27"/>
      <c r="AL105" s="27"/>
      <c r="AM105" s="27"/>
      <c r="AN105" s="27"/>
      <c r="AO105" s="27"/>
      <c r="AP105" s="27"/>
      <c r="AQ105" s="27"/>
      <c r="AR105" s="27"/>
      <c r="AS105" s="27"/>
    </row>
    <row r="106" ht="15" customHeight="1">
      <c r="A106" s="43">
        <v>105</v>
      </c>
      <c r="B106" s="46">
        <f>DATE(YEAR(C106),MONTH(C106),1)</f>
        <v>45505</v>
      </c>
      <c r="C106" s="47">
        <v>45512</v>
      </c>
      <c r="D106" s="43">
        <v>0</v>
      </c>
      <c r="E106" t="s" s="33">
        <v>116</v>
      </c>
      <c r="F106" t="s" s="33">
        <v>289</v>
      </c>
      <c r="G106" t="s" s="48">
        <v>290</v>
      </c>
      <c r="H106" t="s" s="48">
        <v>119</v>
      </c>
      <c r="I106" s="43">
        <v>1</v>
      </c>
      <c r="J106" s="49">
        <f>O106*M106</f>
        <v>121.805776</v>
      </c>
      <c r="K106" s="49">
        <f>N106*M106</f>
        <v>-6.17259</v>
      </c>
      <c r="L106" s="50">
        <f>I106*J106+K106</f>
        <v>115.633186</v>
      </c>
      <c r="M106" s="49">
        <v>41.1506</v>
      </c>
      <c r="N106" s="54">
        <v>-0.15</v>
      </c>
      <c r="O106" s="54">
        <v>2.96</v>
      </c>
      <c r="P106" s="54">
        <f>I106*O106+N106</f>
        <v>2.81</v>
      </c>
      <c r="Q106" s="49">
        <f>L106/$I106</f>
        <v>115.633186</v>
      </c>
      <c r="R106" s="54">
        <f>P106/I106</f>
        <v>2.81</v>
      </c>
      <c r="S106" s="47"/>
      <c r="T106" s="47"/>
      <c r="U106" s="47"/>
      <c r="V106" s="28"/>
      <c r="W106" s="28"/>
      <c r="X106" s="27"/>
      <c r="Y106" s="11">
        <f>I106-X106</f>
        <v>1</v>
      </c>
      <c r="Z106" s="27"/>
      <c r="AA106" s="27"/>
      <c r="AB106" s="27"/>
      <c r="AC106" s="27"/>
      <c r="AD106" s="27"/>
      <c r="AE106" s="27"/>
      <c r="AF106" s="27"/>
      <c r="AG106" s="27"/>
      <c r="AH106" s="27"/>
      <c r="AI106" s="27"/>
      <c r="AJ106" s="27"/>
      <c r="AK106" s="27"/>
      <c r="AL106" s="27"/>
      <c r="AM106" s="27"/>
      <c r="AN106" s="27"/>
      <c r="AO106" s="27"/>
      <c r="AP106" s="27"/>
      <c r="AQ106" s="27"/>
      <c r="AR106" s="27"/>
      <c r="AS106" s="27"/>
    </row>
    <row r="107" ht="15" customHeight="1">
      <c r="A107" s="43">
        <v>106</v>
      </c>
      <c r="B107" s="46">
        <f>DATE(YEAR(C107),MONTH(C107),1)</f>
        <v>45505</v>
      </c>
      <c r="C107" s="47">
        <v>45512</v>
      </c>
      <c r="D107" s="43">
        <v>0</v>
      </c>
      <c r="E107" t="s" s="33">
        <v>129</v>
      </c>
      <c r="F107" t="s" s="33">
        <v>291</v>
      </c>
      <c r="G107" t="s" s="48">
        <v>292</v>
      </c>
      <c r="H107" t="s" s="48">
        <v>119</v>
      </c>
      <c r="I107" s="43">
        <v>1</v>
      </c>
      <c r="J107" s="55">
        <f>O107*M107</f>
        <v>481.46202</v>
      </c>
      <c r="K107" s="55">
        <f>N107*M107</f>
        <v>-4.938072</v>
      </c>
      <c r="L107" s="50">
        <f>I107*J107+K107</f>
        <v>476.523948</v>
      </c>
      <c r="M107" s="49">
        <v>41.1506</v>
      </c>
      <c r="N107" s="54">
        <v>-0.12</v>
      </c>
      <c r="O107" s="54">
        <v>11.7</v>
      </c>
      <c r="P107" s="54">
        <f>I107*O107+N107</f>
        <v>11.58</v>
      </c>
      <c r="Q107" s="49">
        <f>L107/$I107</f>
        <v>476.523948</v>
      </c>
      <c r="R107" s="54">
        <f>P107/I107</f>
        <v>11.58</v>
      </c>
      <c r="S107" s="47"/>
      <c r="T107" s="47"/>
      <c r="U107" s="47"/>
      <c r="V107" s="28"/>
      <c r="W107" s="28"/>
      <c r="X107" s="27"/>
      <c r="Y107" s="11">
        <f>I107-X107</f>
        <v>1</v>
      </c>
      <c r="Z107" s="27"/>
      <c r="AA107" s="27"/>
      <c r="AB107" s="27"/>
      <c r="AC107" s="27"/>
      <c r="AD107" s="27"/>
      <c r="AE107" s="27"/>
      <c r="AF107" s="27"/>
      <c r="AG107" s="27"/>
      <c r="AH107" s="27"/>
      <c r="AI107" s="27"/>
      <c r="AJ107" s="27"/>
      <c r="AK107" s="27"/>
      <c r="AL107" s="27"/>
      <c r="AM107" s="27"/>
      <c r="AN107" s="27"/>
      <c r="AO107" s="27"/>
      <c r="AP107" s="27"/>
      <c r="AQ107" s="27"/>
      <c r="AR107" s="27"/>
      <c r="AS107" s="27"/>
    </row>
    <row r="108" ht="15" customHeight="1">
      <c r="A108" s="43">
        <v>107</v>
      </c>
      <c r="B108" s="46">
        <f>DATE(YEAR(C108),MONTH(C108),1)</f>
        <v>45505</v>
      </c>
      <c r="C108" s="47">
        <v>45522</v>
      </c>
      <c r="D108" s="43">
        <v>0</v>
      </c>
      <c r="E108" t="s" s="33">
        <v>41</v>
      </c>
      <c r="F108" t="s" s="33">
        <v>240</v>
      </c>
      <c r="G108" t="s" s="33">
        <v>293</v>
      </c>
      <c r="H108" t="s" s="48">
        <v>119</v>
      </c>
      <c r="I108" s="56">
        <v>1</v>
      </c>
      <c r="J108" s="57">
        <v>2300</v>
      </c>
      <c r="K108" s="57">
        <f>70+11.5+66</f>
        <v>147.5</v>
      </c>
      <c r="L108" s="58">
        <f>I108*J108+K108</f>
        <v>2447.5</v>
      </c>
      <c r="M108" s="49">
        <v>41.32</v>
      </c>
      <c r="N108" s="54">
        <f>K108/M108</f>
        <v>3.56969990319458</v>
      </c>
      <c r="O108" s="54">
        <f>J108/M108</f>
        <v>55.6631171345595</v>
      </c>
      <c r="P108" s="54">
        <f>I108*O108+N108</f>
        <v>59.2328170377541</v>
      </c>
      <c r="Q108" s="49">
        <f>L108/$I108</f>
        <v>2447.5</v>
      </c>
      <c r="R108" s="54">
        <f>P108/I108</f>
        <v>59.2328170377541</v>
      </c>
      <c r="S108" s="47"/>
      <c r="T108" s="47"/>
      <c r="U108" s="47"/>
      <c r="V108" s="28"/>
      <c r="W108" s="28"/>
      <c r="X108" s="11">
        <v>1</v>
      </c>
      <c r="Y108" s="11">
        <f>I108-X108</f>
        <v>0</v>
      </c>
      <c r="Z108" s="27"/>
      <c r="AA108" s="27"/>
      <c r="AB108" s="27"/>
      <c r="AC108" s="27"/>
      <c r="AD108" s="27"/>
      <c r="AE108" s="27"/>
      <c r="AF108" s="27"/>
      <c r="AG108" s="27"/>
      <c r="AH108" s="27"/>
      <c r="AI108" s="27"/>
      <c r="AJ108" s="27"/>
      <c r="AK108" s="27"/>
      <c r="AL108" s="27"/>
      <c r="AM108" s="27"/>
      <c r="AN108" s="27"/>
      <c r="AO108" s="27"/>
      <c r="AP108" s="27"/>
      <c r="AQ108" s="27"/>
      <c r="AR108" s="27"/>
      <c r="AS108" s="27"/>
    </row>
    <row r="109" ht="15" customHeight="1">
      <c r="A109" s="43">
        <v>108</v>
      </c>
      <c r="B109" s="46">
        <f>DATE(YEAR(C109),MONTH(C109),1)</f>
        <v>45505</v>
      </c>
      <c r="C109" s="47">
        <v>45529</v>
      </c>
      <c r="D109" s="43">
        <v>0</v>
      </c>
      <c r="E109" t="s" s="33">
        <v>116</v>
      </c>
      <c r="F109" t="s" s="33">
        <v>294</v>
      </c>
      <c r="G109" t="s" s="48">
        <v>295</v>
      </c>
      <c r="H109" t="s" s="48">
        <v>119</v>
      </c>
      <c r="I109" s="43">
        <v>1</v>
      </c>
      <c r="J109" s="60">
        <f>O109*M109</f>
        <v>978.087</v>
      </c>
      <c r="K109" s="60">
        <f>N109*M109</f>
        <v>-110.1075</v>
      </c>
      <c r="L109" s="50">
        <f>I109*J109+K109</f>
        <v>867.9795</v>
      </c>
      <c r="M109" s="49">
        <v>41.55</v>
      </c>
      <c r="N109" s="54">
        <v>-2.65</v>
      </c>
      <c r="O109" s="54">
        <v>23.54</v>
      </c>
      <c r="P109" s="54">
        <f>I109*O109+N109</f>
        <v>20.89</v>
      </c>
      <c r="Q109" s="49">
        <f>L109/$I109</f>
        <v>867.9795</v>
      </c>
      <c r="R109" s="54">
        <f>P109/I109</f>
        <v>20.89</v>
      </c>
      <c r="S109" s="47"/>
      <c r="T109" s="47"/>
      <c r="U109" s="47"/>
      <c r="V109" s="28"/>
      <c r="W109" s="28"/>
      <c r="X109" s="27"/>
      <c r="Y109" s="11">
        <f>I109-X109</f>
        <v>1</v>
      </c>
      <c r="Z109" s="27"/>
      <c r="AA109" s="27"/>
      <c r="AB109" s="27"/>
      <c r="AC109" s="27"/>
      <c r="AD109" s="27"/>
      <c r="AE109" s="27"/>
      <c r="AF109" s="27"/>
      <c r="AG109" s="27"/>
      <c r="AH109" s="27"/>
      <c r="AI109" s="27"/>
      <c r="AJ109" s="27"/>
      <c r="AK109" s="27"/>
      <c r="AL109" s="27"/>
      <c r="AM109" s="27"/>
      <c r="AN109" s="27"/>
      <c r="AO109" s="27"/>
      <c r="AP109" s="27"/>
      <c r="AQ109" s="27"/>
      <c r="AR109" s="27"/>
      <c r="AS109" s="27"/>
    </row>
    <row r="110" ht="15" customHeight="1">
      <c r="A110" s="43">
        <v>109</v>
      </c>
      <c r="B110" s="46">
        <f>DATE(YEAR(C110),MONTH(C110),1)</f>
        <v>45505</v>
      </c>
      <c r="C110" s="47">
        <v>45529</v>
      </c>
      <c r="D110" s="43">
        <v>0</v>
      </c>
      <c r="E110" t="s" s="33">
        <v>50</v>
      </c>
      <c r="F110" t="s" s="33">
        <v>215</v>
      </c>
      <c r="G110" t="s" s="48">
        <v>296</v>
      </c>
      <c r="H110" t="s" s="48">
        <v>119</v>
      </c>
      <c r="I110" s="43">
        <v>1</v>
      </c>
      <c r="J110" s="49">
        <f>O110*M110</f>
        <v>1723.494</v>
      </c>
      <c r="K110" s="49">
        <f>N110*M110</f>
        <v>-166.2</v>
      </c>
      <c r="L110" s="50">
        <f>I110*J110+K110</f>
        <v>1557.294</v>
      </c>
      <c r="M110" s="49">
        <v>41.55</v>
      </c>
      <c r="N110" s="54">
        <v>-4</v>
      </c>
      <c r="O110" s="54">
        <v>41.48</v>
      </c>
      <c r="P110" s="54">
        <f>I110*O110+N110</f>
        <v>37.48</v>
      </c>
      <c r="Q110" s="49">
        <f>L110/$I110</f>
        <v>1557.294</v>
      </c>
      <c r="R110" s="54">
        <f>P110/I110</f>
        <v>37.48</v>
      </c>
      <c r="S110" s="47"/>
      <c r="T110" s="47"/>
      <c r="U110" s="47"/>
      <c r="V110" s="28"/>
      <c r="W110" s="28"/>
      <c r="X110" s="11">
        <v>1</v>
      </c>
      <c r="Y110" s="11">
        <f>I110-X110</f>
        <v>0</v>
      </c>
      <c r="Z110" t="s" s="32">
        <v>265</v>
      </c>
      <c r="AA110" s="27"/>
      <c r="AB110" s="27"/>
      <c r="AC110" s="27"/>
      <c r="AD110" s="27"/>
      <c r="AE110" s="27"/>
      <c r="AF110" s="27"/>
      <c r="AG110" s="27"/>
      <c r="AH110" s="27"/>
      <c r="AI110" s="27"/>
      <c r="AJ110" s="27"/>
      <c r="AK110" s="27"/>
      <c r="AL110" s="27"/>
      <c r="AM110" s="27"/>
      <c r="AN110" s="27"/>
      <c r="AO110" s="27"/>
      <c r="AP110" s="27"/>
      <c r="AQ110" s="27"/>
      <c r="AR110" s="27"/>
      <c r="AS110" s="27"/>
    </row>
    <row r="111" ht="16.5" customHeight="1">
      <c r="A111" s="43">
        <v>110</v>
      </c>
      <c r="B111" s="46">
        <f>DATE(YEAR(C111),MONTH(C111),1)</f>
        <v>45505</v>
      </c>
      <c r="C111" s="47">
        <v>45529</v>
      </c>
      <c r="D111" s="43">
        <v>0</v>
      </c>
      <c r="E111" t="s" s="33">
        <v>54</v>
      </c>
      <c r="F111" t="s" s="33">
        <v>297</v>
      </c>
      <c r="G111" t="s" s="48">
        <v>298</v>
      </c>
      <c r="H111" t="s" s="48">
        <v>119</v>
      </c>
      <c r="I111" s="43">
        <v>10</v>
      </c>
      <c r="J111" s="49">
        <f>O111*M111</f>
        <v>82.21889880000001</v>
      </c>
      <c r="K111" s="49">
        <f>N111*M111</f>
        <v>-90.53131999999999</v>
      </c>
      <c r="L111" s="50">
        <f>I111*J111+K111</f>
        <v>731.6576679999999</v>
      </c>
      <c r="M111" s="49">
        <v>41.1506</v>
      </c>
      <c r="N111" s="54">
        <v>-2.2</v>
      </c>
      <c r="O111" s="54">
        <v>1.998</v>
      </c>
      <c r="P111" s="54">
        <f>I111*O111+N111</f>
        <v>17.78</v>
      </c>
      <c r="Q111" s="49">
        <f>L111/$I111</f>
        <v>73.1657668</v>
      </c>
      <c r="R111" s="54">
        <f>P111/I111</f>
        <v>1.778</v>
      </c>
      <c r="S111" s="47"/>
      <c r="T111" s="47"/>
      <c r="U111" s="47"/>
      <c r="V111" s="28"/>
      <c r="W111" s="28"/>
      <c r="X111" s="11">
        <v>2</v>
      </c>
      <c r="Y111" s="11">
        <f>I111-X111</f>
        <v>8</v>
      </c>
      <c r="Z111" t="s" s="123">
        <v>299</v>
      </c>
      <c r="AA111" s="27"/>
      <c r="AB111" s="27"/>
      <c r="AC111" s="27"/>
      <c r="AD111" s="27"/>
      <c r="AE111" s="27"/>
      <c r="AF111" s="27"/>
      <c r="AG111" s="27"/>
      <c r="AH111" s="27"/>
      <c r="AI111" s="27"/>
      <c r="AJ111" s="27"/>
      <c r="AK111" s="27"/>
      <c r="AL111" s="27"/>
      <c r="AM111" s="27"/>
      <c r="AN111" s="27"/>
      <c r="AO111" s="27"/>
      <c r="AP111" s="27"/>
      <c r="AQ111" s="27"/>
      <c r="AR111" s="27"/>
      <c r="AS111" s="27"/>
    </row>
    <row r="112" ht="15" customHeight="1">
      <c r="A112" s="43">
        <v>111</v>
      </c>
      <c r="B112" s="46">
        <f>DATE(YEAR(C112),MONTH(C112),1)</f>
        <v>45505</v>
      </c>
      <c r="C112" s="47">
        <v>45530</v>
      </c>
      <c r="D112" s="43">
        <v>0</v>
      </c>
      <c r="E112" t="s" s="33">
        <v>65</v>
      </c>
      <c r="F112" t="s" s="33">
        <v>300</v>
      </c>
      <c r="G112" t="s" s="48">
        <v>301</v>
      </c>
      <c r="H112" t="s" s="48">
        <v>119</v>
      </c>
      <c r="I112" s="43">
        <v>1</v>
      </c>
      <c r="J112" s="49">
        <f>O112*M112</f>
        <v>37.7468</v>
      </c>
      <c r="K112" s="49">
        <f>N112*M112</f>
        <v>21.5696</v>
      </c>
      <c r="L112" s="50">
        <f>I112*J112+K112</f>
        <v>59.3164</v>
      </c>
      <c r="M112" s="49">
        <v>41.48</v>
      </c>
      <c r="N112" s="54">
        <v>0.52</v>
      </c>
      <c r="O112" s="54">
        <v>0.91</v>
      </c>
      <c r="P112" s="54">
        <f>I112*O112+N112</f>
        <v>1.43</v>
      </c>
      <c r="Q112" s="49">
        <f>L112/$I112</f>
        <v>59.3164</v>
      </c>
      <c r="R112" s="54">
        <f>P112/I112</f>
        <v>1.43</v>
      </c>
      <c r="S112" s="47"/>
      <c r="T112" s="47"/>
      <c r="U112" s="47"/>
      <c r="V112" s="28"/>
      <c r="W112" s="28"/>
      <c r="X112" s="27"/>
      <c r="Y112" s="11">
        <f>I112-X112</f>
        <v>1</v>
      </c>
      <c r="Z112" s="27"/>
      <c r="AA112" s="27"/>
      <c r="AB112" s="27"/>
      <c r="AC112" s="27"/>
      <c r="AD112" s="27"/>
      <c r="AE112" s="27"/>
      <c r="AF112" s="27"/>
      <c r="AG112" s="27"/>
      <c r="AH112" s="27"/>
      <c r="AI112" s="27"/>
      <c r="AJ112" s="27"/>
      <c r="AK112" s="27"/>
      <c r="AL112" s="27"/>
      <c r="AM112" s="27"/>
      <c r="AN112" s="27"/>
      <c r="AO112" s="27"/>
      <c r="AP112" s="27"/>
      <c r="AQ112" s="27"/>
      <c r="AR112" s="27"/>
      <c r="AS112" s="27"/>
    </row>
    <row r="113" ht="15" customHeight="1">
      <c r="A113" s="43">
        <v>112</v>
      </c>
      <c r="B113" s="46">
        <f>DATE(YEAR(C113),MONTH(C113),1)</f>
        <v>45505</v>
      </c>
      <c r="C113" s="47">
        <v>45530</v>
      </c>
      <c r="D113" s="43">
        <v>0</v>
      </c>
      <c r="E113" t="s" s="33">
        <v>129</v>
      </c>
      <c r="F113" t="s" s="33">
        <v>302</v>
      </c>
      <c r="G113" t="s" s="48">
        <v>303</v>
      </c>
      <c r="H113" t="s" s="48">
        <v>119</v>
      </c>
      <c r="I113" s="43">
        <v>1</v>
      </c>
      <c r="J113" s="49">
        <f>O113*M113</f>
        <v>40.2356</v>
      </c>
      <c r="K113" s="49">
        <f>N113*M113</f>
        <v>21.5696</v>
      </c>
      <c r="L113" s="50">
        <f>I113*J113+K113</f>
        <v>61.8052</v>
      </c>
      <c r="M113" s="49">
        <v>41.48</v>
      </c>
      <c r="N113" s="54">
        <v>0.52</v>
      </c>
      <c r="O113" s="54">
        <v>0.97</v>
      </c>
      <c r="P113" s="54">
        <f>I113*O113+N113</f>
        <v>1.49</v>
      </c>
      <c r="Q113" s="49">
        <f>L113/$I113</f>
        <v>61.8052</v>
      </c>
      <c r="R113" s="54">
        <f>P113/I113</f>
        <v>1.49</v>
      </c>
      <c r="S113" s="47"/>
      <c r="T113" s="47"/>
      <c r="U113" s="47"/>
      <c r="V113" s="28"/>
      <c r="W113" s="28"/>
      <c r="X113" s="27"/>
      <c r="Y113" s="11">
        <f>I113-X113</f>
        <v>1</v>
      </c>
      <c r="Z113" s="27"/>
      <c r="AA113" s="27"/>
      <c r="AB113" s="27"/>
      <c r="AC113" s="27"/>
      <c r="AD113" s="27"/>
      <c r="AE113" s="27"/>
      <c r="AF113" s="27"/>
      <c r="AG113" s="27"/>
      <c r="AH113" s="27"/>
      <c r="AI113" s="27"/>
      <c r="AJ113" s="27"/>
      <c r="AK113" s="27"/>
      <c r="AL113" s="27"/>
      <c r="AM113" s="27"/>
      <c r="AN113" s="27"/>
      <c r="AO113" s="27"/>
      <c r="AP113" s="27"/>
      <c r="AQ113" s="27"/>
      <c r="AR113" s="27"/>
      <c r="AS113" s="27"/>
    </row>
    <row r="114" ht="15" customHeight="1">
      <c r="A114" s="43">
        <v>113</v>
      </c>
      <c r="B114" s="46">
        <f>DATE(YEAR(C114),MONTH(C114),1)</f>
        <v>45505</v>
      </c>
      <c r="C114" s="47">
        <v>45533</v>
      </c>
      <c r="D114" s="43">
        <v>0</v>
      </c>
      <c r="E114" t="s" s="33">
        <v>129</v>
      </c>
      <c r="F114" t="s" s="33">
        <v>304</v>
      </c>
      <c r="G114" t="s" s="48">
        <v>305</v>
      </c>
      <c r="H114" t="s" s="48">
        <v>119</v>
      </c>
      <c r="I114" s="43">
        <v>1</v>
      </c>
      <c r="J114" s="49">
        <f>O114*M114</f>
        <v>1414.468</v>
      </c>
      <c r="K114" s="49">
        <f>N114*M114</f>
        <v>-188.3192</v>
      </c>
      <c r="L114" s="50">
        <f>I114*J114+K114</f>
        <v>1226.1488</v>
      </c>
      <c r="M114" s="49">
        <v>41.48</v>
      </c>
      <c r="N114" s="54">
        <v>-4.54</v>
      </c>
      <c r="O114" s="54">
        <v>34.1</v>
      </c>
      <c r="P114" s="54">
        <f>I114*O114+N114</f>
        <v>29.56</v>
      </c>
      <c r="Q114" s="49">
        <f>L114/$I114</f>
        <v>1226.1488</v>
      </c>
      <c r="R114" s="54">
        <f>P114/I114</f>
        <v>29.56</v>
      </c>
      <c r="S114" s="47"/>
      <c r="T114" s="47"/>
      <c r="U114" s="47"/>
      <c r="V114" s="28"/>
      <c r="W114" s="28"/>
      <c r="X114" s="27"/>
      <c r="Y114" s="11">
        <f>I114-X114</f>
        <v>1</v>
      </c>
      <c r="Z114" s="27"/>
      <c r="AA114" s="27"/>
      <c r="AB114" s="27"/>
      <c r="AC114" s="27"/>
      <c r="AD114" s="27"/>
      <c r="AE114" s="27"/>
      <c r="AF114" s="27"/>
      <c r="AG114" s="27"/>
      <c r="AH114" s="27"/>
      <c r="AI114" s="27"/>
      <c r="AJ114" s="27"/>
      <c r="AK114" s="27"/>
      <c r="AL114" s="27"/>
      <c r="AM114" s="27"/>
      <c r="AN114" s="27"/>
      <c r="AO114" s="27"/>
      <c r="AP114" s="27"/>
      <c r="AQ114" s="27"/>
      <c r="AR114" s="27"/>
      <c r="AS114" s="27"/>
    </row>
    <row r="115" ht="15" customHeight="1">
      <c r="A115" s="43">
        <v>114</v>
      </c>
      <c r="B115" s="46">
        <f>DATE(YEAR(C115),MONTH(C115),1)</f>
        <v>45505</v>
      </c>
      <c r="C115" s="47">
        <v>45533</v>
      </c>
      <c r="D115" s="43">
        <v>0</v>
      </c>
      <c r="E115" t="s" s="33">
        <v>12</v>
      </c>
      <c r="F115" t="s" s="33">
        <v>306</v>
      </c>
      <c r="G115" t="s" s="48">
        <v>307</v>
      </c>
      <c r="H115" t="s" s="48">
        <v>119</v>
      </c>
      <c r="I115" s="43">
        <v>1</v>
      </c>
      <c r="J115" s="49">
        <f>O115*M115</f>
        <v>740.8328</v>
      </c>
      <c r="K115" s="49">
        <f>N115*M115</f>
        <v>-109.0924</v>
      </c>
      <c r="L115" s="50">
        <f>I115*J115+K115</f>
        <v>631.7404</v>
      </c>
      <c r="M115" s="49">
        <v>41.48</v>
      </c>
      <c r="N115" s="54">
        <v>-2.63</v>
      </c>
      <c r="O115" s="54">
        <v>17.86</v>
      </c>
      <c r="P115" s="54">
        <f>I115*O115+N115</f>
        <v>15.23</v>
      </c>
      <c r="Q115" s="49">
        <f>L115/$I115</f>
        <v>631.7404</v>
      </c>
      <c r="R115" s="54">
        <f>P115/I115</f>
        <v>15.23</v>
      </c>
      <c r="S115" s="47"/>
      <c r="T115" s="47"/>
      <c r="U115" s="47"/>
      <c r="V115" s="28"/>
      <c r="W115" s="28"/>
      <c r="X115" s="11">
        <v>1</v>
      </c>
      <c r="Y115" s="11">
        <f>I115-X115</f>
        <v>0</v>
      </c>
      <c r="Z115" t="s" s="32">
        <v>265</v>
      </c>
      <c r="AA115" s="27"/>
      <c r="AB115" s="27"/>
      <c r="AC115" s="27"/>
      <c r="AD115" s="27"/>
      <c r="AE115" s="27"/>
      <c r="AF115" s="27"/>
      <c r="AG115" s="27"/>
      <c r="AH115" s="27"/>
      <c r="AI115" s="27"/>
      <c r="AJ115" s="27"/>
      <c r="AK115" s="27"/>
      <c r="AL115" s="27"/>
      <c r="AM115" s="27"/>
      <c r="AN115" s="27"/>
      <c r="AO115" s="27"/>
      <c r="AP115" s="27"/>
      <c r="AQ115" s="27"/>
      <c r="AR115" s="27"/>
      <c r="AS115" s="27"/>
    </row>
    <row r="116" ht="15" customHeight="1">
      <c r="A116" s="43">
        <v>115</v>
      </c>
      <c r="B116" s="46">
        <f>DATE(YEAR(C116),MONTH(C116),1)</f>
        <v>45505</v>
      </c>
      <c r="C116" s="47">
        <v>45533</v>
      </c>
      <c r="D116" s="43">
        <v>1</v>
      </c>
      <c r="E116" t="s" s="33">
        <v>13</v>
      </c>
      <c r="F116" t="s" s="33">
        <v>113</v>
      </c>
      <c r="G116" t="s" s="48">
        <v>308</v>
      </c>
      <c r="H116" t="s" s="48">
        <v>119</v>
      </c>
      <c r="I116" s="43">
        <v>1</v>
      </c>
      <c r="J116" s="49">
        <f>O116*M116</f>
        <v>1883.192</v>
      </c>
      <c r="K116" s="49">
        <f>N116*M116</f>
        <v>-240.584</v>
      </c>
      <c r="L116" s="50">
        <f>I116*J116+K116</f>
        <v>1642.608</v>
      </c>
      <c r="M116" s="49">
        <v>41.48</v>
      </c>
      <c r="N116" s="54">
        <v>-5.8</v>
      </c>
      <c r="O116" s="54">
        <v>45.4</v>
      </c>
      <c r="P116" s="54">
        <f>I116*O116+N116</f>
        <v>39.6</v>
      </c>
      <c r="Q116" s="49">
        <f>L116/$I116</f>
        <v>1642.608</v>
      </c>
      <c r="R116" s="54">
        <f>P116/I116</f>
        <v>39.6</v>
      </c>
      <c r="S116" s="47"/>
      <c r="T116" s="47"/>
      <c r="U116" s="47"/>
      <c r="V116" s="28"/>
      <c r="W116" s="28"/>
      <c r="X116" s="11">
        <v>1</v>
      </c>
      <c r="Y116" s="11">
        <f>I116-X116</f>
        <v>0</v>
      </c>
      <c r="Z116" t="s" s="32">
        <v>223</v>
      </c>
      <c r="AA116" s="27"/>
      <c r="AB116" s="27"/>
      <c r="AC116" s="27"/>
      <c r="AD116" s="27"/>
      <c r="AE116" s="27"/>
      <c r="AF116" s="27"/>
      <c r="AG116" s="27"/>
      <c r="AH116" s="27"/>
      <c r="AI116" s="27"/>
      <c r="AJ116" s="27"/>
      <c r="AK116" s="27"/>
      <c r="AL116" s="27"/>
      <c r="AM116" s="27"/>
      <c r="AN116" s="27"/>
      <c r="AO116" s="27"/>
      <c r="AP116" s="27"/>
      <c r="AQ116" s="27"/>
      <c r="AR116" s="27"/>
      <c r="AS116" s="27"/>
    </row>
    <row r="117" ht="15" customHeight="1">
      <c r="A117" s="43">
        <v>116</v>
      </c>
      <c r="B117" s="46">
        <f>DATE(YEAR(C117),MONTH(C117),1)</f>
        <v>45505</v>
      </c>
      <c r="C117" s="47">
        <v>45533</v>
      </c>
      <c r="D117" s="43">
        <v>0</v>
      </c>
      <c r="E117" t="s" s="33">
        <v>116</v>
      </c>
      <c r="F117" t="s" s="33">
        <v>309</v>
      </c>
      <c r="G117" t="s" s="48">
        <v>310</v>
      </c>
      <c r="H117" t="s" s="48">
        <v>119</v>
      </c>
      <c r="I117" s="43">
        <v>1</v>
      </c>
      <c r="J117" s="49">
        <f>O117*M117</f>
        <v>57.2424</v>
      </c>
      <c r="K117" s="49">
        <f>N117*M117</f>
        <v>-1.2444</v>
      </c>
      <c r="L117" s="50">
        <f>I117*J117+K117</f>
        <v>55.998</v>
      </c>
      <c r="M117" s="49">
        <v>41.48</v>
      </c>
      <c r="N117" s="54">
        <v>-0.03</v>
      </c>
      <c r="O117" s="54">
        <v>1.38</v>
      </c>
      <c r="P117" s="54">
        <f>I117*O117+N117</f>
        <v>1.35</v>
      </c>
      <c r="Q117" s="49">
        <f>L117/$I117</f>
        <v>55.998</v>
      </c>
      <c r="R117" s="54">
        <f>P117/I117</f>
        <v>1.35</v>
      </c>
      <c r="S117" s="47"/>
      <c r="T117" s="47"/>
      <c r="U117" s="47"/>
      <c r="V117" s="28"/>
      <c r="W117" s="28"/>
      <c r="X117" s="27"/>
      <c r="Y117" s="11">
        <f>I117-X117</f>
        <v>1</v>
      </c>
      <c r="Z117" s="27"/>
      <c r="AA117" s="27"/>
      <c r="AB117" s="27"/>
      <c r="AC117" s="27"/>
      <c r="AD117" s="27"/>
      <c r="AE117" s="27"/>
      <c r="AF117" s="27"/>
      <c r="AG117" s="27"/>
      <c r="AH117" s="27"/>
      <c r="AI117" s="27"/>
      <c r="AJ117" s="27"/>
      <c r="AK117" s="27"/>
      <c r="AL117" s="27"/>
      <c r="AM117" s="27"/>
      <c r="AN117" s="27"/>
      <c r="AO117" s="27"/>
      <c r="AP117" s="27"/>
      <c r="AQ117" s="27"/>
      <c r="AR117" s="27"/>
      <c r="AS117" s="27"/>
    </row>
    <row r="118" ht="15" customHeight="1">
      <c r="A118" s="43">
        <v>117</v>
      </c>
      <c r="B118" s="46">
        <f>DATE(YEAR(C118),MONTH(C118),1)</f>
        <v>45505</v>
      </c>
      <c r="C118" s="47">
        <v>45533</v>
      </c>
      <c r="D118" s="43">
        <v>0</v>
      </c>
      <c r="E118" t="s" s="33">
        <v>116</v>
      </c>
      <c r="F118" t="s" s="33">
        <v>311</v>
      </c>
      <c r="G118" t="s" s="48">
        <v>312</v>
      </c>
      <c r="H118" t="s" s="48">
        <v>119</v>
      </c>
      <c r="I118" s="43">
        <v>1</v>
      </c>
      <c r="J118" s="55">
        <f>O118*M118</f>
        <v>292.0192</v>
      </c>
      <c r="K118" s="55">
        <f>N118*M118</f>
        <v>-14.518</v>
      </c>
      <c r="L118" s="50">
        <f>I118*J118+K118</f>
        <v>277.5012</v>
      </c>
      <c r="M118" s="49">
        <v>41.48</v>
      </c>
      <c r="N118" s="54">
        <v>-0.35</v>
      </c>
      <c r="O118" s="54">
        <v>7.04</v>
      </c>
      <c r="P118" s="54">
        <f>I118*O118+N118</f>
        <v>6.69</v>
      </c>
      <c r="Q118" s="49">
        <f>L118/$I118</f>
        <v>277.5012</v>
      </c>
      <c r="R118" s="54">
        <f>P118/I118</f>
        <v>6.69</v>
      </c>
      <c r="S118" s="47"/>
      <c r="T118" s="47"/>
      <c r="U118" s="47"/>
      <c r="V118" s="28"/>
      <c r="W118" s="28"/>
      <c r="X118" s="27"/>
      <c r="Y118" s="11">
        <f>I118-X118</f>
        <v>1</v>
      </c>
      <c r="Z118" s="27"/>
      <c r="AA118" s="27"/>
      <c r="AB118" s="27"/>
      <c r="AC118" s="27"/>
      <c r="AD118" s="27"/>
      <c r="AE118" s="27"/>
      <c r="AF118" s="27"/>
      <c r="AG118" s="27"/>
      <c r="AH118" s="27"/>
      <c r="AI118" s="27"/>
      <c r="AJ118" s="27"/>
      <c r="AK118" s="27"/>
      <c r="AL118" s="27"/>
      <c r="AM118" s="27"/>
      <c r="AN118" s="27"/>
      <c r="AO118" s="27"/>
      <c r="AP118" s="27"/>
      <c r="AQ118" s="27"/>
      <c r="AR118" s="27"/>
      <c r="AS118" s="27"/>
    </row>
    <row r="119" ht="15" customHeight="1">
      <c r="A119" s="43">
        <v>118</v>
      </c>
      <c r="B119" s="46">
        <f>DATE(YEAR(C119),MONTH(C119),1)</f>
        <v>45536</v>
      </c>
      <c r="C119" s="47">
        <v>45545</v>
      </c>
      <c r="D119" s="43">
        <v>1</v>
      </c>
      <c r="E119" t="s" s="33">
        <v>44</v>
      </c>
      <c r="F119" t="s" s="33">
        <v>104</v>
      </c>
      <c r="G119" t="s" s="48">
        <v>105</v>
      </c>
      <c r="H119" t="s" s="48">
        <v>119</v>
      </c>
      <c r="I119" s="56">
        <v>46</v>
      </c>
      <c r="J119" s="57">
        <v>22.5</v>
      </c>
      <c r="K119" s="57">
        <v>70</v>
      </c>
      <c r="L119" s="58">
        <f>I119*J119+K119</f>
        <v>1105</v>
      </c>
      <c r="M119" s="49">
        <v>41.32</v>
      </c>
      <c r="N119" s="116">
        <f>K119/M119</f>
        <v>1.69409486931268</v>
      </c>
      <c r="O119" s="116">
        <f>J119/M119</f>
        <v>0.5445304937076479</v>
      </c>
      <c r="P119" s="54">
        <f>I119*O119+N119</f>
        <v>26.7424975798645</v>
      </c>
      <c r="Q119" s="49">
        <f>L119/$I119</f>
        <v>24.0217391304348</v>
      </c>
      <c r="R119" s="54">
        <f>P119/I119</f>
        <v>0.581358643040533</v>
      </c>
      <c r="S119" s="47">
        <v>45391</v>
      </c>
      <c r="T119" s="47"/>
      <c r="U119" s="47">
        <v>45392</v>
      </c>
      <c r="V119" s="40">
        <f>U119-S119</f>
        <v>1</v>
      </c>
      <c r="W119" s="28"/>
      <c r="X119" s="11">
        <f>23+4</f>
        <v>27</v>
      </c>
      <c r="Y119" s="11">
        <f>I119-X119</f>
        <v>19</v>
      </c>
      <c r="Z119" s="27"/>
      <c r="AA119" s="38"/>
      <c r="AB119" s="27"/>
      <c r="AC119" s="27"/>
      <c r="AD119" s="27"/>
      <c r="AE119" s="27"/>
      <c r="AF119" s="27"/>
      <c r="AG119" s="27"/>
      <c r="AH119" s="27"/>
      <c r="AI119" s="27"/>
      <c r="AJ119" s="27"/>
      <c r="AK119" s="27"/>
      <c r="AL119" s="27"/>
      <c r="AM119" s="27"/>
      <c r="AN119" s="27"/>
      <c r="AO119" s="27"/>
      <c r="AP119" s="27"/>
      <c r="AQ119" s="27"/>
      <c r="AR119" s="27"/>
      <c r="AS119" s="27"/>
    </row>
    <row r="120" ht="15" customHeight="1">
      <c r="A120" s="43">
        <v>119</v>
      </c>
      <c r="B120" s="46">
        <f>DATE(YEAR(C120),MONTH(C120),1)</f>
        <v>45536</v>
      </c>
      <c r="C120" s="47">
        <v>45545</v>
      </c>
      <c r="D120" s="43">
        <v>1</v>
      </c>
      <c r="E120" t="s" s="33">
        <v>57</v>
      </c>
      <c r="F120" t="s" s="33">
        <v>233</v>
      </c>
      <c r="G120" t="s" s="48">
        <v>234</v>
      </c>
      <c r="H120" t="s" s="48">
        <v>119</v>
      </c>
      <c r="I120" s="43">
        <v>64</v>
      </c>
      <c r="J120" s="60">
        <f>O120*M120</f>
        <v>100.3896</v>
      </c>
      <c r="K120" s="60">
        <f>N120*M120</f>
        <v>334.632</v>
      </c>
      <c r="L120" s="50">
        <f>I120*J120+K120</f>
        <v>6759.5664</v>
      </c>
      <c r="M120" s="51">
        <v>45.84</v>
      </c>
      <c r="N120" s="120">
        <v>7.3</v>
      </c>
      <c r="O120" s="120">
        <v>2.19</v>
      </c>
      <c r="P120" s="53">
        <f>L120/M119</f>
        <v>163.590667957406</v>
      </c>
      <c r="Q120" s="49">
        <f>L120/$I120</f>
        <v>105.618225</v>
      </c>
      <c r="R120" s="54">
        <f>P120/I120</f>
        <v>2.55610418683447</v>
      </c>
      <c r="S120" s="47"/>
      <c r="T120" s="47"/>
      <c r="U120" s="47"/>
      <c r="V120" s="28"/>
      <c r="W120" s="28"/>
      <c r="X120" s="11">
        <v>64</v>
      </c>
      <c r="Y120" s="11">
        <f>I120-X120</f>
        <v>0</v>
      </c>
      <c r="Z120" s="35"/>
      <c r="AA120" s="120"/>
      <c r="AB120" s="41"/>
      <c r="AC120" s="27"/>
      <c r="AD120" s="27"/>
      <c r="AE120" s="27"/>
      <c r="AF120" s="27"/>
      <c r="AG120" s="27"/>
      <c r="AH120" s="27"/>
      <c r="AI120" s="27"/>
      <c r="AJ120" s="27"/>
      <c r="AK120" s="27"/>
      <c r="AL120" s="27"/>
      <c r="AM120" s="27"/>
      <c r="AN120" s="27"/>
      <c r="AO120" s="27"/>
      <c r="AP120" s="27"/>
      <c r="AQ120" s="27"/>
      <c r="AR120" s="27"/>
      <c r="AS120" s="27"/>
    </row>
    <row r="121" ht="15" customHeight="1">
      <c r="A121" s="43">
        <v>120</v>
      </c>
      <c r="B121" s="46">
        <f>DATE(YEAR(C121),MONTH(C121),1)</f>
        <v>45536</v>
      </c>
      <c r="C121" s="47">
        <v>45545</v>
      </c>
      <c r="D121" s="43">
        <v>1</v>
      </c>
      <c r="E121" t="s" s="33">
        <v>57</v>
      </c>
      <c r="F121" t="s" s="33">
        <v>233</v>
      </c>
      <c r="G121" t="s" s="48">
        <v>234</v>
      </c>
      <c r="H121" t="s" s="48">
        <v>119</v>
      </c>
      <c r="I121" s="43">
        <v>64</v>
      </c>
      <c r="J121" s="49">
        <f>O121*M121</f>
        <v>100.3896</v>
      </c>
      <c r="K121" s="49">
        <f>N121*M121</f>
        <v>334.632</v>
      </c>
      <c r="L121" s="50">
        <f>I121*J121+K121</f>
        <v>6759.5664</v>
      </c>
      <c r="M121" s="51">
        <v>45.84</v>
      </c>
      <c r="N121" s="120">
        <v>7.3</v>
      </c>
      <c r="O121" s="120">
        <v>2.19</v>
      </c>
      <c r="P121" s="53">
        <f>L121/M119</f>
        <v>163.590667957406</v>
      </c>
      <c r="Q121" s="49">
        <f>L121/$I121</f>
        <v>105.618225</v>
      </c>
      <c r="R121" s="54">
        <f>P121/I121</f>
        <v>2.55610418683447</v>
      </c>
      <c r="S121" s="47"/>
      <c r="T121" s="47"/>
      <c r="U121" s="47"/>
      <c r="V121" s="28"/>
      <c r="W121" s="28"/>
      <c r="X121" s="11">
        <v>62</v>
      </c>
      <c r="Y121" s="11">
        <f>I121-X121</f>
        <v>2</v>
      </c>
      <c r="Z121" s="35"/>
      <c r="AA121" s="120"/>
      <c r="AB121" s="41"/>
      <c r="AC121" s="27"/>
      <c r="AD121" s="27"/>
      <c r="AE121" s="27"/>
      <c r="AF121" s="27"/>
      <c r="AG121" s="27"/>
      <c r="AH121" s="27"/>
      <c r="AI121" s="27"/>
      <c r="AJ121" s="27"/>
      <c r="AK121" s="27"/>
      <c r="AL121" s="27"/>
      <c r="AM121" s="27"/>
      <c r="AN121" s="27"/>
      <c r="AO121" s="27"/>
      <c r="AP121" s="27"/>
      <c r="AQ121" s="27"/>
      <c r="AR121" s="27"/>
      <c r="AS121" s="27"/>
    </row>
    <row r="122" ht="15" customHeight="1">
      <c r="A122" s="43">
        <v>121</v>
      </c>
      <c r="B122" s="46">
        <f>DATE(YEAR(C122),MONTH(C122),1)</f>
        <v>45536</v>
      </c>
      <c r="C122" s="47">
        <v>45549</v>
      </c>
      <c r="D122" s="43">
        <v>0</v>
      </c>
      <c r="E122" t="s" s="33">
        <v>129</v>
      </c>
      <c r="F122" t="s" s="33">
        <v>313</v>
      </c>
      <c r="G122" t="s" s="48">
        <v>314</v>
      </c>
      <c r="H122" t="s" s="48">
        <v>119</v>
      </c>
      <c r="I122" s="43">
        <v>1</v>
      </c>
      <c r="J122" s="49">
        <f>O122*M122</f>
        <v>130.9844</v>
      </c>
      <c r="K122" s="49">
        <f>N122*M122</f>
        <v>0</v>
      </c>
      <c r="L122" s="50">
        <f>I122*J122+K122</f>
        <v>130.9844</v>
      </c>
      <c r="M122" s="49">
        <v>41.32</v>
      </c>
      <c r="N122" s="117"/>
      <c r="O122" s="117">
        <v>3.17</v>
      </c>
      <c r="P122" s="54">
        <f>I122*O122+N122</f>
        <v>3.17</v>
      </c>
      <c r="Q122" s="49">
        <f>L122/$I122</f>
        <v>130.9844</v>
      </c>
      <c r="R122" s="54">
        <f>P122/I122</f>
        <v>3.17</v>
      </c>
      <c r="S122" s="47"/>
      <c r="T122" s="47"/>
      <c r="U122" s="47"/>
      <c r="V122" s="28"/>
      <c r="W122" s="28"/>
      <c r="X122" s="27"/>
      <c r="Y122" s="11">
        <f>I122-X122</f>
        <v>1</v>
      </c>
      <c r="Z122" s="27"/>
      <c r="AA122" s="42"/>
      <c r="AB122" s="27"/>
      <c r="AC122" s="27"/>
      <c r="AD122" s="27"/>
      <c r="AE122" s="27"/>
      <c r="AF122" s="27"/>
      <c r="AG122" s="27"/>
      <c r="AH122" s="27"/>
      <c r="AI122" s="27"/>
      <c r="AJ122" s="27"/>
      <c r="AK122" s="27"/>
      <c r="AL122" s="27"/>
      <c r="AM122" s="27"/>
      <c r="AN122" s="27"/>
      <c r="AO122" s="27"/>
      <c r="AP122" s="27"/>
      <c r="AQ122" s="27"/>
      <c r="AR122" s="27"/>
      <c r="AS122" s="27"/>
    </row>
    <row r="123" ht="15" customHeight="1">
      <c r="A123" s="43">
        <v>122</v>
      </c>
      <c r="B123" s="46">
        <f>DATE(YEAR(C123),MONTH(C123),1)</f>
        <v>45536</v>
      </c>
      <c r="C123" s="47">
        <v>45549</v>
      </c>
      <c r="D123" s="43">
        <v>0</v>
      </c>
      <c r="E123" t="s" s="33">
        <v>12</v>
      </c>
      <c r="F123" t="s" s="33">
        <v>126</v>
      </c>
      <c r="G123" t="s" s="48">
        <v>315</v>
      </c>
      <c r="H123" t="s" s="48">
        <v>119</v>
      </c>
      <c r="I123" s="43">
        <v>1</v>
      </c>
      <c r="J123" s="49">
        <f>O123*M123</f>
        <v>436.7524</v>
      </c>
      <c r="K123" s="49">
        <f>N123*M123</f>
        <v>-4.9584</v>
      </c>
      <c r="L123" s="50">
        <f>I123*J123+K123</f>
        <v>431.794</v>
      </c>
      <c r="M123" s="49">
        <v>41.32</v>
      </c>
      <c r="N123" s="54">
        <v>-0.12</v>
      </c>
      <c r="O123" s="54">
        <v>10.57</v>
      </c>
      <c r="P123" s="54">
        <f>I123*O123+N123</f>
        <v>10.45</v>
      </c>
      <c r="Q123" s="49">
        <f>L123/$I123</f>
        <v>431.794</v>
      </c>
      <c r="R123" s="54">
        <f>P123/I123</f>
        <v>10.45</v>
      </c>
      <c r="S123" s="47"/>
      <c r="T123" s="47"/>
      <c r="U123" s="47"/>
      <c r="V123" s="28"/>
      <c r="W123" s="28"/>
      <c r="X123" s="11">
        <v>1</v>
      </c>
      <c r="Y123" s="11">
        <f>I123-X123</f>
        <v>0</v>
      </c>
      <c r="Z123" t="s" s="124">
        <v>244</v>
      </c>
      <c r="AA123" s="27"/>
      <c r="AB123" s="27"/>
      <c r="AC123" s="27"/>
      <c r="AD123" s="27"/>
      <c r="AE123" s="27"/>
      <c r="AF123" s="27"/>
      <c r="AG123" s="27"/>
      <c r="AH123" s="27"/>
      <c r="AI123" s="27"/>
      <c r="AJ123" s="27"/>
      <c r="AK123" s="27"/>
      <c r="AL123" s="27"/>
      <c r="AM123" s="27"/>
      <c r="AN123" s="27"/>
      <c r="AO123" s="27"/>
      <c r="AP123" s="27"/>
      <c r="AQ123" s="27"/>
      <c r="AR123" s="27"/>
      <c r="AS123" s="27"/>
    </row>
    <row r="124" ht="15" customHeight="1">
      <c r="A124" s="43">
        <v>123</v>
      </c>
      <c r="B124" s="46">
        <f>DATE(YEAR(C124),MONTH(C124),1)</f>
        <v>45536</v>
      </c>
      <c r="C124" s="47">
        <v>45549</v>
      </c>
      <c r="D124" s="43">
        <v>0</v>
      </c>
      <c r="E124" t="s" s="33">
        <v>13</v>
      </c>
      <c r="F124" t="s" s="33">
        <v>63</v>
      </c>
      <c r="G124" t="s" s="48">
        <v>316</v>
      </c>
      <c r="H124" t="s" s="48">
        <v>119</v>
      </c>
      <c r="I124" s="43">
        <v>1</v>
      </c>
      <c r="J124" s="49">
        <f>O124*M124</f>
        <v>1695.7728</v>
      </c>
      <c r="K124" s="49">
        <f>N124*M124</f>
        <v>-16.528</v>
      </c>
      <c r="L124" s="50">
        <f>I124*J124+K124</f>
        <v>1679.2448</v>
      </c>
      <c r="M124" s="49">
        <v>41.32</v>
      </c>
      <c r="N124" s="54">
        <v>-0.4</v>
      </c>
      <c r="O124" s="54">
        <v>41.04</v>
      </c>
      <c r="P124" s="54">
        <f>I124*O124+N124</f>
        <v>40.64</v>
      </c>
      <c r="Q124" s="49">
        <f>L124/$I124</f>
        <v>1679.2448</v>
      </c>
      <c r="R124" s="54">
        <f>P124/I124</f>
        <v>40.64</v>
      </c>
      <c r="S124" s="47"/>
      <c r="T124" s="47"/>
      <c r="U124" s="47"/>
      <c r="V124" s="28"/>
      <c r="W124" s="28"/>
      <c r="X124" s="11">
        <v>1</v>
      </c>
      <c r="Y124" s="118">
        <f>I124-X124</f>
        <v>0</v>
      </c>
      <c r="Z124" t="s" s="119">
        <v>265</v>
      </c>
      <c r="AA124" s="41"/>
      <c r="AB124" s="27"/>
      <c r="AC124" s="27"/>
      <c r="AD124" s="27"/>
      <c r="AE124" s="27"/>
      <c r="AF124" s="27"/>
      <c r="AG124" s="27"/>
      <c r="AH124" s="27"/>
      <c r="AI124" s="27"/>
      <c r="AJ124" s="27"/>
      <c r="AK124" s="27"/>
      <c r="AL124" s="27"/>
      <c r="AM124" s="27"/>
      <c r="AN124" s="27"/>
      <c r="AO124" s="27"/>
      <c r="AP124" s="27"/>
      <c r="AQ124" s="27"/>
      <c r="AR124" s="27"/>
      <c r="AS124" s="27"/>
    </row>
    <row r="125" ht="15.75" customHeight="1">
      <c r="A125" s="43">
        <v>124</v>
      </c>
      <c r="B125" s="46">
        <f>DATE(YEAR(C125),MONTH(C125),1)</f>
        <v>45536</v>
      </c>
      <c r="C125" s="47">
        <v>45549</v>
      </c>
      <c r="D125" s="43">
        <v>0</v>
      </c>
      <c r="E125" t="s" s="33">
        <v>48</v>
      </c>
      <c r="F125" t="s" s="33">
        <v>191</v>
      </c>
      <c r="G125" t="s" s="48">
        <v>317</v>
      </c>
      <c r="H125" t="s" s="48">
        <v>119</v>
      </c>
      <c r="I125" s="43">
        <v>5</v>
      </c>
      <c r="J125" s="49">
        <f>O125*M125</f>
        <v>282.2156</v>
      </c>
      <c r="K125" s="49">
        <f>N125*M125</f>
        <v>0</v>
      </c>
      <c r="L125" s="50">
        <f>I125*J125+K125</f>
        <v>1411.078</v>
      </c>
      <c r="M125" s="49">
        <v>41.32</v>
      </c>
      <c r="N125" s="54"/>
      <c r="O125" s="54">
        <v>6.83</v>
      </c>
      <c r="P125" s="54">
        <f>I125*O125+N125</f>
        <v>34.15</v>
      </c>
      <c r="Q125" s="49">
        <f>L125/$I125</f>
        <v>282.2156</v>
      </c>
      <c r="R125" s="54">
        <f>P125/I125</f>
        <v>6.83</v>
      </c>
      <c r="S125" s="47"/>
      <c r="T125" s="47"/>
      <c r="U125" s="47"/>
      <c r="V125" s="28"/>
      <c r="W125" s="28"/>
      <c r="X125" s="11">
        <v>2</v>
      </c>
      <c r="Y125" s="11">
        <f>I125-X125</f>
        <v>3</v>
      </c>
      <c r="Z125" t="s" s="125">
        <v>299</v>
      </c>
      <c r="AA125" s="27"/>
      <c r="AB125" s="50"/>
      <c r="AC125" s="27"/>
      <c r="AD125" s="27"/>
      <c r="AE125" s="27"/>
      <c r="AF125" s="27"/>
      <c r="AG125" s="27"/>
      <c r="AH125" s="27"/>
      <c r="AI125" s="27"/>
      <c r="AJ125" s="27"/>
      <c r="AK125" s="27"/>
      <c r="AL125" s="27"/>
      <c r="AM125" s="27"/>
      <c r="AN125" s="27"/>
      <c r="AO125" s="27"/>
      <c r="AP125" s="27"/>
      <c r="AQ125" s="27"/>
      <c r="AR125" s="27"/>
      <c r="AS125" s="27"/>
    </row>
    <row r="126" ht="15" customHeight="1">
      <c r="A126" s="43">
        <v>125</v>
      </c>
      <c r="B126" s="46">
        <f>DATE(YEAR(C126),MONTH(C126),1)</f>
        <v>45536</v>
      </c>
      <c r="C126" s="47">
        <v>45549</v>
      </c>
      <c r="D126" s="43">
        <v>0</v>
      </c>
      <c r="E126" t="s" s="33">
        <v>129</v>
      </c>
      <c r="F126" t="s" s="33">
        <v>318</v>
      </c>
      <c r="G126" t="s" s="48">
        <v>319</v>
      </c>
      <c r="H126" t="s" s="48">
        <v>119</v>
      </c>
      <c r="I126" s="43">
        <v>1</v>
      </c>
      <c r="J126" s="49">
        <f>O126*M126</f>
        <v>474.7668</v>
      </c>
      <c r="K126" s="49">
        <f>N126*M126</f>
        <v>-4.5452</v>
      </c>
      <c r="L126" s="50">
        <f>I126*J126+K126</f>
        <v>470.2216</v>
      </c>
      <c r="M126" s="49">
        <v>41.32</v>
      </c>
      <c r="N126" s="54">
        <v>-0.11</v>
      </c>
      <c r="O126" s="54">
        <v>11.49</v>
      </c>
      <c r="P126" s="54">
        <f>I126*O126+N126</f>
        <v>11.38</v>
      </c>
      <c r="Q126" s="49">
        <f>L126/$I126</f>
        <v>470.2216</v>
      </c>
      <c r="R126" s="54">
        <f>P126/I126</f>
        <v>11.38</v>
      </c>
      <c r="S126" s="47"/>
      <c r="T126" s="47"/>
      <c r="U126" s="47"/>
      <c r="V126" s="28"/>
      <c r="W126" s="28"/>
      <c r="X126" s="27"/>
      <c r="Y126" s="11">
        <f>I126-X126</f>
        <v>1</v>
      </c>
      <c r="Z126" s="27"/>
      <c r="AA126" s="27"/>
      <c r="AB126" s="27"/>
      <c r="AC126" s="27"/>
      <c r="AD126" s="27"/>
      <c r="AE126" s="27"/>
      <c r="AF126" s="27"/>
      <c r="AG126" s="27"/>
      <c r="AH126" s="27"/>
      <c r="AI126" s="27"/>
      <c r="AJ126" s="27"/>
      <c r="AK126" s="27"/>
      <c r="AL126" s="27"/>
      <c r="AM126" s="27"/>
      <c r="AN126" s="27"/>
      <c r="AO126" s="27"/>
      <c r="AP126" s="27"/>
      <c r="AQ126" s="27"/>
      <c r="AR126" s="27"/>
      <c r="AS126" s="27"/>
    </row>
    <row r="127" ht="15" customHeight="1">
      <c r="A127" s="43">
        <v>126</v>
      </c>
      <c r="B127" s="46">
        <f>DATE(YEAR(C127),MONTH(C127),1)</f>
        <v>45566</v>
      </c>
      <c r="C127" s="47">
        <v>45566</v>
      </c>
      <c r="D127" s="43">
        <v>0</v>
      </c>
      <c r="E127" t="s" s="33">
        <v>50</v>
      </c>
      <c r="F127" t="s" s="33">
        <v>215</v>
      </c>
      <c r="G127" t="s" s="48">
        <v>320</v>
      </c>
      <c r="H127" t="s" s="48">
        <v>119</v>
      </c>
      <c r="I127" s="43">
        <v>1</v>
      </c>
      <c r="J127" s="49">
        <f>O127*M127</f>
        <v>1849.0528</v>
      </c>
      <c r="K127" s="49">
        <f>N127*M127</f>
        <v>-130.1216</v>
      </c>
      <c r="L127" s="50">
        <f>I127*J127+K127</f>
        <v>1718.9312</v>
      </c>
      <c r="M127" s="49">
        <v>41.44</v>
      </c>
      <c r="N127" s="54">
        <v>-3.14</v>
      </c>
      <c r="O127" s="54">
        <v>44.62</v>
      </c>
      <c r="P127" s="54">
        <f>I127*O127+N127</f>
        <v>41.48</v>
      </c>
      <c r="Q127" s="49">
        <f>L127/$I127</f>
        <v>1718.9312</v>
      </c>
      <c r="R127" s="54">
        <f>P127/I127</f>
        <v>41.48</v>
      </c>
      <c r="S127" s="47"/>
      <c r="T127" s="47"/>
      <c r="U127" s="47"/>
      <c r="V127" s="28"/>
      <c r="W127" s="28"/>
      <c r="X127" s="11">
        <v>1</v>
      </c>
      <c r="Y127" s="11">
        <f>I127-X127</f>
        <v>0</v>
      </c>
      <c r="Z127" t="s" s="32">
        <v>223</v>
      </c>
      <c r="AA127" s="27"/>
      <c r="AB127" s="27"/>
      <c r="AC127" s="27"/>
      <c r="AD127" s="27"/>
      <c r="AE127" s="27"/>
      <c r="AF127" s="27"/>
      <c r="AG127" s="27"/>
      <c r="AH127" s="27"/>
      <c r="AI127" s="27"/>
      <c r="AJ127" s="27"/>
      <c r="AK127" s="27"/>
      <c r="AL127" s="27"/>
      <c r="AM127" s="27"/>
      <c r="AN127" s="27"/>
      <c r="AO127" s="27"/>
      <c r="AP127" s="27"/>
      <c r="AQ127" s="27"/>
      <c r="AR127" s="27"/>
      <c r="AS127" s="27"/>
    </row>
    <row r="128" ht="15" customHeight="1">
      <c r="A128" s="43">
        <v>127</v>
      </c>
      <c r="B128" s="46">
        <f>DATE(YEAR(C128),MONTH(C128),1)</f>
        <v>45566</v>
      </c>
      <c r="C128" s="47">
        <v>45566</v>
      </c>
      <c r="D128" s="43">
        <v>0</v>
      </c>
      <c r="E128" t="s" s="33">
        <v>41</v>
      </c>
      <c r="F128" t="s" s="33">
        <v>106</v>
      </c>
      <c r="G128" t="s" s="48">
        <v>321</v>
      </c>
      <c r="H128" t="s" s="48">
        <v>119</v>
      </c>
      <c r="I128" s="43">
        <v>1</v>
      </c>
      <c r="J128" s="49">
        <f>O128*M128</f>
        <v>1550.2704</v>
      </c>
      <c r="K128" s="49">
        <f>N128*M128</f>
        <v>-108.9872</v>
      </c>
      <c r="L128" s="50">
        <f>I128*J128+K128</f>
        <v>1441.2832</v>
      </c>
      <c r="M128" s="49">
        <v>41.44</v>
      </c>
      <c r="N128" s="54">
        <v>-2.63</v>
      </c>
      <c r="O128" s="54">
        <v>37.41</v>
      </c>
      <c r="P128" s="54">
        <f>I128*O128+N128</f>
        <v>34.78</v>
      </c>
      <c r="Q128" s="49">
        <f>L128/$I128</f>
        <v>1441.2832</v>
      </c>
      <c r="R128" s="54">
        <f>P128/I128</f>
        <v>34.78</v>
      </c>
      <c r="S128" s="47"/>
      <c r="T128" s="47"/>
      <c r="U128" s="47"/>
      <c r="V128" s="28"/>
      <c r="W128" s="28"/>
      <c r="X128" s="11">
        <v>1</v>
      </c>
      <c r="Y128" s="11">
        <f>I128-X128</f>
        <v>0</v>
      </c>
      <c r="Z128" t="s" s="32">
        <v>223</v>
      </c>
      <c r="AA128" s="27"/>
      <c r="AB128" s="27"/>
      <c r="AC128" s="27"/>
      <c r="AD128" s="27"/>
      <c r="AE128" s="27"/>
      <c r="AF128" s="27"/>
      <c r="AG128" s="27"/>
      <c r="AH128" s="27"/>
      <c r="AI128" s="27"/>
      <c r="AJ128" s="27"/>
      <c r="AK128" s="27"/>
      <c r="AL128" s="27"/>
      <c r="AM128" s="27"/>
      <c r="AN128" s="27"/>
      <c r="AO128" s="27"/>
      <c r="AP128" s="27"/>
      <c r="AQ128" s="27"/>
      <c r="AR128" s="27"/>
      <c r="AS128" s="27"/>
    </row>
    <row r="129" ht="15" customHeight="1">
      <c r="A129" s="43">
        <v>128</v>
      </c>
      <c r="B129" s="46">
        <f>DATE(YEAR(C129),MONTH(C129),1)</f>
        <v>45566</v>
      </c>
      <c r="C129" s="47">
        <v>45566</v>
      </c>
      <c r="D129" s="43">
        <v>0</v>
      </c>
      <c r="E129" t="s" s="33">
        <v>52</v>
      </c>
      <c r="F129" t="s" s="33">
        <v>322</v>
      </c>
      <c r="G129" t="s" s="48">
        <v>323</v>
      </c>
      <c r="H129" t="s" s="48">
        <v>119</v>
      </c>
      <c r="I129" s="43">
        <v>6</v>
      </c>
      <c r="J129" s="49">
        <f>O129*M129</f>
        <v>345.6096</v>
      </c>
      <c r="K129" s="49">
        <f>N129*M129</f>
        <v>-126.392</v>
      </c>
      <c r="L129" s="50">
        <f>I129*J129+K129</f>
        <v>1947.2656</v>
      </c>
      <c r="M129" s="49">
        <v>41.44</v>
      </c>
      <c r="N129" s="54">
        <v>-3.05</v>
      </c>
      <c r="O129" s="54">
        <v>8.34</v>
      </c>
      <c r="P129" s="54">
        <f>I129*O129+N129</f>
        <v>46.99</v>
      </c>
      <c r="Q129" s="49">
        <f>L129/$I129</f>
        <v>324.544266666667</v>
      </c>
      <c r="R129" s="54">
        <f>P129/I129</f>
        <v>7.83166666666667</v>
      </c>
      <c r="S129" s="47"/>
      <c r="T129" s="47"/>
      <c r="U129" s="47"/>
      <c r="V129" s="28"/>
      <c r="W129" s="28"/>
      <c r="X129" s="27"/>
      <c r="Y129" s="11">
        <f>I129-X129</f>
        <v>6</v>
      </c>
      <c r="Z129" s="27"/>
      <c r="AA129" s="27"/>
      <c r="AB129" s="27"/>
      <c r="AC129" s="27"/>
      <c r="AD129" s="27"/>
      <c r="AE129" s="27"/>
      <c r="AF129" s="27"/>
      <c r="AG129" s="27"/>
      <c r="AH129" s="27"/>
      <c r="AI129" s="27"/>
      <c r="AJ129" s="27"/>
      <c r="AK129" s="27"/>
      <c r="AL129" s="27"/>
      <c r="AM129" s="27"/>
      <c r="AN129" s="27"/>
      <c r="AO129" s="27"/>
      <c r="AP129" s="27"/>
      <c r="AQ129" s="27"/>
      <c r="AR129" s="27"/>
      <c r="AS129" s="27"/>
    </row>
    <row r="130" ht="15.75" customHeight="1">
      <c r="A130" s="43">
        <v>129</v>
      </c>
      <c r="B130" s="46">
        <f>DATE(YEAR(C130),MONTH(C130),1)</f>
        <v>45566</v>
      </c>
      <c r="C130" s="47">
        <v>45566</v>
      </c>
      <c r="D130" s="43">
        <v>0</v>
      </c>
      <c r="E130" t="s" s="33">
        <v>46</v>
      </c>
      <c r="F130" t="s" s="33">
        <v>47</v>
      </c>
      <c r="G130" t="s" s="48">
        <v>324</v>
      </c>
      <c r="H130" t="s" s="48">
        <v>119</v>
      </c>
      <c r="I130" s="43">
        <v>5</v>
      </c>
      <c r="J130" s="49">
        <f>O130*M130</f>
        <v>574.3584</v>
      </c>
      <c r="K130" s="49">
        <f>N130*M130</f>
        <v>0</v>
      </c>
      <c r="L130" s="50">
        <f>I130*J130+K130</f>
        <v>2871.792</v>
      </c>
      <c r="M130" s="49">
        <v>41.44</v>
      </c>
      <c r="N130" s="54"/>
      <c r="O130" s="54">
        <v>13.86</v>
      </c>
      <c r="P130" s="54">
        <f>I130*O130+N130</f>
        <v>69.3</v>
      </c>
      <c r="Q130" s="49">
        <f>L130/$I130</f>
        <v>574.3584</v>
      </c>
      <c r="R130" s="54">
        <f>P130/I130</f>
        <v>13.86</v>
      </c>
      <c r="S130" s="47"/>
      <c r="T130" s="47"/>
      <c r="U130" s="47"/>
      <c r="V130" s="28"/>
      <c r="W130" s="28"/>
      <c r="X130" s="11">
        <v>2</v>
      </c>
      <c r="Y130" s="11">
        <f>I130-X130</f>
        <v>3</v>
      </c>
      <c r="Z130" t="s" s="123">
        <v>299</v>
      </c>
      <c r="AA130" s="27"/>
      <c r="AB130" s="27"/>
      <c r="AC130" s="27"/>
      <c r="AD130" s="27"/>
      <c r="AE130" s="27"/>
      <c r="AF130" s="27"/>
      <c r="AG130" s="27"/>
      <c r="AH130" s="27"/>
      <c r="AI130" s="27"/>
      <c r="AJ130" s="27"/>
      <c r="AK130" s="27"/>
      <c r="AL130" s="27"/>
      <c r="AM130" s="27"/>
      <c r="AN130" s="27"/>
      <c r="AO130" s="27"/>
      <c r="AP130" s="27"/>
      <c r="AQ130" s="27"/>
      <c r="AR130" s="27"/>
      <c r="AS130" s="27"/>
    </row>
    <row r="131" ht="15" customHeight="1">
      <c r="A131" s="43">
        <v>130</v>
      </c>
      <c r="B131" s="46">
        <f>DATE(YEAR(C131),MONTH(C131),1)</f>
        <v>45566</v>
      </c>
      <c r="C131" s="47">
        <v>45566</v>
      </c>
      <c r="D131" s="43">
        <v>0</v>
      </c>
      <c r="E131" t="s" s="33">
        <v>50</v>
      </c>
      <c r="F131" t="s" s="33">
        <v>215</v>
      </c>
      <c r="G131" t="s" s="48">
        <v>320</v>
      </c>
      <c r="H131" t="s" s="48">
        <v>119</v>
      </c>
      <c r="I131" s="43">
        <v>1</v>
      </c>
      <c r="J131" s="49">
        <f>O131*M131</f>
        <v>1849.0528</v>
      </c>
      <c r="K131" s="49">
        <f>N131*M131</f>
        <v>-198.912</v>
      </c>
      <c r="L131" s="50">
        <f>I131*J131+K131</f>
        <v>1650.1408</v>
      </c>
      <c r="M131" s="49">
        <v>41.44</v>
      </c>
      <c r="N131" s="54">
        <v>-4.8</v>
      </c>
      <c r="O131" s="54">
        <v>44.62</v>
      </c>
      <c r="P131" s="54">
        <f>I131*O131+N131</f>
        <v>39.82</v>
      </c>
      <c r="Q131" s="49">
        <f>L131/$I131</f>
        <v>1650.1408</v>
      </c>
      <c r="R131" s="54">
        <f>P131/I131</f>
        <v>39.82</v>
      </c>
      <c r="S131" s="47"/>
      <c r="T131" s="47"/>
      <c r="U131" s="47"/>
      <c r="V131" s="28"/>
      <c r="W131" s="28"/>
      <c r="X131" s="11">
        <v>1</v>
      </c>
      <c r="Y131" s="11">
        <f>I131-X131</f>
        <v>0</v>
      </c>
      <c r="Z131" t="s" s="32">
        <v>244</v>
      </c>
      <c r="AA131" s="11"/>
      <c r="AB131" s="27"/>
      <c r="AC131" s="27"/>
      <c r="AD131" s="27"/>
      <c r="AE131" s="27"/>
      <c r="AF131" s="27"/>
      <c r="AG131" s="27"/>
      <c r="AH131" s="27"/>
      <c r="AI131" s="27"/>
      <c r="AJ131" s="27"/>
      <c r="AK131" s="27"/>
      <c r="AL131" s="27"/>
      <c r="AM131" s="27"/>
      <c r="AN131" s="27"/>
      <c r="AO131" s="27"/>
      <c r="AP131" s="27"/>
      <c r="AQ131" s="27"/>
      <c r="AR131" s="27"/>
      <c r="AS131" s="27"/>
    </row>
    <row r="132" ht="15" customHeight="1">
      <c r="A132" s="43">
        <v>131</v>
      </c>
      <c r="B132" s="46">
        <f>DATE(YEAR(C132),MONTH(C132),1)</f>
        <v>45566</v>
      </c>
      <c r="C132" s="47">
        <v>45566</v>
      </c>
      <c r="D132" s="43">
        <v>0</v>
      </c>
      <c r="E132" t="s" s="33">
        <v>41</v>
      </c>
      <c r="F132" t="s" s="33">
        <v>106</v>
      </c>
      <c r="G132" t="s" s="48">
        <v>321</v>
      </c>
      <c r="H132" t="s" s="48">
        <v>119</v>
      </c>
      <c r="I132" s="43">
        <v>1</v>
      </c>
      <c r="J132" s="49">
        <f>O132*M132</f>
        <v>1550.2704</v>
      </c>
      <c r="K132" s="49">
        <f>N132*M132</f>
        <v>-166.5888</v>
      </c>
      <c r="L132" s="50">
        <f>I132*J132+K132</f>
        <v>1383.6816</v>
      </c>
      <c r="M132" s="49">
        <v>41.44</v>
      </c>
      <c r="N132" s="54">
        <v>-4.02</v>
      </c>
      <c r="O132" s="54">
        <v>37.41</v>
      </c>
      <c r="P132" s="54">
        <f>I132*O132+N132</f>
        <v>33.39</v>
      </c>
      <c r="Q132" s="49">
        <f>L132/$I132</f>
        <v>1383.6816</v>
      </c>
      <c r="R132" s="54">
        <f>P132/I132</f>
        <v>33.39</v>
      </c>
      <c r="S132" s="47"/>
      <c r="T132" s="47"/>
      <c r="U132" s="47"/>
      <c r="V132" s="28"/>
      <c r="W132" s="28"/>
      <c r="X132" s="11">
        <v>1</v>
      </c>
      <c r="Y132" s="11">
        <f>I132-X132</f>
        <v>0</v>
      </c>
      <c r="Z132" t="s" s="32">
        <v>244</v>
      </c>
      <c r="AA132" s="27"/>
      <c r="AB132" s="27"/>
      <c r="AC132" s="27"/>
      <c r="AD132" s="27"/>
      <c r="AE132" s="27"/>
      <c r="AF132" s="27"/>
      <c r="AG132" s="27"/>
      <c r="AH132" s="27"/>
      <c r="AI132" s="27"/>
      <c r="AJ132" s="27"/>
      <c r="AK132" s="27"/>
      <c r="AL132" s="27"/>
      <c r="AM132" s="27"/>
      <c r="AN132" s="27"/>
      <c r="AO132" s="27"/>
      <c r="AP132" s="27"/>
      <c r="AQ132" s="27"/>
      <c r="AR132" s="27"/>
      <c r="AS132" s="27"/>
    </row>
    <row r="133" ht="15" customHeight="1">
      <c r="A133" s="43">
        <v>132</v>
      </c>
      <c r="B133" s="46">
        <f>DATE(YEAR(C133),MONTH(C133),1)</f>
        <v>45566</v>
      </c>
      <c r="C133" s="47">
        <v>45567</v>
      </c>
      <c r="D133" s="43">
        <v>0</v>
      </c>
      <c r="E133" t="s" s="33">
        <v>46</v>
      </c>
      <c r="F133" t="s" s="33">
        <v>281</v>
      </c>
      <c r="G133" t="s" s="48">
        <v>325</v>
      </c>
      <c r="H133" t="s" s="48">
        <v>119</v>
      </c>
      <c r="I133" s="43">
        <v>1</v>
      </c>
      <c r="J133" s="49">
        <f>O133*M133</f>
        <v>907.1215999999999</v>
      </c>
      <c r="K133" s="49">
        <f>N133*M133</f>
        <v>0</v>
      </c>
      <c r="L133" s="50">
        <f>I133*J133+K133</f>
        <v>907.1215999999999</v>
      </c>
      <c r="M133" s="49">
        <v>41.44</v>
      </c>
      <c r="N133" s="54"/>
      <c r="O133" s="54">
        <v>21.89</v>
      </c>
      <c r="P133" s="54">
        <f>I133*O133+N133</f>
        <v>21.89</v>
      </c>
      <c r="Q133" s="49">
        <f>L133/$I133</f>
        <v>907.1215999999999</v>
      </c>
      <c r="R133" s="54">
        <f>P133/I133</f>
        <v>21.89</v>
      </c>
      <c r="S133" s="47"/>
      <c r="T133" s="47"/>
      <c r="U133" s="47"/>
      <c r="V133" s="28"/>
      <c r="W133" s="28"/>
      <c r="X133" s="11">
        <v>1</v>
      </c>
      <c r="Y133" s="11">
        <f>I133-X133</f>
        <v>0</v>
      </c>
      <c r="Z133" t="s" s="32">
        <v>265</v>
      </c>
      <c r="AA133" s="27"/>
      <c r="AB133" s="27"/>
      <c r="AC133" s="27"/>
      <c r="AD133" s="27"/>
      <c r="AE133" s="27"/>
      <c r="AF133" s="27"/>
      <c r="AG133" s="27"/>
      <c r="AH133" s="27"/>
      <c r="AI133" s="27"/>
      <c r="AJ133" s="27"/>
      <c r="AK133" s="27"/>
      <c r="AL133" s="27"/>
      <c r="AM133" s="27"/>
      <c r="AN133" s="27"/>
      <c r="AO133" s="27"/>
      <c r="AP133" s="27"/>
      <c r="AQ133" s="27"/>
      <c r="AR133" s="27"/>
      <c r="AS133" s="27"/>
    </row>
    <row r="134" ht="15" customHeight="1">
      <c r="A134" s="43">
        <v>133</v>
      </c>
      <c r="B134" s="46">
        <f>DATE(YEAR(C134),MONTH(C134),1)</f>
        <v>45566</v>
      </c>
      <c r="C134" s="47">
        <v>45571</v>
      </c>
      <c r="D134" s="43">
        <v>0</v>
      </c>
      <c r="E134" t="s" s="33">
        <v>50</v>
      </c>
      <c r="F134" t="s" s="33">
        <v>215</v>
      </c>
      <c r="G134" t="s" s="48">
        <v>326</v>
      </c>
      <c r="H134" t="s" s="48">
        <v>119</v>
      </c>
      <c r="I134" s="43">
        <v>1</v>
      </c>
      <c r="J134" s="49">
        <f>O134*M134</f>
        <v>1976.1072</v>
      </c>
      <c r="K134" s="49">
        <f>N134*M134</f>
        <v>-19.9104</v>
      </c>
      <c r="L134" s="50">
        <f>I134*J134+K134</f>
        <v>1956.1968</v>
      </c>
      <c r="M134" s="49">
        <v>41.48</v>
      </c>
      <c r="N134" s="54">
        <v>-0.48</v>
      </c>
      <c r="O134" s="54">
        <v>47.64</v>
      </c>
      <c r="P134" s="54">
        <f>I134*O134+N134</f>
        <v>47.16</v>
      </c>
      <c r="Q134" s="49">
        <f>L134/$I134</f>
        <v>1956.1968</v>
      </c>
      <c r="R134" s="54">
        <f>P134/I134</f>
        <v>47.16</v>
      </c>
      <c r="S134" s="47"/>
      <c r="T134" s="47"/>
      <c r="U134" s="47"/>
      <c r="V134" s="28"/>
      <c r="W134" s="28"/>
      <c r="X134" s="27"/>
      <c r="Y134" s="11">
        <f>I134-X134</f>
        <v>1</v>
      </c>
      <c r="Z134" s="27"/>
      <c r="AA134" s="27"/>
      <c r="AB134" s="27"/>
      <c r="AC134" s="27"/>
      <c r="AD134" s="27"/>
      <c r="AE134" s="27"/>
      <c r="AF134" s="27"/>
      <c r="AG134" s="27"/>
      <c r="AH134" s="27"/>
      <c r="AI134" s="27"/>
      <c r="AJ134" s="27"/>
      <c r="AK134" s="27"/>
      <c r="AL134" s="27"/>
      <c r="AM134" s="27"/>
      <c r="AN134" s="27"/>
      <c r="AO134" s="27"/>
      <c r="AP134" s="27"/>
      <c r="AQ134" s="27"/>
      <c r="AR134" s="27"/>
      <c r="AS134" s="27"/>
    </row>
    <row r="135" ht="15" customHeight="1">
      <c r="A135" s="43">
        <v>134</v>
      </c>
      <c r="B135" s="46">
        <f>DATE(YEAR(C135),MONTH(C135),1)</f>
        <v>45566</v>
      </c>
      <c r="C135" s="47">
        <v>45571</v>
      </c>
      <c r="D135" s="43">
        <v>0</v>
      </c>
      <c r="E135" t="s" s="33">
        <v>41</v>
      </c>
      <c r="F135" t="s" s="33">
        <v>106</v>
      </c>
      <c r="G135" t="s" s="48">
        <v>327</v>
      </c>
      <c r="H135" t="s" s="48">
        <v>119</v>
      </c>
      <c r="I135" s="43">
        <v>1</v>
      </c>
      <c r="J135" s="49">
        <f>O135*M135</f>
        <v>1582.0472</v>
      </c>
      <c r="K135" s="49">
        <f>N135*M135</f>
        <v>-15.7624</v>
      </c>
      <c r="L135" s="50">
        <f>I135*J135+K135</f>
        <v>1566.2848</v>
      </c>
      <c r="M135" s="49">
        <v>41.48</v>
      </c>
      <c r="N135" s="54">
        <v>-0.38</v>
      </c>
      <c r="O135" s="54">
        <v>38.14</v>
      </c>
      <c r="P135" s="54">
        <f>I135*O135+N135</f>
        <v>37.76</v>
      </c>
      <c r="Q135" s="49">
        <f>L135/$I135</f>
        <v>1566.2848</v>
      </c>
      <c r="R135" s="54">
        <f>P135/I135</f>
        <v>37.76</v>
      </c>
      <c r="S135" s="47"/>
      <c r="T135" s="47"/>
      <c r="U135" s="47"/>
      <c r="V135" s="28"/>
      <c r="W135" s="28"/>
      <c r="X135" s="27"/>
      <c r="Y135" s="11">
        <f>I135-X135</f>
        <v>1</v>
      </c>
      <c r="Z135" s="27"/>
      <c r="AA135" s="27"/>
      <c r="AB135" s="27"/>
      <c r="AC135" s="27"/>
      <c r="AD135" s="27"/>
      <c r="AE135" s="27"/>
      <c r="AF135" s="27"/>
      <c r="AG135" s="27"/>
      <c r="AH135" s="27"/>
      <c r="AI135" s="27"/>
      <c r="AJ135" s="27"/>
      <c r="AK135" s="27"/>
      <c r="AL135" s="27"/>
      <c r="AM135" s="27"/>
      <c r="AN135" s="27"/>
      <c r="AO135" s="27"/>
      <c r="AP135" s="27"/>
      <c r="AQ135" s="27"/>
      <c r="AR135" s="27"/>
      <c r="AS135" s="27"/>
    </row>
    <row r="136" ht="15" customHeight="1">
      <c r="A136" s="43">
        <v>135</v>
      </c>
      <c r="B136" s="46">
        <f>DATE(YEAR(C136),MONTH(C136),1)</f>
        <v>45566</v>
      </c>
      <c r="C136" s="47">
        <v>45571</v>
      </c>
      <c r="D136" s="43">
        <v>0</v>
      </c>
      <c r="E136" t="s" s="33">
        <v>13</v>
      </c>
      <c r="F136" t="s" s="33">
        <v>43</v>
      </c>
      <c r="G136" t="s" s="48">
        <v>328</v>
      </c>
      <c r="H136" t="s" s="48">
        <v>119</v>
      </c>
      <c r="I136" s="43">
        <v>1</v>
      </c>
      <c r="J136" s="49">
        <f>O136*M136</f>
        <v>1929.6496</v>
      </c>
      <c r="K136" s="49">
        <f>N136*M136</f>
        <v>-19.0808</v>
      </c>
      <c r="L136" s="50">
        <f>I136*J136+K136</f>
        <v>1910.5688</v>
      </c>
      <c r="M136" s="49">
        <v>41.48</v>
      </c>
      <c r="N136" s="54">
        <v>-0.46</v>
      </c>
      <c r="O136" s="54">
        <v>46.52</v>
      </c>
      <c r="P136" s="54">
        <f>I136*O136+N136</f>
        <v>46.06</v>
      </c>
      <c r="Q136" s="49">
        <f>L136/$I136</f>
        <v>1910.5688</v>
      </c>
      <c r="R136" s="54">
        <f>P136/I136</f>
        <v>46.06</v>
      </c>
      <c r="S136" s="47"/>
      <c r="T136" s="47"/>
      <c r="U136" s="47"/>
      <c r="V136" s="28"/>
      <c r="W136" s="28"/>
      <c r="X136" s="27"/>
      <c r="Y136" s="11">
        <f>I136-X136</f>
        <v>1</v>
      </c>
      <c r="Z136" s="27"/>
      <c r="AA136" s="27"/>
      <c r="AB136" s="27"/>
      <c r="AC136" s="27"/>
      <c r="AD136" s="27"/>
      <c r="AE136" s="27"/>
      <c r="AF136" s="27"/>
      <c r="AG136" s="27"/>
      <c r="AH136" s="27"/>
      <c r="AI136" s="27"/>
      <c r="AJ136" s="27"/>
      <c r="AK136" s="27"/>
      <c r="AL136" s="27"/>
      <c r="AM136" s="27"/>
      <c r="AN136" s="27"/>
      <c r="AO136" s="27"/>
      <c r="AP136" s="27"/>
      <c r="AQ136" s="27"/>
      <c r="AR136" s="27"/>
      <c r="AS136" s="27"/>
    </row>
    <row r="137" ht="15" customHeight="1">
      <c r="A137" s="43">
        <v>136</v>
      </c>
      <c r="B137" s="46">
        <f>DATE(YEAR(C137),MONTH(C137),1)</f>
        <v>45566</v>
      </c>
      <c r="C137" s="47">
        <v>45571</v>
      </c>
      <c r="D137" s="43">
        <v>0</v>
      </c>
      <c r="E137" t="s" s="33">
        <v>13</v>
      </c>
      <c r="F137" t="s" s="33">
        <v>43</v>
      </c>
      <c r="G137" t="s" s="48">
        <v>329</v>
      </c>
      <c r="H137" t="s" s="48">
        <v>119</v>
      </c>
      <c r="I137" s="43">
        <v>1</v>
      </c>
      <c r="J137" s="49">
        <f>O137*M137</f>
        <v>1750.456</v>
      </c>
      <c r="K137" s="49">
        <f>N137*M137</f>
        <v>-17.4216</v>
      </c>
      <c r="L137" s="50">
        <f>I137*J137+K137</f>
        <v>1733.0344</v>
      </c>
      <c r="M137" s="49">
        <v>41.48</v>
      </c>
      <c r="N137" s="54">
        <v>-0.42</v>
      </c>
      <c r="O137" s="54">
        <v>42.2</v>
      </c>
      <c r="P137" s="54">
        <f>I137*O137+N137</f>
        <v>41.78</v>
      </c>
      <c r="Q137" s="49">
        <f>L137/$I137</f>
        <v>1733.0344</v>
      </c>
      <c r="R137" s="54">
        <f>P137/I137</f>
        <v>41.78</v>
      </c>
      <c r="S137" s="47"/>
      <c r="T137" s="47"/>
      <c r="U137" s="47"/>
      <c r="V137" s="28"/>
      <c r="W137" s="28"/>
      <c r="X137" s="27"/>
      <c r="Y137" s="11">
        <f>I137-X137</f>
        <v>1</v>
      </c>
      <c r="Z137" s="27"/>
      <c r="AA137" s="27"/>
      <c r="AB137" s="27"/>
      <c r="AC137" s="27"/>
      <c r="AD137" s="27"/>
      <c r="AE137" s="27"/>
      <c r="AF137" s="27"/>
      <c r="AG137" s="27"/>
      <c r="AH137" s="27"/>
      <c r="AI137" s="27"/>
      <c r="AJ137" s="27"/>
      <c r="AK137" s="27"/>
      <c r="AL137" s="27"/>
      <c r="AM137" s="27"/>
      <c r="AN137" s="27"/>
      <c r="AO137" s="27"/>
      <c r="AP137" s="27"/>
      <c r="AQ137" s="27"/>
      <c r="AR137" s="27"/>
      <c r="AS137" s="27"/>
    </row>
    <row r="138" ht="15" customHeight="1">
      <c r="A138" s="43">
        <v>137</v>
      </c>
      <c r="B138" s="46">
        <f>DATE(YEAR(C138),MONTH(C138),1)</f>
        <v>45566</v>
      </c>
      <c r="C138" s="47">
        <v>45571</v>
      </c>
      <c r="D138" s="43">
        <v>0</v>
      </c>
      <c r="E138" t="s" s="33">
        <v>13</v>
      </c>
      <c r="F138" t="s" s="33">
        <v>43</v>
      </c>
      <c r="G138" t="s" s="48">
        <v>330</v>
      </c>
      <c r="H138" t="s" s="48">
        <v>119</v>
      </c>
      <c r="I138" s="43">
        <v>1</v>
      </c>
      <c r="J138" s="55">
        <f>O138*M138</f>
        <v>1759.1668</v>
      </c>
      <c r="K138" s="55">
        <f>N138*M138</f>
        <v>-17.4216</v>
      </c>
      <c r="L138" s="50">
        <f>I138*J138+K138</f>
        <v>1741.7452</v>
      </c>
      <c r="M138" s="49">
        <v>41.48</v>
      </c>
      <c r="N138" s="54">
        <v>-0.42</v>
      </c>
      <c r="O138" s="54">
        <v>42.41</v>
      </c>
      <c r="P138" s="54">
        <f>I138*O138+N138</f>
        <v>41.99</v>
      </c>
      <c r="Q138" s="49">
        <f>L138/$I138</f>
        <v>1741.7452</v>
      </c>
      <c r="R138" s="54">
        <f>P138/I138</f>
        <v>41.99</v>
      </c>
      <c r="S138" s="47"/>
      <c r="T138" s="47"/>
      <c r="U138" s="47"/>
      <c r="V138" s="28"/>
      <c r="W138" s="28"/>
      <c r="X138" s="11">
        <v>1</v>
      </c>
      <c r="Y138" s="11">
        <f>I138-X138</f>
        <v>0</v>
      </c>
      <c r="Z138" t="s" s="32">
        <v>331</v>
      </c>
      <c r="AA138" s="27"/>
      <c r="AB138" s="27"/>
      <c r="AC138" s="27"/>
      <c r="AD138" s="27"/>
      <c r="AE138" s="27"/>
      <c r="AF138" s="27"/>
      <c r="AG138" s="27"/>
      <c r="AH138" s="27"/>
      <c r="AI138" s="27"/>
      <c r="AJ138" s="27"/>
      <c r="AK138" s="27"/>
      <c r="AL138" s="27"/>
      <c r="AM138" s="27"/>
      <c r="AN138" s="27"/>
      <c r="AO138" s="27"/>
      <c r="AP138" s="27"/>
      <c r="AQ138" s="27"/>
      <c r="AR138" s="27"/>
      <c r="AS138" s="27"/>
    </row>
    <row r="139" ht="15.75" customHeight="1">
      <c r="A139" s="43">
        <v>138</v>
      </c>
      <c r="B139" s="46">
        <f>DATE(YEAR(C139),MONTH(C139),1)</f>
        <v>45566</v>
      </c>
      <c r="C139" s="47">
        <v>45579</v>
      </c>
      <c r="D139" s="43">
        <v>0</v>
      </c>
      <c r="E139" t="s" s="33">
        <v>257</v>
      </c>
      <c r="F139" t="s" s="33">
        <v>258</v>
      </c>
      <c r="G139" s="28"/>
      <c r="H139" t="s" s="48">
        <v>119</v>
      </c>
      <c r="I139" s="56">
        <v>9</v>
      </c>
      <c r="J139" s="57">
        <v>350</v>
      </c>
      <c r="K139" s="57">
        <v>0</v>
      </c>
      <c r="L139" s="58">
        <f>I139*J139+K139</f>
        <v>3150</v>
      </c>
      <c r="M139" s="49">
        <v>41.48</v>
      </c>
      <c r="N139" s="54">
        <f>K139/M139</f>
        <v>0</v>
      </c>
      <c r="O139" s="54">
        <f>J139/M139</f>
        <v>8.43780135004822</v>
      </c>
      <c r="P139" s="54">
        <f>I139*O139+N139</f>
        <v>75.94021215043399</v>
      </c>
      <c r="Q139" s="49">
        <f>L139/$I139</f>
        <v>350</v>
      </c>
      <c r="R139" s="54">
        <f>P139/I139</f>
        <v>8.43780135004822</v>
      </c>
      <c r="S139" s="47"/>
      <c r="T139" s="47"/>
      <c r="U139" s="47"/>
      <c r="V139" s="28"/>
      <c r="W139" s="28"/>
      <c r="X139" s="11">
        <v>3</v>
      </c>
      <c r="Y139" s="11">
        <f>I139-X139</f>
        <v>6</v>
      </c>
      <c r="Z139" t="s" s="126">
        <v>332</v>
      </c>
      <c r="AA139" s="27"/>
      <c r="AB139" s="27"/>
      <c r="AC139" s="27"/>
      <c r="AD139" s="27"/>
      <c r="AE139" s="27"/>
      <c r="AF139" s="27"/>
      <c r="AG139" s="27"/>
      <c r="AH139" s="27"/>
      <c r="AI139" s="27"/>
      <c r="AJ139" s="27"/>
      <c r="AK139" s="27"/>
      <c r="AL139" s="27"/>
      <c r="AM139" s="27"/>
      <c r="AN139" s="27"/>
      <c r="AO139" s="27"/>
      <c r="AP139" s="27"/>
      <c r="AQ139" s="27"/>
      <c r="AR139" s="27"/>
      <c r="AS139" s="27"/>
    </row>
    <row r="140" ht="15" customHeight="1">
      <c r="A140" s="43">
        <v>139</v>
      </c>
      <c r="B140" s="46">
        <f>DATE(YEAR(C140),MONTH(C140),1)</f>
        <v>45566</v>
      </c>
      <c r="C140" s="47">
        <v>45579</v>
      </c>
      <c r="D140" s="43">
        <v>0</v>
      </c>
      <c r="E140" t="s" s="33">
        <v>257</v>
      </c>
      <c r="F140" t="s" s="33">
        <v>259</v>
      </c>
      <c r="G140" s="28"/>
      <c r="H140" t="s" s="48">
        <v>119</v>
      </c>
      <c r="I140" s="56">
        <v>1</v>
      </c>
      <c r="J140" s="57">
        <v>400</v>
      </c>
      <c r="K140" s="57">
        <v>0</v>
      </c>
      <c r="L140" s="58">
        <f>I140*J140+K140</f>
        <v>400</v>
      </c>
      <c r="M140" s="49">
        <v>41.48</v>
      </c>
      <c r="N140" s="54">
        <f>K140/M140</f>
        <v>0</v>
      </c>
      <c r="O140" s="54">
        <f>J140/M140</f>
        <v>9.64320154291225</v>
      </c>
      <c r="P140" s="54">
        <f>I140*O140+N140</f>
        <v>9.64320154291225</v>
      </c>
      <c r="Q140" s="49">
        <f>L140/$I140</f>
        <v>400</v>
      </c>
      <c r="R140" s="54">
        <f>P140/I140</f>
        <v>9.64320154291225</v>
      </c>
      <c r="S140" s="47"/>
      <c r="T140" s="47"/>
      <c r="U140" s="47"/>
      <c r="V140" s="28"/>
      <c r="W140" s="28"/>
      <c r="X140" s="11">
        <v>1</v>
      </c>
      <c r="Y140" s="118">
        <f>I140-X140</f>
        <v>0</v>
      </c>
      <c r="Z140" t="s" s="119">
        <v>265</v>
      </c>
      <c r="AA140" s="41"/>
      <c r="AB140" s="27"/>
      <c r="AC140" s="27"/>
      <c r="AD140" s="27"/>
      <c r="AE140" s="27"/>
      <c r="AF140" s="27"/>
      <c r="AG140" s="27"/>
      <c r="AH140" s="27"/>
      <c r="AI140" s="27"/>
      <c r="AJ140" s="27"/>
      <c r="AK140" s="27"/>
      <c r="AL140" s="27"/>
      <c r="AM140" s="27"/>
      <c r="AN140" s="27"/>
      <c r="AO140" s="27"/>
      <c r="AP140" s="27"/>
      <c r="AQ140" s="27"/>
      <c r="AR140" s="27"/>
      <c r="AS140" s="27"/>
    </row>
    <row r="141" ht="16.5" customHeight="1">
      <c r="A141" s="43">
        <v>140</v>
      </c>
      <c r="B141" s="46">
        <f>DATE(YEAR(C141),MONTH(C141),1)</f>
        <v>45566</v>
      </c>
      <c r="C141" s="47">
        <v>45591</v>
      </c>
      <c r="D141" s="43">
        <v>0</v>
      </c>
      <c r="E141" t="s" s="33">
        <v>52</v>
      </c>
      <c r="F141" t="s" s="33">
        <v>333</v>
      </c>
      <c r="G141" t="s" s="33">
        <v>334</v>
      </c>
      <c r="H141" t="s" s="48">
        <v>119</v>
      </c>
      <c r="I141" s="56">
        <v>4</v>
      </c>
      <c r="J141" s="57">
        <v>280</v>
      </c>
      <c r="K141" s="57">
        <f>80+5.6+42.4</f>
        <v>128</v>
      </c>
      <c r="L141" s="58">
        <f>I141*J141+K141</f>
        <v>1248</v>
      </c>
      <c r="M141" s="49">
        <v>41.32</v>
      </c>
      <c r="N141" s="116">
        <f>K141/M141</f>
        <v>3.09777347531462</v>
      </c>
      <c r="O141" s="116">
        <f>J141/M141</f>
        <v>6.77637947725073</v>
      </c>
      <c r="P141" s="54">
        <f>I141*O141+N141</f>
        <v>30.2032913843175</v>
      </c>
      <c r="Q141" s="49">
        <f>L141/$I141</f>
        <v>312</v>
      </c>
      <c r="R141" s="54">
        <f>P141/I141</f>
        <v>7.55082284607938</v>
      </c>
      <c r="S141" s="47"/>
      <c r="T141" s="47"/>
      <c r="U141" s="47"/>
      <c r="V141" s="28"/>
      <c r="W141" s="28"/>
      <c r="X141" s="11">
        <v>4</v>
      </c>
      <c r="Y141" s="11">
        <f>I141-X141</f>
        <v>0</v>
      </c>
      <c r="Z141" t="s" s="125">
        <v>335</v>
      </c>
      <c r="AA141" s="27"/>
      <c r="AB141" s="27"/>
      <c r="AC141" s="27"/>
      <c r="AD141" s="27"/>
      <c r="AE141" s="27"/>
      <c r="AF141" s="27"/>
      <c r="AG141" s="27"/>
      <c r="AH141" s="27"/>
      <c r="AI141" s="27"/>
      <c r="AJ141" s="27"/>
      <c r="AK141" s="27"/>
      <c r="AL141" s="27"/>
      <c r="AM141" s="27"/>
      <c r="AN141" s="27"/>
      <c r="AO141" s="27"/>
      <c r="AP141" s="27"/>
      <c r="AQ141" s="27"/>
      <c r="AR141" s="27"/>
      <c r="AS141" s="27"/>
    </row>
    <row r="142" ht="15" customHeight="1">
      <c r="A142" s="43">
        <v>141</v>
      </c>
      <c r="B142" s="46">
        <f>DATE(YEAR(C142),MONTH(C142),1)</f>
        <v>45566</v>
      </c>
      <c r="C142" s="47">
        <v>45591</v>
      </c>
      <c r="D142" s="43">
        <v>0</v>
      </c>
      <c r="E142" t="s" s="33">
        <v>52</v>
      </c>
      <c r="F142" t="s" s="33">
        <v>333</v>
      </c>
      <c r="G142" t="s" s="48">
        <v>336</v>
      </c>
      <c r="H142" t="s" s="48">
        <v>119</v>
      </c>
      <c r="I142" s="43">
        <v>2</v>
      </c>
      <c r="J142" s="60">
        <f>O142*M142</f>
        <v>383.4496</v>
      </c>
      <c r="K142" s="60">
        <f>N142*M142</f>
        <v>-3.7188</v>
      </c>
      <c r="L142" s="50">
        <f>I142*J142+K142</f>
        <v>763.1804</v>
      </c>
      <c r="M142" s="51">
        <v>41.32</v>
      </c>
      <c r="N142" s="52">
        <v>-0.09</v>
      </c>
      <c r="O142" s="52">
        <v>9.279999999999999</v>
      </c>
      <c r="P142" s="53">
        <f>I142*O142+N142</f>
        <v>18.47</v>
      </c>
      <c r="Q142" s="49">
        <f>L142/$I142</f>
        <v>381.5902</v>
      </c>
      <c r="R142" s="54">
        <f>P142/I142</f>
        <v>9.234999999999999</v>
      </c>
      <c r="S142" s="47"/>
      <c r="T142" s="47"/>
      <c r="U142" s="47"/>
      <c r="V142" s="28"/>
      <c r="W142" s="28"/>
      <c r="X142" s="27"/>
      <c r="Y142" s="11">
        <f>I142-X142</f>
        <v>2</v>
      </c>
      <c r="Z142" s="27"/>
      <c r="AA142" s="27"/>
      <c r="AB142" s="27"/>
      <c r="AC142" s="27"/>
      <c r="AD142" s="27"/>
      <c r="AE142" s="27"/>
      <c r="AF142" s="27"/>
      <c r="AG142" s="27"/>
      <c r="AH142" s="27"/>
      <c r="AI142" s="27"/>
      <c r="AJ142" s="27"/>
      <c r="AK142" s="27"/>
      <c r="AL142" s="27"/>
      <c r="AM142" s="27"/>
      <c r="AN142" s="27"/>
      <c r="AO142" s="27"/>
      <c r="AP142" s="27"/>
      <c r="AQ142" s="27"/>
      <c r="AR142" s="27"/>
      <c r="AS142" s="27"/>
    </row>
    <row r="143" ht="15" customHeight="1">
      <c r="A143" s="43">
        <v>142</v>
      </c>
      <c r="B143" s="46">
        <f>DATE(YEAR(C143),MONTH(C143),1)</f>
        <v>45566</v>
      </c>
      <c r="C143" s="47">
        <v>45591</v>
      </c>
      <c r="D143" s="43">
        <v>0</v>
      </c>
      <c r="E143" t="s" s="33">
        <v>52</v>
      </c>
      <c r="F143" t="s" s="33">
        <v>333</v>
      </c>
      <c r="G143" t="s" s="48">
        <v>337</v>
      </c>
      <c r="H143" t="s" s="48">
        <v>119</v>
      </c>
      <c r="I143" s="43">
        <v>1</v>
      </c>
      <c r="J143" s="49">
        <f>O143*M143</f>
        <v>383.4496</v>
      </c>
      <c r="K143" s="49">
        <f>N143*M143</f>
        <v>-3.7188</v>
      </c>
      <c r="L143" s="50">
        <f>I143*J143+K143</f>
        <v>379.7308</v>
      </c>
      <c r="M143" s="51">
        <v>41.32</v>
      </c>
      <c r="N143" s="52">
        <v>-0.09</v>
      </c>
      <c r="O143" s="52">
        <v>9.279999999999999</v>
      </c>
      <c r="P143" s="53">
        <f>I143*O143+N143</f>
        <v>9.19</v>
      </c>
      <c r="Q143" s="49">
        <f>L143/$I143</f>
        <v>379.7308</v>
      </c>
      <c r="R143" s="54">
        <f>P143/I143</f>
        <v>9.19</v>
      </c>
      <c r="S143" s="47"/>
      <c r="T143" s="47"/>
      <c r="U143" s="47"/>
      <c r="V143" s="28"/>
      <c r="W143" s="28"/>
      <c r="X143" s="27"/>
      <c r="Y143" s="11">
        <f>I143-X143</f>
        <v>1</v>
      </c>
      <c r="Z143" s="27"/>
      <c r="AA143" s="27"/>
      <c r="AB143" s="27"/>
      <c r="AC143" s="27"/>
      <c r="AD143" s="27"/>
      <c r="AE143" s="27"/>
      <c r="AF143" s="27"/>
      <c r="AG143" s="27"/>
      <c r="AH143" s="27"/>
      <c r="AI143" s="27"/>
      <c r="AJ143" s="27"/>
      <c r="AK143" s="27"/>
      <c r="AL143" s="27"/>
      <c r="AM143" s="27"/>
      <c r="AN143" s="27"/>
      <c r="AO143" s="27"/>
      <c r="AP143" s="27"/>
      <c r="AQ143" s="27"/>
      <c r="AR143" s="27"/>
      <c r="AS143" s="27"/>
    </row>
    <row r="144" ht="15" customHeight="1">
      <c r="A144" s="43">
        <v>143</v>
      </c>
      <c r="B144" s="46">
        <f>DATE(YEAR(C144),MONTH(C144),1)</f>
        <v>45566</v>
      </c>
      <c r="C144" s="47">
        <v>45591</v>
      </c>
      <c r="D144" s="43">
        <v>0</v>
      </c>
      <c r="E144" t="s" s="33">
        <v>52</v>
      </c>
      <c r="F144" t="s" s="33">
        <v>333</v>
      </c>
      <c r="G144" t="s" s="48">
        <v>338</v>
      </c>
      <c r="H144" t="s" s="48">
        <v>119</v>
      </c>
      <c r="I144" s="43">
        <v>1</v>
      </c>
      <c r="J144" s="49">
        <f>O144*M144</f>
        <v>383.4496</v>
      </c>
      <c r="K144" s="49">
        <f>N144*M144</f>
        <v>-3.7188</v>
      </c>
      <c r="L144" s="50">
        <f>I144*J144+K144</f>
        <v>379.7308</v>
      </c>
      <c r="M144" s="51">
        <v>41.32</v>
      </c>
      <c r="N144" s="52">
        <v>-0.09</v>
      </c>
      <c r="O144" s="52">
        <v>9.279999999999999</v>
      </c>
      <c r="P144" s="53">
        <f>I144*O144+N144</f>
        <v>9.19</v>
      </c>
      <c r="Q144" s="49">
        <f>L144/$I144</f>
        <v>379.7308</v>
      </c>
      <c r="R144" s="54">
        <f>P144/I144</f>
        <v>9.19</v>
      </c>
      <c r="S144" s="47"/>
      <c r="T144" s="47"/>
      <c r="U144" s="47"/>
      <c r="V144" s="28"/>
      <c r="W144" s="28"/>
      <c r="X144" s="27"/>
      <c r="Y144" s="11">
        <f>I144-X144</f>
        <v>1</v>
      </c>
      <c r="Z144" s="27"/>
      <c r="AA144" s="27"/>
      <c r="AB144" s="27"/>
      <c r="AC144" s="27"/>
      <c r="AD144" s="27"/>
      <c r="AE144" s="27"/>
      <c r="AF144" s="27"/>
      <c r="AG144" s="27"/>
      <c r="AH144" s="27"/>
      <c r="AI144" s="27"/>
      <c r="AJ144" s="27"/>
      <c r="AK144" s="27"/>
      <c r="AL144" s="27"/>
      <c r="AM144" s="27"/>
      <c r="AN144" s="27"/>
      <c r="AO144" s="27"/>
      <c r="AP144" s="27"/>
      <c r="AQ144" s="27"/>
      <c r="AR144" s="27"/>
      <c r="AS144" s="27"/>
    </row>
    <row r="145" ht="15" customHeight="1">
      <c r="A145" s="43">
        <v>144</v>
      </c>
      <c r="B145" s="46">
        <f>DATE(YEAR(C145),MONTH(C145),1)</f>
        <v>45566</v>
      </c>
      <c r="C145" s="47">
        <v>45591</v>
      </c>
      <c r="D145" s="43">
        <v>0</v>
      </c>
      <c r="E145" t="s" s="33">
        <v>52</v>
      </c>
      <c r="F145" t="s" s="33">
        <v>333</v>
      </c>
      <c r="G145" t="s" s="48">
        <v>339</v>
      </c>
      <c r="H145" t="s" s="48">
        <v>119</v>
      </c>
      <c r="I145" s="43">
        <v>1</v>
      </c>
      <c r="J145" s="49">
        <f>O145*M145</f>
        <v>364.4424</v>
      </c>
      <c r="K145" s="49">
        <f>N145*M145</f>
        <v>-3.7188</v>
      </c>
      <c r="L145" s="50">
        <f>I145*J145+K145</f>
        <v>360.7236</v>
      </c>
      <c r="M145" s="51">
        <v>41.32</v>
      </c>
      <c r="N145" s="52">
        <v>-0.09</v>
      </c>
      <c r="O145" s="52">
        <v>8.82</v>
      </c>
      <c r="P145" s="53">
        <f>I145*O145+N145</f>
        <v>8.73</v>
      </c>
      <c r="Q145" s="49">
        <f>L145/$I145</f>
        <v>360.7236</v>
      </c>
      <c r="R145" s="54">
        <f>P145/I145</f>
        <v>8.73</v>
      </c>
      <c r="S145" s="47"/>
      <c r="T145" s="47"/>
      <c r="U145" s="47"/>
      <c r="V145" s="28"/>
      <c r="W145" s="28"/>
      <c r="X145" s="27"/>
      <c r="Y145" s="11">
        <f>I145-X145</f>
        <v>1</v>
      </c>
      <c r="Z145" s="27"/>
      <c r="AA145" s="27"/>
      <c r="AB145" s="27"/>
      <c r="AC145" s="27"/>
      <c r="AD145" s="27"/>
      <c r="AE145" s="27"/>
      <c r="AF145" s="27"/>
      <c r="AG145" s="27"/>
      <c r="AH145" s="27"/>
      <c r="AI145" s="27"/>
      <c r="AJ145" s="27"/>
      <c r="AK145" s="27"/>
      <c r="AL145" s="27"/>
      <c r="AM145" s="27"/>
      <c r="AN145" s="27"/>
      <c r="AO145" s="27"/>
      <c r="AP145" s="27"/>
      <c r="AQ145" s="27"/>
      <c r="AR145" s="27"/>
      <c r="AS145" s="27"/>
    </row>
    <row r="146" ht="15" customHeight="1">
      <c r="A146" s="43">
        <v>145</v>
      </c>
      <c r="B146" s="46">
        <f>DATE(YEAR(C146),MONTH(C146),1)</f>
        <v>45566</v>
      </c>
      <c r="C146" s="47">
        <v>45591</v>
      </c>
      <c r="D146" s="43"/>
      <c r="E146" t="s" s="33">
        <v>52</v>
      </c>
      <c r="F146" t="s" s="33">
        <v>333</v>
      </c>
      <c r="G146" t="s" s="48">
        <v>340</v>
      </c>
      <c r="H146" t="s" s="48">
        <v>119</v>
      </c>
      <c r="I146" s="43">
        <v>1</v>
      </c>
      <c r="J146" s="49">
        <f>O146*M146</f>
        <v>364.4424</v>
      </c>
      <c r="K146" s="49">
        <f>N146*M146</f>
        <v>-3.7188</v>
      </c>
      <c r="L146" s="50">
        <f>I146*J146+K146</f>
        <v>360.7236</v>
      </c>
      <c r="M146" s="51">
        <v>41.32</v>
      </c>
      <c r="N146" s="52">
        <v>-0.09</v>
      </c>
      <c r="O146" s="52">
        <v>8.82</v>
      </c>
      <c r="P146" s="53">
        <f>I146*O146+N146</f>
        <v>8.73</v>
      </c>
      <c r="Q146" s="49">
        <f>L146/$I146</f>
        <v>360.7236</v>
      </c>
      <c r="R146" s="54">
        <f>P146/I146</f>
        <v>8.73</v>
      </c>
      <c r="S146" s="47"/>
      <c r="T146" s="47"/>
      <c r="U146" s="47"/>
      <c r="V146" s="28"/>
      <c r="W146" s="28"/>
      <c r="X146" s="27"/>
      <c r="Y146" s="11">
        <f>I146-X146</f>
        <v>1</v>
      </c>
      <c r="Z146" s="27"/>
      <c r="AA146" s="11"/>
      <c r="AB146" s="27"/>
      <c r="AC146" s="27"/>
      <c r="AD146" s="27"/>
      <c r="AE146" s="27"/>
      <c r="AF146" s="27"/>
      <c r="AG146" s="27"/>
      <c r="AH146" s="27"/>
      <c r="AI146" s="27"/>
      <c r="AJ146" s="27"/>
      <c r="AK146" s="27"/>
      <c r="AL146" s="27"/>
      <c r="AM146" s="27"/>
      <c r="AN146" s="27"/>
      <c r="AO146" s="27"/>
      <c r="AP146" s="27"/>
      <c r="AQ146" s="27"/>
      <c r="AR146" s="27"/>
      <c r="AS146" s="27"/>
    </row>
    <row r="147" ht="15" customHeight="1">
      <c r="A147" s="43">
        <v>146</v>
      </c>
      <c r="B147" s="46">
        <f>DATE(YEAR(C147),MONTH(C147),1)</f>
        <v>45597</v>
      </c>
      <c r="C147" s="47">
        <v>45598</v>
      </c>
      <c r="D147" s="43">
        <v>0</v>
      </c>
      <c r="E147" t="s" s="33">
        <v>12</v>
      </c>
      <c r="F147" t="s" s="33">
        <v>218</v>
      </c>
      <c r="G147" t="s" s="48">
        <v>341</v>
      </c>
      <c r="H147" t="s" s="48">
        <v>119</v>
      </c>
      <c r="I147" s="43">
        <v>3</v>
      </c>
      <c r="J147" s="49">
        <f>O147*M147</f>
        <v>398.8481</v>
      </c>
      <c r="K147" s="49">
        <f>N147*M147</f>
        <v>-42.0059</v>
      </c>
      <c r="L147" s="50">
        <f>I147*J147+K147</f>
        <v>1154.5384</v>
      </c>
      <c r="M147" s="51">
        <v>41.59</v>
      </c>
      <c r="N147" s="52">
        <v>-1.01</v>
      </c>
      <c r="O147" s="52">
        <v>9.59</v>
      </c>
      <c r="P147" s="53">
        <f>I147*O147+N147</f>
        <v>27.76</v>
      </c>
      <c r="Q147" s="49">
        <f>L147/$I147</f>
        <v>384.846133333333</v>
      </c>
      <c r="R147" s="54">
        <f>P147/I147</f>
        <v>9.25333333333333</v>
      </c>
      <c r="S147" s="47"/>
      <c r="T147" s="47"/>
      <c r="U147" s="47"/>
      <c r="V147" s="28"/>
      <c r="W147" s="28"/>
      <c r="X147" s="27"/>
      <c r="Y147" s="11">
        <f>I147-X147</f>
        <v>3</v>
      </c>
      <c r="Z147" s="27"/>
      <c r="AA147" s="27"/>
      <c r="AB147" s="27"/>
      <c r="AC147" s="27"/>
      <c r="AD147" s="27"/>
      <c r="AE147" s="27"/>
      <c r="AF147" s="27"/>
      <c r="AG147" s="27"/>
      <c r="AH147" s="27"/>
      <c r="AI147" s="27"/>
      <c r="AJ147" s="27"/>
      <c r="AK147" s="27"/>
      <c r="AL147" s="27"/>
      <c r="AM147" s="27"/>
      <c r="AN147" s="27"/>
      <c r="AO147" s="27"/>
      <c r="AP147" s="27"/>
      <c r="AQ147" s="27"/>
      <c r="AR147" s="27"/>
      <c r="AS147" s="27"/>
    </row>
    <row r="148" ht="15" customHeight="1">
      <c r="A148" s="43">
        <v>147</v>
      </c>
      <c r="B148" s="46">
        <f>DATE(YEAR(C148),MONTH(C148),1)</f>
        <v>45597</v>
      </c>
      <c r="C148" s="47">
        <v>45598</v>
      </c>
      <c r="D148" s="43">
        <v>0</v>
      </c>
      <c r="E148" t="s" s="33">
        <v>12</v>
      </c>
      <c r="F148" t="s" s="33">
        <v>218</v>
      </c>
      <c r="G148" t="s" s="48">
        <v>342</v>
      </c>
      <c r="H148" t="s" s="48">
        <v>119</v>
      </c>
      <c r="I148" s="43">
        <v>3</v>
      </c>
      <c r="J148" s="49">
        <f>O148*M148</f>
        <v>398.8481</v>
      </c>
      <c r="K148" s="49">
        <f>N148*M148</f>
        <v>-41.59</v>
      </c>
      <c r="L148" s="50">
        <f>I148*J148+K148</f>
        <v>1154.9543</v>
      </c>
      <c r="M148" s="51">
        <v>41.59</v>
      </c>
      <c r="N148" s="52">
        <v>-1</v>
      </c>
      <c r="O148" s="52">
        <v>9.59</v>
      </c>
      <c r="P148" s="53">
        <f>I148*O148+N148</f>
        <v>27.77</v>
      </c>
      <c r="Q148" s="49">
        <f>L148/$I148</f>
        <v>384.984766666667</v>
      </c>
      <c r="R148" s="54">
        <f>P148/I148</f>
        <v>9.256666666666669</v>
      </c>
      <c r="S148" s="47"/>
      <c r="T148" s="47"/>
      <c r="U148" s="47"/>
      <c r="V148" s="28"/>
      <c r="W148" s="28"/>
      <c r="X148" s="27"/>
      <c r="Y148" s="11">
        <f>I148-X148</f>
        <v>3</v>
      </c>
      <c r="Z148" s="27"/>
      <c r="AA148" s="27"/>
      <c r="AB148" s="27"/>
      <c r="AC148" s="27"/>
      <c r="AD148" s="27"/>
      <c r="AE148" s="27"/>
      <c r="AF148" s="27"/>
      <c r="AG148" s="27"/>
      <c r="AH148" s="27"/>
      <c r="AI148" s="27"/>
      <c r="AJ148" s="27"/>
      <c r="AK148" s="27"/>
      <c r="AL148" s="27"/>
      <c r="AM148" s="27"/>
      <c r="AN148" s="27"/>
      <c r="AO148" s="27"/>
      <c r="AP148" s="27"/>
      <c r="AQ148" s="27"/>
      <c r="AR148" s="27"/>
      <c r="AS148" s="27"/>
    </row>
    <row r="149" ht="15" customHeight="1">
      <c r="A149" s="43">
        <v>148</v>
      </c>
      <c r="B149" s="46">
        <f>DATE(YEAR(C149),MONTH(C149),1)</f>
        <v>45597</v>
      </c>
      <c r="C149" s="47">
        <v>45599</v>
      </c>
      <c r="D149" s="43">
        <v>0</v>
      </c>
      <c r="E149" t="s" s="33">
        <v>41</v>
      </c>
      <c r="F149" t="s" s="33">
        <v>106</v>
      </c>
      <c r="G149" t="s" s="48">
        <v>343</v>
      </c>
      <c r="H149" t="s" s="48">
        <v>119</v>
      </c>
      <c r="I149" s="43">
        <v>3</v>
      </c>
      <c r="J149" s="55">
        <f>O149*M149</f>
        <v>1200.2874</v>
      </c>
      <c r="K149" s="55">
        <f>N149*M149</f>
        <v>0</v>
      </c>
      <c r="L149" s="50">
        <f>I149*J149+K149</f>
        <v>3600.8622</v>
      </c>
      <c r="M149" s="51">
        <v>41.59</v>
      </c>
      <c r="N149" s="52"/>
      <c r="O149" s="52">
        <v>28.86</v>
      </c>
      <c r="P149" s="53">
        <f>I149*O149+N149</f>
        <v>86.58</v>
      </c>
      <c r="Q149" s="49">
        <f>L149/$I149</f>
        <v>1200.2874</v>
      </c>
      <c r="R149" s="54">
        <f>P149/I149</f>
        <v>28.86</v>
      </c>
      <c r="S149" s="47"/>
      <c r="T149" s="47"/>
      <c r="U149" s="47"/>
      <c r="V149" s="28"/>
      <c r="W149" s="28"/>
      <c r="X149" s="27"/>
      <c r="Y149" s="11">
        <f>I149-X149</f>
        <v>3</v>
      </c>
      <c r="Z149" s="27"/>
      <c r="AA149" s="27"/>
      <c r="AB149" s="27"/>
      <c r="AC149" s="27"/>
      <c r="AD149" s="27"/>
      <c r="AE149" s="27"/>
      <c r="AF149" s="27"/>
      <c r="AG149" s="27"/>
      <c r="AH149" s="27"/>
      <c r="AI149" s="27"/>
      <c r="AJ149" s="27"/>
      <c r="AK149" s="27"/>
      <c r="AL149" s="27"/>
      <c r="AM149" s="27"/>
      <c r="AN149" s="27"/>
      <c r="AO149" s="27"/>
      <c r="AP149" s="27"/>
      <c r="AQ149" s="27"/>
      <c r="AR149" s="27"/>
      <c r="AS149" s="27"/>
    </row>
    <row r="150" ht="15" customHeight="1">
      <c r="A150" s="43">
        <v>149</v>
      </c>
      <c r="B150" s="46">
        <f>DATE(YEAR(C150),MONTH(C150),1)</f>
        <v>45597</v>
      </c>
      <c r="C150" s="47">
        <v>45599</v>
      </c>
      <c r="D150" s="43">
        <v>0</v>
      </c>
      <c r="E150" t="s" s="33">
        <v>65</v>
      </c>
      <c r="F150" t="s" s="33">
        <v>344</v>
      </c>
      <c r="G150" t="s" s="33">
        <v>345</v>
      </c>
      <c r="H150" t="s" s="48">
        <v>119</v>
      </c>
      <c r="I150" s="56">
        <v>6</v>
      </c>
      <c r="J150" s="57">
        <v>90</v>
      </c>
      <c r="K150" s="57">
        <v>70</v>
      </c>
      <c r="L150" s="58">
        <f>I150*J150+K150</f>
        <v>610</v>
      </c>
      <c r="M150" s="49">
        <v>41.59</v>
      </c>
      <c r="N150" s="59">
        <f>K150/M150</f>
        <v>1.68309689829286</v>
      </c>
      <c r="O150" s="59">
        <f>J150/M150</f>
        <v>2.16398172637653</v>
      </c>
      <c r="P150" s="54">
        <f>I150*O150+N150</f>
        <v>14.666987256552</v>
      </c>
      <c r="Q150" s="49">
        <f>L150/$I150</f>
        <v>101.666666666667</v>
      </c>
      <c r="R150" s="54">
        <f>P150/I150</f>
        <v>2.444497876092</v>
      </c>
      <c r="S150" s="47"/>
      <c r="T150" s="47"/>
      <c r="U150" s="47"/>
      <c r="V150" s="28"/>
      <c r="W150" s="28"/>
      <c r="X150" s="27"/>
      <c r="Y150" s="11">
        <f>I150-X150</f>
        <v>6</v>
      </c>
      <c r="Z150" s="27"/>
      <c r="AA150" s="27"/>
      <c r="AB150" s="27"/>
      <c r="AC150" s="27"/>
      <c r="AD150" s="27"/>
      <c r="AE150" s="27"/>
      <c r="AF150" s="27"/>
      <c r="AG150" s="27"/>
      <c r="AH150" s="27"/>
      <c r="AI150" s="27"/>
      <c r="AJ150" s="27"/>
      <c r="AK150" s="27"/>
      <c r="AL150" s="27"/>
      <c r="AM150" s="27"/>
      <c r="AN150" s="27"/>
      <c r="AO150" s="27"/>
      <c r="AP150" s="27"/>
      <c r="AQ150" s="27"/>
      <c r="AR150" s="27"/>
      <c r="AS150" s="27"/>
    </row>
    <row r="151" ht="15" customHeight="1">
      <c r="A151" s="43">
        <v>150</v>
      </c>
      <c r="B151" s="46">
        <f>DATE(YEAR(C151),MONTH(C151),1)</f>
        <v>45597</v>
      </c>
      <c r="C151" s="47">
        <v>45599</v>
      </c>
      <c r="D151" s="43">
        <v>0</v>
      </c>
      <c r="E151" t="s" s="33">
        <v>54</v>
      </c>
      <c r="F151" t="s" s="33">
        <v>283</v>
      </c>
      <c r="G151" t="s" s="48">
        <v>346</v>
      </c>
      <c r="H151" t="s" s="48">
        <v>119</v>
      </c>
      <c r="I151" s="43">
        <v>5</v>
      </c>
      <c r="J151" s="60">
        <f>O151*M151</f>
        <v>313.5886</v>
      </c>
      <c r="K151" s="60">
        <f>N151*M151</f>
        <v>-541.0859</v>
      </c>
      <c r="L151" s="50">
        <f>I151*J151+K151</f>
        <v>1026.8571</v>
      </c>
      <c r="M151" s="51">
        <v>41.59</v>
      </c>
      <c r="N151" s="52">
        <v>-13.01</v>
      </c>
      <c r="O151" s="52">
        <v>7.54</v>
      </c>
      <c r="P151" s="127">
        <f>I151*O151+N151</f>
        <v>24.69</v>
      </c>
      <c r="Q151" s="49">
        <f>L151/$I151</f>
        <v>205.37142</v>
      </c>
      <c r="R151" s="54">
        <f>P151/I151</f>
        <v>4.938</v>
      </c>
      <c r="S151" s="47"/>
      <c r="T151" s="47"/>
      <c r="U151" s="47"/>
      <c r="V151" s="28"/>
      <c r="W151" s="28"/>
      <c r="X151" s="27"/>
      <c r="Y151" s="11">
        <f>I151-X151</f>
        <v>5</v>
      </c>
      <c r="Z151" s="27"/>
      <c r="AA151" s="38"/>
      <c r="AB151" s="27"/>
      <c r="AC151" s="27"/>
      <c r="AD151" s="27"/>
      <c r="AE151" s="27"/>
      <c r="AF151" s="27"/>
      <c r="AG151" s="27"/>
      <c r="AH151" s="27"/>
      <c r="AI151" s="27"/>
      <c r="AJ151" s="27"/>
      <c r="AK151" s="27"/>
      <c r="AL151" s="27"/>
      <c r="AM151" s="27"/>
      <c r="AN151" s="27"/>
      <c r="AO151" s="27"/>
      <c r="AP151" s="27"/>
      <c r="AQ151" s="27"/>
      <c r="AR151" s="27"/>
      <c r="AS151" s="27"/>
    </row>
    <row r="152" ht="15" customHeight="1">
      <c r="A152" s="43">
        <v>151</v>
      </c>
      <c r="B152" s="46">
        <f>DATE(YEAR(C152),MONTH(C152),1)</f>
        <v>45597</v>
      </c>
      <c r="C152" s="47">
        <v>45599</v>
      </c>
      <c r="D152" s="43"/>
      <c r="E152" t="s" s="33">
        <v>57</v>
      </c>
      <c r="F152" t="s" s="33">
        <v>233</v>
      </c>
      <c r="G152" t="s" s="48">
        <v>234</v>
      </c>
      <c r="H152" t="s" s="48">
        <v>119</v>
      </c>
      <c r="I152" s="43">
        <v>68</v>
      </c>
      <c r="J152" s="49">
        <f>O152*M152</f>
        <v>98.8566</v>
      </c>
      <c r="K152" s="49">
        <f>N152*M152</f>
        <v>313.2716</v>
      </c>
      <c r="L152" s="50">
        <f>I152*J152+K152</f>
        <v>7035.5204</v>
      </c>
      <c r="M152" s="51">
        <v>45.14</v>
      </c>
      <c r="N152" s="128">
        <v>6.94</v>
      </c>
      <c r="O152" s="128">
        <v>2.19</v>
      </c>
      <c r="P152" s="129">
        <f>L152/M151</f>
        <v>169.163750901659</v>
      </c>
      <c r="Q152" s="122">
        <f>L152/$I152</f>
        <v>103.463535294118</v>
      </c>
      <c r="R152" s="54">
        <f>P152/I152</f>
        <v>2.48770221914204</v>
      </c>
      <c r="S152" s="47"/>
      <c r="T152" s="47"/>
      <c r="U152" s="47"/>
      <c r="V152" s="28"/>
      <c r="W152" s="28"/>
      <c r="X152" s="27"/>
      <c r="Y152" s="11">
        <f>I152-X152</f>
        <v>68</v>
      </c>
      <c r="Z152" s="35"/>
      <c r="AA152" s="128"/>
      <c r="AB152" s="41"/>
      <c r="AC152" s="27"/>
      <c r="AD152" s="27"/>
      <c r="AE152" s="27"/>
      <c r="AF152" s="27"/>
      <c r="AG152" s="27"/>
      <c r="AH152" s="27"/>
      <c r="AI152" s="27"/>
      <c r="AJ152" s="27"/>
      <c r="AK152" s="27"/>
      <c r="AL152" s="27"/>
      <c r="AM152" s="27"/>
      <c r="AN152" s="27"/>
      <c r="AO152" s="27"/>
      <c r="AP152" s="27"/>
      <c r="AQ152" s="27"/>
      <c r="AR152" s="27"/>
      <c r="AS152" s="27"/>
    </row>
    <row r="153" ht="15" customHeight="1">
      <c r="A153" s="43">
        <v>152</v>
      </c>
      <c r="B153" s="46">
        <f>DATE(YEAR(C153),MONTH(C153),1)</f>
        <v>45597</v>
      </c>
      <c r="C153" s="47">
        <v>45600</v>
      </c>
      <c r="D153" s="43"/>
      <c r="E153" t="s" s="33">
        <v>50</v>
      </c>
      <c r="F153" t="s" s="33">
        <v>215</v>
      </c>
      <c r="G153" t="s" s="48">
        <v>347</v>
      </c>
      <c r="H153" t="s" s="48">
        <v>119</v>
      </c>
      <c r="I153" s="43">
        <v>1</v>
      </c>
      <c r="J153" s="49">
        <f>O153*M153</f>
        <v>1653.6184</v>
      </c>
      <c r="K153" s="49">
        <f>N153*M153</f>
        <v>-123.5223</v>
      </c>
      <c r="L153" s="50">
        <f>I153*J153+K153</f>
        <v>1530.0961</v>
      </c>
      <c r="M153" s="51">
        <v>41.59</v>
      </c>
      <c r="N153" s="52">
        <v>-2.97</v>
      </c>
      <c r="O153" s="52">
        <v>39.76</v>
      </c>
      <c r="P153" s="130">
        <f>I153*O153+N153</f>
        <v>36.79</v>
      </c>
      <c r="Q153" s="49">
        <f>L153/$I153</f>
        <v>1530.0961</v>
      </c>
      <c r="R153" s="54">
        <f>P153/I153</f>
        <v>36.79</v>
      </c>
      <c r="S153" s="47"/>
      <c r="T153" s="47"/>
      <c r="U153" s="47"/>
      <c r="V153" s="28"/>
      <c r="W153" s="28"/>
      <c r="X153" s="27"/>
      <c r="Y153" s="11">
        <f>I153-X153</f>
        <v>1</v>
      </c>
      <c r="Z153" s="27"/>
      <c r="AA153" s="115"/>
      <c r="AB153" s="27"/>
      <c r="AC153" s="27"/>
      <c r="AD153" s="27"/>
      <c r="AE153" s="27"/>
      <c r="AF153" s="27"/>
      <c r="AG153" s="27"/>
      <c r="AH153" s="27"/>
      <c r="AI153" s="27"/>
      <c r="AJ153" s="27"/>
      <c r="AK153" s="27"/>
      <c r="AL153" s="27"/>
      <c r="AM153" s="27"/>
      <c r="AN153" s="27"/>
      <c r="AO153" s="27"/>
      <c r="AP153" s="27"/>
      <c r="AQ153" s="27"/>
      <c r="AR153" s="27"/>
      <c r="AS153" s="27"/>
    </row>
    <row r="154" ht="15" customHeight="1">
      <c r="A154" s="43">
        <v>153</v>
      </c>
      <c r="B154" s="46">
        <f>DATE(YEAR(C154),MONTH(C154),1)</f>
        <v>45597</v>
      </c>
      <c r="C154" s="47">
        <v>45600</v>
      </c>
      <c r="D154" s="43"/>
      <c r="E154" t="s" s="33">
        <v>13</v>
      </c>
      <c r="F154" t="s" s="33">
        <v>43</v>
      </c>
      <c r="G154" t="s" s="48">
        <v>348</v>
      </c>
      <c r="H154" t="s" s="48">
        <v>119</v>
      </c>
      <c r="I154" s="43">
        <v>1</v>
      </c>
      <c r="J154" s="49">
        <f>O154*M154</f>
        <v>1557.5455</v>
      </c>
      <c r="K154" s="49">
        <f>N154*M154</f>
        <v>-116.452</v>
      </c>
      <c r="L154" s="50">
        <f>I154*J154+K154</f>
        <v>1441.0935</v>
      </c>
      <c r="M154" s="51">
        <v>41.59</v>
      </c>
      <c r="N154" s="52">
        <v>-2.8</v>
      </c>
      <c r="O154" s="52">
        <v>37.45</v>
      </c>
      <c r="P154" s="53">
        <f>I154*O154+N154</f>
        <v>34.65</v>
      </c>
      <c r="Q154" s="49">
        <f>L154/$I154</f>
        <v>1441.0935</v>
      </c>
      <c r="R154" s="54">
        <f>P154/I154</f>
        <v>34.65</v>
      </c>
      <c r="S154" s="47"/>
      <c r="T154" s="47"/>
      <c r="U154" s="47"/>
      <c r="V154" s="28"/>
      <c r="W154" s="28"/>
      <c r="X154" s="27"/>
      <c r="Y154" s="11">
        <f>I154-X154</f>
        <v>1</v>
      </c>
      <c r="Z154" s="27"/>
      <c r="AA154" s="11"/>
      <c r="AB154" s="27"/>
      <c r="AC154" s="27"/>
      <c r="AD154" s="27"/>
      <c r="AE154" s="27"/>
      <c r="AF154" s="27"/>
      <c r="AG154" s="27"/>
      <c r="AH154" s="27"/>
      <c r="AI154" s="27"/>
      <c r="AJ154" s="27"/>
      <c r="AK154" s="27"/>
      <c r="AL154" s="27"/>
      <c r="AM154" s="27"/>
      <c r="AN154" s="27"/>
      <c r="AO154" s="27"/>
      <c r="AP154" s="27"/>
      <c r="AQ154" s="27"/>
      <c r="AR154" s="27"/>
      <c r="AS154" s="27"/>
    </row>
    <row r="155" ht="15" customHeight="1">
      <c r="A155" s="43">
        <v>154</v>
      </c>
      <c r="B155" s="46">
        <f>DATE(YEAR(C155),MONTH(C155),1)</f>
        <v>45597</v>
      </c>
      <c r="C155" s="47">
        <v>45600</v>
      </c>
      <c r="D155" s="43"/>
      <c r="E155" t="s" s="33">
        <v>50</v>
      </c>
      <c r="F155" t="s" s="33">
        <v>215</v>
      </c>
      <c r="G155" t="s" s="48">
        <v>349</v>
      </c>
      <c r="H155" t="s" s="48">
        <v>119</v>
      </c>
      <c r="I155" s="43">
        <v>1</v>
      </c>
      <c r="J155" s="49">
        <f>O155*M155</f>
        <v>1673.9975</v>
      </c>
      <c r="K155" s="49">
        <f>N155*M155</f>
        <v>-123.5223</v>
      </c>
      <c r="L155" s="50">
        <f>I155*J155+K155</f>
        <v>1550.4752</v>
      </c>
      <c r="M155" s="51">
        <v>41.59</v>
      </c>
      <c r="N155" s="52">
        <v>-2.97</v>
      </c>
      <c r="O155" s="52">
        <v>40.25</v>
      </c>
      <c r="P155" s="53">
        <f>I155*O155+N155</f>
        <v>37.28</v>
      </c>
      <c r="Q155" s="49">
        <f>L155/$I155</f>
        <v>1550.4752</v>
      </c>
      <c r="R155" s="54">
        <f>P155/I155</f>
        <v>37.28</v>
      </c>
      <c r="S155" s="47"/>
      <c r="T155" s="47"/>
      <c r="U155" s="47"/>
      <c r="V155" s="28"/>
      <c r="W155" s="28"/>
      <c r="X155" s="27"/>
      <c r="Y155" s="11">
        <f>I155-X155</f>
        <v>1</v>
      </c>
      <c r="Z155" s="27"/>
      <c r="AA155" s="11"/>
      <c r="AB155" s="27"/>
      <c r="AC155" s="27"/>
      <c r="AD155" s="27"/>
      <c r="AE155" s="27"/>
      <c r="AF155" s="27"/>
      <c r="AG155" s="27"/>
      <c r="AH155" s="27"/>
      <c r="AI155" s="27"/>
      <c r="AJ155" s="27"/>
      <c r="AK155" s="27"/>
      <c r="AL155" s="27"/>
      <c r="AM155" s="27"/>
      <c r="AN155" s="27"/>
      <c r="AO155" s="27"/>
      <c r="AP155" s="27"/>
      <c r="AQ155" s="27"/>
      <c r="AR155" s="27"/>
      <c r="AS155" s="27"/>
    </row>
    <row r="156" ht="15" customHeight="1">
      <c r="A156" s="43">
        <v>155</v>
      </c>
      <c r="B156" s="46">
        <f>DATE(YEAR(C156),MONTH(C156),1)</f>
        <v>45597</v>
      </c>
      <c r="C156" s="47">
        <v>45600</v>
      </c>
      <c r="D156" s="43"/>
      <c r="E156" t="s" s="33">
        <v>13</v>
      </c>
      <c r="F156" t="s" s="33">
        <v>43</v>
      </c>
      <c r="G156" t="s" s="48">
        <v>350</v>
      </c>
      <c r="H156" t="s" s="48">
        <v>119</v>
      </c>
      <c r="I156" s="43">
        <v>1</v>
      </c>
      <c r="J156" s="49">
        <f>O156*M156</f>
        <v>1578.3405</v>
      </c>
      <c r="K156" s="49">
        <f>N156*M156</f>
        <v>-116.8679</v>
      </c>
      <c r="L156" s="50">
        <f>I156*J156+K156</f>
        <v>1461.4726</v>
      </c>
      <c r="M156" s="51">
        <v>41.59</v>
      </c>
      <c r="N156" s="52">
        <v>-2.81</v>
      </c>
      <c r="O156" s="52">
        <v>37.95</v>
      </c>
      <c r="P156" s="53">
        <f>I156*O156+N156</f>
        <v>35.14</v>
      </c>
      <c r="Q156" s="49">
        <f>L156/$I156</f>
        <v>1461.4726</v>
      </c>
      <c r="R156" s="54">
        <f>P156/I156</f>
        <v>35.14</v>
      </c>
      <c r="S156" s="47"/>
      <c r="T156" s="47"/>
      <c r="U156" s="47"/>
      <c r="V156" s="28"/>
      <c r="W156" s="28"/>
      <c r="X156" s="27"/>
      <c r="Y156" s="11">
        <f>I156-X156</f>
        <v>1</v>
      </c>
      <c r="Z156" s="27"/>
      <c r="AA156" s="11"/>
      <c r="AB156" s="27"/>
      <c r="AC156" s="27"/>
      <c r="AD156" s="27"/>
      <c r="AE156" s="27"/>
      <c r="AF156" s="27"/>
      <c r="AG156" s="27"/>
      <c r="AH156" s="27"/>
      <c r="AI156" s="27"/>
      <c r="AJ156" s="27"/>
      <c r="AK156" s="27"/>
      <c r="AL156" s="27"/>
      <c r="AM156" s="27"/>
      <c r="AN156" s="27"/>
      <c r="AO156" s="27"/>
      <c r="AP156" s="27"/>
      <c r="AQ156" s="27"/>
      <c r="AR156" s="27"/>
      <c r="AS156" s="27"/>
    </row>
    <row r="157" ht="15" customHeight="1">
      <c r="A157" s="43">
        <v>156</v>
      </c>
      <c r="B157" s="46">
        <f>DATE(YEAR(C157),MONTH(C157),1)</f>
        <v>45597</v>
      </c>
      <c r="C157" s="47">
        <v>45600</v>
      </c>
      <c r="D157" s="43"/>
      <c r="E157" t="s" s="33">
        <v>13</v>
      </c>
      <c r="F157" t="s" s="33">
        <v>43</v>
      </c>
      <c r="G157" t="s" s="48">
        <v>351</v>
      </c>
      <c r="H157" t="s" s="48">
        <v>119</v>
      </c>
      <c r="I157" s="43">
        <v>1</v>
      </c>
      <c r="J157" s="49">
        <f>O157*M157</f>
        <v>1557.5455</v>
      </c>
      <c r="K157" s="49">
        <f>N157*M157</f>
        <v>-15.3883</v>
      </c>
      <c r="L157" s="50">
        <f>I157*J157+K157</f>
        <v>1542.1572</v>
      </c>
      <c r="M157" s="51">
        <v>41.59</v>
      </c>
      <c r="N157" s="52">
        <v>-0.37</v>
      </c>
      <c r="O157" s="52">
        <v>37.45</v>
      </c>
      <c r="P157" s="53">
        <f>I157*O157+N157</f>
        <v>37.08</v>
      </c>
      <c r="Q157" s="49">
        <f>L157/$I157</f>
        <v>1542.1572</v>
      </c>
      <c r="R157" s="54">
        <f>P157/I157</f>
        <v>37.08</v>
      </c>
      <c r="S157" s="47"/>
      <c r="T157" s="47"/>
      <c r="U157" s="47"/>
      <c r="V157" s="28"/>
      <c r="W157" s="28"/>
      <c r="X157" s="27"/>
      <c r="Y157" s="11">
        <f>I157-X157</f>
        <v>1</v>
      </c>
      <c r="Z157" s="27"/>
      <c r="AA157" s="27"/>
      <c r="AB157" s="27"/>
      <c r="AC157" s="27"/>
      <c r="AD157" s="27"/>
      <c r="AE157" s="27"/>
      <c r="AF157" s="27"/>
      <c r="AG157" s="27"/>
      <c r="AH157" s="27"/>
      <c r="AI157" s="27"/>
      <c r="AJ157" s="27"/>
      <c r="AK157" s="27"/>
      <c r="AL157" s="27"/>
      <c r="AM157" s="27"/>
      <c r="AN157" s="27"/>
      <c r="AO157" s="27"/>
      <c r="AP157" s="27"/>
      <c r="AQ157" s="27"/>
      <c r="AR157" s="27"/>
      <c r="AS157" s="27"/>
    </row>
    <row r="158" ht="15" customHeight="1">
      <c r="A158" s="43">
        <v>157</v>
      </c>
      <c r="B158" s="46">
        <f>DATE(YEAR(C158),MONTH(C158),1)</f>
        <v>45597</v>
      </c>
      <c r="C158" s="47">
        <v>45600</v>
      </c>
      <c r="D158" s="43"/>
      <c r="E158" t="s" s="33">
        <v>13</v>
      </c>
      <c r="F158" t="s" s="33">
        <v>63</v>
      </c>
      <c r="G158" t="s" s="48">
        <v>352</v>
      </c>
      <c r="H158" t="s" s="48">
        <v>119</v>
      </c>
      <c r="I158" s="43">
        <v>1</v>
      </c>
      <c r="J158" s="49">
        <f>O158*M158</f>
        <v>1546.3162</v>
      </c>
      <c r="K158" s="49">
        <f>N158*M158</f>
        <v>-15.3883</v>
      </c>
      <c r="L158" s="50">
        <f>I158*J158+K158</f>
        <v>1530.9279</v>
      </c>
      <c r="M158" s="51">
        <v>41.59</v>
      </c>
      <c r="N158" s="52">
        <v>-0.37</v>
      </c>
      <c r="O158" s="52">
        <v>37.18</v>
      </c>
      <c r="P158" s="53">
        <f>I158*O158+N158</f>
        <v>36.81</v>
      </c>
      <c r="Q158" s="49">
        <f>L158/$I158</f>
        <v>1530.9279</v>
      </c>
      <c r="R158" s="54">
        <f>P158/I158</f>
        <v>36.81</v>
      </c>
      <c r="S158" s="47"/>
      <c r="T158" s="47"/>
      <c r="U158" s="47"/>
      <c r="V158" s="28"/>
      <c r="W158" s="28"/>
      <c r="X158" s="27"/>
      <c r="Y158" s="11">
        <f>I158-X158</f>
        <v>1</v>
      </c>
      <c r="Z158" s="27"/>
      <c r="AA158" s="27"/>
      <c r="AB158" s="27"/>
      <c r="AC158" s="27"/>
      <c r="AD158" s="27"/>
      <c r="AE158" s="27"/>
      <c r="AF158" s="27"/>
      <c r="AG158" s="27"/>
      <c r="AH158" s="27"/>
      <c r="AI158" s="27"/>
      <c r="AJ158" s="27"/>
      <c r="AK158" s="27"/>
      <c r="AL158" s="27"/>
      <c r="AM158" s="27"/>
      <c r="AN158" s="27"/>
      <c r="AO158" s="27"/>
      <c r="AP158" s="27"/>
      <c r="AQ158" s="27"/>
      <c r="AR158" s="27"/>
      <c r="AS158" s="27"/>
    </row>
    <row r="159" ht="15" customHeight="1">
      <c r="A159" s="43">
        <v>158</v>
      </c>
      <c r="B159" s="46">
        <f>DATE(YEAR(C159),MONTH(C159),1)</f>
        <v>45597</v>
      </c>
      <c r="C159" s="47">
        <v>45600</v>
      </c>
      <c r="D159" s="43"/>
      <c r="E159" t="s" s="33">
        <v>13</v>
      </c>
      <c r="F159" t="s" s="33">
        <v>43</v>
      </c>
      <c r="G159" t="s" s="48">
        <v>353</v>
      </c>
      <c r="H159" t="s" s="48">
        <v>119</v>
      </c>
      <c r="I159" s="43">
        <v>1</v>
      </c>
      <c r="J159" s="49">
        <f>O159*M159</f>
        <v>1578.3405</v>
      </c>
      <c r="K159" s="49">
        <f>N159*M159</f>
        <v>-15.8042</v>
      </c>
      <c r="L159" s="50">
        <f>I159*J159+K159</f>
        <v>1562.5363</v>
      </c>
      <c r="M159" s="51">
        <v>41.59</v>
      </c>
      <c r="N159" s="52">
        <v>-0.38</v>
      </c>
      <c r="O159" s="52">
        <v>37.95</v>
      </c>
      <c r="P159" s="53">
        <f>I159*O159+N159</f>
        <v>37.57</v>
      </c>
      <c r="Q159" s="49">
        <f>L159/$I159</f>
        <v>1562.5363</v>
      </c>
      <c r="R159" s="54">
        <f>P159/I159</f>
        <v>37.57</v>
      </c>
      <c r="S159" s="47"/>
      <c r="T159" s="47"/>
      <c r="U159" s="47"/>
      <c r="V159" s="28"/>
      <c r="W159" s="28"/>
      <c r="X159" s="27"/>
      <c r="Y159" s="11">
        <f>I159-X159</f>
        <v>1</v>
      </c>
      <c r="Z159" s="27"/>
      <c r="AA159" s="27"/>
      <c r="AB159" s="27"/>
      <c r="AC159" s="27"/>
      <c r="AD159" s="27"/>
      <c r="AE159" s="27"/>
      <c r="AF159" s="27"/>
      <c r="AG159" s="27"/>
      <c r="AH159" s="27"/>
      <c r="AI159" s="27"/>
      <c r="AJ159" s="27"/>
      <c r="AK159" s="27"/>
      <c r="AL159" s="27"/>
      <c r="AM159" s="27"/>
      <c r="AN159" s="27"/>
      <c r="AO159" s="27"/>
      <c r="AP159" s="27"/>
      <c r="AQ159" s="27"/>
      <c r="AR159" s="27"/>
      <c r="AS159" s="27"/>
    </row>
    <row r="160" ht="15" customHeight="1">
      <c r="A160" s="43">
        <v>159</v>
      </c>
      <c r="B160" s="46">
        <f>DATE(YEAR(C160),MONTH(C160),1)</f>
        <v>45597</v>
      </c>
      <c r="C160" s="47">
        <v>45600</v>
      </c>
      <c r="D160" s="43"/>
      <c r="E160" t="s" s="33">
        <v>50</v>
      </c>
      <c r="F160" t="s" s="33">
        <v>215</v>
      </c>
      <c r="G160" t="s" s="48">
        <v>354</v>
      </c>
      <c r="H160" t="s" s="48">
        <v>119</v>
      </c>
      <c r="I160" s="43">
        <v>1</v>
      </c>
      <c r="J160" s="49">
        <f>O160*M160</f>
        <v>1637.8142</v>
      </c>
      <c r="K160" s="49">
        <f>N160*M160</f>
        <v>-148.8922</v>
      </c>
      <c r="L160" s="50">
        <f>I160*J160+K160</f>
        <v>1488.922</v>
      </c>
      <c r="M160" s="51">
        <v>41.59</v>
      </c>
      <c r="N160" s="52">
        <v>-3.58</v>
      </c>
      <c r="O160" s="52">
        <v>39.38</v>
      </c>
      <c r="P160" s="53">
        <f>I160*O160+N160</f>
        <v>35.8</v>
      </c>
      <c r="Q160" s="49">
        <f>L160/$I160</f>
        <v>1488.922</v>
      </c>
      <c r="R160" s="54">
        <f>P160/I160</f>
        <v>35.8</v>
      </c>
      <c r="S160" s="47"/>
      <c r="T160" s="47"/>
      <c r="U160" s="47"/>
      <c r="V160" s="28"/>
      <c r="W160" s="28"/>
      <c r="X160" s="27"/>
      <c r="Y160" s="11">
        <f>I160-X160</f>
        <v>1</v>
      </c>
      <c r="Z160" s="27"/>
      <c r="AA160" s="27"/>
      <c r="AB160" s="27"/>
      <c r="AC160" s="27"/>
      <c r="AD160" s="27"/>
      <c r="AE160" s="27"/>
      <c r="AF160" s="27"/>
      <c r="AG160" s="27"/>
      <c r="AH160" s="27"/>
      <c r="AI160" s="27"/>
      <c r="AJ160" s="27"/>
      <c r="AK160" s="27"/>
      <c r="AL160" s="27"/>
      <c r="AM160" s="27"/>
      <c r="AN160" s="27"/>
      <c r="AO160" s="27"/>
      <c r="AP160" s="27"/>
      <c r="AQ160" s="27"/>
      <c r="AR160" s="27"/>
      <c r="AS160" s="27"/>
    </row>
    <row r="161" ht="15" customHeight="1">
      <c r="A161" s="43">
        <v>160</v>
      </c>
      <c r="B161" s="46">
        <f>DATE(YEAR(C161),MONTH(C161),1)</f>
        <v>45597</v>
      </c>
      <c r="C161" s="47">
        <v>45600</v>
      </c>
      <c r="D161" s="43"/>
      <c r="E161" t="s" s="33">
        <v>46</v>
      </c>
      <c r="F161" t="s" s="33">
        <v>281</v>
      </c>
      <c r="G161" t="s" s="48">
        <v>355</v>
      </c>
      <c r="H161" t="s" s="48">
        <v>119</v>
      </c>
      <c r="I161" s="43">
        <v>1</v>
      </c>
      <c r="J161" s="49">
        <f>O161*M161</f>
        <v>929.9524</v>
      </c>
      <c r="K161" s="49">
        <f>N161*M161</f>
        <v>-84.4277</v>
      </c>
      <c r="L161" s="50">
        <f>I161*J161+K161</f>
        <v>845.5247000000001</v>
      </c>
      <c r="M161" s="51">
        <v>41.59</v>
      </c>
      <c r="N161" s="52">
        <v>-2.03</v>
      </c>
      <c r="O161" s="52">
        <v>22.36</v>
      </c>
      <c r="P161" s="53">
        <f>I161*O161+N161</f>
        <v>20.33</v>
      </c>
      <c r="Q161" s="49">
        <f>L161/$I161</f>
        <v>845.5247000000001</v>
      </c>
      <c r="R161" s="54">
        <f>P161/I161</f>
        <v>20.33</v>
      </c>
      <c r="S161" s="47"/>
      <c r="T161" s="47"/>
      <c r="U161" s="47"/>
      <c r="V161" s="28"/>
      <c r="W161" s="28"/>
      <c r="X161" s="27"/>
      <c r="Y161" s="11">
        <f>I161-X161</f>
        <v>1</v>
      </c>
      <c r="Z161" s="27"/>
      <c r="AA161" s="27"/>
      <c r="AB161" s="27"/>
      <c r="AC161" s="27"/>
      <c r="AD161" s="27"/>
      <c r="AE161" s="27"/>
      <c r="AF161" s="27"/>
      <c r="AG161" s="27"/>
      <c r="AH161" s="27"/>
      <c r="AI161" s="27"/>
      <c r="AJ161" s="27"/>
      <c r="AK161" s="27"/>
      <c r="AL161" s="27"/>
      <c r="AM161" s="27"/>
      <c r="AN161" s="27"/>
      <c r="AO161" s="27"/>
      <c r="AP161" s="27"/>
      <c r="AQ161" s="27"/>
      <c r="AR161" s="27"/>
      <c r="AS161" s="27"/>
    </row>
    <row r="162" ht="15" customHeight="1">
      <c r="A162" s="43">
        <v>161</v>
      </c>
      <c r="B162" s="46">
        <f>DATE(YEAR(C162),MONTH(C162),1)</f>
        <v>45597</v>
      </c>
      <c r="C162" s="47">
        <v>45600</v>
      </c>
      <c r="D162" s="43"/>
      <c r="E162" t="s" s="33">
        <v>50</v>
      </c>
      <c r="F162" t="s" s="33">
        <v>215</v>
      </c>
      <c r="G162" t="s" s="48">
        <v>356</v>
      </c>
      <c r="H162" t="s" s="48">
        <v>119</v>
      </c>
      <c r="I162" s="43">
        <v>1</v>
      </c>
      <c r="J162" s="49">
        <f>O162*M162</f>
        <v>1666.9272</v>
      </c>
      <c r="K162" s="49">
        <f>N162*M162</f>
        <v>-224.586</v>
      </c>
      <c r="L162" s="50">
        <f>I162*J162+K162</f>
        <v>1442.3412</v>
      </c>
      <c r="M162" s="51">
        <v>41.59</v>
      </c>
      <c r="N162" s="52">
        <v>-5.4</v>
      </c>
      <c r="O162" s="52">
        <v>40.08</v>
      </c>
      <c r="P162" s="53">
        <f>I162*O162+N162</f>
        <v>34.68</v>
      </c>
      <c r="Q162" s="49">
        <f>L162/$I162</f>
        <v>1442.3412</v>
      </c>
      <c r="R162" s="54">
        <f>P162/I162</f>
        <v>34.68</v>
      </c>
      <c r="S162" s="47"/>
      <c r="T162" s="47"/>
      <c r="U162" s="47"/>
      <c r="V162" s="28"/>
      <c r="W162" s="28"/>
      <c r="X162" s="27"/>
      <c r="Y162" s="11">
        <f>I162-X162</f>
        <v>1</v>
      </c>
      <c r="Z162" s="27"/>
      <c r="AA162" s="27"/>
      <c r="AB162" s="27"/>
      <c r="AC162" s="27"/>
      <c r="AD162" s="27"/>
      <c r="AE162" s="27"/>
      <c r="AF162" s="27"/>
      <c r="AG162" s="27"/>
      <c r="AH162" s="27"/>
      <c r="AI162" s="27"/>
      <c r="AJ162" s="27"/>
      <c r="AK162" s="27"/>
      <c r="AL162" s="27"/>
      <c r="AM162" s="27"/>
      <c r="AN162" s="27"/>
      <c r="AO162" s="27"/>
      <c r="AP162" s="27"/>
      <c r="AQ162" s="27"/>
      <c r="AR162" s="27"/>
      <c r="AS162" s="27"/>
    </row>
    <row r="163" ht="15" customHeight="1">
      <c r="A163" s="43">
        <v>162</v>
      </c>
      <c r="B163" s="46">
        <f>DATE(YEAR(C163),MONTH(C163),1)</f>
        <v>45597</v>
      </c>
      <c r="C163" s="47">
        <v>45600</v>
      </c>
      <c r="D163" s="43"/>
      <c r="E163" t="s" s="33">
        <v>41</v>
      </c>
      <c r="F163" t="s" s="33">
        <v>106</v>
      </c>
      <c r="G163" t="s" s="48">
        <v>357</v>
      </c>
      <c r="H163" t="s" s="48">
        <v>119</v>
      </c>
      <c r="I163" s="43">
        <v>2</v>
      </c>
      <c r="J163" s="49">
        <f>O163*M163</f>
        <v>1283.595</v>
      </c>
      <c r="K163" s="49">
        <f>N163*M163</f>
        <v>-207.5</v>
      </c>
      <c r="L163" s="50">
        <f>I163*J163+K163</f>
        <v>2359.69</v>
      </c>
      <c r="M163" s="51">
        <v>41.5</v>
      </c>
      <c r="N163" s="52">
        <v>-5</v>
      </c>
      <c r="O163" s="52">
        <v>30.93</v>
      </c>
      <c r="P163" s="53">
        <f>I163*O163+N163</f>
        <v>56.86</v>
      </c>
      <c r="Q163" s="49">
        <f>L163/$I163</f>
        <v>1179.845</v>
      </c>
      <c r="R163" s="54">
        <f>P163/I163</f>
        <v>28.43</v>
      </c>
      <c r="S163" s="47"/>
      <c r="T163" s="47"/>
      <c r="U163" s="47"/>
      <c r="V163" s="28"/>
      <c r="W163" s="28"/>
      <c r="X163" s="27"/>
      <c r="Y163" s="11">
        <f>I163-X163</f>
        <v>2</v>
      </c>
      <c r="Z163" s="27"/>
      <c r="AA163" s="11"/>
      <c r="AB163" s="27"/>
      <c r="AC163" s="27"/>
      <c r="AD163" s="27"/>
      <c r="AE163" s="27"/>
      <c r="AF163" s="27"/>
      <c r="AG163" s="27"/>
      <c r="AH163" s="27"/>
      <c r="AI163" s="27"/>
      <c r="AJ163" s="27"/>
      <c r="AK163" s="27"/>
      <c r="AL163" s="27"/>
      <c r="AM163" s="27"/>
      <c r="AN163" s="27"/>
      <c r="AO163" s="27"/>
      <c r="AP163" s="27"/>
      <c r="AQ163" s="27"/>
      <c r="AR163" s="27"/>
      <c r="AS163" s="27"/>
    </row>
    <row r="164" ht="15" customHeight="1">
      <c r="A164" s="43">
        <v>163</v>
      </c>
      <c r="B164" s="46">
        <f>DATE(YEAR(C164),MONTH(C164),1)</f>
        <v>45597</v>
      </c>
      <c r="C164" s="47">
        <v>45600</v>
      </c>
      <c r="D164" s="43"/>
      <c r="E164" t="s" s="33">
        <v>41</v>
      </c>
      <c r="F164" t="s" s="33">
        <v>106</v>
      </c>
      <c r="G164" t="s" s="48">
        <v>357</v>
      </c>
      <c r="H164" t="s" s="48">
        <v>119</v>
      </c>
      <c r="I164" s="43">
        <v>2</v>
      </c>
      <c r="J164" s="49">
        <f>O164*M164</f>
        <v>1283.595</v>
      </c>
      <c r="K164" s="49">
        <f>N164*M164</f>
        <v>-207.5</v>
      </c>
      <c r="L164" s="50">
        <f>I164*J164+K164</f>
        <v>2359.69</v>
      </c>
      <c r="M164" s="51">
        <v>41.5</v>
      </c>
      <c r="N164" s="52">
        <v>-5</v>
      </c>
      <c r="O164" s="52">
        <v>30.93</v>
      </c>
      <c r="P164" s="53">
        <f>I164*O164+N164</f>
        <v>56.86</v>
      </c>
      <c r="Q164" s="49">
        <f>L164/$I164</f>
        <v>1179.845</v>
      </c>
      <c r="R164" s="54">
        <f>P164/I164</f>
        <v>28.43</v>
      </c>
      <c r="S164" s="47"/>
      <c r="T164" s="47"/>
      <c r="U164" s="47"/>
      <c r="V164" s="28"/>
      <c r="W164" s="28"/>
      <c r="X164" s="27"/>
      <c r="Y164" s="11">
        <f>I164-X164</f>
        <v>2</v>
      </c>
      <c r="Z164" s="27"/>
      <c r="AA164" s="11"/>
      <c r="AB164" s="27"/>
      <c r="AC164" s="27"/>
      <c r="AD164" s="27"/>
      <c r="AE164" s="27"/>
      <c r="AF164" s="27"/>
      <c r="AG164" s="27"/>
      <c r="AH164" s="27"/>
      <c r="AI164" s="27"/>
      <c r="AJ164" s="27"/>
      <c r="AK164" s="27"/>
      <c r="AL164" s="27"/>
      <c r="AM164" s="27"/>
      <c r="AN164" s="27"/>
      <c r="AO164" s="27"/>
      <c r="AP164" s="27"/>
      <c r="AQ164" s="27"/>
      <c r="AR164" s="27"/>
      <c r="AS164" s="27"/>
    </row>
    <row r="165" ht="15" customHeight="1">
      <c r="A165" s="43">
        <v>164</v>
      </c>
      <c r="B165" s="46">
        <f>DATE(YEAR(C165),MONTH(C165),1)</f>
        <v>45597</v>
      </c>
      <c r="C165" s="47">
        <v>45601</v>
      </c>
      <c r="D165" s="43"/>
      <c r="E165" t="s" s="33">
        <v>50</v>
      </c>
      <c r="F165" t="s" s="33">
        <v>215</v>
      </c>
      <c r="G165" t="s" s="48">
        <v>358</v>
      </c>
      <c r="H165" t="s" s="48">
        <v>119</v>
      </c>
      <c r="I165" s="43">
        <v>1</v>
      </c>
      <c r="J165" s="49">
        <f>O165*M165</f>
        <v>1651.285</v>
      </c>
      <c r="K165" s="49">
        <f>N165*M165</f>
        <v>-218.29</v>
      </c>
      <c r="L165" s="50">
        <f>I165*J165+K165</f>
        <v>1432.995</v>
      </c>
      <c r="M165" s="51">
        <v>41.5</v>
      </c>
      <c r="N165" s="52">
        <v>-5.26</v>
      </c>
      <c r="O165" s="52">
        <v>39.79</v>
      </c>
      <c r="P165" s="53">
        <f>I165*O165+N165</f>
        <v>34.53</v>
      </c>
      <c r="Q165" s="49">
        <f>L165/$I165</f>
        <v>1432.995</v>
      </c>
      <c r="R165" s="54">
        <f>P165/I165</f>
        <v>34.53</v>
      </c>
      <c r="S165" s="47"/>
      <c r="T165" s="47"/>
      <c r="U165" s="47"/>
      <c r="V165" s="28"/>
      <c r="W165" s="28"/>
      <c r="X165" s="27"/>
      <c r="Y165" s="11">
        <f>I165-X165</f>
        <v>1</v>
      </c>
      <c r="Z165" s="27"/>
      <c r="AA165" s="11"/>
      <c r="AB165" s="27"/>
      <c r="AC165" s="27"/>
      <c r="AD165" s="27"/>
      <c r="AE165" s="27"/>
      <c r="AF165" s="27"/>
      <c r="AG165" s="27"/>
      <c r="AH165" s="27"/>
      <c r="AI165" s="27"/>
      <c r="AJ165" s="27"/>
      <c r="AK165" s="27"/>
      <c r="AL165" s="27"/>
      <c r="AM165" s="27"/>
      <c r="AN165" s="27"/>
      <c r="AO165" s="27"/>
      <c r="AP165" s="27"/>
      <c r="AQ165" s="27"/>
      <c r="AR165" s="27"/>
      <c r="AS165" s="27"/>
    </row>
    <row r="166" ht="15" customHeight="1">
      <c r="A166" s="43">
        <v>165</v>
      </c>
      <c r="B166" s="46">
        <f>DATE(YEAR(C166),MONTH(C166),1)</f>
        <v>45597</v>
      </c>
      <c r="C166" s="47">
        <v>45601</v>
      </c>
      <c r="D166" s="43"/>
      <c r="E166" t="s" s="33">
        <v>48</v>
      </c>
      <c r="F166" t="s" s="33">
        <v>191</v>
      </c>
      <c r="G166" t="s" s="48">
        <v>359</v>
      </c>
      <c r="H166" t="s" s="48">
        <v>119</v>
      </c>
      <c r="I166" s="43">
        <v>10</v>
      </c>
      <c r="J166" s="49">
        <f>O166*M166</f>
        <v>261.035</v>
      </c>
      <c r="K166" s="49">
        <f>N166*M166</f>
        <v>-345.28</v>
      </c>
      <c r="L166" s="50">
        <f>I166*J166+K166</f>
        <v>2265.07</v>
      </c>
      <c r="M166" s="51">
        <v>41.5</v>
      </c>
      <c r="N166" s="52">
        <v>-8.32</v>
      </c>
      <c r="O166" s="52">
        <v>6.29</v>
      </c>
      <c r="P166" s="53">
        <f>I166*O166+N166</f>
        <v>54.58</v>
      </c>
      <c r="Q166" s="49">
        <f>L166/$I166</f>
        <v>226.507</v>
      </c>
      <c r="R166" s="54">
        <f>P166/I166</f>
        <v>5.458</v>
      </c>
      <c r="S166" s="47"/>
      <c r="T166" s="47"/>
      <c r="U166" s="47"/>
      <c r="V166" s="28"/>
      <c r="W166" s="28"/>
      <c r="X166" s="27"/>
      <c r="Y166" s="11">
        <f>I166-X166</f>
        <v>10</v>
      </c>
      <c r="Z166" s="27"/>
      <c r="AA166" s="11"/>
      <c r="AB166" s="27"/>
      <c r="AC166" s="27"/>
      <c r="AD166" s="27"/>
      <c r="AE166" s="27"/>
      <c r="AF166" s="27"/>
      <c r="AG166" s="27"/>
      <c r="AH166" s="27"/>
      <c r="AI166" s="27"/>
      <c r="AJ166" s="27"/>
      <c r="AK166" s="27"/>
      <c r="AL166" s="27"/>
      <c r="AM166" s="27"/>
      <c r="AN166" s="27"/>
      <c r="AO166" s="27"/>
      <c r="AP166" s="27"/>
      <c r="AQ166" s="27"/>
      <c r="AR166" s="27"/>
      <c r="AS166" s="27"/>
    </row>
    <row r="167" ht="15" customHeight="1">
      <c r="A167" s="43">
        <v>166</v>
      </c>
      <c r="B167" s="46">
        <f>DATE(YEAR(C167),MONTH(C167),1)</f>
        <v>45597</v>
      </c>
      <c r="C167" s="47">
        <v>45601</v>
      </c>
      <c r="D167" s="43"/>
      <c r="E167" t="s" s="33">
        <v>54</v>
      </c>
      <c r="F167" t="s" s="33">
        <v>297</v>
      </c>
      <c r="G167" t="s" s="48">
        <v>360</v>
      </c>
      <c r="H167" t="s" s="48">
        <v>119</v>
      </c>
      <c r="I167" s="43">
        <v>10</v>
      </c>
      <c r="J167" s="49">
        <f>O167*M167</f>
        <v>83.249</v>
      </c>
      <c r="K167" s="49">
        <f>N167*M167</f>
        <v>-109.975</v>
      </c>
      <c r="L167" s="50">
        <f>I167*J167+K167</f>
        <v>722.515</v>
      </c>
      <c r="M167" s="51">
        <v>41.5</v>
      </c>
      <c r="N167" s="52">
        <v>-2.65</v>
      </c>
      <c r="O167" s="52">
        <v>2.006</v>
      </c>
      <c r="P167" s="53">
        <f>I167*O167+N167</f>
        <v>17.41</v>
      </c>
      <c r="Q167" s="49">
        <f>L167/$I167</f>
        <v>72.25149999999999</v>
      </c>
      <c r="R167" s="54">
        <f>P167/I167</f>
        <v>1.741</v>
      </c>
      <c r="S167" s="47"/>
      <c r="T167" s="47"/>
      <c r="U167" s="47"/>
      <c r="V167" s="28"/>
      <c r="W167" s="28"/>
      <c r="X167" s="27"/>
      <c r="Y167" s="11">
        <f>I167-X167</f>
        <v>10</v>
      </c>
      <c r="Z167" s="27"/>
      <c r="AA167" s="11"/>
      <c r="AB167" s="27"/>
      <c r="AC167" s="27"/>
      <c r="AD167" s="27"/>
      <c r="AE167" s="27"/>
      <c r="AF167" s="27"/>
      <c r="AG167" s="27"/>
      <c r="AH167" s="27"/>
      <c r="AI167" s="27"/>
      <c r="AJ167" s="27"/>
      <c r="AK167" s="27"/>
      <c r="AL167" s="27"/>
      <c r="AM167" s="27"/>
      <c r="AN167" s="27"/>
      <c r="AO167" s="27"/>
      <c r="AP167" s="27"/>
      <c r="AQ167" s="27"/>
      <c r="AR167" s="27"/>
      <c r="AS167" s="27"/>
    </row>
    <row r="168" ht="15" customHeight="1">
      <c r="A168" s="43">
        <v>167</v>
      </c>
      <c r="B168" s="46">
        <f>DATE(YEAR(C168),MONTH(C168),1)</f>
        <v>45597</v>
      </c>
      <c r="C168" s="47">
        <v>45602</v>
      </c>
      <c r="D168" s="43"/>
      <c r="E168" t="s" s="33">
        <v>13</v>
      </c>
      <c r="F168" t="s" s="33">
        <v>43</v>
      </c>
      <c r="G168" t="s" s="48">
        <v>361</v>
      </c>
      <c r="H168" t="s" s="48">
        <v>119</v>
      </c>
      <c r="I168" s="43">
        <v>1</v>
      </c>
      <c r="J168" s="49">
        <f>O168*M168</f>
        <v>1549.195</v>
      </c>
      <c r="K168" s="49">
        <f>N168*M168</f>
        <v>-187.58</v>
      </c>
      <c r="L168" s="50">
        <f>I168*J168+K168</f>
        <v>1361.615</v>
      </c>
      <c r="M168" s="51">
        <v>41.5</v>
      </c>
      <c r="N168" s="52">
        <v>-4.52</v>
      </c>
      <c r="O168" s="52">
        <v>37.33</v>
      </c>
      <c r="P168" s="53">
        <f>I168*O168+N168</f>
        <v>32.81</v>
      </c>
      <c r="Q168" s="49">
        <f>L168/$I168</f>
        <v>1361.615</v>
      </c>
      <c r="R168" s="54">
        <f>P168/I168</f>
        <v>32.81</v>
      </c>
      <c r="S168" s="47"/>
      <c r="T168" s="47"/>
      <c r="U168" s="47"/>
      <c r="V168" s="28"/>
      <c r="W168" s="28"/>
      <c r="X168" s="27"/>
      <c r="Y168" s="11">
        <f>I168-X168</f>
        <v>1</v>
      </c>
      <c r="Z168" s="27"/>
      <c r="AA168" s="11"/>
      <c r="AB168" s="27"/>
      <c r="AC168" s="27"/>
      <c r="AD168" s="27"/>
      <c r="AE168" s="27"/>
      <c r="AF168" s="27"/>
      <c r="AG168" s="27"/>
      <c r="AH168" s="27"/>
      <c r="AI168" s="27"/>
      <c r="AJ168" s="27"/>
      <c r="AK168" s="27"/>
      <c r="AL168" s="27"/>
      <c r="AM168" s="27"/>
      <c r="AN168" s="27"/>
      <c r="AO168" s="27"/>
      <c r="AP168" s="27"/>
      <c r="AQ168" s="27"/>
      <c r="AR168" s="27"/>
      <c r="AS168" s="27"/>
    </row>
    <row r="169" ht="15" customHeight="1">
      <c r="A169" s="43">
        <v>168</v>
      </c>
      <c r="B169" s="46">
        <f>DATE(YEAR(C169),MONTH(C169),1)</f>
        <v>45597</v>
      </c>
      <c r="C169" s="47">
        <v>45602</v>
      </c>
      <c r="D169" s="43"/>
      <c r="E169" t="s" s="33">
        <v>52</v>
      </c>
      <c r="F169" t="s" s="33">
        <v>333</v>
      </c>
      <c r="G169" t="s" s="48">
        <v>362</v>
      </c>
      <c r="H169" t="s" s="48">
        <v>119</v>
      </c>
      <c r="I169" s="43">
        <v>1</v>
      </c>
      <c r="J169" s="49">
        <f>O169*M169</f>
        <v>317.06</v>
      </c>
      <c r="K169" s="49">
        <f>N169*M169</f>
        <v>-38.595</v>
      </c>
      <c r="L169" s="50">
        <f>I169*J169+K169</f>
        <v>278.465</v>
      </c>
      <c r="M169" s="51">
        <v>41.5</v>
      </c>
      <c r="N169" s="52">
        <v>-0.93</v>
      </c>
      <c r="O169" s="52">
        <v>7.64</v>
      </c>
      <c r="P169" s="53">
        <f>I169*O169+N169</f>
        <v>6.71</v>
      </c>
      <c r="Q169" s="49">
        <f>L169/$I169</f>
        <v>278.465</v>
      </c>
      <c r="R169" s="54">
        <f>P169/I169</f>
        <v>6.71</v>
      </c>
      <c r="S169" s="47"/>
      <c r="T169" s="47"/>
      <c r="U169" s="47"/>
      <c r="V169" s="28"/>
      <c r="W169" s="28"/>
      <c r="X169" s="27"/>
      <c r="Y169" s="11">
        <f>I169-X169</f>
        <v>1</v>
      </c>
      <c r="Z169" s="27"/>
      <c r="AA169" s="11"/>
      <c r="AB169" s="27"/>
      <c r="AC169" s="27"/>
      <c r="AD169" s="27"/>
      <c r="AE169" s="27"/>
      <c r="AF169" s="27"/>
      <c r="AG169" s="27"/>
      <c r="AH169" s="27"/>
      <c r="AI169" s="27"/>
      <c r="AJ169" s="27"/>
      <c r="AK169" s="27"/>
      <c r="AL169" s="27"/>
      <c r="AM169" s="27"/>
      <c r="AN169" s="27"/>
      <c r="AO169" s="27"/>
      <c r="AP169" s="27"/>
      <c r="AQ169" s="27"/>
      <c r="AR169" s="27"/>
      <c r="AS169" s="27"/>
    </row>
    <row r="170" ht="15" customHeight="1">
      <c r="A170" s="43">
        <v>169</v>
      </c>
      <c r="B170" s="46">
        <f>DATE(YEAR(C170),MONTH(C170),1)</f>
        <v>45597</v>
      </c>
      <c r="C170" s="47">
        <v>45602</v>
      </c>
      <c r="D170" s="43"/>
      <c r="E170" t="s" s="33">
        <v>13</v>
      </c>
      <c r="F170" t="s" s="33">
        <v>43</v>
      </c>
      <c r="G170" t="s" s="48">
        <v>363</v>
      </c>
      <c r="H170" t="s" s="48">
        <v>119</v>
      </c>
      <c r="I170" s="43">
        <v>1</v>
      </c>
      <c r="J170" s="49">
        <f>O170*M170</f>
        <v>1741.34</v>
      </c>
      <c r="K170" s="49">
        <f>N170*M170</f>
        <v>-224.93</v>
      </c>
      <c r="L170" s="50">
        <f>I170*J170+K170</f>
        <v>1516.41</v>
      </c>
      <c r="M170" s="51">
        <v>41.5</v>
      </c>
      <c r="N170" s="52">
        <v>-5.42</v>
      </c>
      <c r="O170" s="52">
        <v>41.96</v>
      </c>
      <c r="P170" s="53">
        <f>I170*O170+N170</f>
        <v>36.54</v>
      </c>
      <c r="Q170" s="49">
        <f>L170/$I170</f>
        <v>1516.41</v>
      </c>
      <c r="R170" s="54">
        <f>P170/I170</f>
        <v>36.54</v>
      </c>
      <c r="S170" s="47"/>
      <c r="T170" s="47"/>
      <c r="U170" s="47"/>
      <c r="V170" s="28"/>
      <c r="W170" s="28"/>
      <c r="X170" s="27"/>
      <c r="Y170" s="11">
        <f>I170-X170</f>
        <v>1</v>
      </c>
      <c r="Z170" s="27"/>
      <c r="AA170" s="11"/>
      <c r="AB170" s="27"/>
      <c r="AC170" s="27"/>
      <c r="AD170" s="27"/>
      <c r="AE170" s="27"/>
      <c r="AF170" s="27"/>
      <c r="AG170" s="27"/>
      <c r="AH170" s="27"/>
      <c r="AI170" s="27"/>
      <c r="AJ170" s="27"/>
      <c r="AK170" s="27"/>
      <c r="AL170" s="27"/>
      <c r="AM170" s="27"/>
      <c r="AN170" s="27"/>
      <c r="AO170" s="27"/>
      <c r="AP170" s="27"/>
      <c r="AQ170" s="27"/>
      <c r="AR170" s="27"/>
      <c r="AS170" s="27"/>
    </row>
    <row r="171" ht="15" customHeight="1">
      <c r="A171" s="43">
        <v>170</v>
      </c>
      <c r="B171" s="46">
        <f>DATE(YEAR(C171),MONTH(C171),1)</f>
        <v>45597</v>
      </c>
      <c r="C171" s="47">
        <v>45602</v>
      </c>
      <c r="D171" s="43"/>
      <c r="E171" t="s" s="33">
        <v>50</v>
      </c>
      <c r="F171" t="s" s="33">
        <v>215</v>
      </c>
      <c r="G171" t="s" s="48">
        <v>364</v>
      </c>
      <c r="H171" t="s" s="48">
        <v>119</v>
      </c>
      <c r="I171" s="43">
        <v>1</v>
      </c>
      <c r="J171" s="49">
        <f>O171*M171</f>
        <v>1657.925</v>
      </c>
      <c r="K171" s="49">
        <f>N171*M171</f>
        <v>-224.1</v>
      </c>
      <c r="L171" s="50">
        <f>I171*J171+K171</f>
        <v>1433.825</v>
      </c>
      <c r="M171" s="51">
        <v>41.5</v>
      </c>
      <c r="N171" s="52">
        <v>-5.4</v>
      </c>
      <c r="O171" s="52">
        <v>39.95</v>
      </c>
      <c r="P171" s="53">
        <f>I171*O171+N171</f>
        <v>34.55</v>
      </c>
      <c r="Q171" s="49">
        <f>L171/$I171</f>
        <v>1433.825</v>
      </c>
      <c r="R171" s="54">
        <f>P171/I171</f>
        <v>34.55</v>
      </c>
      <c r="S171" s="47"/>
      <c r="T171" s="47"/>
      <c r="U171" s="47"/>
      <c r="V171" s="28"/>
      <c r="W171" s="28"/>
      <c r="X171" s="27"/>
      <c r="Y171" s="11">
        <f>I171-X171</f>
        <v>1</v>
      </c>
      <c r="Z171" s="27"/>
      <c r="AA171" s="11"/>
      <c r="AB171" s="27"/>
      <c r="AC171" s="27"/>
      <c r="AD171" s="27"/>
      <c r="AE171" s="27"/>
      <c r="AF171" s="27"/>
      <c r="AG171" s="27"/>
      <c r="AH171" s="27"/>
      <c r="AI171" s="27"/>
      <c r="AJ171" s="27"/>
      <c r="AK171" s="27"/>
      <c r="AL171" s="27"/>
      <c r="AM171" s="27"/>
      <c r="AN171" s="27"/>
      <c r="AO171" s="27"/>
      <c r="AP171" s="27"/>
      <c r="AQ171" s="27"/>
      <c r="AR171" s="27"/>
      <c r="AS171" s="27"/>
    </row>
    <row r="172" ht="14.6" customHeight="1">
      <c r="A172" s="43">
        <v>171</v>
      </c>
      <c r="B172" s="46">
        <f>DATE(YEAR(C172),MONTH(C172),1)</f>
        <v>45597</v>
      </c>
      <c r="C172" s="47">
        <v>45602</v>
      </c>
      <c r="D172" s="43"/>
      <c r="E172" s="40"/>
      <c r="F172" s="43"/>
      <c r="G172" s="43"/>
      <c r="H172" s="43"/>
      <c r="I172" s="43"/>
      <c r="J172" s="49"/>
      <c r="K172" s="49"/>
      <c r="L172" s="50"/>
      <c r="M172" s="51"/>
      <c r="N172" s="52"/>
      <c r="O172" s="52"/>
      <c r="P172" s="53"/>
      <c r="Q172" s="49"/>
      <c r="R172" s="54"/>
      <c r="S172" s="47"/>
      <c r="T172" s="47"/>
      <c r="U172" s="47"/>
      <c r="V172" s="28"/>
      <c r="W172" s="28"/>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row>
    <row r="173" ht="14.6" customHeight="1">
      <c r="A173" s="28"/>
      <c r="B173" s="46"/>
      <c r="C173" s="47"/>
      <c r="D173" s="28"/>
      <c r="E173" s="28"/>
      <c r="F173" s="28"/>
      <c r="G173" s="28"/>
      <c r="H173" s="28"/>
      <c r="I173" s="28"/>
      <c r="J173" s="49"/>
      <c r="K173" s="49"/>
      <c r="L173" s="50"/>
      <c r="M173" s="49"/>
      <c r="N173" s="117"/>
      <c r="O173" s="117"/>
      <c r="P173" s="54"/>
      <c r="Q173" s="54"/>
      <c r="R173" s="54"/>
      <c r="S173" s="47"/>
      <c r="T173" s="47"/>
      <c r="U173" s="47"/>
      <c r="V173" s="28"/>
      <c r="W173" s="28"/>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row>
    <row r="174" ht="14.6" customHeight="1">
      <c r="A174" s="28"/>
      <c r="B174" s="46"/>
      <c r="C174" s="47"/>
      <c r="D174" s="28"/>
      <c r="E174" s="28"/>
      <c r="F174" s="28"/>
      <c r="G174" s="28"/>
      <c r="H174" s="28"/>
      <c r="I174" s="28"/>
      <c r="J174" s="49"/>
      <c r="K174" s="49"/>
      <c r="L174" s="50"/>
      <c r="M174" s="49"/>
      <c r="N174" s="54"/>
      <c r="O174" s="54"/>
      <c r="P174" s="54"/>
      <c r="Q174" s="54"/>
      <c r="R174" s="54"/>
      <c r="S174" s="47"/>
      <c r="T174" s="47"/>
      <c r="U174" s="47"/>
      <c r="V174" s="28"/>
      <c r="W174" s="28"/>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row>
    <row r="175" ht="14.6" customHeight="1">
      <c r="A175" s="28"/>
      <c r="B175" s="46"/>
      <c r="C175" s="47"/>
      <c r="D175" s="28"/>
      <c r="E175" s="28"/>
      <c r="F175" s="28"/>
      <c r="G175" s="28"/>
      <c r="H175" s="28"/>
      <c r="I175" s="28"/>
      <c r="J175" s="49"/>
      <c r="K175" s="49"/>
      <c r="L175" s="50"/>
      <c r="M175" s="49"/>
      <c r="N175" s="54"/>
      <c r="O175" s="54"/>
      <c r="P175" s="54"/>
      <c r="Q175" s="54"/>
      <c r="R175" s="54"/>
      <c r="S175" s="47"/>
      <c r="T175" s="47"/>
      <c r="U175" s="47"/>
      <c r="V175" s="28"/>
      <c r="W175" s="28"/>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row>
    <row r="176" ht="14.6" customHeight="1">
      <c r="A176" s="28"/>
      <c r="B176" s="46"/>
      <c r="C176" s="47"/>
      <c r="D176" s="28"/>
      <c r="E176" s="28"/>
      <c r="F176" s="28"/>
      <c r="G176" s="28"/>
      <c r="H176" s="28"/>
      <c r="I176" s="28"/>
      <c r="J176" s="49"/>
      <c r="K176" s="49"/>
      <c r="L176" s="50"/>
      <c r="M176" s="49"/>
      <c r="N176" s="54"/>
      <c r="O176" s="54"/>
      <c r="P176" s="54"/>
      <c r="Q176" s="54"/>
      <c r="R176" s="54"/>
      <c r="S176" s="47"/>
      <c r="T176" s="47"/>
      <c r="U176" s="47"/>
      <c r="V176" s="28"/>
      <c r="W176" s="28"/>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row>
    <row r="177" ht="14.6" customHeight="1">
      <c r="A177" s="28"/>
      <c r="B177" s="46"/>
      <c r="C177" s="47"/>
      <c r="D177" s="28"/>
      <c r="E177" s="28"/>
      <c r="F177" s="28"/>
      <c r="G177" s="28"/>
      <c r="H177" s="28"/>
      <c r="I177" s="28"/>
      <c r="J177" s="49"/>
      <c r="K177" s="49"/>
      <c r="L177" s="50"/>
      <c r="M177" s="49"/>
      <c r="N177" s="54"/>
      <c r="O177" s="54"/>
      <c r="P177" s="54"/>
      <c r="Q177" s="54"/>
      <c r="R177" s="54"/>
      <c r="S177" s="47"/>
      <c r="T177" s="47"/>
      <c r="U177" s="47"/>
      <c r="V177" s="28"/>
      <c r="W177" s="28"/>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row>
    <row r="178" ht="14.6" customHeight="1">
      <c r="A178" s="28"/>
      <c r="B178" s="46"/>
      <c r="C178" s="28"/>
      <c r="D178" s="28"/>
      <c r="E178" s="28"/>
      <c r="F178" s="28"/>
      <c r="G178" s="28"/>
      <c r="H178" s="28"/>
      <c r="I178" s="28"/>
      <c r="J178" s="49"/>
      <c r="K178" s="28"/>
      <c r="L178" s="27"/>
      <c r="M178" s="28"/>
      <c r="N178" s="28"/>
      <c r="O178" s="28"/>
      <c r="P178" s="54"/>
      <c r="Q178" s="54"/>
      <c r="R178" s="54"/>
      <c r="S178" s="28"/>
      <c r="T178" s="28"/>
      <c r="U178" s="28"/>
      <c r="V178" s="28"/>
      <c r="W178" s="28"/>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row>
    <row r="179" ht="14.6" customHeight="1">
      <c r="A179" s="43"/>
      <c r="B179" s="46"/>
      <c r="C179" s="47"/>
      <c r="D179" s="28"/>
      <c r="E179" s="28"/>
      <c r="F179" s="28"/>
      <c r="G179" s="43"/>
      <c r="H179" s="28"/>
      <c r="I179" s="28"/>
      <c r="J179" s="49"/>
      <c r="K179" s="54"/>
      <c r="L179" s="50"/>
      <c r="M179" s="49"/>
      <c r="N179" s="54"/>
      <c r="O179" s="28"/>
      <c r="P179" s="54"/>
      <c r="Q179" s="54"/>
      <c r="R179" s="54"/>
      <c r="S179" s="47"/>
      <c r="T179" s="47"/>
      <c r="U179" s="47"/>
      <c r="V179" s="28"/>
      <c r="W179" s="28"/>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row>
    <row r="180" ht="14.6" customHeight="1">
      <c r="A180" s="43"/>
      <c r="B180" s="46"/>
      <c r="C180" s="47"/>
      <c r="D180" s="28"/>
      <c r="E180" s="28"/>
      <c r="F180" s="28"/>
      <c r="G180" s="28"/>
      <c r="H180" s="28"/>
      <c r="I180" s="28"/>
      <c r="J180" s="49"/>
      <c r="K180" s="54"/>
      <c r="L180" s="50"/>
      <c r="M180" s="49"/>
      <c r="N180" s="54"/>
      <c r="O180" s="28"/>
      <c r="P180" s="54"/>
      <c r="Q180" s="54"/>
      <c r="R180" s="54"/>
      <c r="S180" s="47"/>
      <c r="T180" s="47"/>
      <c r="U180" s="47"/>
      <c r="V180" s="28"/>
      <c r="W180" s="28"/>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row>
    <row r="181" ht="14.6" customHeight="1">
      <c r="A181" s="28"/>
      <c r="B181" s="46"/>
      <c r="C181" s="28"/>
      <c r="D181" s="28"/>
      <c r="E181" s="28"/>
      <c r="F181" s="28"/>
      <c r="G181" s="28"/>
      <c r="H181" s="28"/>
      <c r="I181" s="28"/>
      <c r="J181" s="28"/>
      <c r="K181" s="28"/>
      <c r="L181" s="50"/>
      <c r="M181" s="28"/>
      <c r="N181" s="28"/>
      <c r="O181" s="28"/>
      <c r="P181" s="54"/>
      <c r="Q181" s="54"/>
      <c r="R181" s="54"/>
      <c r="S181" s="28"/>
      <c r="T181" s="28"/>
      <c r="U181" s="28"/>
      <c r="V181" s="28"/>
      <c r="W181" s="28"/>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row>
    <row r="182" ht="14.6" customHeight="1">
      <c r="A182" s="28"/>
      <c r="B182" s="46"/>
      <c r="C182" s="28"/>
      <c r="D182" s="28"/>
      <c r="E182" s="28"/>
      <c r="F182" s="28"/>
      <c r="G182" s="28"/>
      <c r="H182" s="28"/>
      <c r="I182" s="28"/>
      <c r="J182" s="28"/>
      <c r="K182" s="54"/>
      <c r="L182" s="50"/>
      <c r="M182" s="49"/>
      <c r="N182" s="28"/>
      <c r="O182" s="28"/>
      <c r="P182" s="54"/>
      <c r="Q182" s="54"/>
      <c r="R182" s="54"/>
      <c r="S182" s="28"/>
      <c r="T182" s="28"/>
      <c r="U182" s="28"/>
      <c r="V182" s="28"/>
      <c r="W182" s="28"/>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row>
    <row r="183" ht="14.6" customHeight="1">
      <c r="A183" s="28"/>
      <c r="B183" s="46"/>
      <c r="C183" s="28"/>
      <c r="D183" s="28"/>
      <c r="E183" s="28"/>
      <c r="F183" s="28"/>
      <c r="G183" s="28"/>
      <c r="H183" s="28"/>
      <c r="I183" s="28"/>
      <c r="J183" t="s" s="33">
        <v>365</v>
      </c>
      <c r="K183" t="s" s="33">
        <v>366</v>
      </c>
      <c r="L183" t="s" s="32">
        <v>367</v>
      </c>
      <c r="M183" t="s" s="33">
        <v>368</v>
      </c>
      <c r="N183" t="s" s="33">
        <v>369</v>
      </c>
      <c r="O183" s="28"/>
      <c r="P183" s="54"/>
      <c r="Q183" s="54"/>
      <c r="R183" s="54"/>
      <c r="S183" s="28"/>
      <c r="T183" s="28"/>
      <c r="U183" s="28"/>
      <c r="V183" s="28"/>
      <c r="W183" s="28"/>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row>
    <row r="184" ht="14.6" customHeight="1">
      <c r="A184" s="28"/>
      <c r="B184" s="46"/>
      <c r="C184" s="28"/>
      <c r="D184" s="28"/>
      <c r="E184" s="28"/>
      <c r="F184" s="28"/>
      <c r="G184" s="28"/>
      <c r="H184" s="28"/>
      <c r="I184" s="28"/>
      <c r="J184" t="s" s="33">
        <v>370</v>
      </c>
      <c r="K184" t="s" s="33">
        <v>371</v>
      </c>
      <c r="L184" t="s" s="32">
        <v>372</v>
      </c>
      <c r="M184" s="54">
        <v>39.79</v>
      </c>
      <c r="N184" s="54">
        <v>34.53</v>
      </c>
      <c r="O184" s="28"/>
      <c r="P184" s="28"/>
      <c r="Q184" s="28"/>
      <c r="R184" s="28"/>
      <c r="S184" s="28"/>
      <c r="T184" s="28"/>
      <c r="U184" s="28"/>
      <c r="V184" s="28"/>
      <c r="W184" s="28"/>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row>
    <row r="185" ht="14.6" customHeight="1">
      <c r="A185" s="28"/>
      <c r="B185" s="46"/>
      <c r="C185" s="28"/>
      <c r="D185" s="28"/>
      <c r="E185" s="28"/>
      <c r="F185" s="28"/>
      <c r="G185" s="28"/>
      <c r="H185" s="28"/>
      <c r="I185" s="28"/>
      <c r="J185" t="s" s="33">
        <v>373</v>
      </c>
      <c r="K185" t="s" s="33">
        <v>371</v>
      </c>
      <c r="L185" t="s" s="32">
        <v>374</v>
      </c>
      <c r="M185" s="54">
        <v>6.29</v>
      </c>
      <c r="N185" s="54">
        <v>5.46</v>
      </c>
      <c r="O185" s="28"/>
      <c r="P185" s="28"/>
      <c r="Q185" s="28"/>
      <c r="R185" s="28"/>
      <c r="S185" s="28"/>
      <c r="T185" s="28"/>
      <c r="U185" s="28"/>
      <c r="V185" s="28"/>
      <c r="W185" s="28"/>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row>
    <row r="186" ht="14.6" customHeight="1">
      <c r="A186" s="28"/>
      <c r="B186" s="46"/>
      <c r="C186" s="28"/>
      <c r="D186" s="28"/>
      <c r="E186" s="28"/>
      <c r="F186" s="28"/>
      <c r="G186" s="28"/>
      <c r="H186" s="28"/>
      <c r="I186" s="28"/>
      <c r="J186" t="s" s="33">
        <v>375</v>
      </c>
      <c r="K186" t="s" s="33">
        <v>371</v>
      </c>
      <c r="L186" t="s" s="32">
        <v>376</v>
      </c>
      <c r="M186" s="54">
        <v>2.006</v>
      </c>
      <c r="N186" s="54">
        <v>1.74</v>
      </c>
      <c r="O186" s="28"/>
      <c r="P186" s="28"/>
      <c r="Q186" s="28"/>
      <c r="R186" s="28"/>
      <c r="S186" s="28"/>
      <c r="T186" s="28"/>
      <c r="U186" s="28"/>
      <c r="V186" s="28"/>
      <c r="W186" s="28"/>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row>
    <row r="187" ht="14.6" customHeight="1">
      <c r="A187" s="28"/>
      <c r="B187" s="46"/>
      <c r="C187" s="28"/>
      <c r="D187" s="28"/>
      <c r="E187" s="28"/>
      <c r="F187" s="28"/>
      <c r="G187" s="28"/>
      <c r="H187" s="28"/>
      <c r="I187" s="28"/>
      <c r="J187" s="28"/>
      <c r="K187" s="28"/>
      <c r="L187" s="27"/>
      <c r="M187" s="28"/>
      <c r="N187" s="28"/>
      <c r="O187" s="28"/>
      <c r="P187" s="28"/>
      <c r="Q187" s="28"/>
      <c r="R187" s="28"/>
      <c r="S187" s="28"/>
      <c r="T187" s="28"/>
      <c r="U187" s="28"/>
      <c r="V187" s="28"/>
      <c r="W187" s="28"/>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row>
    <row r="188" ht="14.6" customHeight="1">
      <c r="A188" s="28"/>
      <c r="B188" s="46"/>
      <c r="C188" s="28"/>
      <c r="D188" s="28"/>
      <c r="E188" s="28"/>
      <c r="F188" s="28"/>
      <c r="G188" s="28"/>
      <c r="H188" s="28"/>
      <c r="I188" s="28"/>
      <c r="J188" s="28"/>
      <c r="K188" s="28"/>
      <c r="L188" s="27"/>
      <c r="M188" s="28"/>
      <c r="N188" s="28"/>
      <c r="O188" s="28"/>
      <c r="P188" s="28"/>
      <c r="Q188" s="28"/>
      <c r="R188" s="28"/>
      <c r="S188" s="28"/>
      <c r="T188" s="28"/>
      <c r="U188" s="28"/>
      <c r="V188" s="28"/>
      <c r="W188" s="28"/>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row>
    <row r="189" ht="14.6" customHeight="1">
      <c r="A189" s="28"/>
      <c r="B189" s="46"/>
      <c r="C189" s="28"/>
      <c r="D189" s="28"/>
      <c r="E189" s="28"/>
      <c r="F189" s="28"/>
      <c r="G189" s="28"/>
      <c r="H189" s="28"/>
      <c r="I189" s="28"/>
      <c r="J189" s="28"/>
      <c r="K189" s="28"/>
      <c r="L189" s="27"/>
      <c r="M189" s="28"/>
      <c r="N189" s="28"/>
      <c r="O189" s="28"/>
      <c r="P189" s="28"/>
      <c r="Q189" s="28"/>
      <c r="R189" s="28"/>
      <c r="S189" s="28"/>
      <c r="T189" s="28"/>
      <c r="U189" s="28"/>
      <c r="V189" s="28"/>
      <c r="W189" s="28"/>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row>
    <row r="190" ht="14.6" customHeight="1">
      <c r="A190" s="28"/>
      <c r="B190" s="46"/>
      <c r="C190" s="28"/>
      <c r="D190" s="28"/>
      <c r="E190" s="28"/>
      <c r="F190" s="28"/>
      <c r="G190" s="28"/>
      <c r="H190" s="28"/>
      <c r="I190" s="28"/>
      <c r="J190" s="28"/>
      <c r="K190" s="28"/>
      <c r="L190" s="27"/>
      <c r="M190" s="28"/>
      <c r="N190" s="28"/>
      <c r="O190" s="28"/>
      <c r="P190" s="28"/>
      <c r="Q190" s="28"/>
      <c r="R190" s="28"/>
      <c r="S190" s="28"/>
      <c r="T190" s="28"/>
      <c r="U190" s="28"/>
      <c r="V190" s="28"/>
      <c r="W190" s="28"/>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row>
    <row r="191" ht="14.6" customHeight="1">
      <c r="A191" s="28"/>
      <c r="B191" s="46"/>
      <c r="C191" s="28"/>
      <c r="D191" s="28"/>
      <c r="E191" s="28"/>
      <c r="F191" s="28"/>
      <c r="G191" s="28"/>
      <c r="H191" s="28"/>
      <c r="I191" s="28"/>
      <c r="J191" s="28"/>
      <c r="K191" s="28"/>
      <c r="L191" s="27"/>
      <c r="M191" s="28"/>
      <c r="N191" s="28"/>
      <c r="O191" s="28"/>
      <c r="P191" s="28"/>
      <c r="Q191" s="28"/>
      <c r="R191" s="28"/>
      <c r="S191" s="28"/>
      <c r="T191" s="28"/>
      <c r="U191" s="28"/>
      <c r="V191" s="28"/>
      <c r="W191" s="28"/>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row>
    <row r="192" ht="14.6" customHeight="1">
      <c r="A192" s="28"/>
      <c r="B192" s="46"/>
      <c r="C192" s="28"/>
      <c r="D192" s="28"/>
      <c r="E192" s="28"/>
      <c r="F192" s="28"/>
      <c r="G192" s="28"/>
      <c r="H192" s="28"/>
      <c r="I192" s="28"/>
      <c r="J192" s="28"/>
      <c r="K192" s="28"/>
      <c r="L192" s="27"/>
      <c r="M192" s="28"/>
      <c r="N192" s="28"/>
      <c r="O192" s="28"/>
      <c r="P192" s="28"/>
      <c r="Q192" s="28"/>
      <c r="R192" s="28"/>
      <c r="S192" s="28"/>
      <c r="T192" s="28"/>
      <c r="U192" s="28"/>
      <c r="V192" s="28"/>
      <c r="W192" s="28"/>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row>
    <row r="193" ht="14.6" customHeight="1">
      <c r="A193" s="28"/>
      <c r="B193" s="46"/>
      <c r="C193" s="28"/>
      <c r="D193" s="28"/>
      <c r="E193" s="28"/>
      <c r="F193" s="28"/>
      <c r="G193" s="28"/>
      <c r="H193" s="28"/>
      <c r="I193" s="28"/>
      <c r="J193" s="28"/>
      <c r="K193" s="28"/>
      <c r="L193" s="27"/>
      <c r="M193" s="28"/>
      <c r="N193" s="28"/>
      <c r="O193" s="28"/>
      <c r="P193" s="28"/>
      <c r="Q193" s="28"/>
      <c r="R193" s="28"/>
      <c r="S193" s="28"/>
      <c r="T193" s="28"/>
      <c r="U193" s="28"/>
      <c r="V193" s="28"/>
      <c r="W193" s="28"/>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row>
    <row r="194" ht="14.6" customHeight="1">
      <c r="A194" s="28"/>
      <c r="B194" s="46"/>
      <c r="C194" s="28"/>
      <c r="D194" s="28"/>
      <c r="E194" s="28"/>
      <c r="F194" s="28"/>
      <c r="G194" s="28"/>
      <c r="H194" s="28"/>
      <c r="I194" s="28"/>
      <c r="J194" s="28"/>
      <c r="K194" s="28"/>
      <c r="L194" s="27"/>
      <c r="M194" s="28"/>
      <c r="N194" s="28"/>
      <c r="O194" s="28"/>
      <c r="P194" s="28"/>
      <c r="Q194" s="28"/>
      <c r="R194" s="28"/>
      <c r="S194" s="28"/>
      <c r="T194" s="28"/>
      <c r="U194" s="28"/>
      <c r="V194" s="28"/>
      <c r="W194" s="28"/>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row>
    <row r="195" ht="14.6" customHeight="1">
      <c r="A195" s="28"/>
      <c r="B195" s="46"/>
      <c r="C195" s="28"/>
      <c r="D195" s="28"/>
      <c r="E195" s="28"/>
      <c r="F195" s="28"/>
      <c r="G195" s="28"/>
      <c r="H195" s="28"/>
      <c r="I195" s="28"/>
      <c r="J195" s="28"/>
      <c r="K195" s="28"/>
      <c r="L195" s="27"/>
      <c r="M195" s="28"/>
      <c r="N195" s="28"/>
      <c r="O195" s="28"/>
      <c r="P195" s="28"/>
      <c r="Q195" s="28"/>
      <c r="R195" s="28"/>
      <c r="S195" s="28"/>
      <c r="T195" s="28"/>
      <c r="U195" s="28"/>
      <c r="V195" s="28"/>
      <c r="W195" s="28"/>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row>
    <row r="196" ht="14.6" customHeight="1">
      <c r="A196" s="28"/>
      <c r="B196" s="46"/>
      <c r="C196" s="28"/>
      <c r="D196" s="28"/>
      <c r="E196" s="28"/>
      <c r="F196" s="28"/>
      <c r="G196" s="28"/>
      <c r="H196" s="28"/>
      <c r="I196" s="28"/>
      <c r="J196" s="28"/>
      <c r="K196" s="28"/>
      <c r="L196" s="27"/>
      <c r="M196" s="28"/>
      <c r="N196" s="28"/>
      <c r="O196" s="28"/>
      <c r="P196" s="28"/>
      <c r="Q196" s="28"/>
      <c r="R196" s="28"/>
      <c r="S196" s="28"/>
      <c r="T196" s="28"/>
      <c r="U196" s="28"/>
      <c r="V196" s="28"/>
      <c r="W196" s="28"/>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row>
    <row r="197" ht="14.6" customHeight="1">
      <c r="A197" s="28"/>
      <c r="B197" s="46"/>
      <c r="C197" s="28"/>
      <c r="D197" s="28"/>
      <c r="E197" s="28"/>
      <c r="F197" s="28"/>
      <c r="G197" s="28"/>
      <c r="H197" s="28"/>
      <c r="I197" s="28"/>
      <c r="J197" s="28"/>
      <c r="K197" s="28"/>
      <c r="L197" s="27"/>
      <c r="M197" s="28"/>
      <c r="N197" s="28"/>
      <c r="O197" s="28"/>
      <c r="P197" s="28"/>
      <c r="Q197" s="28"/>
      <c r="R197" s="28"/>
      <c r="S197" s="28"/>
      <c r="T197" s="28"/>
      <c r="U197" s="28"/>
      <c r="V197" s="28"/>
      <c r="W197" s="28"/>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row>
    <row r="198" ht="14.6" customHeight="1">
      <c r="A198" s="28"/>
      <c r="B198" s="46"/>
      <c r="C198" s="28"/>
      <c r="D198" s="28"/>
      <c r="E198" s="28"/>
      <c r="F198" s="28"/>
      <c r="G198" s="28"/>
      <c r="H198" s="28"/>
      <c r="I198" s="28"/>
      <c r="J198" s="28"/>
      <c r="K198" s="28"/>
      <c r="L198" s="27"/>
      <c r="M198" s="28"/>
      <c r="N198" s="28"/>
      <c r="O198" s="28"/>
      <c r="P198" s="28"/>
      <c r="Q198" s="28"/>
      <c r="R198" s="28"/>
      <c r="S198" s="28"/>
      <c r="T198" s="28"/>
      <c r="U198" s="28"/>
      <c r="V198" s="28"/>
      <c r="W198" s="28"/>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row>
    <row r="199" ht="14.6" customHeight="1">
      <c r="A199" s="28"/>
      <c r="B199" s="46"/>
      <c r="C199" s="28"/>
      <c r="D199" s="28"/>
      <c r="E199" s="28"/>
      <c r="F199" s="28"/>
      <c r="G199" s="28"/>
      <c r="H199" s="28"/>
      <c r="I199" s="28"/>
      <c r="J199" s="28"/>
      <c r="K199" s="28"/>
      <c r="L199" s="27"/>
      <c r="M199" s="28"/>
      <c r="N199" s="28"/>
      <c r="O199" s="28"/>
      <c r="P199" s="28"/>
      <c r="Q199" s="28"/>
      <c r="R199" s="28"/>
      <c r="S199" s="28"/>
      <c r="T199" s="28"/>
      <c r="U199" s="28"/>
      <c r="V199" s="28"/>
      <c r="W199" s="28"/>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row>
    <row r="200" ht="14.6" customHeight="1">
      <c r="A200" s="28"/>
      <c r="B200" s="46"/>
      <c r="C200" s="28"/>
      <c r="D200" s="28"/>
      <c r="E200" s="28"/>
      <c r="F200" s="28"/>
      <c r="G200" s="28"/>
      <c r="H200" s="28"/>
      <c r="I200" s="28"/>
      <c r="J200" s="28"/>
      <c r="K200" s="28"/>
      <c r="L200" s="27"/>
      <c r="M200" s="28"/>
      <c r="N200" s="28"/>
      <c r="O200" s="28"/>
      <c r="P200" s="28"/>
      <c r="Q200" s="28"/>
      <c r="R200" s="28"/>
      <c r="S200" s="28"/>
      <c r="T200" s="28"/>
      <c r="U200" s="28"/>
      <c r="V200" s="28"/>
      <c r="W200" s="28"/>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row>
    <row r="201" ht="14.6" customHeight="1">
      <c r="A201" s="28"/>
      <c r="B201" s="46"/>
      <c r="C201" s="28"/>
      <c r="D201" s="28"/>
      <c r="E201" s="28"/>
      <c r="F201" s="28"/>
      <c r="G201" s="28"/>
      <c r="H201" s="28"/>
      <c r="I201" s="28"/>
      <c r="J201" s="28"/>
      <c r="K201" s="28"/>
      <c r="L201" s="27"/>
      <c r="M201" s="28"/>
      <c r="N201" s="28"/>
      <c r="O201" s="28"/>
      <c r="P201" s="28"/>
      <c r="Q201" s="28"/>
      <c r="R201" s="28"/>
      <c r="S201" s="28"/>
      <c r="T201" s="28"/>
      <c r="U201" s="28"/>
      <c r="V201" s="28"/>
      <c r="W201" s="28"/>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row>
    <row r="202" ht="14.6" customHeight="1">
      <c r="A202" s="28"/>
      <c r="B202" s="46"/>
      <c r="C202" s="28"/>
      <c r="D202" s="28"/>
      <c r="E202" s="28"/>
      <c r="F202" s="28"/>
      <c r="G202" s="28"/>
      <c r="H202" s="28"/>
      <c r="I202" s="28"/>
      <c r="J202" s="28"/>
      <c r="K202" s="28"/>
      <c r="L202" s="27"/>
      <c r="M202" s="28"/>
      <c r="N202" s="28"/>
      <c r="O202" s="28"/>
      <c r="P202" s="28"/>
      <c r="Q202" s="28"/>
      <c r="R202" s="28"/>
      <c r="S202" s="28"/>
      <c r="T202" s="28"/>
      <c r="U202" s="28"/>
      <c r="V202" s="28"/>
      <c r="W202" s="28"/>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row>
    <row r="203" ht="14.6" customHeight="1">
      <c r="A203" s="28"/>
      <c r="B203" s="46"/>
      <c r="C203" s="28"/>
      <c r="D203" s="28"/>
      <c r="E203" s="28"/>
      <c r="F203" s="28"/>
      <c r="G203" s="28"/>
      <c r="H203" s="28"/>
      <c r="I203" s="28"/>
      <c r="J203" s="28"/>
      <c r="K203" s="28"/>
      <c r="L203" s="27"/>
      <c r="M203" s="28"/>
      <c r="N203" s="28"/>
      <c r="O203" s="28"/>
      <c r="P203" s="28"/>
      <c r="Q203" s="28"/>
      <c r="R203" s="28"/>
      <c r="S203" s="28"/>
      <c r="T203" s="28"/>
      <c r="U203" s="28"/>
      <c r="V203" s="28"/>
      <c r="W203" s="28"/>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row>
    <row r="204" ht="14.6" customHeight="1">
      <c r="A204" s="28"/>
      <c r="B204" s="46"/>
      <c r="C204" s="28"/>
      <c r="D204" s="28"/>
      <c r="E204" s="28"/>
      <c r="F204" s="28"/>
      <c r="G204" s="28"/>
      <c r="H204" s="28"/>
      <c r="I204" s="28"/>
      <c r="J204" s="28"/>
      <c r="K204" s="28"/>
      <c r="L204" s="27"/>
      <c r="M204" s="28"/>
      <c r="N204" s="28"/>
      <c r="O204" s="28"/>
      <c r="P204" s="28"/>
      <c r="Q204" s="28"/>
      <c r="R204" s="28"/>
      <c r="S204" s="28"/>
      <c r="T204" s="28"/>
      <c r="U204" s="28"/>
      <c r="V204" s="28"/>
      <c r="W204" s="28"/>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row>
    <row r="205" ht="14.6" customHeight="1">
      <c r="A205" s="28"/>
      <c r="B205" s="46"/>
      <c r="C205" s="28"/>
      <c r="D205" s="28"/>
      <c r="E205" s="28"/>
      <c r="F205" s="28"/>
      <c r="G205" s="28"/>
      <c r="H205" s="28"/>
      <c r="I205" s="28"/>
      <c r="J205" s="28"/>
      <c r="K205" s="28"/>
      <c r="L205" s="27"/>
      <c r="M205" s="28"/>
      <c r="N205" s="28"/>
      <c r="O205" s="28"/>
      <c r="P205" s="28"/>
      <c r="Q205" s="28"/>
      <c r="R205" s="28"/>
      <c r="S205" s="28"/>
      <c r="T205" s="28"/>
      <c r="U205" s="28"/>
      <c r="V205" s="28"/>
      <c r="W205" s="28"/>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row>
    <row r="206" ht="14.6" customHeight="1">
      <c r="A206" s="28"/>
      <c r="B206" s="46"/>
      <c r="C206" s="28"/>
      <c r="D206" s="28"/>
      <c r="E206" s="28"/>
      <c r="F206" s="28"/>
      <c r="G206" s="28"/>
      <c r="H206" s="28"/>
      <c r="I206" s="28"/>
      <c r="J206" s="28"/>
      <c r="K206" s="28"/>
      <c r="L206" s="27"/>
      <c r="M206" s="28"/>
      <c r="N206" s="28"/>
      <c r="O206" s="28"/>
      <c r="P206" s="28"/>
      <c r="Q206" s="28"/>
      <c r="R206" s="28"/>
      <c r="S206" s="28"/>
      <c r="T206" s="28"/>
      <c r="U206" s="28"/>
      <c r="V206" s="28"/>
      <c r="W206" s="28"/>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row>
    <row r="207" ht="14.6" customHeight="1">
      <c r="A207" s="28"/>
      <c r="B207" s="46"/>
      <c r="C207" s="28"/>
      <c r="D207" s="28"/>
      <c r="E207" s="28"/>
      <c r="F207" s="28"/>
      <c r="G207" s="28"/>
      <c r="H207" s="28"/>
      <c r="I207" s="28"/>
      <c r="J207" s="28"/>
      <c r="K207" s="28"/>
      <c r="L207" s="27"/>
      <c r="M207" s="28"/>
      <c r="N207" s="28"/>
      <c r="O207" s="28"/>
      <c r="P207" s="28"/>
      <c r="Q207" s="28"/>
      <c r="R207" s="28"/>
      <c r="S207" s="28"/>
      <c r="T207" s="28"/>
      <c r="U207" s="28"/>
      <c r="V207" s="28"/>
      <c r="W207" s="28"/>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row>
    <row r="208" ht="14.6" customHeight="1">
      <c r="A208" s="28"/>
      <c r="B208" s="46"/>
      <c r="C208" s="28"/>
      <c r="D208" s="28"/>
      <c r="E208" s="28"/>
      <c r="F208" s="28"/>
      <c r="G208" s="28"/>
      <c r="H208" s="28"/>
      <c r="I208" s="28"/>
      <c r="J208" s="28"/>
      <c r="K208" s="28"/>
      <c r="L208" s="27"/>
      <c r="M208" s="28"/>
      <c r="N208" s="28"/>
      <c r="O208" s="28"/>
      <c r="P208" s="28"/>
      <c r="Q208" s="28"/>
      <c r="R208" s="28"/>
      <c r="S208" s="28"/>
      <c r="T208" s="28"/>
      <c r="U208" s="28"/>
      <c r="V208" s="28"/>
      <c r="W208" s="28"/>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row>
    <row r="209" ht="14.6" customHeight="1">
      <c r="A209" s="28"/>
      <c r="B209" s="46"/>
      <c r="C209" s="28"/>
      <c r="D209" s="28"/>
      <c r="E209" s="28"/>
      <c r="F209" s="28"/>
      <c r="G209" s="28"/>
      <c r="H209" s="28"/>
      <c r="I209" s="28"/>
      <c r="J209" s="28"/>
      <c r="K209" s="28"/>
      <c r="L209" s="27"/>
      <c r="M209" s="28"/>
      <c r="N209" s="28"/>
      <c r="O209" s="28"/>
      <c r="P209" s="28"/>
      <c r="Q209" s="28"/>
      <c r="R209" s="28"/>
      <c r="S209" s="28"/>
      <c r="T209" s="28"/>
      <c r="U209" s="28"/>
      <c r="V209" s="28"/>
      <c r="W209" s="28"/>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row>
    <row r="210" ht="14.6" customHeight="1">
      <c r="A210" s="28"/>
      <c r="B210" s="46"/>
      <c r="C210" s="28"/>
      <c r="D210" s="28"/>
      <c r="E210" s="28"/>
      <c r="F210" s="28"/>
      <c r="G210" s="28"/>
      <c r="H210" s="28"/>
      <c r="I210" s="28"/>
      <c r="J210" s="28"/>
      <c r="K210" s="28"/>
      <c r="L210" s="27"/>
      <c r="M210" s="28"/>
      <c r="N210" s="28"/>
      <c r="O210" s="28"/>
      <c r="P210" s="28"/>
      <c r="Q210" s="28"/>
      <c r="R210" s="28"/>
      <c r="S210" s="28"/>
      <c r="T210" s="28"/>
      <c r="U210" s="28"/>
      <c r="V210" s="28"/>
      <c r="W210" s="28"/>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row>
    <row r="211" ht="14.6" customHeight="1">
      <c r="A211" s="28"/>
      <c r="B211" s="46"/>
      <c r="C211" s="28"/>
      <c r="D211" s="28"/>
      <c r="E211" s="28"/>
      <c r="F211" s="28"/>
      <c r="G211" s="28"/>
      <c r="H211" s="28"/>
      <c r="I211" s="28"/>
      <c r="J211" s="28"/>
      <c r="K211" s="28"/>
      <c r="L211" s="27"/>
      <c r="M211" s="28"/>
      <c r="N211" s="28"/>
      <c r="O211" s="28"/>
      <c r="P211" s="28"/>
      <c r="Q211" s="28"/>
      <c r="R211" s="28"/>
      <c r="S211" s="28"/>
      <c r="T211" s="28"/>
      <c r="U211" s="28"/>
      <c r="V211" s="28"/>
      <c r="W211" s="28"/>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row>
    <row r="212" ht="14.6" customHeight="1">
      <c r="A212" s="28"/>
      <c r="B212" s="46"/>
      <c r="C212" s="28"/>
      <c r="D212" s="28"/>
      <c r="E212" s="28"/>
      <c r="F212" s="28"/>
      <c r="G212" s="28"/>
      <c r="H212" s="28"/>
      <c r="I212" s="28"/>
      <c r="J212" s="28"/>
      <c r="K212" s="28"/>
      <c r="L212" s="27"/>
      <c r="M212" s="28"/>
      <c r="N212" s="28"/>
      <c r="O212" s="28"/>
      <c r="P212" s="28"/>
      <c r="Q212" s="28"/>
      <c r="R212" s="28"/>
      <c r="S212" s="28"/>
      <c r="T212" s="28"/>
      <c r="U212" s="28"/>
      <c r="V212" s="28"/>
      <c r="W212" s="28"/>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row>
    <row r="213" ht="14.6" customHeight="1">
      <c r="A213" s="28"/>
      <c r="B213" s="46"/>
      <c r="C213" s="28"/>
      <c r="D213" s="28"/>
      <c r="E213" s="28"/>
      <c r="F213" s="28"/>
      <c r="G213" s="28"/>
      <c r="H213" s="28"/>
      <c r="I213" s="28"/>
      <c r="J213" s="28"/>
      <c r="K213" s="28"/>
      <c r="L213" s="27"/>
      <c r="M213" s="28"/>
      <c r="N213" s="28"/>
      <c r="O213" s="28"/>
      <c r="P213" s="28"/>
      <c r="Q213" s="28"/>
      <c r="R213" s="28"/>
      <c r="S213" s="28"/>
      <c r="T213" s="28"/>
      <c r="U213" s="28"/>
      <c r="V213" s="28"/>
      <c r="W213" s="28"/>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row>
    <row r="214" ht="14.6" customHeight="1">
      <c r="A214" s="28"/>
      <c r="B214" s="46"/>
      <c r="C214" s="28"/>
      <c r="D214" s="28"/>
      <c r="E214" s="28"/>
      <c r="F214" s="28"/>
      <c r="G214" s="28"/>
      <c r="H214" s="28"/>
      <c r="I214" s="28"/>
      <c r="J214" s="28"/>
      <c r="K214" s="28"/>
      <c r="L214" s="27"/>
      <c r="M214" s="28"/>
      <c r="N214" s="28"/>
      <c r="O214" s="28"/>
      <c r="P214" s="28"/>
      <c r="Q214" s="28"/>
      <c r="R214" s="28"/>
      <c r="S214" s="28"/>
      <c r="T214" s="28"/>
      <c r="U214" s="28"/>
      <c r="V214" s="28"/>
      <c r="W214" s="28"/>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row>
    <row r="215" ht="14.6" customHeight="1">
      <c r="A215" s="28"/>
      <c r="B215" s="46"/>
      <c r="C215" s="28"/>
      <c r="D215" s="28"/>
      <c r="E215" s="28"/>
      <c r="F215" s="28"/>
      <c r="G215" s="28"/>
      <c r="H215" s="28"/>
      <c r="I215" s="28"/>
      <c r="J215" s="28"/>
      <c r="K215" s="28"/>
      <c r="L215" s="27"/>
      <c r="M215" s="28"/>
      <c r="N215" s="28"/>
      <c r="O215" s="28"/>
      <c r="P215" s="28"/>
      <c r="Q215" s="28"/>
      <c r="R215" s="28"/>
      <c r="S215" s="28"/>
      <c r="T215" s="28"/>
      <c r="U215" s="28"/>
      <c r="V215" s="28"/>
      <c r="W215" s="28"/>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row>
    <row r="216" ht="14.6" customHeight="1">
      <c r="A216" s="28"/>
      <c r="B216" s="46"/>
      <c r="C216" s="28"/>
      <c r="D216" s="28"/>
      <c r="E216" s="28"/>
      <c r="F216" s="28"/>
      <c r="G216" s="28"/>
      <c r="H216" s="28"/>
      <c r="I216" s="28"/>
      <c r="J216" s="28"/>
      <c r="K216" s="28"/>
      <c r="L216" s="27"/>
      <c r="M216" s="28"/>
      <c r="N216" s="28"/>
      <c r="O216" s="28"/>
      <c r="P216" s="28"/>
      <c r="Q216" s="28"/>
      <c r="R216" s="28"/>
      <c r="S216" s="28"/>
      <c r="T216" s="28"/>
      <c r="U216" s="28"/>
      <c r="V216" s="28"/>
      <c r="W216" s="28"/>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row>
    <row r="217" ht="14.6" customHeight="1">
      <c r="A217" s="28"/>
      <c r="B217" s="46"/>
      <c r="C217" s="28"/>
      <c r="D217" s="28"/>
      <c r="E217" s="28"/>
      <c r="F217" s="28"/>
      <c r="G217" s="28"/>
      <c r="H217" s="28"/>
      <c r="I217" s="28"/>
      <c r="J217" s="28"/>
      <c r="K217" s="28"/>
      <c r="L217" s="27"/>
      <c r="M217" s="28"/>
      <c r="N217" s="28"/>
      <c r="O217" s="28"/>
      <c r="P217" s="28"/>
      <c r="Q217" s="28"/>
      <c r="R217" s="28"/>
      <c r="S217" s="28"/>
      <c r="T217" s="28"/>
      <c r="U217" s="28"/>
      <c r="V217" s="28"/>
      <c r="W217" s="28"/>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row>
    <row r="218" ht="14.6" customHeight="1">
      <c r="A218" s="28"/>
      <c r="B218" s="46"/>
      <c r="C218" s="28"/>
      <c r="D218" s="28"/>
      <c r="E218" s="28"/>
      <c r="F218" s="28"/>
      <c r="G218" s="28"/>
      <c r="H218" s="28"/>
      <c r="I218" s="28"/>
      <c r="J218" s="28"/>
      <c r="K218" s="28"/>
      <c r="L218" s="27"/>
      <c r="M218" s="28"/>
      <c r="N218" s="28"/>
      <c r="O218" s="28"/>
      <c r="P218" s="28"/>
      <c r="Q218" s="28"/>
      <c r="R218" s="28"/>
      <c r="S218" s="28"/>
      <c r="T218" s="28"/>
      <c r="U218" s="28"/>
      <c r="V218" s="28"/>
      <c r="W218" s="28"/>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row>
    <row r="219" ht="14.6" customHeight="1">
      <c r="A219" s="28"/>
      <c r="B219" s="46"/>
      <c r="C219" s="28"/>
      <c r="D219" s="28"/>
      <c r="E219" s="28"/>
      <c r="F219" s="28"/>
      <c r="G219" s="28"/>
      <c r="H219" s="28"/>
      <c r="I219" s="28"/>
      <c r="J219" s="28"/>
      <c r="K219" s="28"/>
      <c r="L219" s="27"/>
      <c r="M219" s="28"/>
      <c r="N219" s="28"/>
      <c r="O219" s="28"/>
      <c r="P219" s="28"/>
      <c r="Q219" s="28"/>
      <c r="R219" s="28"/>
      <c r="S219" s="28"/>
      <c r="T219" s="28"/>
      <c r="U219" s="28"/>
      <c r="V219" s="28"/>
      <c r="W219" s="28"/>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row>
    <row r="220" ht="14.6" customHeight="1">
      <c r="A220" s="28"/>
      <c r="B220" s="46"/>
      <c r="C220" s="28"/>
      <c r="D220" s="28"/>
      <c r="E220" s="28"/>
      <c r="F220" s="28"/>
      <c r="G220" s="28"/>
      <c r="H220" s="28"/>
      <c r="I220" s="28"/>
      <c r="J220" s="28"/>
      <c r="K220" s="28"/>
      <c r="L220" s="27"/>
      <c r="M220" s="28"/>
      <c r="N220" s="28"/>
      <c r="O220" s="28"/>
      <c r="P220" s="28"/>
      <c r="Q220" s="28"/>
      <c r="R220" s="28"/>
      <c r="S220" s="28"/>
      <c r="T220" s="28"/>
      <c r="U220" s="28"/>
      <c r="V220" s="28"/>
      <c r="W220" s="28"/>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row>
    <row r="221" ht="14.6" customHeight="1">
      <c r="A221" s="28"/>
      <c r="B221" s="46"/>
      <c r="C221" s="28"/>
      <c r="D221" s="28"/>
      <c r="E221" s="28"/>
      <c r="F221" s="28"/>
      <c r="G221" s="28"/>
      <c r="H221" s="28"/>
      <c r="I221" s="28"/>
      <c r="J221" s="28"/>
      <c r="K221" s="28"/>
      <c r="L221" s="27"/>
      <c r="M221" s="28"/>
      <c r="N221" s="28"/>
      <c r="O221" s="28"/>
      <c r="P221" s="28"/>
      <c r="Q221" s="28"/>
      <c r="R221" s="28"/>
      <c r="S221" s="28"/>
      <c r="T221" s="28"/>
      <c r="U221" s="28"/>
      <c r="V221" s="28"/>
      <c r="W221" s="28"/>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row>
    <row r="222" ht="14.6" customHeight="1">
      <c r="A222" s="28"/>
      <c r="B222" s="46"/>
      <c r="C222" s="28"/>
      <c r="D222" s="28"/>
      <c r="E222" s="28"/>
      <c r="F222" s="28"/>
      <c r="G222" s="28"/>
      <c r="H222" s="28"/>
      <c r="I222" s="28"/>
      <c r="J222" s="28"/>
      <c r="K222" s="28"/>
      <c r="L222" s="27"/>
      <c r="M222" s="28"/>
      <c r="N222" s="28"/>
      <c r="O222" s="28"/>
      <c r="P222" s="28"/>
      <c r="Q222" s="28"/>
      <c r="R222" s="28"/>
      <c r="S222" s="28"/>
      <c r="T222" s="28"/>
      <c r="U222" s="28"/>
      <c r="V222" s="28"/>
      <c r="W222" s="28"/>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row>
    <row r="223" ht="14.6" customHeight="1">
      <c r="A223" s="28"/>
      <c r="B223" s="46"/>
      <c r="C223" s="28"/>
      <c r="D223" s="28"/>
      <c r="E223" s="28"/>
      <c r="F223" s="28"/>
      <c r="G223" s="28"/>
      <c r="H223" s="28"/>
      <c r="I223" s="28"/>
      <c r="J223" s="28"/>
      <c r="K223" s="28"/>
      <c r="L223" s="27"/>
      <c r="M223" s="28"/>
      <c r="N223" s="28"/>
      <c r="O223" s="28"/>
      <c r="P223" s="28"/>
      <c r="Q223" s="28"/>
      <c r="R223" s="28"/>
      <c r="S223" s="28"/>
      <c r="T223" s="28"/>
      <c r="U223" s="28"/>
      <c r="V223" s="28"/>
      <c r="W223" s="28"/>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row>
    <row r="224" ht="14.6" customHeight="1">
      <c r="A224" s="28"/>
      <c r="B224" s="46"/>
      <c r="C224" s="28"/>
      <c r="D224" s="28"/>
      <c r="E224" s="28"/>
      <c r="F224" s="28"/>
      <c r="G224" s="28"/>
      <c r="H224" s="28"/>
      <c r="I224" s="28"/>
      <c r="J224" s="28"/>
      <c r="K224" s="28"/>
      <c r="L224" s="27"/>
      <c r="M224" s="28"/>
      <c r="N224" s="28"/>
      <c r="O224" s="28"/>
      <c r="P224" s="28"/>
      <c r="Q224" s="28"/>
      <c r="R224" s="28"/>
      <c r="S224" s="28"/>
      <c r="T224" s="28"/>
      <c r="U224" s="28"/>
      <c r="V224" s="28"/>
      <c r="W224" s="28"/>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row>
    <row r="225" ht="14.6" customHeight="1">
      <c r="A225" s="28"/>
      <c r="B225" s="46"/>
      <c r="C225" s="28"/>
      <c r="D225" s="28"/>
      <c r="E225" s="28"/>
      <c r="F225" s="28"/>
      <c r="G225" s="28"/>
      <c r="H225" s="28"/>
      <c r="I225" s="28"/>
      <c r="J225" s="28"/>
      <c r="K225" s="28"/>
      <c r="L225" s="27"/>
      <c r="M225" s="28"/>
      <c r="N225" s="28"/>
      <c r="O225" s="28"/>
      <c r="P225" s="28"/>
      <c r="Q225" s="28"/>
      <c r="R225" s="28"/>
      <c r="S225" s="28"/>
      <c r="T225" s="28"/>
      <c r="U225" s="28"/>
      <c r="V225" s="28"/>
      <c r="W225" s="28"/>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row>
    <row r="226" ht="14.6" customHeight="1">
      <c r="A226" s="28"/>
      <c r="B226" s="46"/>
      <c r="C226" s="28"/>
      <c r="D226" s="28"/>
      <c r="E226" s="28"/>
      <c r="F226" s="28"/>
      <c r="G226" s="28"/>
      <c r="H226" s="28"/>
      <c r="I226" s="28"/>
      <c r="J226" s="28"/>
      <c r="K226" s="28"/>
      <c r="L226" s="27"/>
      <c r="M226" s="28"/>
      <c r="N226" s="28"/>
      <c r="O226" s="28"/>
      <c r="P226" s="28"/>
      <c r="Q226" s="28"/>
      <c r="R226" s="28"/>
      <c r="S226" s="28"/>
      <c r="T226" s="28"/>
      <c r="U226" s="28"/>
      <c r="V226" s="28"/>
      <c r="W226" s="28"/>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row>
    <row r="227" ht="14.6" customHeight="1">
      <c r="A227" s="28"/>
      <c r="B227" s="46"/>
      <c r="C227" s="28"/>
      <c r="D227" s="28"/>
      <c r="E227" s="28"/>
      <c r="F227" s="28"/>
      <c r="G227" s="28"/>
      <c r="H227" s="28"/>
      <c r="I227" s="28"/>
      <c r="J227" s="28"/>
      <c r="K227" s="28"/>
      <c r="L227" s="27"/>
      <c r="M227" s="28"/>
      <c r="N227" s="28"/>
      <c r="O227" s="28"/>
      <c r="P227" s="28"/>
      <c r="Q227" s="28"/>
      <c r="R227" s="28"/>
      <c r="S227" s="28"/>
      <c r="T227" s="28"/>
      <c r="U227" s="28"/>
      <c r="V227" s="28"/>
      <c r="W227" s="28"/>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row>
    <row r="228" ht="14.6" customHeight="1">
      <c r="A228" s="28"/>
      <c r="B228" s="46"/>
      <c r="C228" s="28"/>
      <c r="D228" s="28"/>
      <c r="E228" s="28"/>
      <c r="F228" s="28"/>
      <c r="G228" s="28"/>
      <c r="H228" s="28"/>
      <c r="I228" s="28"/>
      <c r="J228" s="28"/>
      <c r="K228" s="28"/>
      <c r="L228" s="27"/>
      <c r="M228" s="28"/>
      <c r="N228" s="28"/>
      <c r="O228" s="28"/>
      <c r="P228" s="28"/>
      <c r="Q228" s="28"/>
      <c r="R228" s="28"/>
      <c r="S228" s="28"/>
      <c r="T228" s="28"/>
      <c r="U228" s="28"/>
      <c r="V228" s="28"/>
      <c r="W228" s="28"/>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row>
    <row r="229" ht="14.6" customHeight="1">
      <c r="A229" s="28"/>
      <c r="B229" s="46"/>
      <c r="C229" s="28"/>
      <c r="D229" s="28"/>
      <c r="E229" s="28"/>
      <c r="F229" s="28"/>
      <c r="G229" s="28"/>
      <c r="H229" s="28"/>
      <c r="I229" s="28"/>
      <c r="J229" s="28"/>
      <c r="K229" s="28"/>
      <c r="L229" s="27"/>
      <c r="M229" s="28"/>
      <c r="N229" s="28"/>
      <c r="O229" s="28"/>
      <c r="P229" s="28"/>
      <c r="Q229" s="28"/>
      <c r="R229" s="28"/>
      <c r="S229" s="28"/>
      <c r="T229" s="28"/>
      <c r="U229" s="28"/>
      <c r="V229" s="28"/>
      <c r="W229" s="28"/>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row>
    <row r="230" ht="14.6" customHeight="1">
      <c r="A230" s="28"/>
      <c r="B230" s="46"/>
      <c r="C230" s="28"/>
      <c r="D230" s="28"/>
      <c r="E230" s="28"/>
      <c r="F230" s="28"/>
      <c r="G230" s="28"/>
      <c r="H230" s="28"/>
      <c r="I230" s="28"/>
      <c r="J230" s="28"/>
      <c r="K230" s="28"/>
      <c r="L230" s="27"/>
      <c r="M230" s="28"/>
      <c r="N230" s="28"/>
      <c r="O230" s="28"/>
      <c r="P230" s="28"/>
      <c r="Q230" s="28"/>
      <c r="R230" s="28"/>
      <c r="S230" s="28"/>
      <c r="T230" s="28"/>
      <c r="U230" s="28"/>
      <c r="V230" s="28"/>
      <c r="W230" s="28"/>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row>
    <row r="231" ht="14.6" customHeight="1">
      <c r="A231" s="28"/>
      <c r="B231" s="46"/>
      <c r="C231" s="28"/>
      <c r="D231" s="28"/>
      <c r="E231" s="28"/>
      <c r="F231" s="28"/>
      <c r="G231" s="28"/>
      <c r="H231" s="28"/>
      <c r="I231" s="28"/>
      <c r="J231" s="28"/>
      <c r="K231" s="28"/>
      <c r="L231" s="27"/>
      <c r="M231" s="28"/>
      <c r="N231" s="28"/>
      <c r="O231" s="28"/>
      <c r="P231" s="28"/>
      <c r="Q231" s="28"/>
      <c r="R231" s="28"/>
      <c r="S231" s="28"/>
      <c r="T231" s="28"/>
      <c r="U231" s="28"/>
      <c r="V231" s="28"/>
      <c r="W231" s="28"/>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row>
    <row r="232" ht="14.6" customHeight="1">
      <c r="A232" s="28"/>
      <c r="B232" s="46"/>
      <c r="C232" s="28"/>
      <c r="D232" s="28"/>
      <c r="E232" s="28"/>
      <c r="F232" s="28"/>
      <c r="G232" s="28"/>
      <c r="H232" s="28"/>
      <c r="I232" s="28"/>
      <c r="J232" s="28"/>
      <c r="K232" s="28"/>
      <c r="L232" s="27"/>
      <c r="M232" s="28"/>
      <c r="N232" s="28"/>
      <c r="O232" s="28"/>
      <c r="P232" s="28"/>
      <c r="Q232" s="28"/>
      <c r="R232" s="28"/>
      <c r="S232" s="28"/>
      <c r="T232" s="28"/>
      <c r="U232" s="28"/>
      <c r="V232" s="28"/>
      <c r="W232" s="28"/>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row>
    <row r="233" ht="14.6" customHeight="1">
      <c r="A233" s="28"/>
      <c r="B233" s="46"/>
      <c r="C233" s="28"/>
      <c r="D233" s="28"/>
      <c r="E233" s="28"/>
      <c r="F233" s="28"/>
      <c r="G233" s="28"/>
      <c r="H233" s="28"/>
      <c r="I233" s="28"/>
      <c r="J233" s="28"/>
      <c r="K233" s="28"/>
      <c r="L233" s="27"/>
      <c r="M233" s="28"/>
      <c r="N233" s="28"/>
      <c r="O233" s="28"/>
      <c r="P233" s="28"/>
      <c r="Q233" s="28"/>
      <c r="R233" s="28"/>
      <c r="S233" s="28"/>
      <c r="T233" s="28"/>
      <c r="U233" s="28"/>
      <c r="V233" s="28"/>
      <c r="W233" s="28"/>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row>
    <row r="234" ht="14.6" customHeight="1">
      <c r="A234" s="28"/>
      <c r="B234" s="46"/>
      <c r="C234" s="28"/>
      <c r="D234" s="28"/>
      <c r="E234" s="28"/>
      <c r="F234" s="28"/>
      <c r="G234" s="28"/>
      <c r="H234" s="28"/>
      <c r="I234" s="28"/>
      <c r="J234" s="28"/>
      <c r="K234" s="28"/>
      <c r="L234" s="27"/>
      <c r="M234" s="28"/>
      <c r="N234" s="28"/>
      <c r="O234" s="28"/>
      <c r="P234" s="28"/>
      <c r="Q234" s="28"/>
      <c r="R234" s="28"/>
      <c r="S234" s="28"/>
      <c r="T234" s="28"/>
      <c r="U234" s="28"/>
      <c r="V234" s="28"/>
      <c r="W234" s="28"/>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row>
    <row r="235" ht="14.6" customHeight="1">
      <c r="A235" s="28"/>
      <c r="B235" s="46"/>
      <c r="C235" s="28"/>
      <c r="D235" s="28"/>
      <c r="E235" s="28"/>
      <c r="F235" s="28"/>
      <c r="G235" s="28"/>
      <c r="H235" s="28"/>
      <c r="I235" s="28"/>
      <c r="J235" s="28"/>
      <c r="K235" s="28"/>
      <c r="L235" s="27"/>
      <c r="M235" s="28"/>
      <c r="N235" s="28"/>
      <c r="O235" s="28"/>
      <c r="P235" s="28"/>
      <c r="Q235" s="28"/>
      <c r="R235" s="28"/>
      <c r="S235" s="28"/>
      <c r="T235" s="28"/>
      <c r="U235" s="28"/>
      <c r="V235" s="28"/>
      <c r="W235" s="28"/>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row>
    <row r="236" ht="14.6" customHeight="1">
      <c r="A236" s="28"/>
      <c r="B236" s="46"/>
      <c r="C236" s="28"/>
      <c r="D236" s="28"/>
      <c r="E236" s="28"/>
      <c r="F236" s="28"/>
      <c r="G236" s="28"/>
      <c r="H236" s="28"/>
      <c r="I236" s="28"/>
      <c r="J236" s="28"/>
      <c r="K236" s="28"/>
      <c r="L236" s="27"/>
      <c r="M236" s="28"/>
      <c r="N236" s="28"/>
      <c r="O236" s="28"/>
      <c r="P236" s="28"/>
      <c r="Q236" s="28"/>
      <c r="R236" s="28"/>
      <c r="S236" s="28"/>
      <c r="T236" s="28"/>
      <c r="U236" s="28"/>
      <c r="V236" s="28"/>
      <c r="W236" s="28"/>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row>
    <row r="237" ht="14.6" customHeight="1">
      <c r="A237" s="28"/>
      <c r="B237" s="46"/>
      <c r="C237" s="28"/>
      <c r="D237" s="28"/>
      <c r="E237" s="28"/>
      <c r="F237" s="28"/>
      <c r="G237" s="28"/>
      <c r="H237" s="28"/>
      <c r="I237" s="28"/>
      <c r="J237" s="28"/>
      <c r="K237" s="28"/>
      <c r="L237" s="27"/>
      <c r="M237" s="28"/>
      <c r="N237" s="28"/>
      <c r="O237" s="28"/>
      <c r="P237" s="28"/>
      <c r="Q237" s="28"/>
      <c r="R237" s="28"/>
      <c r="S237" s="28"/>
      <c r="T237" s="28"/>
      <c r="U237" s="28"/>
      <c r="V237" s="28"/>
      <c r="W237" s="28"/>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row>
    <row r="238" ht="14.6" customHeight="1">
      <c r="A238" s="28"/>
      <c r="B238" s="46"/>
      <c r="C238" s="28"/>
      <c r="D238" s="28"/>
      <c r="E238" s="28"/>
      <c r="F238" s="28"/>
      <c r="G238" s="28"/>
      <c r="H238" s="28"/>
      <c r="I238" s="28"/>
      <c r="J238" s="28"/>
      <c r="K238" s="28"/>
      <c r="L238" s="27"/>
      <c r="M238" s="28"/>
      <c r="N238" s="28"/>
      <c r="O238" s="28"/>
      <c r="P238" s="28"/>
      <c r="Q238" s="28"/>
      <c r="R238" s="28"/>
      <c r="S238" s="28"/>
      <c r="T238" s="28"/>
      <c r="U238" s="28"/>
      <c r="V238" s="28"/>
      <c r="W238" s="28"/>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row>
    <row r="239" ht="14.6" customHeight="1">
      <c r="A239" s="28"/>
      <c r="B239" s="46"/>
      <c r="C239" s="28"/>
      <c r="D239" s="28"/>
      <c r="E239" s="28"/>
      <c r="F239" s="28"/>
      <c r="G239" s="28"/>
      <c r="H239" s="28"/>
      <c r="I239" s="28"/>
      <c r="J239" s="28"/>
      <c r="K239" s="28"/>
      <c r="L239" s="27"/>
      <c r="M239" s="28"/>
      <c r="N239" s="28"/>
      <c r="O239" s="28"/>
      <c r="P239" s="28"/>
      <c r="Q239" s="28"/>
      <c r="R239" s="28"/>
      <c r="S239" s="28"/>
      <c r="T239" s="28"/>
      <c r="U239" s="28"/>
      <c r="V239" s="28"/>
      <c r="W239" s="28"/>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row>
    <row r="240" ht="14.6" customHeight="1">
      <c r="A240" s="28"/>
      <c r="B240" s="46"/>
      <c r="C240" s="28"/>
      <c r="D240" s="28"/>
      <c r="E240" s="28"/>
      <c r="F240" s="28"/>
      <c r="G240" s="28"/>
      <c r="H240" s="28"/>
      <c r="I240" s="28"/>
      <c r="J240" s="28"/>
      <c r="K240" s="28"/>
      <c r="L240" s="27"/>
      <c r="M240" s="28"/>
      <c r="N240" s="28"/>
      <c r="O240" s="28"/>
      <c r="P240" s="28"/>
      <c r="Q240" s="28"/>
      <c r="R240" s="28"/>
      <c r="S240" s="28"/>
      <c r="T240" s="28"/>
      <c r="U240" s="28"/>
      <c r="V240" s="28"/>
      <c r="W240" s="28"/>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row>
    <row r="241" ht="14.6" customHeight="1">
      <c r="A241" s="28"/>
      <c r="B241" s="46"/>
      <c r="C241" s="28"/>
      <c r="D241" s="28"/>
      <c r="E241" s="28"/>
      <c r="F241" s="28"/>
      <c r="G241" s="28"/>
      <c r="H241" s="28"/>
      <c r="I241" s="28"/>
      <c r="J241" s="28"/>
      <c r="K241" s="28"/>
      <c r="L241" s="27"/>
      <c r="M241" s="28"/>
      <c r="N241" s="28"/>
      <c r="O241" s="28"/>
      <c r="P241" s="28"/>
      <c r="Q241" s="28"/>
      <c r="R241" s="28"/>
      <c r="S241" s="28"/>
      <c r="T241" s="28"/>
      <c r="U241" s="28"/>
      <c r="V241" s="28"/>
      <c r="W241" s="28"/>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row>
    <row r="242" ht="14.6" customHeight="1">
      <c r="A242" s="28"/>
      <c r="B242" s="46"/>
      <c r="C242" s="28"/>
      <c r="D242" s="28"/>
      <c r="E242" s="28"/>
      <c r="F242" s="28"/>
      <c r="G242" s="28"/>
      <c r="H242" s="28"/>
      <c r="I242" s="28"/>
      <c r="J242" s="28"/>
      <c r="K242" s="28"/>
      <c r="L242" s="27"/>
      <c r="M242" s="28"/>
      <c r="N242" s="28"/>
      <c r="O242" s="28"/>
      <c r="P242" s="28"/>
      <c r="Q242" s="28"/>
      <c r="R242" s="28"/>
      <c r="S242" s="28"/>
      <c r="T242" s="28"/>
      <c r="U242" s="28"/>
      <c r="V242" s="28"/>
      <c r="W242" s="28"/>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row>
    <row r="243" ht="14.6" customHeight="1">
      <c r="A243" s="28"/>
      <c r="B243" s="46"/>
      <c r="C243" s="28"/>
      <c r="D243" s="28"/>
      <c r="E243" s="28"/>
      <c r="F243" s="28"/>
      <c r="G243" s="28"/>
      <c r="H243" s="28"/>
      <c r="I243" s="28"/>
      <c r="J243" s="28"/>
      <c r="K243" s="28"/>
      <c r="L243" s="27"/>
      <c r="M243" s="28"/>
      <c r="N243" s="28"/>
      <c r="O243" s="28"/>
      <c r="P243" s="28"/>
      <c r="Q243" s="28"/>
      <c r="R243" s="28"/>
      <c r="S243" s="28"/>
      <c r="T243" s="28"/>
      <c r="U243" s="28"/>
      <c r="V243" s="28"/>
      <c r="W243" s="28"/>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row>
    <row r="244" ht="14.6" customHeight="1">
      <c r="A244" s="28"/>
      <c r="B244" s="46"/>
      <c r="C244" s="28"/>
      <c r="D244" s="28"/>
      <c r="E244" s="28"/>
      <c r="F244" s="28"/>
      <c r="G244" s="28"/>
      <c r="H244" s="28"/>
      <c r="I244" s="28"/>
      <c r="J244" s="28"/>
      <c r="K244" s="28"/>
      <c r="L244" s="27"/>
      <c r="M244" s="28"/>
      <c r="N244" s="28"/>
      <c r="O244" s="28"/>
      <c r="P244" s="28"/>
      <c r="Q244" s="28"/>
      <c r="R244" s="28"/>
      <c r="S244" s="28"/>
      <c r="T244" s="28"/>
      <c r="U244" s="28"/>
      <c r="V244" s="28"/>
      <c r="W244" s="28"/>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row>
    <row r="245" ht="14.6" customHeight="1">
      <c r="A245" s="28"/>
      <c r="B245" s="46"/>
      <c r="C245" s="28"/>
      <c r="D245" s="28"/>
      <c r="E245" s="28"/>
      <c r="F245" s="28"/>
      <c r="G245" s="28"/>
      <c r="H245" s="28"/>
      <c r="I245" s="28"/>
      <c r="J245" s="28"/>
      <c r="K245" s="28"/>
      <c r="L245" s="27"/>
      <c r="M245" s="28"/>
      <c r="N245" s="28"/>
      <c r="O245" s="28"/>
      <c r="P245" s="28"/>
      <c r="Q245" s="28"/>
      <c r="R245" s="28"/>
      <c r="S245" s="28"/>
      <c r="T245" s="28"/>
      <c r="U245" s="28"/>
      <c r="V245" s="28"/>
      <c r="W245" s="28"/>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row>
    <row r="246" ht="14.6" customHeight="1">
      <c r="A246" s="28"/>
      <c r="B246" s="46"/>
      <c r="C246" s="28"/>
      <c r="D246" s="28"/>
      <c r="E246" s="28"/>
      <c r="F246" s="28"/>
      <c r="G246" s="28"/>
      <c r="H246" s="28"/>
      <c r="I246" s="28"/>
      <c r="J246" s="28"/>
      <c r="K246" s="28"/>
      <c r="L246" s="27"/>
      <c r="M246" s="28"/>
      <c r="N246" s="28"/>
      <c r="O246" s="28"/>
      <c r="P246" s="28"/>
      <c r="Q246" s="28"/>
      <c r="R246" s="28"/>
      <c r="S246" s="28"/>
      <c r="T246" s="28"/>
      <c r="U246" s="28"/>
      <c r="V246" s="28"/>
      <c r="W246" s="28"/>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row>
    <row r="247" ht="14.6" customHeight="1">
      <c r="A247" s="28"/>
      <c r="B247" s="46"/>
      <c r="C247" s="28"/>
      <c r="D247" s="28"/>
      <c r="E247" s="28"/>
      <c r="F247" s="28"/>
      <c r="G247" s="28"/>
      <c r="H247" s="28"/>
      <c r="I247" s="28"/>
      <c r="J247" s="28"/>
      <c r="K247" s="28"/>
      <c r="L247" s="27"/>
      <c r="M247" s="28"/>
      <c r="N247" s="28"/>
      <c r="O247" s="28"/>
      <c r="P247" s="28"/>
      <c r="Q247" s="28"/>
      <c r="R247" s="28"/>
      <c r="S247" s="28"/>
      <c r="T247" s="28"/>
      <c r="U247" s="28"/>
      <c r="V247" s="28"/>
      <c r="W247" s="28"/>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row>
    <row r="248" ht="14.6" customHeight="1">
      <c r="A248" s="28"/>
      <c r="B248" s="46"/>
      <c r="C248" s="28"/>
      <c r="D248" s="28"/>
      <c r="E248" s="28"/>
      <c r="F248" s="28"/>
      <c r="G248" s="28"/>
      <c r="H248" s="28"/>
      <c r="I248" s="28"/>
      <c r="J248" s="28"/>
      <c r="K248" s="28"/>
      <c r="L248" s="27"/>
      <c r="M248" s="28"/>
      <c r="N248" s="28"/>
      <c r="O248" s="28"/>
      <c r="P248" s="28"/>
      <c r="Q248" s="28"/>
      <c r="R248" s="28"/>
      <c r="S248" s="28"/>
      <c r="T248" s="28"/>
      <c r="U248" s="28"/>
      <c r="V248" s="28"/>
      <c r="W248" s="28"/>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row>
    <row r="249" ht="14.6" customHeight="1">
      <c r="A249" s="28"/>
      <c r="B249" s="46"/>
      <c r="C249" s="28"/>
      <c r="D249" s="28"/>
      <c r="E249" s="28"/>
      <c r="F249" s="28"/>
      <c r="G249" s="28"/>
      <c r="H249" s="28"/>
      <c r="I249" s="28"/>
      <c r="J249" s="28"/>
      <c r="K249" s="28"/>
      <c r="L249" s="27"/>
      <c r="M249" s="28"/>
      <c r="N249" s="28"/>
      <c r="O249" s="28"/>
      <c r="P249" s="28"/>
      <c r="Q249" s="28"/>
      <c r="R249" s="28"/>
      <c r="S249" s="28"/>
      <c r="T249" s="28"/>
      <c r="U249" s="28"/>
      <c r="V249" s="28"/>
      <c r="W249" s="28"/>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row>
    <row r="250" ht="14.6" customHeight="1">
      <c r="A250" s="28"/>
      <c r="B250" s="46"/>
      <c r="C250" s="28"/>
      <c r="D250" s="28"/>
      <c r="E250" s="28"/>
      <c r="F250" s="28"/>
      <c r="G250" s="28"/>
      <c r="H250" s="28"/>
      <c r="I250" s="28"/>
      <c r="J250" s="28"/>
      <c r="K250" s="28"/>
      <c r="L250" s="27"/>
      <c r="M250" s="28"/>
      <c r="N250" s="28"/>
      <c r="O250" s="28"/>
      <c r="P250" s="28"/>
      <c r="Q250" s="28"/>
      <c r="R250" s="28"/>
      <c r="S250" s="28"/>
      <c r="T250" s="28"/>
      <c r="U250" s="28"/>
      <c r="V250" s="28"/>
      <c r="W250" s="28"/>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row>
    <row r="251" ht="14.6" customHeight="1">
      <c r="A251" s="28"/>
      <c r="B251" s="46"/>
      <c r="C251" s="28"/>
      <c r="D251" s="28"/>
      <c r="E251" s="28"/>
      <c r="F251" s="28"/>
      <c r="G251" s="28"/>
      <c r="H251" s="28"/>
      <c r="I251" s="28"/>
      <c r="J251" s="28"/>
      <c r="K251" s="28"/>
      <c r="L251" s="27"/>
      <c r="M251" s="28"/>
      <c r="N251" s="28"/>
      <c r="O251" s="28"/>
      <c r="P251" s="28"/>
      <c r="Q251" s="28"/>
      <c r="R251" s="28"/>
      <c r="S251" s="28"/>
      <c r="T251" s="28"/>
      <c r="U251" s="28"/>
      <c r="V251" s="28"/>
      <c r="W251" s="28"/>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row>
    <row r="252" ht="14.6" customHeight="1">
      <c r="A252" s="28"/>
      <c r="B252" s="46"/>
      <c r="C252" s="28"/>
      <c r="D252" s="28"/>
      <c r="E252" s="28"/>
      <c r="F252" s="28"/>
      <c r="G252" s="28"/>
      <c r="H252" s="28"/>
      <c r="I252" s="28"/>
      <c r="J252" s="28"/>
      <c r="K252" s="28"/>
      <c r="L252" s="27"/>
      <c r="M252" s="28"/>
      <c r="N252" s="28"/>
      <c r="O252" s="28"/>
      <c r="P252" s="28"/>
      <c r="Q252" s="28"/>
      <c r="R252" s="28"/>
      <c r="S252" s="28"/>
      <c r="T252" s="28"/>
      <c r="U252" s="28"/>
      <c r="V252" s="28"/>
      <c r="W252" s="28"/>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row>
    <row r="253" ht="14.6" customHeight="1">
      <c r="A253" s="28"/>
      <c r="B253" s="46"/>
      <c r="C253" s="28"/>
      <c r="D253" s="28"/>
      <c r="E253" s="28"/>
      <c r="F253" s="28"/>
      <c r="G253" s="28"/>
      <c r="H253" s="28"/>
      <c r="I253" s="28"/>
      <c r="J253" s="28"/>
      <c r="K253" s="28"/>
      <c r="L253" s="27"/>
      <c r="M253" s="28"/>
      <c r="N253" s="28"/>
      <c r="O253" s="28"/>
      <c r="P253" s="28"/>
      <c r="Q253" s="28"/>
      <c r="R253" s="28"/>
      <c r="S253" s="28"/>
      <c r="T253" s="28"/>
      <c r="U253" s="28"/>
      <c r="V253" s="28"/>
      <c r="W253" s="28"/>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row>
    <row r="254" ht="14.6" customHeight="1">
      <c r="A254" s="28"/>
      <c r="B254" s="46"/>
      <c r="C254" s="28"/>
      <c r="D254" s="28"/>
      <c r="E254" s="28"/>
      <c r="F254" s="28"/>
      <c r="G254" s="28"/>
      <c r="H254" s="28"/>
      <c r="I254" s="28"/>
      <c r="J254" s="28"/>
      <c r="K254" s="28"/>
      <c r="L254" s="27"/>
      <c r="M254" s="28"/>
      <c r="N254" s="28"/>
      <c r="O254" s="28"/>
      <c r="P254" s="28"/>
      <c r="Q254" s="28"/>
      <c r="R254" s="28"/>
      <c r="S254" s="28"/>
      <c r="T254" s="28"/>
      <c r="U254" s="28"/>
      <c r="V254" s="28"/>
      <c r="W254" s="28"/>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row>
    <row r="255" ht="14.6" customHeight="1">
      <c r="A255" s="28"/>
      <c r="B255" s="46"/>
      <c r="C255" s="28"/>
      <c r="D255" s="28"/>
      <c r="E255" s="28"/>
      <c r="F255" s="28"/>
      <c r="G255" s="28"/>
      <c r="H255" s="28"/>
      <c r="I255" s="28"/>
      <c r="J255" s="28"/>
      <c r="K255" s="28"/>
      <c r="L255" s="27"/>
      <c r="M255" s="28"/>
      <c r="N255" s="28"/>
      <c r="O255" s="28"/>
      <c r="P255" s="28"/>
      <c r="Q255" s="28"/>
      <c r="R255" s="28"/>
      <c r="S255" s="28"/>
      <c r="T255" s="28"/>
      <c r="U255" s="28"/>
      <c r="V255" s="28"/>
      <c r="W255" s="28"/>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row>
    <row r="256" ht="14.6" customHeight="1">
      <c r="A256" s="28"/>
      <c r="B256" s="46"/>
      <c r="C256" s="28"/>
      <c r="D256" s="28"/>
      <c r="E256" s="28"/>
      <c r="F256" s="28"/>
      <c r="G256" s="28"/>
      <c r="H256" s="28"/>
      <c r="I256" s="28"/>
      <c r="J256" s="28"/>
      <c r="K256" s="28"/>
      <c r="L256" s="27"/>
      <c r="M256" s="28"/>
      <c r="N256" s="28"/>
      <c r="O256" s="28"/>
      <c r="P256" s="28"/>
      <c r="Q256" s="28"/>
      <c r="R256" s="28"/>
      <c r="S256" s="28"/>
      <c r="T256" s="28"/>
      <c r="U256" s="28"/>
      <c r="V256" s="28"/>
      <c r="W256" s="28"/>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row>
    <row r="257" ht="14.6" customHeight="1">
      <c r="A257" s="28"/>
      <c r="B257" s="46"/>
      <c r="C257" s="28"/>
      <c r="D257" s="28"/>
      <c r="E257" s="28"/>
      <c r="F257" s="28"/>
      <c r="G257" s="28"/>
      <c r="H257" s="28"/>
      <c r="I257" s="28"/>
      <c r="J257" s="28"/>
      <c r="K257" s="28"/>
      <c r="L257" s="27"/>
      <c r="M257" s="28"/>
      <c r="N257" s="28"/>
      <c r="O257" s="28"/>
      <c r="P257" s="28"/>
      <c r="Q257" s="28"/>
      <c r="R257" s="28"/>
      <c r="S257" s="28"/>
      <c r="T257" s="28"/>
      <c r="U257" s="28"/>
      <c r="V257" s="28"/>
      <c r="W257" s="28"/>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row>
    <row r="258" ht="14.6" customHeight="1">
      <c r="A258" s="28"/>
      <c r="B258" s="46"/>
      <c r="C258" s="28"/>
      <c r="D258" s="28"/>
      <c r="E258" s="28"/>
      <c r="F258" s="28"/>
      <c r="G258" s="28"/>
      <c r="H258" s="28"/>
      <c r="I258" s="28"/>
      <c r="J258" s="28"/>
      <c r="K258" s="28"/>
      <c r="L258" s="27"/>
      <c r="M258" s="28"/>
      <c r="N258" s="28"/>
      <c r="O258" s="28"/>
      <c r="P258" s="28"/>
      <c r="Q258" s="28"/>
      <c r="R258" s="28"/>
      <c r="S258" s="28"/>
      <c r="T258" s="28"/>
      <c r="U258" s="28"/>
      <c r="V258" s="28"/>
      <c r="W258" s="28"/>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row>
    <row r="259" ht="14.6" customHeight="1">
      <c r="A259" s="28"/>
      <c r="B259" s="46"/>
      <c r="C259" s="28"/>
      <c r="D259" s="28"/>
      <c r="E259" s="28"/>
      <c r="F259" s="28"/>
      <c r="G259" s="28"/>
      <c r="H259" s="28"/>
      <c r="I259" s="28"/>
      <c r="J259" s="28"/>
      <c r="K259" s="28"/>
      <c r="L259" s="27"/>
      <c r="M259" s="28"/>
      <c r="N259" s="28"/>
      <c r="O259" s="28"/>
      <c r="P259" s="28"/>
      <c r="Q259" s="28"/>
      <c r="R259" s="28"/>
      <c r="S259" s="28"/>
      <c r="T259" s="28"/>
      <c r="U259" s="28"/>
      <c r="V259" s="28"/>
      <c r="W259" s="28"/>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row>
    <row r="260" ht="14.6" customHeight="1">
      <c r="A260" s="28"/>
      <c r="B260" s="46"/>
      <c r="C260" s="28"/>
      <c r="D260" s="28"/>
      <c r="E260" s="28"/>
      <c r="F260" s="28"/>
      <c r="G260" s="28"/>
      <c r="H260" s="28"/>
      <c r="I260" s="28"/>
      <c r="J260" s="28"/>
      <c r="K260" s="28"/>
      <c r="L260" s="27"/>
      <c r="M260" s="28"/>
      <c r="N260" s="28"/>
      <c r="O260" s="28"/>
      <c r="P260" s="28"/>
      <c r="Q260" s="28"/>
      <c r="R260" s="28"/>
      <c r="S260" s="28"/>
      <c r="T260" s="28"/>
      <c r="U260" s="28"/>
      <c r="V260" s="28"/>
      <c r="W260" s="28"/>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row>
    <row r="261" ht="14.6" customHeight="1">
      <c r="A261" s="28"/>
      <c r="B261" s="46"/>
      <c r="C261" s="28"/>
      <c r="D261" s="28"/>
      <c r="E261" s="28"/>
      <c r="F261" s="28"/>
      <c r="G261" s="28"/>
      <c r="H261" s="28"/>
      <c r="I261" s="28"/>
      <c r="J261" s="28"/>
      <c r="K261" s="28"/>
      <c r="L261" s="27"/>
      <c r="M261" s="28"/>
      <c r="N261" s="28"/>
      <c r="O261" s="28"/>
      <c r="P261" s="28"/>
      <c r="Q261" s="28"/>
      <c r="R261" s="28"/>
      <c r="S261" s="28"/>
      <c r="T261" s="28"/>
      <c r="U261" s="28"/>
      <c r="V261" s="28"/>
      <c r="W261" s="28"/>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row>
    <row r="262" ht="14.6" customHeight="1">
      <c r="A262" s="28"/>
      <c r="B262" s="46"/>
      <c r="C262" s="28"/>
      <c r="D262" s="28"/>
      <c r="E262" s="28"/>
      <c r="F262" s="28"/>
      <c r="G262" s="28"/>
      <c r="H262" s="28"/>
      <c r="I262" s="28"/>
      <c r="J262" s="28"/>
      <c r="K262" s="28"/>
      <c r="L262" s="27"/>
      <c r="M262" s="28"/>
      <c r="N262" s="28"/>
      <c r="O262" s="28"/>
      <c r="P262" s="28"/>
      <c r="Q262" s="28"/>
      <c r="R262" s="28"/>
      <c r="S262" s="28"/>
      <c r="T262" s="28"/>
      <c r="U262" s="28"/>
      <c r="V262" s="28"/>
      <c r="W262" s="28"/>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row>
    <row r="263" ht="14.6" customHeight="1">
      <c r="A263" s="28"/>
      <c r="B263" s="46"/>
      <c r="C263" s="28"/>
      <c r="D263" s="28"/>
      <c r="E263" s="28"/>
      <c r="F263" s="28"/>
      <c r="G263" s="28"/>
      <c r="H263" s="28"/>
      <c r="I263" s="28"/>
      <c r="J263" s="28"/>
      <c r="K263" s="28"/>
      <c r="L263" s="27"/>
      <c r="M263" s="28"/>
      <c r="N263" s="28"/>
      <c r="O263" s="28"/>
      <c r="P263" s="28"/>
      <c r="Q263" s="28"/>
      <c r="R263" s="28"/>
      <c r="S263" s="28"/>
      <c r="T263" s="28"/>
      <c r="U263" s="28"/>
      <c r="V263" s="28"/>
      <c r="W263" s="28"/>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row>
    <row r="264" ht="14.6" customHeight="1">
      <c r="A264" s="28"/>
      <c r="B264" s="46"/>
      <c r="C264" s="28"/>
      <c r="D264" s="28"/>
      <c r="E264" s="28"/>
      <c r="F264" s="28"/>
      <c r="G264" s="28"/>
      <c r="H264" s="28"/>
      <c r="I264" s="28"/>
      <c r="J264" s="28"/>
      <c r="K264" s="28"/>
      <c r="L264" s="27"/>
      <c r="M264" s="28"/>
      <c r="N264" s="28"/>
      <c r="O264" s="28"/>
      <c r="P264" s="28"/>
      <c r="Q264" s="28"/>
      <c r="R264" s="28"/>
      <c r="S264" s="28"/>
      <c r="T264" s="28"/>
      <c r="U264" s="28"/>
      <c r="V264" s="28"/>
      <c r="W264" s="28"/>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row>
    <row r="265" ht="14.6" customHeight="1">
      <c r="A265" s="28"/>
      <c r="B265" s="46"/>
      <c r="C265" s="28"/>
      <c r="D265" s="28"/>
      <c r="E265" s="28"/>
      <c r="F265" s="28"/>
      <c r="G265" s="28"/>
      <c r="H265" s="28"/>
      <c r="I265" s="28"/>
      <c r="J265" s="28"/>
      <c r="K265" s="28"/>
      <c r="L265" s="27"/>
      <c r="M265" s="28"/>
      <c r="N265" s="28"/>
      <c r="O265" s="28"/>
      <c r="P265" s="28"/>
      <c r="Q265" s="28"/>
      <c r="R265" s="28"/>
      <c r="S265" s="28"/>
      <c r="T265" s="28"/>
      <c r="U265" s="28"/>
      <c r="V265" s="28"/>
      <c r="W265" s="28"/>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row>
    <row r="266" ht="14.6" customHeight="1">
      <c r="A266" s="28"/>
      <c r="B266" s="46"/>
      <c r="C266" s="28"/>
      <c r="D266" s="28"/>
      <c r="E266" s="28"/>
      <c r="F266" s="28"/>
      <c r="G266" s="28"/>
      <c r="H266" s="28"/>
      <c r="I266" s="28"/>
      <c r="J266" s="28"/>
      <c r="K266" s="28"/>
      <c r="L266" s="27"/>
      <c r="M266" s="28"/>
      <c r="N266" s="28"/>
      <c r="O266" s="28"/>
      <c r="P266" s="28"/>
      <c r="Q266" s="28"/>
      <c r="R266" s="28"/>
      <c r="S266" s="28"/>
      <c r="T266" s="28"/>
      <c r="U266" s="28"/>
      <c r="V266" s="28"/>
      <c r="W266" s="28"/>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row>
    <row r="267" ht="14.6" customHeight="1">
      <c r="A267" s="28"/>
      <c r="B267" s="46"/>
      <c r="C267" s="28"/>
      <c r="D267" s="28"/>
      <c r="E267" s="28"/>
      <c r="F267" s="28"/>
      <c r="G267" s="28"/>
      <c r="H267" s="28"/>
      <c r="I267" s="28"/>
      <c r="J267" s="28"/>
      <c r="K267" s="28"/>
      <c r="L267" s="27"/>
      <c r="M267" s="28"/>
      <c r="N267" s="28"/>
      <c r="O267" s="28"/>
      <c r="P267" s="28"/>
      <c r="Q267" s="28"/>
      <c r="R267" s="28"/>
      <c r="S267" s="28"/>
      <c r="T267" s="28"/>
      <c r="U267" s="28"/>
      <c r="V267" s="28"/>
      <c r="W267" s="28"/>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row>
    <row r="268" ht="14.6" customHeight="1">
      <c r="A268" s="28"/>
      <c r="B268" s="46"/>
      <c r="C268" s="28"/>
      <c r="D268" s="28"/>
      <c r="E268" s="28"/>
      <c r="F268" s="28"/>
      <c r="G268" s="28"/>
      <c r="H268" s="28"/>
      <c r="I268" s="28"/>
      <c r="J268" s="28"/>
      <c r="K268" s="28"/>
      <c r="L268" s="27"/>
      <c r="M268" s="28"/>
      <c r="N268" s="28"/>
      <c r="O268" s="28"/>
      <c r="P268" s="28"/>
      <c r="Q268" s="28"/>
      <c r="R268" s="28"/>
      <c r="S268" s="28"/>
      <c r="T268" s="28"/>
      <c r="U268" s="28"/>
      <c r="V268" s="28"/>
      <c r="W268" s="28"/>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row>
    <row r="269" ht="14.6" customHeight="1">
      <c r="A269" s="28"/>
      <c r="B269" s="46"/>
      <c r="C269" s="28"/>
      <c r="D269" s="28"/>
      <c r="E269" s="28"/>
      <c r="F269" s="28"/>
      <c r="G269" s="28"/>
      <c r="H269" s="28"/>
      <c r="I269" s="28"/>
      <c r="J269" s="28"/>
      <c r="K269" s="28"/>
      <c r="L269" s="27"/>
      <c r="M269" s="28"/>
      <c r="N269" s="28"/>
      <c r="O269" s="28"/>
      <c r="P269" s="28"/>
      <c r="Q269" s="28"/>
      <c r="R269" s="28"/>
      <c r="S269" s="28"/>
      <c r="T269" s="28"/>
      <c r="U269" s="28"/>
      <c r="V269" s="28"/>
      <c r="W269" s="28"/>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row>
    <row r="270" ht="14.6" customHeight="1">
      <c r="A270" s="28"/>
      <c r="B270" s="46"/>
      <c r="C270" s="28"/>
      <c r="D270" s="28"/>
      <c r="E270" s="28"/>
      <c r="F270" s="28"/>
      <c r="G270" s="28"/>
      <c r="H270" s="28"/>
      <c r="I270" s="28"/>
      <c r="J270" s="28"/>
      <c r="K270" s="28"/>
      <c r="L270" s="27"/>
      <c r="M270" s="28"/>
      <c r="N270" s="28"/>
      <c r="O270" s="28"/>
      <c r="P270" s="28"/>
      <c r="Q270" s="28"/>
      <c r="R270" s="28"/>
      <c r="S270" s="28"/>
      <c r="T270" s="28"/>
      <c r="U270" s="28"/>
      <c r="V270" s="28"/>
      <c r="W270" s="28"/>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row>
    <row r="271" ht="14.6" customHeight="1">
      <c r="A271" s="28"/>
      <c r="B271" s="46"/>
      <c r="C271" s="28"/>
      <c r="D271" s="28"/>
      <c r="E271" s="28"/>
      <c r="F271" s="28"/>
      <c r="G271" s="28"/>
      <c r="H271" s="28"/>
      <c r="I271" s="28"/>
      <c r="J271" s="28"/>
      <c r="K271" s="28"/>
      <c r="L271" s="27"/>
      <c r="M271" s="28"/>
      <c r="N271" s="28"/>
      <c r="O271" s="28"/>
      <c r="P271" s="28"/>
      <c r="Q271" s="28"/>
      <c r="R271" s="28"/>
      <c r="S271" s="28"/>
      <c r="T271" s="28"/>
      <c r="U271" s="28"/>
      <c r="V271" s="28"/>
      <c r="W271" s="28"/>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row>
    <row r="272" ht="14.6" customHeight="1">
      <c r="A272" s="28"/>
      <c r="B272" s="46"/>
      <c r="C272" s="28"/>
      <c r="D272" s="28"/>
      <c r="E272" s="28"/>
      <c r="F272" s="28"/>
      <c r="G272" s="28"/>
      <c r="H272" s="28"/>
      <c r="I272" s="28"/>
      <c r="J272" s="28"/>
      <c r="K272" s="28"/>
      <c r="L272" s="27"/>
      <c r="M272" s="28"/>
      <c r="N272" s="28"/>
      <c r="O272" s="28"/>
      <c r="P272" s="28"/>
      <c r="Q272" s="28"/>
      <c r="R272" s="28"/>
      <c r="S272" s="28"/>
      <c r="T272" s="28"/>
      <c r="U272" s="28"/>
      <c r="V272" s="28"/>
      <c r="W272" s="28"/>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row>
    <row r="273" ht="14.6" customHeight="1">
      <c r="A273" s="28"/>
      <c r="B273" s="46"/>
      <c r="C273" s="28"/>
      <c r="D273" s="28"/>
      <c r="E273" s="28"/>
      <c r="F273" s="28"/>
      <c r="G273" s="28"/>
      <c r="H273" s="28"/>
      <c r="I273" s="28"/>
      <c r="J273" s="28"/>
      <c r="K273" s="28"/>
      <c r="L273" s="27"/>
      <c r="M273" s="28"/>
      <c r="N273" s="28"/>
      <c r="O273" s="28"/>
      <c r="P273" s="28"/>
      <c r="Q273" s="28"/>
      <c r="R273" s="28"/>
      <c r="S273" s="28"/>
      <c r="T273" s="28"/>
      <c r="U273" s="28"/>
      <c r="V273" s="28"/>
      <c r="W273" s="28"/>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row>
    <row r="274" ht="14.6" customHeight="1">
      <c r="A274" s="28"/>
      <c r="B274" s="46"/>
      <c r="C274" s="28"/>
      <c r="D274" s="28"/>
      <c r="E274" s="28"/>
      <c r="F274" s="28"/>
      <c r="G274" s="28"/>
      <c r="H274" s="28"/>
      <c r="I274" s="28"/>
      <c r="J274" s="28"/>
      <c r="K274" s="28"/>
      <c r="L274" s="27"/>
      <c r="M274" s="28"/>
      <c r="N274" s="28"/>
      <c r="O274" s="28"/>
      <c r="P274" s="28"/>
      <c r="Q274" s="28"/>
      <c r="R274" s="28"/>
      <c r="S274" s="28"/>
      <c r="T274" s="28"/>
      <c r="U274" s="28"/>
      <c r="V274" s="28"/>
      <c r="W274" s="28"/>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row>
    <row r="275" ht="14.6" customHeight="1">
      <c r="A275" s="28"/>
      <c r="B275" s="46"/>
      <c r="C275" s="28"/>
      <c r="D275" s="28"/>
      <c r="E275" s="28"/>
      <c r="F275" s="28"/>
      <c r="G275" s="28"/>
      <c r="H275" s="28"/>
      <c r="I275" s="28"/>
      <c r="J275" s="28"/>
      <c r="K275" s="28"/>
      <c r="L275" s="27"/>
      <c r="M275" s="28"/>
      <c r="N275" s="28"/>
      <c r="O275" s="28"/>
      <c r="P275" s="28"/>
      <c r="Q275" s="28"/>
      <c r="R275" s="28"/>
      <c r="S275" s="28"/>
      <c r="T275" s="28"/>
      <c r="U275" s="28"/>
      <c r="V275" s="28"/>
      <c r="W275" s="28"/>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row>
    <row r="276" ht="14.6" customHeight="1">
      <c r="A276" s="28"/>
      <c r="B276" s="46"/>
      <c r="C276" s="28"/>
      <c r="D276" s="28"/>
      <c r="E276" s="28"/>
      <c r="F276" s="28"/>
      <c r="G276" s="28"/>
      <c r="H276" s="28"/>
      <c r="I276" s="28"/>
      <c r="J276" s="28"/>
      <c r="K276" s="28"/>
      <c r="L276" s="27"/>
      <c r="M276" s="28"/>
      <c r="N276" s="28"/>
      <c r="O276" s="28"/>
      <c r="P276" s="28"/>
      <c r="Q276" s="28"/>
      <c r="R276" s="28"/>
      <c r="S276" s="28"/>
      <c r="T276" s="28"/>
      <c r="U276" s="28"/>
      <c r="V276" s="28"/>
      <c r="W276" s="28"/>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row>
    <row r="277" ht="14.6" customHeight="1">
      <c r="A277" s="28"/>
      <c r="B277" s="46"/>
      <c r="C277" s="28"/>
      <c r="D277" s="28"/>
      <c r="E277" s="28"/>
      <c r="F277" s="28"/>
      <c r="G277" s="28"/>
      <c r="H277" s="28"/>
      <c r="I277" s="28"/>
      <c r="J277" s="28"/>
      <c r="K277" s="28"/>
      <c r="L277" s="27"/>
      <c r="M277" s="28"/>
      <c r="N277" s="28"/>
      <c r="O277" s="28"/>
      <c r="P277" s="28"/>
      <c r="Q277" s="28"/>
      <c r="R277" s="28"/>
      <c r="S277" s="28"/>
      <c r="T277" s="28"/>
      <c r="U277" s="28"/>
      <c r="V277" s="28"/>
      <c r="W277" s="28"/>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row>
    <row r="278" ht="14.6" customHeight="1">
      <c r="A278" s="28"/>
      <c r="B278" s="46"/>
      <c r="C278" s="28"/>
      <c r="D278" s="28"/>
      <c r="E278" s="28"/>
      <c r="F278" s="28"/>
      <c r="G278" s="28"/>
      <c r="H278" s="28"/>
      <c r="I278" s="28"/>
      <c r="J278" s="28"/>
      <c r="K278" s="28"/>
      <c r="L278" s="27"/>
      <c r="M278" s="28"/>
      <c r="N278" s="28"/>
      <c r="O278" s="28"/>
      <c r="P278" s="28"/>
      <c r="Q278" s="28"/>
      <c r="R278" s="28"/>
      <c r="S278" s="28"/>
      <c r="T278" s="28"/>
      <c r="U278" s="28"/>
      <c r="V278" s="28"/>
      <c r="W278" s="28"/>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row>
    <row r="279" ht="14.6" customHeight="1">
      <c r="A279" s="28"/>
      <c r="B279" s="46"/>
      <c r="C279" s="28"/>
      <c r="D279" s="28"/>
      <c r="E279" s="28"/>
      <c r="F279" s="28"/>
      <c r="G279" s="28"/>
      <c r="H279" s="28"/>
      <c r="I279" s="28"/>
      <c r="J279" s="28"/>
      <c r="K279" s="28"/>
      <c r="L279" s="27"/>
      <c r="M279" s="28"/>
      <c r="N279" s="28"/>
      <c r="O279" s="28"/>
      <c r="P279" s="28"/>
      <c r="Q279" s="28"/>
      <c r="R279" s="28"/>
      <c r="S279" s="28"/>
      <c r="T279" s="28"/>
      <c r="U279" s="28"/>
      <c r="V279" s="28"/>
      <c r="W279" s="28"/>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row>
    <row r="280" ht="14.6" customHeight="1">
      <c r="A280" s="28"/>
      <c r="B280" s="46"/>
      <c r="C280" s="28"/>
      <c r="D280" s="28"/>
      <c r="E280" s="28"/>
      <c r="F280" s="28"/>
      <c r="G280" s="28"/>
      <c r="H280" s="28"/>
      <c r="I280" s="28"/>
      <c r="J280" s="28"/>
      <c r="K280" s="28"/>
      <c r="L280" s="27"/>
      <c r="M280" s="28"/>
      <c r="N280" s="28"/>
      <c r="O280" s="28"/>
      <c r="P280" s="28"/>
      <c r="Q280" s="28"/>
      <c r="R280" s="28"/>
      <c r="S280" s="28"/>
      <c r="T280" s="28"/>
      <c r="U280" s="28"/>
      <c r="V280" s="28"/>
      <c r="W280" s="28"/>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row>
    <row r="281" ht="14.6" customHeight="1">
      <c r="A281" s="28"/>
      <c r="B281" s="46"/>
      <c r="C281" s="28"/>
      <c r="D281" s="28"/>
      <c r="E281" s="28"/>
      <c r="F281" s="28"/>
      <c r="G281" s="28"/>
      <c r="H281" s="28"/>
      <c r="I281" s="28"/>
      <c r="J281" s="28"/>
      <c r="K281" s="28"/>
      <c r="L281" s="27"/>
      <c r="M281" s="28"/>
      <c r="N281" s="28"/>
      <c r="O281" s="28"/>
      <c r="P281" s="28"/>
      <c r="Q281" s="28"/>
      <c r="R281" s="28"/>
      <c r="S281" s="28"/>
      <c r="T281" s="28"/>
      <c r="U281" s="28"/>
      <c r="V281" s="28"/>
      <c r="W281" s="28"/>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row>
    <row r="282" ht="14.6" customHeight="1">
      <c r="A282" s="28"/>
      <c r="B282" s="46"/>
      <c r="C282" s="28"/>
      <c r="D282" s="28"/>
      <c r="E282" s="28"/>
      <c r="F282" s="28"/>
      <c r="G282" s="28"/>
      <c r="H282" s="28"/>
      <c r="I282" s="28"/>
      <c r="J282" s="28"/>
      <c r="K282" s="28"/>
      <c r="L282" s="27"/>
      <c r="M282" s="28"/>
      <c r="N282" s="28"/>
      <c r="O282" s="28"/>
      <c r="P282" s="28"/>
      <c r="Q282" s="28"/>
      <c r="R282" s="28"/>
      <c r="S282" s="28"/>
      <c r="T282" s="28"/>
      <c r="U282" s="28"/>
      <c r="V282" s="28"/>
      <c r="W282" s="28"/>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row>
    <row r="283" ht="14.6" customHeight="1">
      <c r="A283" s="28"/>
      <c r="B283" s="46"/>
      <c r="C283" s="28"/>
      <c r="D283" s="28"/>
      <c r="E283" s="28"/>
      <c r="F283" s="28"/>
      <c r="G283" s="28"/>
      <c r="H283" s="28"/>
      <c r="I283" s="28"/>
      <c r="J283" s="28"/>
      <c r="K283" s="28"/>
      <c r="L283" s="27"/>
      <c r="M283" s="28"/>
      <c r="N283" s="28"/>
      <c r="O283" s="28"/>
      <c r="P283" s="28"/>
      <c r="Q283" s="28"/>
      <c r="R283" s="28"/>
      <c r="S283" s="28"/>
      <c r="T283" s="28"/>
      <c r="U283" s="28"/>
      <c r="V283" s="28"/>
      <c r="W283" s="28"/>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row>
    <row r="284" ht="14.6" customHeight="1">
      <c r="A284" s="28"/>
      <c r="B284" s="46"/>
      <c r="C284" s="28"/>
      <c r="D284" s="28"/>
      <c r="E284" s="28"/>
      <c r="F284" s="28"/>
      <c r="G284" s="28"/>
      <c r="H284" s="28"/>
      <c r="I284" s="28"/>
      <c r="J284" s="28"/>
      <c r="K284" s="28"/>
      <c r="L284" s="27"/>
      <c r="M284" s="28"/>
      <c r="N284" s="28"/>
      <c r="O284" s="28"/>
      <c r="P284" s="28"/>
      <c r="Q284" s="28"/>
      <c r="R284" s="28"/>
      <c r="S284" s="28"/>
      <c r="T284" s="28"/>
      <c r="U284" s="28"/>
      <c r="V284" s="28"/>
      <c r="W284" s="28"/>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row>
    <row r="285" ht="14.6" customHeight="1">
      <c r="A285" s="28"/>
      <c r="B285" s="46"/>
      <c r="C285" s="28"/>
      <c r="D285" s="28"/>
      <c r="E285" s="28"/>
      <c r="F285" s="28"/>
      <c r="G285" s="28"/>
      <c r="H285" s="28"/>
      <c r="I285" s="28"/>
      <c r="J285" s="28"/>
      <c r="K285" s="28"/>
      <c r="L285" s="27"/>
      <c r="M285" s="28"/>
      <c r="N285" s="28"/>
      <c r="O285" s="28"/>
      <c r="P285" s="28"/>
      <c r="Q285" s="28"/>
      <c r="R285" s="28"/>
      <c r="S285" s="28"/>
      <c r="T285" s="28"/>
      <c r="U285" s="28"/>
      <c r="V285" s="28"/>
      <c r="W285" s="28"/>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row>
    <row r="286" ht="14.6" customHeight="1">
      <c r="A286" s="28"/>
      <c r="B286" s="46"/>
      <c r="C286" s="28"/>
      <c r="D286" s="28"/>
      <c r="E286" s="28"/>
      <c r="F286" s="28"/>
      <c r="G286" s="28"/>
      <c r="H286" s="28"/>
      <c r="I286" s="28"/>
      <c r="J286" s="28"/>
      <c r="K286" s="28"/>
      <c r="L286" s="27"/>
      <c r="M286" s="28"/>
      <c r="N286" s="28"/>
      <c r="O286" s="28"/>
      <c r="P286" s="28"/>
      <c r="Q286" s="28"/>
      <c r="R286" s="28"/>
      <c r="S286" s="28"/>
      <c r="T286" s="28"/>
      <c r="U286" s="28"/>
      <c r="V286" s="28"/>
      <c r="W286" s="28"/>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row>
    <row r="287" ht="14.6" customHeight="1">
      <c r="A287" s="28"/>
      <c r="B287" s="46"/>
      <c r="C287" s="28"/>
      <c r="D287" s="28"/>
      <c r="E287" s="28"/>
      <c r="F287" s="28"/>
      <c r="G287" s="28"/>
      <c r="H287" s="28"/>
      <c r="I287" s="28"/>
      <c r="J287" s="28"/>
      <c r="K287" s="28"/>
      <c r="L287" s="27"/>
      <c r="M287" s="28"/>
      <c r="N287" s="28"/>
      <c r="O287" s="28"/>
      <c r="P287" s="28"/>
      <c r="Q287" s="28"/>
      <c r="R287" s="28"/>
      <c r="S287" s="28"/>
      <c r="T287" s="28"/>
      <c r="U287" s="28"/>
      <c r="V287" s="28"/>
      <c r="W287" s="28"/>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row>
    <row r="288" ht="14.6" customHeight="1">
      <c r="A288" s="28"/>
      <c r="B288" s="46"/>
      <c r="C288" s="28"/>
      <c r="D288" s="28"/>
      <c r="E288" s="28"/>
      <c r="F288" s="28"/>
      <c r="G288" s="28"/>
      <c r="H288" s="28"/>
      <c r="I288" s="28"/>
      <c r="J288" s="28"/>
      <c r="K288" s="28"/>
      <c r="L288" s="27"/>
      <c r="M288" s="28"/>
      <c r="N288" s="28"/>
      <c r="O288" s="28"/>
      <c r="P288" s="28"/>
      <c r="Q288" s="28"/>
      <c r="R288" s="28"/>
      <c r="S288" s="28"/>
      <c r="T288" s="28"/>
      <c r="U288" s="28"/>
      <c r="V288" s="28"/>
      <c r="W288" s="28"/>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row>
    <row r="289" ht="14.6" customHeight="1">
      <c r="A289" s="28"/>
      <c r="B289" s="46"/>
      <c r="C289" s="28"/>
      <c r="D289" s="28"/>
      <c r="E289" s="28"/>
      <c r="F289" s="28"/>
      <c r="G289" s="28"/>
      <c r="H289" s="28"/>
      <c r="I289" s="28"/>
      <c r="J289" s="28"/>
      <c r="K289" s="28"/>
      <c r="L289" s="27"/>
      <c r="M289" s="28"/>
      <c r="N289" s="28"/>
      <c r="O289" s="28"/>
      <c r="P289" s="28"/>
      <c r="Q289" s="28"/>
      <c r="R289" s="28"/>
      <c r="S289" s="28"/>
      <c r="T289" s="28"/>
      <c r="U289" s="28"/>
      <c r="V289" s="28"/>
      <c r="W289" s="28"/>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row>
    <row r="290" ht="14.6" customHeight="1">
      <c r="A290" s="28"/>
      <c r="B290" s="46"/>
      <c r="C290" s="28"/>
      <c r="D290" s="28"/>
      <c r="E290" s="28"/>
      <c r="F290" s="28"/>
      <c r="G290" s="28"/>
      <c r="H290" s="28"/>
      <c r="I290" s="28"/>
      <c r="J290" s="28"/>
      <c r="K290" s="28"/>
      <c r="L290" s="27"/>
      <c r="M290" s="28"/>
      <c r="N290" s="28"/>
      <c r="O290" s="28"/>
      <c r="P290" s="28"/>
      <c r="Q290" s="28"/>
      <c r="R290" s="28"/>
      <c r="S290" s="28"/>
      <c r="T290" s="28"/>
      <c r="U290" s="28"/>
      <c r="V290" s="28"/>
      <c r="W290" s="28"/>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row>
    <row r="291" ht="14.6" customHeight="1">
      <c r="A291" s="28"/>
      <c r="B291" s="46"/>
      <c r="C291" s="28"/>
      <c r="D291" s="28"/>
      <c r="E291" s="28"/>
      <c r="F291" s="28"/>
      <c r="G291" s="28"/>
      <c r="H291" s="28"/>
      <c r="I291" s="28"/>
      <c r="J291" s="28"/>
      <c r="K291" s="28"/>
      <c r="L291" s="27"/>
      <c r="M291" s="28"/>
      <c r="N291" s="28"/>
      <c r="O291" s="28"/>
      <c r="P291" s="28"/>
      <c r="Q291" s="28"/>
      <c r="R291" s="28"/>
      <c r="S291" s="28"/>
      <c r="T291" s="28"/>
      <c r="U291" s="28"/>
      <c r="V291" s="28"/>
      <c r="W291" s="28"/>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row>
    <row r="292" ht="14.6" customHeight="1">
      <c r="A292" s="28"/>
      <c r="B292" s="46"/>
      <c r="C292" s="28"/>
      <c r="D292" s="28"/>
      <c r="E292" s="28"/>
      <c r="F292" s="28"/>
      <c r="G292" s="28"/>
      <c r="H292" s="28"/>
      <c r="I292" s="28"/>
      <c r="J292" s="28"/>
      <c r="K292" s="28"/>
      <c r="L292" s="27"/>
      <c r="M292" s="28"/>
      <c r="N292" s="28"/>
      <c r="O292" s="28"/>
      <c r="P292" s="28"/>
      <c r="Q292" s="28"/>
      <c r="R292" s="28"/>
      <c r="S292" s="28"/>
      <c r="T292" s="28"/>
      <c r="U292" s="28"/>
      <c r="V292" s="28"/>
      <c r="W292" s="28"/>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row>
    <row r="293" ht="14.6" customHeight="1">
      <c r="A293" s="28"/>
      <c r="B293" s="46"/>
      <c r="C293" s="28"/>
      <c r="D293" s="28"/>
      <c r="E293" s="28"/>
      <c r="F293" s="28"/>
      <c r="G293" s="28"/>
      <c r="H293" s="28"/>
      <c r="I293" s="28"/>
      <c r="J293" s="28"/>
      <c r="K293" s="28"/>
      <c r="L293" s="27"/>
      <c r="M293" s="28"/>
      <c r="N293" s="28"/>
      <c r="O293" s="28"/>
      <c r="P293" s="28"/>
      <c r="Q293" s="28"/>
      <c r="R293" s="28"/>
      <c r="S293" s="28"/>
      <c r="T293" s="28"/>
      <c r="U293" s="28"/>
      <c r="V293" s="28"/>
      <c r="W293" s="28"/>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row>
    <row r="294" ht="14.6" customHeight="1">
      <c r="A294" s="28"/>
      <c r="B294" s="46"/>
      <c r="C294" s="28"/>
      <c r="D294" s="28"/>
      <c r="E294" s="28"/>
      <c r="F294" s="28"/>
      <c r="G294" s="28"/>
      <c r="H294" s="28"/>
      <c r="I294" s="28"/>
      <c r="J294" s="28"/>
      <c r="K294" s="28"/>
      <c r="L294" s="27"/>
      <c r="M294" s="28"/>
      <c r="N294" s="28"/>
      <c r="O294" s="28"/>
      <c r="P294" s="28"/>
      <c r="Q294" s="28"/>
      <c r="R294" s="28"/>
      <c r="S294" s="28"/>
      <c r="T294" s="28"/>
      <c r="U294" s="28"/>
      <c r="V294" s="28"/>
      <c r="W294" s="28"/>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row>
    <row r="295" ht="14.6" customHeight="1">
      <c r="A295" s="28"/>
      <c r="B295" s="46"/>
      <c r="C295" s="28"/>
      <c r="D295" s="28"/>
      <c r="E295" s="28"/>
      <c r="F295" s="28"/>
      <c r="G295" s="28"/>
      <c r="H295" s="28"/>
      <c r="I295" s="28"/>
      <c r="J295" s="28"/>
      <c r="K295" s="28"/>
      <c r="L295" s="27"/>
      <c r="M295" s="28"/>
      <c r="N295" s="28"/>
      <c r="O295" s="28"/>
      <c r="P295" s="28"/>
      <c r="Q295" s="28"/>
      <c r="R295" s="28"/>
      <c r="S295" s="28"/>
      <c r="T295" s="28"/>
      <c r="U295" s="28"/>
      <c r="V295" s="28"/>
      <c r="W295" s="28"/>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row>
    <row r="296" ht="14.6" customHeight="1">
      <c r="A296" s="28"/>
      <c r="B296" s="46"/>
      <c r="C296" s="28"/>
      <c r="D296" s="28"/>
      <c r="E296" s="28"/>
      <c r="F296" s="28"/>
      <c r="G296" s="28"/>
      <c r="H296" s="28"/>
      <c r="I296" s="28"/>
      <c r="J296" s="28"/>
      <c r="K296" s="28"/>
      <c r="L296" s="27"/>
      <c r="M296" s="28"/>
      <c r="N296" s="28"/>
      <c r="O296" s="28"/>
      <c r="P296" s="28"/>
      <c r="Q296" s="28"/>
      <c r="R296" s="28"/>
      <c r="S296" s="28"/>
      <c r="T296" s="28"/>
      <c r="U296" s="28"/>
      <c r="V296" s="28"/>
      <c r="W296" s="28"/>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row>
    <row r="297" ht="14.6" customHeight="1">
      <c r="A297" s="28"/>
      <c r="B297" s="46"/>
      <c r="C297" s="28"/>
      <c r="D297" s="28"/>
      <c r="E297" s="28"/>
      <c r="F297" s="28"/>
      <c r="G297" s="28"/>
      <c r="H297" s="28"/>
      <c r="I297" s="28"/>
      <c r="J297" s="28"/>
      <c r="K297" s="28"/>
      <c r="L297" s="27"/>
      <c r="M297" s="28"/>
      <c r="N297" s="28"/>
      <c r="O297" s="28"/>
      <c r="P297" s="28"/>
      <c r="Q297" s="28"/>
      <c r="R297" s="28"/>
      <c r="S297" s="28"/>
      <c r="T297" s="28"/>
      <c r="U297" s="28"/>
      <c r="V297" s="28"/>
      <c r="W297" s="28"/>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row>
    <row r="298" ht="14.6" customHeight="1">
      <c r="A298" s="28"/>
      <c r="B298" s="46"/>
      <c r="C298" s="28"/>
      <c r="D298" s="28"/>
      <c r="E298" s="28"/>
      <c r="F298" s="28"/>
      <c r="G298" s="28"/>
      <c r="H298" s="28"/>
      <c r="I298" s="28"/>
      <c r="J298" s="28"/>
      <c r="K298" s="28"/>
      <c r="L298" s="27"/>
      <c r="M298" s="28"/>
      <c r="N298" s="28"/>
      <c r="O298" s="28"/>
      <c r="P298" s="28"/>
      <c r="Q298" s="28"/>
      <c r="R298" s="28"/>
      <c r="S298" s="28"/>
      <c r="T298" s="28"/>
      <c r="U298" s="28"/>
      <c r="V298" s="28"/>
      <c r="W298" s="28"/>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row>
    <row r="299" ht="14.6" customHeight="1">
      <c r="A299" s="28"/>
      <c r="B299" s="46"/>
      <c r="C299" s="28"/>
      <c r="D299" s="28"/>
      <c r="E299" s="28"/>
      <c r="F299" s="28"/>
      <c r="G299" s="28"/>
      <c r="H299" s="28"/>
      <c r="I299" s="28"/>
      <c r="J299" s="28"/>
      <c r="K299" s="28"/>
      <c r="L299" s="27"/>
      <c r="M299" s="28"/>
      <c r="N299" s="28"/>
      <c r="O299" s="28"/>
      <c r="P299" s="28"/>
      <c r="Q299" s="28"/>
      <c r="R299" s="28"/>
      <c r="S299" s="28"/>
      <c r="T299" s="28"/>
      <c r="U299" s="28"/>
      <c r="V299" s="28"/>
      <c r="W299" s="28"/>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row>
    <row r="300" ht="14.6" customHeight="1">
      <c r="A300" s="28"/>
      <c r="B300" s="46"/>
      <c r="C300" s="28"/>
      <c r="D300" s="28"/>
      <c r="E300" s="28"/>
      <c r="F300" s="28"/>
      <c r="G300" s="28"/>
      <c r="H300" s="28"/>
      <c r="I300" s="28"/>
      <c r="J300" s="28"/>
      <c r="K300" s="28"/>
      <c r="L300" s="27"/>
      <c r="M300" s="28"/>
      <c r="N300" s="28"/>
      <c r="O300" s="28"/>
      <c r="P300" s="28"/>
      <c r="Q300" s="28"/>
      <c r="R300" s="28"/>
      <c r="S300" s="28"/>
      <c r="T300" s="28"/>
      <c r="U300" s="28"/>
      <c r="V300" s="28"/>
      <c r="W300" s="28"/>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row>
    <row r="301" ht="14.6" customHeight="1">
      <c r="A301" s="28"/>
      <c r="B301" s="46"/>
      <c r="C301" s="28"/>
      <c r="D301" s="28"/>
      <c r="E301" s="28"/>
      <c r="F301" s="28"/>
      <c r="G301" s="28"/>
      <c r="H301" s="28"/>
      <c r="I301" s="28"/>
      <c r="J301" s="28"/>
      <c r="K301" s="28"/>
      <c r="L301" s="27"/>
      <c r="M301" s="28"/>
      <c r="N301" s="28"/>
      <c r="O301" s="28"/>
      <c r="P301" s="28"/>
      <c r="Q301" s="28"/>
      <c r="R301" s="28"/>
      <c r="S301" s="28"/>
      <c r="T301" s="28"/>
      <c r="U301" s="28"/>
      <c r="V301" s="28"/>
      <c r="W301" s="28"/>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row>
    <row r="302" ht="14.6" customHeight="1">
      <c r="A302" s="28"/>
      <c r="B302" s="46"/>
      <c r="C302" s="28"/>
      <c r="D302" s="28"/>
      <c r="E302" s="28"/>
      <c r="F302" s="28"/>
      <c r="G302" s="28"/>
      <c r="H302" s="28"/>
      <c r="I302" s="28"/>
      <c r="J302" s="28"/>
      <c r="K302" s="28"/>
      <c r="L302" s="27"/>
      <c r="M302" s="28"/>
      <c r="N302" s="28"/>
      <c r="O302" s="28"/>
      <c r="P302" s="28"/>
      <c r="Q302" s="28"/>
      <c r="R302" s="28"/>
      <c r="S302" s="28"/>
      <c r="T302" s="28"/>
      <c r="U302" s="28"/>
      <c r="V302" s="28"/>
      <c r="W302" s="28"/>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row>
    <row r="303" ht="14.6" customHeight="1">
      <c r="A303" s="28"/>
      <c r="B303" s="46"/>
      <c r="C303" s="28"/>
      <c r="D303" s="28"/>
      <c r="E303" s="28"/>
      <c r="F303" s="28"/>
      <c r="G303" s="28"/>
      <c r="H303" s="28"/>
      <c r="I303" s="28"/>
      <c r="J303" s="28"/>
      <c r="K303" s="28"/>
      <c r="L303" s="27"/>
      <c r="M303" s="28"/>
      <c r="N303" s="28"/>
      <c r="O303" s="28"/>
      <c r="P303" s="28"/>
      <c r="Q303" s="28"/>
      <c r="R303" s="28"/>
      <c r="S303" s="28"/>
      <c r="T303" s="28"/>
      <c r="U303" s="28"/>
      <c r="V303" s="28"/>
      <c r="W303" s="28"/>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row>
    <row r="304" ht="14.6" customHeight="1">
      <c r="A304" s="28"/>
      <c r="B304" s="46"/>
      <c r="C304" s="28"/>
      <c r="D304" s="28"/>
      <c r="E304" s="28"/>
      <c r="F304" s="28"/>
      <c r="G304" s="28"/>
      <c r="H304" s="28"/>
      <c r="I304" s="28"/>
      <c r="J304" s="28"/>
      <c r="K304" s="28"/>
      <c r="L304" s="27"/>
      <c r="M304" s="28"/>
      <c r="N304" s="28"/>
      <c r="O304" s="28"/>
      <c r="P304" s="28"/>
      <c r="Q304" s="28"/>
      <c r="R304" s="28"/>
      <c r="S304" s="28"/>
      <c r="T304" s="28"/>
      <c r="U304" s="28"/>
      <c r="V304" s="28"/>
      <c r="W304" s="28"/>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row>
    <row r="305" ht="14.6" customHeight="1">
      <c r="A305" s="28"/>
      <c r="B305" s="46"/>
      <c r="C305" s="28"/>
      <c r="D305" s="28"/>
      <c r="E305" s="28"/>
      <c r="F305" s="28"/>
      <c r="G305" s="28"/>
      <c r="H305" s="28"/>
      <c r="I305" s="28"/>
      <c r="J305" s="28"/>
      <c r="K305" s="28"/>
      <c r="L305" s="27"/>
      <c r="M305" s="28"/>
      <c r="N305" s="28"/>
      <c r="O305" s="28"/>
      <c r="P305" s="28"/>
      <c r="Q305" s="28"/>
      <c r="R305" s="28"/>
      <c r="S305" s="28"/>
      <c r="T305" s="28"/>
      <c r="U305" s="28"/>
      <c r="V305" s="28"/>
      <c r="W305" s="28"/>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row>
    <row r="306" ht="14.6" customHeight="1">
      <c r="A306" s="28"/>
      <c r="B306" s="46"/>
      <c r="C306" s="28"/>
      <c r="D306" s="28"/>
      <c r="E306" s="28"/>
      <c r="F306" s="28"/>
      <c r="G306" s="28"/>
      <c r="H306" s="28"/>
      <c r="I306" s="28"/>
      <c r="J306" s="28"/>
      <c r="K306" s="28"/>
      <c r="L306" s="27"/>
      <c r="M306" s="28"/>
      <c r="N306" s="28"/>
      <c r="O306" s="28"/>
      <c r="P306" s="28"/>
      <c r="Q306" s="28"/>
      <c r="R306" s="28"/>
      <c r="S306" s="28"/>
      <c r="T306" s="28"/>
      <c r="U306" s="28"/>
      <c r="V306" s="28"/>
      <c r="W306" s="28"/>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row>
    <row r="307" ht="14.6" customHeight="1">
      <c r="A307" s="28"/>
      <c r="B307" s="46"/>
      <c r="C307" s="28"/>
      <c r="D307" s="28"/>
      <c r="E307" s="28"/>
      <c r="F307" s="28"/>
      <c r="G307" s="28"/>
      <c r="H307" s="28"/>
      <c r="I307" s="28"/>
      <c r="J307" s="28"/>
      <c r="K307" s="28"/>
      <c r="L307" s="27"/>
      <c r="M307" s="28"/>
      <c r="N307" s="28"/>
      <c r="O307" s="28"/>
      <c r="P307" s="28"/>
      <c r="Q307" s="28"/>
      <c r="R307" s="28"/>
      <c r="S307" s="28"/>
      <c r="T307" s="28"/>
      <c r="U307" s="28"/>
      <c r="V307" s="28"/>
      <c r="W307" s="28"/>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row>
    <row r="308" ht="14.6" customHeight="1">
      <c r="A308" s="28"/>
      <c r="B308" s="46"/>
      <c r="C308" s="28"/>
      <c r="D308" s="28"/>
      <c r="E308" s="28"/>
      <c r="F308" s="28"/>
      <c r="G308" s="28"/>
      <c r="H308" s="28"/>
      <c r="I308" s="28"/>
      <c r="J308" s="28"/>
      <c r="K308" s="28"/>
      <c r="L308" s="27"/>
      <c r="M308" s="28"/>
      <c r="N308" s="28"/>
      <c r="O308" s="28"/>
      <c r="P308" s="28"/>
      <c r="Q308" s="28"/>
      <c r="R308" s="28"/>
      <c r="S308" s="28"/>
      <c r="T308" s="28"/>
      <c r="U308" s="28"/>
      <c r="V308" s="28"/>
      <c r="W308" s="28"/>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row>
    <row r="309" ht="14.6" customHeight="1">
      <c r="A309" s="28"/>
      <c r="B309" s="46"/>
      <c r="C309" s="28"/>
      <c r="D309" s="28"/>
      <c r="E309" s="28"/>
      <c r="F309" s="28"/>
      <c r="G309" s="28"/>
      <c r="H309" s="28"/>
      <c r="I309" s="28"/>
      <c r="J309" s="28"/>
      <c r="K309" s="28"/>
      <c r="L309" s="27"/>
      <c r="M309" s="28"/>
      <c r="N309" s="28"/>
      <c r="O309" s="28"/>
      <c r="P309" s="28"/>
      <c r="Q309" s="28"/>
      <c r="R309" s="28"/>
      <c r="S309" s="28"/>
      <c r="T309" s="28"/>
      <c r="U309" s="28"/>
      <c r="V309" s="28"/>
      <c r="W309" s="28"/>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row>
    <row r="310" ht="14.6" customHeight="1">
      <c r="A310" s="28"/>
      <c r="B310" s="46"/>
      <c r="C310" s="28"/>
      <c r="D310" s="28"/>
      <c r="E310" s="28"/>
      <c r="F310" s="28"/>
      <c r="G310" s="28"/>
      <c r="H310" s="28"/>
      <c r="I310" s="28"/>
      <c r="J310" s="28"/>
      <c r="K310" s="28"/>
      <c r="L310" s="27"/>
      <c r="M310" s="28"/>
      <c r="N310" s="28"/>
      <c r="O310" s="28"/>
      <c r="P310" s="28"/>
      <c r="Q310" s="28"/>
      <c r="R310" s="28"/>
      <c r="S310" s="28"/>
      <c r="T310" s="28"/>
      <c r="U310" s="28"/>
      <c r="V310" s="28"/>
      <c r="W310" s="28"/>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row>
    <row r="311" ht="14.6" customHeight="1">
      <c r="A311" s="28"/>
      <c r="B311" s="46"/>
      <c r="C311" s="28"/>
      <c r="D311" s="28"/>
      <c r="E311" s="28"/>
      <c r="F311" s="28"/>
      <c r="G311" s="28"/>
      <c r="H311" s="28"/>
      <c r="I311" s="28"/>
      <c r="J311" s="28"/>
      <c r="K311" s="28"/>
      <c r="L311" s="27"/>
      <c r="M311" s="28"/>
      <c r="N311" s="28"/>
      <c r="O311" s="28"/>
      <c r="P311" s="28"/>
      <c r="Q311" s="28"/>
      <c r="R311" s="28"/>
      <c r="S311" s="28"/>
      <c r="T311" s="28"/>
      <c r="U311" s="28"/>
      <c r="V311" s="28"/>
      <c r="W311" s="28"/>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row>
    <row r="312" ht="14.6" customHeight="1">
      <c r="A312" s="28"/>
      <c r="B312" s="46"/>
      <c r="C312" s="28"/>
      <c r="D312" s="28"/>
      <c r="E312" s="28"/>
      <c r="F312" s="28"/>
      <c r="G312" s="28"/>
      <c r="H312" s="28"/>
      <c r="I312" s="28"/>
      <c r="J312" s="28"/>
      <c r="K312" s="28"/>
      <c r="L312" s="27"/>
      <c r="M312" s="28"/>
      <c r="N312" s="28"/>
      <c r="O312" s="28"/>
      <c r="P312" s="28"/>
      <c r="Q312" s="28"/>
      <c r="R312" s="28"/>
      <c r="S312" s="28"/>
      <c r="T312" s="28"/>
      <c r="U312" s="28"/>
      <c r="V312" s="28"/>
      <c r="W312" s="28"/>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row>
    <row r="313" ht="14.6" customHeight="1">
      <c r="A313" s="28"/>
      <c r="B313" s="46"/>
      <c r="C313" s="28"/>
      <c r="D313" s="28"/>
      <c r="E313" s="28"/>
      <c r="F313" s="28"/>
      <c r="G313" s="28"/>
      <c r="H313" s="28"/>
      <c r="I313" s="28"/>
      <c r="J313" s="28"/>
      <c r="K313" s="28"/>
      <c r="L313" s="27"/>
      <c r="M313" s="28"/>
      <c r="N313" s="28"/>
      <c r="O313" s="28"/>
      <c r="P313" s="28"/>
      <c r="Q313" s="28"/>
      <c r="R313" s="28"/>
      <c r="S313" s="28"/>
      <c r="T313" s="28"/>
      <c r="U313" s="28"/>
      <c r="V313" s="28"/>
      <c r="W313" s="28"/>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row>
    <row r="314" ht="14.6" customHeight="1">
      <c r="A314" s="28"/>
      <c r="B314" s="46"/>
      <c r="C314" s="28"/>
      <c r="D314" s="28"/>
      <c r="E314" s="28"/>
      <c r="F314" s="28"/>
      <c r="G314" s="28"/>
      <c r="H314" s="28"/>
      <c r="I314" s="28"/>
      <c r="J314" s="28"/>
      <c r="K314" s="28"/>
      <c r="L314" s="27"/>
      <c r="M314" s="28"/>
      <c r="N314" s="28"/>
      <c r="O314" s="28"/>
      <c r="P314" s="28"/>
      <c r="Q314" s="28"/>
      <c r="R314" s="28"/>
      <c r="S314" s="28"/>
      <c r="T314" s="28"/>
      <c r="U314" s="28"/>
      <c r="V314" s="28"/>
      <c r="W314" s="28"/>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row>
    <row r="315" ht="14.6" customHeight="1">
      <c r="A315" s="28"/>
      <c r="B315" s="46"/>
      <c r="C315" s="28"/>
      <c r="D315" s="28"/>
      <c r="E315" s="28"/>
      <c r="F315" s="28"/>
      <c r="G315" s="28"/>
      <c r="H315" s="28"/>
      <c r="I315" s="28"/>
      <c r="J315" s="28"/>
      <c r="K315" s="28"/>
      <c r="L315" s="27"/>
      <c r="M315" s="28"/>
      <c r="N315" s="28"/>
      <c r="O315" s="28"/>
      <c r="P315" s="28"/>
      <c r="Q315" s="28"/>
      <c r="R315" s="28"/>
      <c r="S315" s="28"/>
      <c r="T315" s="28"/>
      <c r="U315" s="28"/>
      <c r="V315" s="28"/>
      <c r="W315" s="28"/>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row>
    <row r="316" ht="14.6" customHeight="1">
      <c r="A316" s="28"/>
      <c r="B316" s="46"/>
      <c r="C316" s="28"/>
      <c r="D316" s="28"/>
      <c r="E316" s="28"/>
      <c r="F316" s="28"/>
      <c r="G316" s="28"/>
      <c r="H316" s="28"/>
      <c r="I316" s="28"/>
      <c r="J316" s="28"/>
      <c r="K316" s="28"/>
      <c r="L316" s="27"/>
      <c r="M316" s="28"/>
      <c r="N316" s="28"/>
      <c r="O316" s="28"/>
      <c r="P316" s="28"/>
      <c r="Q316" s="28"/>
      <c r="R316" s="28"/>
      <c r="S316" s="28"/>
      <c r="T316" s="28"/>
      <c r="U316" s="28"/>
      <c r="V316" s="28"/>
      <c r="W316" s="28"/>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row>
    <row r="317" ht="14.6" customHeight="1">
      <c r="A317" s="28"/>
      <c r="B317" s="46"/>
      <c r="C317" s="28"/>
      <c r="D317" s="28"/>
      <c r="E317" s="28"/>
      <c r="F317" s="28"/>
      <c r="G317" s="28"/>
      <c r="H317" s="28"/>
      <c r="I317" s="28"/>
      <c r="J317" s="28"/>
      <c r="K317" s="28"/>
      <c r="L317" s="27"/>
      <c r="M317" s="28"/>
      <c r="N317" s="28"/>
      <c r="O317" s="28"/>
      <c r="P317" s="28"/>
      <c r="Q317" s="28"/>
      <c r="R317" s="28"/>
      <c r="S317" s="28"/>
      <c r="T317" s="28"/>
      <c r="U317" s="28"/>
      <c r="V317" s="28"/>
      <c r="W317" s="28"/>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row>
    <row r="318" ht="14.6" customHeight="1">
      <c r="A318" s="28"/>
      <c r="B318" s="46"/>
      <c r="C318" s="28"/>
      <c r="D318" s="28"/>
      <c r="E318" s="28"/>
      <c r="F318" s="28"/>
      <c r="G318" s="28"/>
      <c r="H318" s="28"/>
      <c r="I318" s="28"/>
      <c r="J318" s="28"/>
      <c r="K318" s="28"/>
      <c r="L318" s="27"/>
      <c r="M318" s="28"/>
      <c r="N318" s="28"/>
      <c r="O318" s="28"/>
      <c r="P318" s="28"/>
      <c r="Q318" s="28"/>
      <c r="R318" s="28"/>
      <c r="S318" s="28"/>
      <c r="T318" s="28"/>
      <c r="U318" s="28"/>
      <c r="V318" s="28"/>
      <c r="W318" s="28"/>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row>
    <row r="319" ht="14.6" customHeight="1">
      <c r="A319" s="28"/>
      <c r="B319" s="46"/>
      <c r="C319" s="28"/>
      <c r="D319" s="28"/>
      <c r="E319" s="28"/>
      <c r="F319" s="28"/>
      <c r="G319" s="28"/>
      <c r="H319" s="28"/>
      <c r="I319" s="28"/>
      <c r="J319" s="28"/>
      <c r="K319" s="28"/>
      <c r="L319" s="27"/>
      <c r="M319" s="28"/>
      <c r="N319" s="28"/>
      <c r="O319" s="28"/>
      <c r="P319" s="28"/>
      <c r="Q319" s="28"/>
      <c r="R319" s="28"/>
      <c r="S319" s="28"/>
      <c r="T319" s="28"/>
      <c r="U319" s="28"/>
      <c r="V319" s="28"/>
      <c r="W319" s="28"/>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row>
    <row r="320" ht="14.6" customHeight="1">
      <c r="A320" s="28"/>
      <c r="B320" s="46"/>
      <c r="C320" s="28"/>
      <c r="D320" s="28"/>
      <c r="E320" s="28"/>
      <c r="F320" s="28"/>
      <c r="G320" s="28"/>
      <c r="H320" s="28"/>
      <c r="I320" s="28"/>
      <c r="J320" s="28"/>
      <c r="K320" s="28"/>
      <c r="L320" s="27"/>
      <c r="M320" s="28"/>
      <c r="N320" s="28"/>
      <c r="O320" s="28"/>
      <c r="P320" s="28"/>
      <c r="Q320" s="28"/>
      <c r="R320" s="28"/>
      <c r="S320" s="28"/>
      <c r="T320" s="28"/>
      <c r="U320" s="28"/>
      <c r="V320" s="28"/>
      <c r="W320" s="28"/>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row>
    <row r="321" ht="14.6" customHeight="1">
      <c r="A321" s="28"/>
      <c r="B321" s="46"/>
      <c r="C321" s="28"/>
      <c r="D321" s="28"/>
      <c r="E321" s="28"/>
      <c r="F321" s="28"/>
      <c r="G321" s="28"/>
      <c r="H321" s="28"/>
      <c r="I321" s="28"/>
      <c r="J321" s="28"/>
      <c r="K321" s="28"/>
      <c r="L321" s="27"/>
      <c r="M321" s="28"/>
      <c r="N321" s="28"/>
      <c r="O321" s="28"/>
      <c r="P321" s="28"/>
      <c r="Q321" s="28"/>
      <c r="R321" s="28"/>
      <c r="S321" s="28"/>
      <c r="T321" s="28"/>
      <c r="U321" s="28"/>
      <c r="V321" s="28"/>
      <c r="W321" s="28"/>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row>
    <row r="322" ht="14.6" customHeight="1">
      <c r="A322" s="28"/>
      <c r="B322" s="46"/>
      <c r="C322" s="28"/>
      <c r="D322" s="28"/>
      <c r="E322" s="28"/>
      <c r="F322" s="28"/>
      <c r="G322" s="28"/>
      <c r="H322" s="28"/>
      <c r="I322" s="28"/>
      <c r="J322" s="28"/>
      <c r="K322" s="28"/>
      <c r="L322" s="27"/>
      <c r="M322" s="28"/>
      <c r="N322" s="28"/>
      <c r="O322" s="28"/>
      <c r="P322" s="28"/>
      <c r="Q322" s="28"/>
      <c r="R322" s="28"/>
      <c r="S322" s="28"/>
      <c r="T322" s="28"/>
      <c r="U322" s="28"/>
      <c r="V322" s="28"/>
      <c r="W322" s="28"/>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row>
    <row r="323" ht="14.6" customHeight="1">
      <c r="A323" s="28"/>
      <c r="B323" s="46"/>
      <c r="C323" s="28"/>
      <c r="D323" s="28"/>
      <c r="E323" s="28"/>
      <c r="F323" s="28"/>
      <c r="G323" s="28"/>
      <c r="H323" s="28"/>
      <c r="I323" s="28"/>
      <c r="J323" s="28"/>
      <c r="K323" s="28"/>
      <c r="L323" s="27"/>
      <c r="M323" s="28"/>
      <c r="N323" s="28"/>
      <c r="O323" s="28"/>
      <c r="P323" s="28"/>
      <c r="Q323" s="28"/>
      <c r="R323" s="28"/>
      <c r="S323" s="28"/>
      <c r="T323" s="28"/>
      <c r="U323" s="28"/>
      <c r="V323" s="28"/>
      <c r="W323" s="28"/>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row>
    <row r="324" ht="14.6" customHeight="1">
      <c r="A324" s="28"/>
      <c r="B324" s="46"/>
      <c r="C324" s="28"/>
      <c r="D324" s="28"/>
      <c r="E324" s="28"/>
      <c r="F324" s="28"/>
      <c r="G324" s="28"/>
      <c r="H324" s="28"/>
      <c r="I324" s="28"/>
      <c r="J324" s="28"/>
      <c r="K324" s="28"/>
      <c r="L324" s="27"/>
      <c r="M324" s="28"/>
      <c r="N324" s="28"/>
      <c r="O324" s="28"/>
      <c r="P324" s="28"/>
      <c r="Q324" s="28"/>
      <c r="R324" s="28"/>
      <c r="S324" s="28"/>
      <c r="T324" s="28"/>
      <c r="U324" s="28"/>
      <c r="V324" s="28"/>
      <c r="W324" s="28"/>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row>
    <row r="325" ht="14.6" customHeight="1">
      <c r="A325" s="28"/>
      <c r="B325" s="46"/>
      <c r="C325" s="28"/>
      <c r="D325" s="28"/>
      <c r="E325" s="28"/>
      <c r="F325" s="28"/>
      <c r="G325" s="28"/>
      <c r="H325" s="28"/>
      <c r="I325" s="28"/>
      <c r="J325" s="28"/>
      <c r="K325" s="28"/>
      <c r="L325" s="27"/>
      <c r="M325" s="28"/>
      <c r="N325" s="28"/>
      <c r="O325" s="28"/>
      <c r="P325" s="28"/>
      <c r="Q325" s="28"/>
      <c r="R325" s="28"/>
      <c r="S325" s="28"/>
      <c r="T325" s="28"/>
      <c r="U325" s="28"/>
      <c r="V325" s="28"/>
      <c r="W325" s="28"/>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row>
    <row r="326" ht="14.6" customHeight="1">
      <c r="A326" s="28"/>
      <c r="B326" s="46"/>
      <c r="C326" s="28"/>
      <c r="D326" s="28"/>
      <c r="E326" s="28"/>
      <c r="F326" s="28"/>
      <c r="G326" s="28"/>
      <c r="H326" s="28"/>
      <c r="I326" s="28"/>
      <c r="J326" s="28"/>
      <c r="K326" s="28"/>
      <c r="L326" s="27"/>
      <c r="M326" s="28"/>
      <c r="N326" s="28"/>
      <c r="O326" s="28"/>
      <c r="P326" s="28"/>
      <c r="Q326" s="28"/>
      <c r="R326" s="28"/>
      <c r="S326" s="28"/>
      <c r="T326" s="28"/>
      <c r="U326" s="28"/>
      <c r="V326" s="28"/>
      <c r="W326" s="28"/>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row>
    <row r="327" ht="14.6" customHeight="1">
      <c r="A327" s="28"/>
      <c r="B327" s="46"/>
      <c r="C327" s="28"/>
      <c r="D327" s="28"/>
      <c r="E327" s="28"/>
      <c r="F327" s="28"/>
      <c r="G327" s="28"/>
      <c r="H327" s="28"/>
      <c r="I327" s="28"/>
      <c r="J327" s="28"/>
      <c r="K327" s="28"/>
      <c r="L327" s="27"/>
      <c r="M327" s="28"/>
      <c r="N327" s="28"/>
      <c r="O327" s="28"/>
      <c r="P327" s="28"/>
      <c r="Q327" s="28"/>
      <c r="R327" s="28"/>
      <c r="S327" s="28"/>
      <c r="T327" s="28"/>
      <c r="U327" s="28"/>
      <c r="V327" s="28"/>
      <c r="W327" s="28"/>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row>
    <row r="328" ht="14.6" customHeight="1">
      <c r="A328" s="28"/>
      <c r="B328" s="46"/>
      <c r="C328" s="28"/>
      <c r="D328" s="28"/>
      <c r="E328" s="28"/>
      <c r="F328" s="28"/>
      <c r="G328" s="28"/>
      <c r="H328" s="28"/>
      <c r="I328" s="28"/>
      <c r="J328" s="28"/>
      <c r="K328" s="28"/>
      <c r="L328" s="27"/>
      <c r="M328" s="28"/>
      <c r="N328" s="28"/>
      <c r="O328" s="28"/>
      <c r="P328" s="28"/>
      <c r="Q328" s="28"/>
      <c r="R328" s="28"/>
      <c r="S328" s="28"/>
      <c r="T328" s="28"/>
      <c r="U328" s="28"/>
      <c r="V328" s="28"/>
      <c r="W328" s="28"/>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row>
    <row r="329" ht="14.6" customHeight="1">
      <c r="A329" s="28"/>
      <c r="B329" s="46"/>
      <c r="C329" s="28"/>
      <c r="D329" s="28"/>
      <c r="E329" s="28"/>
      <c r="F329" s="28"/>
      <c r="G329" s="28"/>
      <c r="H329" s="28"/>
      <c r="I329" s="28"/>
      <c r="J329" s="28"/>
      <c r="K329" s="28"/>
      <c r="L329" s="27"/>
      <c r="M329" s="28"/>
      <c r="N329" s="28"/>
      <c r="O329" s="28"/>
      <c r="P329" s="28"/>
      <c r="Q329" s="28"/>
      <c r="R329" s="28"/>
      <c r="S329" s="28"/>
      <c r="T329" s="28"/>
      <c r="U329" s="28"/>
      <c r="V329" s="28"/>
      <c r="W329" s="28"/>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row>
    <row r="330" ht="14.6" customHeight="1">
      <c r="A330" s="28"/>
      <c r="B330" s="46"/>
      <c r="C330" s="28"/>
      <c r="D330" s="28"/>
      <c r="E330" s="28"/>
      <c r="F330" s="28"/>
      <c r="G330" s="28"/>
      <c r="H330" s="28"/>
      <c r="I330" s="28"/>
      <c r="J330" s="28"/>
      <c r="K330" s="28"/>
      <c r="L330" s="27"/>
      <c r="M330" s="28"/>
      <c r="N330" s="28"/>
      <c r="O330" s="28"/>
      <c r="P330" s="28"/>
      <c r="Q330" s="28"/>
      <c r="R330" s="28"/>
      <c r="S330" s="28"/>
      <c r="T330" s="28"/>
      <c r="U330" s="28"/>
      <c r="V330" s="28"/>
      <c r="W330" s="28"/>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row>
    <row r="331" ht="14.6" customHeight="1">
      <c r="A331" s="28"/>
      <c r="B331" s="46"/>
      <c r="C331" s="28"/>
      <c r="D331" s="28"/>
      <c r="E331" s="28"/>
      <c r="F331" s="28"/>
      <c r="G331" s="28"/>
      <c r="H331" s="28"/>
      <c r="I331" s="28"/>
      <c r="J331" s="28"/>
      <c r="K331" s="28"/>
      <c r="L331" s="27"/>
      <c r="M331" s="28"/>
      <c r="N331" s="28"/>
      <c r="O331" s="28"/>
      <c r="P331" s="28"/>
      <c r="Q331" s="28"/>
      <c r="R331" s="28"/>
      <c r="S331" s="28"/>
      <c r="T331" s="28"/>
      <c r="U331" s="28"/>
      <c r="V331" s="28"/>
      <c r="W331" s="28"/>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row>
    <row r="332" ht="14.6" customHeight="1">
      <c r="A332" s="28"/>
      <c r="B332" s="46"/>
      <c r="C332" s="28"/>
      <c r="D332" s="28"/>
      <c r="E332" s="28"/>
      <c r="F332" s="28"/>
      <c r="G332" s="28"/>
      <c r="H332" s="28"/>
      <c r="I332" s="28"/>
      <c r="J332" s="28"/>
      <c r="K332" s="28"/>
      <c r="L332" s="27"/>
      <c r="M332" s="28"/>
      <c r="N332" s="28"/>
      <c r="O332" s="28"/>
      <c r="P332" s="28"/>
      <c r="Q332" s="28"/>
      <c r="R332" s="28"/>
      <c r="S332" s="28"/>
      <c r="T332" s="28"/>
      <c r="U332" s="28"/>
      <c r="V332" s="28"/>
      <c r="W332" s="28"/>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row>
    <row r="333" ht="14.6" customHeight="1">
      <c r="A333" s="28"/>
      <c r="B333" s="46"/>
      <c r="C333" s="28"/>
      <c r="D333" s="28"/>
      <c r="E333" s="28"/>
      <c r="F333" s="28"/>
      <c r="G333" s="28"/>
      <c r="H333" s="28"/>
      <c r="I333" s="28"/>
      <c r="J333" s="28"/>
      <c r="K333" s="28"/>
      <c r="L333" s="27"/>
      <c r="M333" s="28"/>
      <c r="N333" s="28"/>
      <c r="O333" s="28"/>
      <c r="P333" s="28"/>
      <c r="Q333" s="28"/>
      <c r="R333" s="28"/>
      <c r="S333" s="28"/>
      <c r="T333" s="28"/>
      <c r="U333" s="28"/>
      <c r="V333" s="28"/>
      <c r="W333" s="28"/>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row>
    <row r="334" ht="14.6" customHeight="1">
      <c r="A334" s="28"/>
      <c r="B334" s="46"/>
      <c r="C334" s="28"/>
      <c r="D334" s="28"/>
      <c r="E334" s="28"/>
      <c r="F334" s="28"/>
      <c r="G334" s="28"/>
      <c r="H334" s="28"/>
      <c r="I334" s="28"/>
      <c r="J334" s="28"/>
      <c r="K334" s="28"/>
      <c r="L334" s="27"/>
      <c r="M334" s="28"/>
      <c r="N334" s="28"/>
      <c r="O334" s="28"/>
      <c r="P334" s="28"/>
      <c r="Q334" s="28"/>
      <c r="R334" s="28"/>
      <c r="S334" s="28"/>
      <c r="T334" s="28"/>
      <c r="U334" s="28"/>
      <c r="V334" s="28"/>
      <c r="W334" s="28"/>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row>
    <row r="335" ht="14.6" customHeight="1">
      <c r="A335" s="28"/>
      <c r="B335" s="46"/>
      <c r="C335" s="28"/>
      <c r="D335" s="28"/>
      <c r="E335" s="28"/>
      <c r="F335" s="28"/>
      <c r="G335" s="28"/>
      <c r="H335" s="28"/>
      <c r="I335" s="28"/>
      <c r="J335" s="28"/>
      <c r="K335" s="28"/>
      <c r="L335" s="27"/>
      <c r="M335" s="28"/>
      <c r="N335" s="28"/>
      <c r="O335" s="28"/>
      <c r="P335" s="28"/>
      <c r="Q335" s="28"/>
      <c r="R335" s="28"/>
      <c r="S335" s="28"/>
      <c r="T335" s="28"/>
      <c r="U335" s="28"/>
      <c r="V335" s="28"/>
      <c r="W335" s="28"/>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row>
    <row r="336" ht="14.6" customHeight="1">
      <c r="A336" s="28"/>
      <c r="B336" s="46"/>
      <c r="C336" s="28"/>
      <c r="D336" s="28"/>
      <c r="E336" s="28"/>
      <c r="F336" s="28"/>
      <c r="G336" s="28"/>
      <c r="H336" s="28"/>
      <c r="I336" s="28"/>
      <c r="J336" s="28"/>
      <c r="K336" s="28"/>
      <c r="L336" s="27"/>
      <c r="M336" s="28"/>
      <c r="N336" s="28"/>
      <c r="O336" s="28"/>
      <c r="P336" s="28"/>
      <c r="Q336" s="28"/>
      <c r="R336" s="28"/>
      <c r="S336" s="28"/>
      <c r="T336" s="28"/>
      <c r="U336" s="28"/>
      <c r="V336" s="28"/>
      <c r="W336" s="28"/>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row>
    <row r="337" ht="14.6" customHeight="1">
      <c r="A337" s="28"/>
      <c r="B337" s="46"/>
      <c r="C337" s="28"/>
      <c r="D337" s="28"/>
      <c r="E337" s="28"/>
      <c r="F337" s="28"/>
      <c r="G337" s="28"/>
      <c r="H337" s="28"/>
      <c r="I337" s="28"/>
      <c r="J337" s="28"/>
      <c r="K337" s="28"/>
      <c r="L337" s="27"/>
      <c r="M337" s="28"/>
      <c r="N337" s="28"/>
      <c r="O337" s="28"/>
      <c r="P337" s="28"/>
      <c r="Q337" s="28"/>
      <c r="R337" s="28"/>
      <c r="S337" s="28"/>
      <c r="T337" s="28"/>
      <c r="U337" s="28"/>
      <c r="V337" s="28"/>
      <c r="W337" s="28"/>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row>
    <row r="338" ht="14.6" customHeight="1">
      <c r="A338" s="28"/>
      <c r="B338" s="46"/>
      <c r="C338" s="28"/>
      <c r="D338" s="28"/>
      <c r="E338" s="28"/>
      <c r="F338" s="28"/>
      <c r="G338" s="28"/>
      <c r="H338" s="28"/>
      <c r="I338" s="28"/>
      <c r="J338" s="28"/>
      <c r="K338" s="28"/>
      <c r="L338" s="27"/>
      <c r="M338" s="28"/>
      <c r="N338" s="28"/>
      <c r="O338" s="28"/>
      <c r="P338" s="28"/>
      <c r="Q338" s="28"/>
      <c r="R338" s="28"/>
      <c r="S338" s="28"/>
      <c r="T338" s="28"/>
      <c r="U338" s="28"/>
      <c r="V338" s="28"/>
      <c r="W338" s="28"/>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row>
    <row r="339" ht="14.6" customHeight="1">
      <c r="A339" s="28"/>
      <c r="B339" s="46"/>
      <c r="C339" s="28"/>
      <c r="D339" s="28"/>
      <c r="E339" s="28"/>
      <c r="F339" s="28"/>
      <c r="G339" s="28"/>
      <c r="H339" s="28"/>
      <c r="I339" s="28"/>
      <c r="J339" s="28"/>
      <c r="K339" s="28"/>
      <c r="L339" s="27"/>
      <c r="M339" s="28"/>
      <c r="N339" s="28"/>
      <c r="O339" s="28"/>
      <c r="P339" s="28"/>
      <c r="Q339" s="28"/>
      <c r="R339" s="28"/>
      <c r="S339" s="28"/>
      <c r="T339" s="28"/>
      <c r="U339" s="28"/>
      <c r="V339" s="28"/>
      <c r="W339" s="28"/>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row>
    <row r="340" ht="14.6" customHeight="1">
      <c r="A340" s="28"/>
      <c r="B340" s="46"/>
      <c r="C340" s="28"/>
      <c r="D340" s="28"/>
      <c r="E340" s="28"/>
      <c r="F340" s="28"/>
      <c r="G340" s="28"/>
      <c r="H340" s="28"/>
      <c r="I340" s="28"/>
      <c r="J340" s="28"/>
      <c r="K340" s="28"/>
      <c r="L340" s="27"/>
      <c r="M340" s="28"/>
      <c r="N340" s="28"/>
      <c r="O340" s="28"/>
      <c r="P340" s="28"/>
      <c r="Q340" s="28"/>
      <c r="R340" s="28"/>
      <c r="S340" s="28"/>
      <c r="T340" s="28"/>
      <c r="U340" s="28"/>
      <c r="V340" s="28"/>
      <c r="W340" s="28"/>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row>
    <row r="341" ht="14.6" customHeight="1">
      <c r="A341" s="28"/>
      <c r="B341" s="46"/>
      <c r="C341" s="28"/>
      <c r="D341" s="28"/>
      <c r="E341" s="28"/>
      <c r="F341" s="28"/>
      <c r="G341" s="28"/>
      <c r="H341" s="28"/>
      <c r="I341" s="28"/>
      <c r="J341" s="28"/>
      <c r="K341" s="28"/>
      <c r="L341" s="27"/>
      <c r="M341" s="28"/>
      <c r="N341" s="28"/>
      <c r="O341" s="28"/>
      <c r="P341" s="28"/>
      <c r="Q341" s="28"/>
      <c r="R341" s="28"/>
      <c r="S341" s="28"/>
      <c r="T341" s="28"/>
      <c r="U341" s="28"/>
      <c r="V341" s="28"/>
      <c r="W341" s="28"/>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row>
    <row r="342" ht="14.6" customHeight="1">
      <c r="A342" s="28"/>
      <c r="B342" s="46"/>
      <c r="C342" s="28"/>
      <c r="D342" s="28"/>
      <c r="E342" s="28"/>
      <c r="F342" s="28"/>
      <c r="G342" s="28"/>
      <c r="H342" s="28"/>
      <c r="I342" s="28"/>
      <c r="J342" s="28"/>
      <c r="K342" s="28"/>
      <c r="L342" s="27"/>
      <c r="M342" s="28"/>
      <c r="N342" s="28"/>
      <c r="O342" s="28"/>
      <c r="P342" s="28"/>
      <c r="Q342" s="28"/>
      <c r="R342" s="28"/>
      <c r="S342" s="28"/>
      <c r="T342" s="28"/>
      <c r="U342" s="28"/>
      <c r="V342" s="28"/>
      <c r="W342" s="28"/>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row>
    <row r="343" ht="14.6" customHeight="1">
      <c r="A343" s="28"/>
      <c r="B343" s="46"/>
      <c r="C343" s="28"/>
      <c r="D343" s="28"/>
      <c r="E343" s="28"/>
      <c r="F343" s="28"/>
      <c r="G343" s="28"/>
      <c r="H343" s="28"/>
      <c r="I343" s="28"/>
      <c r="J343" s="28"/>
      <c r="K343" s="28"/>
      <c r="L343" s="27"/>
      <c r="M343" s="28"/>
      <c r="N343" s="28"/>
      <c r="O343" s="28"/>
      <c r="P343" s="28"/>
      <c r="Q343" s="28"/>
      <c r="R343" s="28"/>
      <c r="S343" s="28"/>
      <c r="T343" s="28"/>
      <c r="U343" s="28"/>
      <c r="V343" s="28"/>
      <c r="W343" s="28"/>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row>
    <row r="344" ht="14.6" customHeight="1">
      <c r="A344" s="28"/>
      <c r="B344" s="46"/>
      <c r="C344" s="28"/>
      <c r="D344" s="28"/>
      <c r="E344" s="28"/>
      <c r="F344" s="28"/>
      <c r="G344" s="28"/>
      <c r="H344" s="28"/>
      <c r="I344" s="28"/>
      <c r="J344" s="28"/>
      <c r="K344" s="28"/>
      <c r="L344" s="27"/>
      <c r="M344" s="28"/>
      <c r="N344" s="28"/>
      <c r="O344" s="28"/>
      <c r="P344" s="28"/>
      <c r="Q344" s="28"/>
      <c r="R344" s="28"/>
      <c r="S344" s="28"/>
      <c r="T344" s="28"/>
      <c r="U344" s="28"/>
      <c r="V344" s="28"/>
      <c r="W344" s="28"/>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row>
    <row r="345" ht="14.6" customHeight="1">
      <c r="A345" s="28"/>
      <c r="B345" s="46"/>
      <c r="C345" s="28"/>
      <c r="D345" s="28"/>
      <c r="E345" s="28"/>
      <c r="F345" s="28"/>
      <c r="G345" s="28"/>
      <c r="H345" s="28"/>
      <c r="I345" s="28"/>
      <c r="J345" s="28"/>
      <c r="K345" s="28"/>
      <c r="L345" s="27"/>
      <c r="M345" s="28"/>
      <c r="N345" s="28"/>
      <c r="O345" s="28"/>
      <c r="P345" s="28"/>
      <c r="Q345" s="28"/>
      <c r="R345" s="28"/>
      <c r="S345" s="28"/>
      <c r="T345" s="28"/>
      <c r="U345" s="28"/>
      <c r="V345" s="28"/>
      <c r="W345" s="28"/>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row>
    <row r="346" ht="14.6" customHeight="1">
      <c r="A346" s="28"/>
      <c r="B346" s="46"/>
      <c r="C346" s="28"/>
      <c r="D346" s="28"/>
      <c r="E346" s="28"/>
      <c r="F346" s="28"/>
      <c r="G346" s="28"/>
      <c r="H346" s="28"/>
      <c r="I346" s="28"/>
      <c r="J346" s="28"/>
      <c r="K346" s="28"/>
      <c r="L346" s="27"/>
      <c r="M346" s="28"/>
      <c r="N346" s="28"/>
      <c r="O346" s="28"/>
      <c r="P346" s="28"/>
      <c r="Q346" s="28"/>
      <c r="R346" s="28"/>
      <c r="S346" s="28"/>
      <c r="T346" s="28"/>
      <c r="U346" s="28"/>
      <c r="V346" s="28"/>
      <c r="W346" s="28"/>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row>
    <row r="347" ht="14.6" customHeight="1">
      <c r="A347" s="28"/>
      <c r="B347" s="46"/>
      <c r="C347" s="28"/>
      <c r="D347" s="28"/>
      <c r="E347" s="28"/>
      <c r="F347" s="28"/>
      <c r="G347" s="28"/>
      <c r="H347" s="28"/>
      <c r="I347" s="28"/>
      <c r="J347" s="28"/>
      <c r="K347" s="28"/>
      <c r="L347" s="27"/>
      <c r="M347" s="28"/>
      <c r="N347" s="28"/>
      <c r="O347" s="28"/>
      <c r="P347" s="28"/>
      <c r="Q347" s="28"/>
      <c r="R347" s="28"/>
      <c r="S347" s="28"/>
      <c r="T347" s="28"/>
      <c r="U347" s="28"/>
      <c r="V347" s="28"/>
      <c r="W347" s="28"/>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row>
    <row r="348" ht="14.6" customHeight="1">
      <c r="A348" s="28"/>
      <c r="B348" s="46"/>
      <c r="C348" s="28"/>
      <c r="D348" s="28"/>
      <c r="E348" s="28"/>
      <c r="F348" s="28"/>
      <c r="G348" s="28"/>
      <c r="H348" s="28"/>
      <c r="I348" s="28"/>
      <c r="J348" s="28"/>
      <c r="K348" s="28"/>
      <c r="L348" s="27"/>
      <c r="M348" s="28"/>
      <c r="N348" s="28"/>
      <c r="O348" s="28"/>
      <c r="P348" s="28"/>
      <c r="Q348" s="28"/>
      <c r="R348" s="28"/>
      <c r="S348" s="28"/>
      <c r="T348" s="28"/>
      <c r="U348" s="28"/>
      <c r="V348" s="28"/>
      <c r="W348" s="28"/>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row>
    <row r="349" ht="14.6" customHeight="1">
      <c r="A349" s="28"/>
      <c r="B349" s="46"/>
      <c r="C349" s="28"/>
      <c r="D349" s="28"/>
      <c r="E349" s="28"/>
      <c r="F349" s="28"/>
      <c r="G349" s="28"/>
      <c r="H349" s="28"/>
      <c r="I349" s="28"/>
      <c r="J349" s="28"/>
      <c r="K349" s="28"/>
      <c r="L349" s="27"/>
      <c r="M349" s="28"/>
      <c r="N349" s="28"/>
      <c r="O349" s="28"/>
      <c r="P349" s="28"/>
      <c r="Q349" s="28"/>
      <c r="R349" s="28"/>
      <c r="S349" s="28"/>
      <c r="T349" s="28"/>
      <c r="U349" s="28"/>
      <c r="V349" s="28"/>
      <c r="W349" s="28"/>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row>
    <row r="350" ht="14.6" customHeight="1">
      <c r="A350" s="28"/>
      <c r="B350" s="46"/>
      <c r="C350" s="28"/>
      <c r="D350" s="28"/>
      <c r="E350" s="28"/>
      <c r="F350" s="28"/>
      <c r="G350" s="28"/>
      <c r="H350" s="28"/>
      <c r="I350" s="28"/>
      <c r="J350" s="28"/>
      <c r="K350" s="28"/>
      <c r="L350" s="27"/>
      <c r="M350" s="28"/>
      <c r="N350" s="28"/>
      <c r="O350" s="28"/>
      <c r="P350" s="28"/>
      <c r="Q350" s="28"/>
      <c r="R350" s="28"/>
      <c r="S350" s="28"/>
      <c r="T350" s="28"/>
      <c r="U350" s="28"/>
      <c r="V350" s="28"/>
      <c r="W350" s="28"/>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row>
    <row r="351" ht="14.6" customHeight="1">
      <c r="A351" s="28"/>
      <c r="B351" s="46"/>
      <c r="C351" s="28"/>
      <c r="D351" s="28"/>
      <c r="E351" s="28"/>
      <c r="F351" s="28"/>
      <c r="G351" s="28"/>
      <c r="H351" s="28"/>
      <c r="I351" s="28"/>
      <c r="J351" s="28"/>
      <c r="K351" s="28"/>
      <c r="L351" s="27"/>
      <c r="M351" s="28"/>
      <c r="N351" s="28"/>
      <c r="O351" s="28"/>
      <c r="P351" s="28"/>
      <c r="Q351" s="28"/>
      <c r="R351" s="28"/>
      <c r="S351" s="28"/>
      <c r="T351" s="28"/>
      <c r="U351" s="28"/>
      <c r="V351" s="28"/>
      <c r="W351" s="28"/>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row>
    <row r="352" ht="14.6" customHeight="1">
      <c r="A352" s="28"/>
      <c r="B352" s="46"/>
      <c r="C352" s="28"/>
      <c r="D352" s="28"/>
      <c r="E352" s="28"/>
      <c r="F352" s="28"/>
      <c r="G352" s="28"/>
      <c r="H352" s="28"/>
      <c r="I352" s="28"/>
      <c r="J352" s="28"/>
      <c r="K352" s="28"/>
      <c r="L352" s="27"/>
      <c r="M352" s="28"/>
      <c r="N352" s="28"/>
      <c r="O352" s="28"/>
      <c r="P352" s="28"/>
      <c r="Q352" s="28"/>
      <c r="R352" s="28"/>
      <c r="S352" s="28"/>
      <c r="T352" s="28"/>
      <c r="U352" s="28"/>
      <c r="V352" s="28"/>
      <c r="W352" s="28"/>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row>
    <row r="353" ht="14.6" customHeight="1">
      <c r="A353" s="28"/>
      <c r="B353" s="46"/>
      <c r="C353" s="28"/>
      <c r="D353" s="28"/>
      <c r="E353" s="28"/>
      <c r="F353" s="28"/>
      <c r="G353" s="28"/>
      <c r="H353" s="28"/>
      <c r="I353" s="28"/>
      <c r="J353" s="28"/>
      <c r="K353" s="28"/>
      <c r="L353" s="27"/>
      <c r="M353" s="28"/>
      <c r="N353" s="28"/>
      <c r="O353" s="28"/>
      <c r="P353" s="28"/>
      <c r="Q353" s="28"/>
      <c r="R353" s="28"/>
      <c r="S353" s="28"/>
      <c r="T353" s="28"/>
      <c r="U353" s="28"/>
      <c r="V353" s="28"/>
      <c r="W353" s="28"/>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row>
    <row r="354" ht="14.6" customHeight="1">
      <c r="A354" s="28"/>
      <c r="B354" s="46"/>
      <c r="C354" s="28"/>
      <c r="D354" s="28"/>
      <c r="E354" s="28"/>
      <c r="F354" s="28"/>
      <c r="G354" s="28"/>
      <c r="H354" s="28"/>
      <c r="I354" s="28"/>
      <c r="J354" s="28"/>
      <c r="K354" s="28"/>
      <c r="L354" s="27"/>
      <c r="M354" s="28"/>
      <c r="N354" s="28"/>
      <c r="O354" s="28"/>
      <c r="P354" s="28"/>
      <c r="Q354" s="28"/>
      <c r="R354" s="28"/>
      <c r="S354" s="28"/>
      <c r="T354" s="28"/>
      <c r="U354" s="28"/>
      <c r="V354" s="28"/>
      <c r="W354" s="28"/>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row>
    <row r="355" ht="14.6" customHeight="1">
      <c r="A355" s="28"/>
      <c r="B355" s="46"/>
      <c r="C355" s="28"/>
      <c r="D355" s="28"/>
      <c r="E355" s="28"/>
      <c r="F355" s="28"/>
      <c r="G355" s="28"/>
      <c r="H355" s="28"/>
      <c r="I355" s="28"/>
      <c r="J355" s="28"/>
      <c r="K355" s="28"/>
      <c r="L355" s="27"/>
      <c r="M355" s="28"/>
      <c r="N355" s="28"/>
      <c r="O355" s="28"/>
      <c r="P355" s="28"/>
      <c r="Q355" s="28"/>
      <c r="R355" s="28"/>
      <c r="S355" s="28"/>
      <c r="T355" s="28"/>
      <c r="U355" s="28"/>
      <c r="V355" s="28"/>
      <c r="W355" s="28"/>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row>
    <row r="356" ht="14.6" customHeight="1">
      <c r="A356" s="28"/>
      <c r="B356" s="46"/>
      <c r="C356" s="28"/>
      <c r="D356" s="28"/>
      <c r="E356" s="28"/>
      <c r="F356" s="28"/>
      <c r="G356" s="28"/>
      <c r="H356" s="28"/>
      <c r="I356" s="28"/>
      <c r="J356" s="28"/>
      <c r="K356" s="28"/>
      <c r="L356" s="27"/>
      <c r="M356" s="28"/>
      <c r="N356" s="28"/>
      <c r="O356" s="28"/>
      <c r="P356" s="28"/>
      <c r="Q356" s="28"/>
      <c r="R356" s="28"/>
      <c r="S356" s="28"/>
      <c r="T356" s="28"/>
      <c r="U356" s="28"/>
      <c r="V356" s="28"/>
      <c r="W356" s="28"/>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row>
    <row r="357" ht="14.6" customHeight="1">
      <c r="A357" s="28"/>
      <c r="B357" s="46"/>
      <c r="C357" s="28"/>
      <c r="D357" s="28"/>
      <c r="E357" s="28"/>
      <c r="F357" s="28"/>
      <c r="G357" s="28"/>
      <c r="H357" s="28"/>
      <c r="I357" s="28"/>
      <c r="J357" s="28"/>
      <c r="K357" s="28"/>
      <c r="L357" s="27"/>
      <c r="M357" s="28"/>
      <c r="N357" s="28"/>
      <c r="O357" s="28"/>
      <c r="P357" s="28"/>
      <c r="Q357" s="28"/>
      <c r="R357" s="28"/>
      <c r="S357" s="28"/>
      <c r="T357" s="28"/>
      <c r="U357" s="28"/>
      <c r="V357" s="28"/>
      <c r="W357" s="28"/>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row>
    <row r="358" ht="14.6" customHeight="1">
      <c r="A358" s="28"/>
      <c r="B358" s="46"/>
      <c r="C358" s="28"/>
      <c r="D358" s="28"/>
      <c r="E358" s="28"/>
      <c r="F358" s="28"/>
      <c r="G358" s="28"/>
      <c r="H358" s="28"/>
      <c r="I358" s="28"/>
      <c r="J358" s="28"/>
      <c r="K358" s="28"/>
      <c r="L358" s="27"/>
      <c r="M358" s="28"/>
      <c r="N358" s="28"/>
      <c r="O358" s="28"/>
      <c r="P358" s="28"/>
      <c r="Q358" s="28"/>
      <c r="R358" s="28"/>
      <c r="S358" s="28"/>
      <c r="T358" s="28"/>
      <c r="U358" s="28"/>
      <c r="V358" s="28"/>
      <c r="W358" s="28"/>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row>
    <row r="359" ht="14.6" customHeight="1">
      <c r="A359" s="28"/>
      <c r="B359" s="46"/>
      <c r="C359" s="28"/>
      <c r="D359" s="28"/>
      <c r="E359" s="28"/>
      <c r="F359" s="28"/>
      <c r="G359" s="28"/>
      <c r="H359" s="28"/>
      <c r="I359" s="28"/>
      <c r="J359" s="28"/>
      <c r="K359" s="28"/>
      <c r="L359" s="27"/>
      <c r="M359" s="28"/>
      <c r="N359" s="28"/>
      <c r="O359" s="28"/>
      <c r="P359" s="28"/>
      <c r="Q359" s="28"/>
      <c r="R359" s="28"/>
      <c r="S359" s="28"/>
      <c r="T359" s="28"/>
      <c r="U359" s="28"/>
      <c r="V359" s="28"/>
      <c r="W359" s="28"/>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row>
    <row r="360" ht="14.6" customHeight="1">
      <c r="A360" s="28"/>
      <c r="B360" s="46"/>
      <c r="C360" s="28"/>
      <c r="D360" s="28"/>
      <c r="E360" s="28"/>
      <c r="F360" s="28"/>
      <c r="G360" s="28"/>
      <c r="H360" s="28"/>
      <c r="I360" s="28"/>
      <c r="J360" s="28"/>
      <c r="K360" s="28"/>
      <c r="L360" s="27"/>
      <c r="M360" s="28"/>
      <c r="N360" s="28"/>
      <c r="O360" s="28"/>
      <c r="P360" s="28"/>
      <c r="Q360" s="28"/>
      <c r="R360" s="28"/>
      <c r="S360" s="28"/>
      <c r="T360" s="28"/>
      <c r="U360" s="28"/>
      <c r="V360" s="28"/>
      <c r="W360" s="28"/>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row>
    <row r="361" ht="14.6" customHeight="1">
      <c r="A361" s="28"/>
      <c r="B361" s="46"/>
      <c r="C361" s="28"/>
      <c r="D361" s="28"/>
      <c r="E361" s="28"/>
      <c r="F361" s="28"/>
      <c r="G361" s="28"/>
      <c r="H361" s="28"/>
      <c r="I361" s="28"/>
      <c r="J361" s="28"/>
      <c r="K361" s="28"/>
      <c r="L361" s="27"/>
      <c r="M361" s="28"/>
      <c r="N361" s="28"/>
      <c r="O361" s="28"/>
      <c r="P361" s="28"/>
      <c r="Q361" s="28"/>
      <c r="R361" s="28"/>
      <c r="S361" s="28"/>
      <c r="T361" s="28"/>
      <c r="U361" s="28"/>
      <c r="V361" s="28"/>
      <c r="W361" s="28"/>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row>
    <row r="362" ht="14.6" customHeight="1">
      <c r="A362" s="28"/>
      <c r="B362" s="46"/>
      <c r="C362" s="28"/>
      <c r="D362" s="28"/>
      <c r="E362" s="28"/>
      <c r="F362" s="28"/>
      <c r="G362" s="28"/>
      <c r="H362" s="28"/>
      <c r="I362" s="28"/>
      <c r="J362" s="28"/>
      <c r="K362" s="28"/>
      <c r="L362" s="27"/>
      <c r="M362" s="28"/>
      <c r="N362" s="28"/>
      <c r="O362" s="28"/>
      <c r="P362" s="28"/>
      <c r="Q362" s="28"/>
      <c r="R362" s="28"/>
      <c r="S362" s="28"/>
      <c r="T362" s="28"/>
      <c r="U362" s="28"/>
      <c r="V362" s="28"/>
      <c r="W362" s="28"/>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row>
    <row r="363" ht="14.6" customHeight="1">
      <c r="A363" s="28"/>
      <c r="B363" s="46"/>
      <c r="C363" s="28"/>
      <c r="D363" s="28"/>
      <c r="E363" s="28"/>
      <c r="F363" s="28"/>
      <c r="G363" s="28"/>
      <c r="H363" s="28"/>
      <c r="I363" s="28"/>
      <c r="J363" s="28"/>
      <c r="K363" s="28"/>
      <c r="L363" s="27"/>
      <c r="M363" s="28"/>
      <c r="N363" s="28"/>
      <c r="O363" s="28"/>
      <c r="P363" s="28"/>
      <c r="Q363" s="28"/>
      <c r="R363" s="28"/>
      <c r="S363" s="28"/>
      <c r="T363" s="28"/>
      <c r="U363" s="28"/>
      <c r="V363" s="28"/>
      <c r="W363" s="28"/>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row>
    <row r="364" ht="14.6" customHeight="1">
      <c r="A364" s="28"/>
      <c r="B364" s="46"/>
      <c r="C364" s="28"/>
      <c r="D364" s="28"/>
      <c r="E364" s="28"/>
      <c r="F364" s="28"/>
      <c r="G364" s="28"/>
      <c r="H364" s="28"/>
      <c r="I364" s="28"/>
      <c r="J364" s="28"/>
      <c r="K364" s="28"/>
      <c r="L364" s="27"/>
      <c r="M364" s="28"/>
      <c r="N364" s="28"/>
      <c r="O364" s="28"/>
      <c r="P364" s="28"/>
      <c r="Q364" s="28"/>
      <c r="R364" s="28"/>
      <c r="S364" s="28"/>
      <c r="T364" s="28"/>
      <c r="U364" s="28"/>
      <c r="V364" s="28"/>
      <c r="W364" s="28"/>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row>
    <row r="365" ht="14.6" customHeight="1">
      <c r="A365" s="28"/>
      <c r="B365" s="46"/>
      <c r="C365" s="28"/>
      <c r="D365" s="28"/>
      <c r="E365" s="28"/>
      <c r="F365" s="28"/>
      <c r="G365" s="28"/>
      <c r="H365" s="28"/>
      <c r="I365" s="28"/>
      <c r="J365" s="28"/>
      <c r="K365" s="28"/>
      <c r="L365" s="27"/>
      <c r="M365" s="28"/>
      <c r="N365" s="28"/>
      <c r="O365" s="28"/>
      <c r="P365" s="28"/>
      <c r="Q365" s="28"/>
      <c r="R365" s="28"/>
      <c r="S365" s="28"/>
      <c r="T365" s="28"/>
      <c r="U365" s="28"/>
      <c r="V365" s="28"/>
      <c r="W365" s="28"/>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row>
    <row r="366" ht="14.6" customHeight="1">
      <c r="A366" s="28"/>
      <c r="B366" s="46"/>
      <c r="C366" s="28"/>
      <c r="D366" s="28"/>
      <c r="E366" s="28"/>
      <c r="F366" s="28"/>
      <c r="G366" s="28"/>
      <c r="H366" s="28"/>
      <c r="I366" s="28"/>
      <c r="J366" s="28"/>
      <c r="K366" s="28"/>
      <c r="L366" s="27"/>
      <c r="M366" s="28"/>
      <c r="N366" s="28"/>
      <c r="O366" s="28"/>
      <c r="P366" s="28"/>
      <c r="Q366" s="28"/>
      <c r="R366" s="28"/>
      <c r="S366" s="28"/>
      <c r="T366" s="28"/>
      <c r="U366" s="28"/>
      <c r="V366" s="28"/>
      <c r="W366" s="28"/>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row>
    <row r="367" ht="14.6" customHeight="1">
      <c r="A367" s="28"/>
      <c r="B367" s="46"/>
      <c r="C367" s="28"/>
      <c r="D367" s="28"/>
      <c r="E367" s="28"/>
      <c r="F367" s="28"/>
      <c r="G367" s="28"/>
      <c r="H367" s="28"/>
      <c r="I367" s="28"/>
      <c r="J367" s="28"/>
      <c r="K367" s="28"/>
      <c r="L367" s="27"/>
      <c r="M367" s="28"/>
      <c r="N367" s="28"/>
      <c r="O367" s="28"/>
      <c r="P367" s="28"/>
      <c r="Q367" s="28"/>
      <c r="R367" s="28"/>
      <c r="S367" s="28"/>
      <c r="T367" s="28"/>
      <c r="U367" s="28"/>
      <c r="V367" s="28"/>
      <c r="W367" s="28"/>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row>
    <row r="368" ht="14.6" customHeight="1">
      <c r="A368" s="28"/>
      <c r="B368" s="46"/>
      <c r="C368" s="28"/>
      <c r="D368" s="28"/>
      <c r="E368" s="28"/>
      <c r="F368" s="28"/>
      <c r="G368" s="28"/>
      <c r="H368" s="28"/>
      <c r="I368" s="28"/>
      <c r="J368" s="28"/>
      <c r="K368" s="28"/>
      <c r="L368" s="27"/>
      <c r="M368" s="28"/>
      <c r="N368" s="28"/>
      <c r="O368" s="28"/>
      <c r="P368" s="28"/>
      <c r="Q368" s="28"/>
      <c r="R368" s="28"/>
      <c r="S368" s="28"/>
      <c r="T368" s="28"/>
      <c r="U368" s="28"/>
      <c r="V368" s="28"/>
      <c r="W368" s="28"/>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row>
    <row r="369" ht="14.6" customHeight="1">
      <c r="A369" s="28"/>
      <c r="B369" s="46"/>
      <c r="C369" s="28"/>
      <c r="D369" s="28"/>
      <c r="E369" s="28"/>
      <c r="F369" s="28"/>
      <c r="G369" s="28"/>
      <c r="H369" s="28"/>
      <c r="I369" s="28"/>
      <c r="J369" s="28"/>
      <c r="K369" s="28"/>
      <c r="L369" s="27"/>
      <c r="M369" s="28"/>
      <c r="N369" s="28"/>
      <c r="O369" s="28"/>
      <c r="P369" s="28"/>
      <c r="Q369" s="28"/>
      <c r="R369" s="28"/>
      <c r="S369" s="28"/>
      <c r="T369" s="28"/>
      <c r="U369" s="28"/>
      <c r="V369" s="28"/>
      <c r="W369" s="28"/>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row>
    <row r="370" ht="14.6" customHeight="1">
      <c r="A370" s="28"/>
      <c r="B370" s="46"/>
      <c r="C370" s="28"/>
      <c r="D370" s="28"/>
      <c r="E370" s="28"/>
      <c r="F370" s="28"/>
      <c r="G370" s="28"/>
      <c r="H370" s="28"/>
      <c r="I370" s="28"/>
      <c r="J370" s="28"/>
      <c r="K370" s="28"/>
      <c r="L370" s="27"/>
      <c r="M370" s="28"/>
      <c r="N370" s="28"/>
      <c r="O370" s="28"/>
      <c r="P370" s="28"/>
      <c r="Q370" s="28"/>
      <c r="R370" s="28"/>
      <c r="S370" s="28"/>
      <c r="T370" s="28"/>
      <c r="U370" s="28"/>
      <c r="V370" s="28"/>
      <c r="W370" s="28"/>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row>
    <row r="371" ht="14.6" customHeight="1">
      <c r="A371" s="28"/>
      <c r="B371" s="46"/>
      <c r="C371" s="28"/>
      <c r="D371" s="28"/>
      <c r="E371" s="28"/>
      <c r="F371" s="28"/>
      <c r="G371" s="28"/>
      <c r="H371" s="28"/>
      <c r="I371" s="28"/>
      <c r="J371" s="28"/>
      <c r="K371" s="28"/>
      <c r="L371" s="27"/>
      <c r="M371" s="28"/>
      <c r="N371" s="28"/>
      <c r="O371" s="28"/>
      <c r="P371" s="28"/>
      <c r="Q371" s="28"/>
      <c r="R371" s="28"/>
      <c r="S371" s="28"/>
      <c r="T371" s="28"/>
      <c r="U371" s="28"/>
      <c r="V371" s="28"/>
      <c r="W371" s="28"/>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row>
    <row r="372" ht="14.6" customHeight="1">
      <c r="A372" s="28"/>
      <c r="B372" s="46"/>
      <c r="C372" s="28"/>
      <c r="D372" s="28"/>
      <c r="E372" s="28"/>
      <c r="F372" s="28"/>
      <c r="G372" s="28"/>
      <c r="H372" s="28"/>
      <c r="I372" s="28"/>
      <c r="J372" s="28"/>
      <c r="K372" s="28"/>
      <c r="L372" s="27"/>
      <c r="M372" s="28"/>
      <c r="N372" s="28"/>
      <c r="O372" s="28"/>
      <c r="P372" s="28"/>
      <c r="Q372" s="28"/>
      <c r="R372" s="28"/>
      <c r="S372" s="28"/>
      <c r="T372" s="28"/>
      <c r="U372" s="28"/>
      <c r="V372" s="28"/>
      <c r="W372" s="28"/>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row>
    <row r="373" ht="14.6" customHeight="1">
      <c r="A373" s="28"/>
      <c r="B373" s="46"/>
      <c r="C373" s="28"/>
      <c r="D373" s="28"/>
      <c r="E373" s="28"/>
      <c r="F373" s="28"/>
      <c r="G373" s="28"/>
      <c r="H373" s="28"/>
      <c r="I373" s="28"/>
      <c r="J373" s="28"/>
      <c r="K373" s="28"/>
      <c r="L373" s="27"/>
      <c r="M373" s="28"/>
      <c r="N373" s="28"/>
      <c r="O373" s="28"/>
      <c r="P373" s="28"/>
      <c r="Q373" s="28"/>
      <c r="R373" s="28"/>
      <c r="S373" s="28"/>
      <c r="T373" s="28"/>
      <c r="U373" s="28"/>
      <c r="V373" s="28"/>
      <c r="W373" s="28"/>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row>
    <row r="374" ht="14.6" customHeight="1">
      <c r="A374" s="28"/>
      <c r="B374" s="46"/>
      <c r="C374" s="28"/>
      <c r="D374" s="28"/>
      <c r="E374" s="28"/>
      <c r="F374" s="28"/>
      <c r="G374" s="28"/>
      <c r="H374" s="28"/>
      <c r="I374" s="28"/>
      <c r="J374" s="28"/>
      <c r="K374" s="28"/>
      <c r="L374" s="27"/>
      <c r="M374" s="28"/>
      <c r="N374" s="28"/>
      <c r="O374" s="28"/>
      <c r="P374" s="28"/>
      <c r="Q374" s="28"/>
      <c r="R374" s="28"/>
      <c r="S374" s="28"/>
      <c r="T374" s="28"/>
      <c r="U374" s="28"/>
      <c r="V374" s="28"/>
      <c r="W374" s="28"/>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row>
    <row r="375" ht="14.6" customHeight="1">
      <c r="A375" s="28"/>
      <c r="B375" s="46"/>
      <c r="C375" s="28"/>
      <c r="D375" s="28"/>
      <c r="E375" s="28"/>
      <c r="F375" s="28"/>
      <c r="G375" s="28"/>
      <c r="H375" s="28"/>
      <c r="I375" s="28"/>
      <c r="J375" s="28"/>
      <c r="K375" s="28"/>
      <c r="L375" s="27"/>
      <c r="M375" s="28"/>
      <c r="N375" s="28"/>
      <c r="O375" s="28"/>
      <c r="P375" s="28"/>
      <c r="Q375" s="28"/>
      <c r="R375" s="28"/>
      <c r="S375" s="28"/>
      <c r="T375" s="28"/>
      <c r="U375" s="28"/>
      <c r="V375" s="28"/>
      <c r="W375" s="28"/>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row>
    <row r="376" ht="14.6" customHeight="1">
      <c r="A376" s="28"/>
      <c r="B376" s="46"/>
      <c r="C376" s="28"/>
      <c r="D376" s="28"/>
      <c r="E376" s="28"/>
      <c r="F376" s="28"/>
      <c r="G376" s="28"/>
      <c r="H376" s="28"/>
      <c r="I376" s="28"/>
      <c r="J376" s="28"/>
      <c r="K376" s="28"/>
      <c r="L376" s="27"/>
      <c r="M376" s="28"/>
      <c r="N376" s="28"/>
      <c r="O376" s="28"/>
      <c r="P376" s="28"/>
      <c r="Q376" s="28"/>
      <c r="R376" s="28"/>
      <c r="S376" s="28"/>
      <c r="T376" s="28"/>
      <c r="U376" s="28"/>
      <c r="V376" s="28"/>
      <c r="W376" s="28"/>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row>
    <row r="377" ht="14.6" customHeight="1">
      <c r="A377" s="28"/>
      <c r="B377" s="46"/>
      <c r="C377" s="28"/>
      <c r="D377" s="28"/>
      <c r="E377" s="28"/>
      <c r="F377" s="28"/>
      <c r="G377" s="28"/>
      <c r="H377" s="28"/>
      <c r="I377" s="28"/>
      <c r="J377" s="28"/>
      <c r="K377" s="28"/>
      <c r="L377" s="27"/>
      <c r="M377" s="28"/>
      <c r="N377" s="28"/>
      <c r="O377" s="28"/>
      <c r="P377" s="28"/>
      <c r="Q377" s="28"/>
      <c r="R377" s="28"/>
      <c r="S377" s="28"/>
      <c r="T377" s="28"/>
      <c r="U377" s="28"/>
      <c r="V377" s="28"/>
      <c r="W377" s="28"/>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row>
    <row r="378" ht="14.6" customHeight="1">
      <c r="A378" s="28"/>
      <c r="B378" s="46"/>
      <c r="C378" s="28"/>
      <c r="D378" s="28"/>
      <c r="E378" s="28"/>
      <c r="F378" s="28"/>
      <c r="G378" s="28"/>
      <c r="H378" s="28"/>
      <c r="I378" s="28"/>
      <c r="J378" s="28"/>
      <c r="K378" s="28"/>
      <c r="L378" s="27"/>
      <c r="M378" s="28"/>
      <c r="N378" s="28"/>
      <c r="O378" s="28"/>
      <c r="P378" s="28"/>
      <c r="Q378" s="28"/>
      <c r="R378" s="28"/>
      <c r="S378" s="28"/>
      <c r="T378" s="28"/>
      <c r="U378" s="28"/>
      <c r="V378" s="28"/>
      <c r="W378" s="28"/>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row>
    <row r="379" ht="14.6" customHeight="1">
      <c r="A379" s="28"/>
      <c r="B379" s="46"/>
      <c r="C379" s="28"/>
      <c r="D379" s="28"/>
      <c r="E379" s="28"/>
      <c r="F379" s="28"/>
      <c r="G379" s="28"/>
      <c r="H379" s="28"/>
      <c r="I379" s="28"/>
      <c r="J379" s="28"/>
      <c r="K379" s="28"/>
      <c r="L379" s="27"/>
      <c r="M379" s="28"/>
      <c r="N379" s="28"/>
      <c r="O379" s="28"/>
      <c r="P379" s="28"/>
      <c r="Q379" s="28"/>
      <c r="R379" s="28"/>
      <c r="S379" s="28"/>
      <c r="T379" s="28"/>
      <c r="U379" s="28"/>
      <c r="V379" s="28"/>
      <c r="W379" s="28"/>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row>
    <row r="380" ht="14.6" customHeight="1">
      <c r="A380" s="28"/>
      <c r="B380" s="46"/>
      <c r="C380" s="28"/>
      <c r="D380" s="28"/>
      <c r="E380" s="28"/>
      <c r="F380" s="28"/>
      <c r="G380" s="28"/>
      <c r="H380" s="28"/>
      <c r="I380" s="28"/>
      <c r="J380" s="28"/>
      <c r="K380" s="28"/>
      <c r="L380" s="27"/>
      <c r="M380" s="28"/>
      <c r="N380" s="28"/>
      <c r="O380" s="28"/>
      <c r="P380" s="28"/>
      <c r="Q380" s="28"/>
      <c r="R380" s="28"/>
      <c r="S380" s="28"/>
      <c r="T380" s="28"/>
      <c r="U380" s="28"/>
      <c r="V380" s="28"/>
      <c r="W380" s="28"/>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row>
    <row r="381" ht="14.6" customHeight="1">
      <c r="A381" s="28"/>
      <c r="B381" s="46"/>
      <c r="C381" s="28"/>
      <c r="D381" s="28"/>
      <c r="E381" s="28"/>
      <c r="F381" s="28"/>
      <c r="G381" s="28"/>
      <c r="H381" s="28"/>
      <c r="I381" s="28"/>
      <c r="J381" s="28"/>
      <c r="K381" s="28"/>
      <c r="L381" s="27"/>
      <c r="M381" s="28"/>
      <c r="N381" s="28"/>
      <c r="O381" s="28"/>
      <c r="P381" s="28"/>
      <c r="Q381" s="28"/>
      <c r="R381" s="28"/>
      <c r="S381" s="28"/>
      <c r="T381" s="28"/>
      <c r="U381" s="28"/>
      <c r="V381" s="28"/>
      <c r="W381" s="28"/>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row>
    <row r="382" ht="14.6" customHeight="1">
      <c r="A382" s="28"/>
      <c r="B382" s="46"/>
      <c r="C382" s="28"/>
      <c r="D382" s="28"/>
      <c r="E382" s="28"/>
      <c r="F382" s="28"/>
      <c r="G382" s="28"/>
      <c r="H382" s="28"/>
      <c r="I382" s="28"/>
      <c r="J382" s="28"/>
      <c r="K382" s="28"/>
      <c r="L382" s="27"/>
      <c r="M382" s="28"/>
      <c r="N382" s="28"/>
      <c r="O382" s="28"/>
      <c r="P382" s="28"/>
      <c r="Q382" s="28"/>
      <c r="R382" s="28"/>
      <c r="S382" s="28"/>
      <c r="T382" s="28"/>
      <c r="U382" s="28"/>
      <c r="V382" s="28"/>
      <c r="W382" s="28"/>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row>
    <row r="383" ht="14.6" customHeight="1">
      <c r="A383" s="28"/>
      <c r="B383" s="46"/>
      <c r="C383" s="28"/>
      <c r="D383" s="28"/>
      <c r="E383" s="28"/>
      <c r="F383" s="28"/>
      <c r="G383" s="28"/>
      <c r="H383" s="28"/>
      <c r="I383" s="28"/>
      <c r="J383" s="28"/>
      <c r="K383" s="28"/>
      <c r="L383" s="27"/>
      <c r="M383" s="28"/>
      <c r="N383" s="28"/>
      <c r="O383" s="28"/>
      <c r="P383" s="28"/>
      <c r="Q383" s="28"/>
      <c r="R383" s="28"/>
      <c r="S383" s="28"/>
      <c r="T383" s="28"/>
      <c r="U383" s="28"/>
      <c r="V383" s="28"/>
      <c r="W383" s="28"/>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row>
    <row r="384" ht="14.6" customHeight="1">
      <c r="A384" s="28"/>
      <c r="B384" s="46"/>
      <c r="C384" s="28"/>
      <c r="D384" s="28"/>
      <c r="E384" s="28"/>
      <c r="F384" s="28"/>
      <c r="G384" s="28"/>
      <c r="H384" s="28"/>
      <c r="I384" s="28"/>
      <c r="J384" s="28"/>
      <c r="K384" s="28"/>
      <c r="L384" s="27"/>
      <c r="M384" s="28"/>
      <c r="N384" s="28"/>
      <c r="O384" s="28"/>
      <c r="P384" s="28"/>
      <c r="Q384" s="28"/>
      <c r="R384" s="28"/>
      <c r="S384" s="28"/>
      <c r="T384" s="28"/>
      <c r="U384" s="28"/>
      <c r="V384" s="28"/>
      <c r="W384" s="28"/>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row>
    <row r="385" ht="14.6" customHeight="1">
      <c r="A385" s="28"/>
      <c r="B385" s="46"/>
      <c r="C385" s="28"/>
      <c r="D385" s="28"/>
      <c r="E385" s="28"/>
      <c r="F385" s="28"/>
      <c r="G385" s="28"/>
      <c r="H385" s="28"/>
      <c r="I385" s="28"/>
      <c r="J385" s="28"/>
      <c r="K385" s="28"/>
      <c r="L385" s="27"/>
      <c r="M385" s="28"/>
      <c r="N385" s="28"/>
      <c r="O385" s="28"/>
      <c r="P385" s="28"/>
      <c r="Q385" s="28"/>
      <c r="R385" s="28"/>
      <c r="S385" s="28"/>
      <c r="T385" s="28"/>
      <c r="U385" s="28"/>
      <c r="V385" s="28"/>
      <c r="W385" s="28"/>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row>
    <row r="386" ht="14.6" customHeight="1">
      <c r="A386" s="28"/>
      <c r="B386" s="46"/>
      <c r="C386" s="28"/>
      <c r="D386" s="28"/>
      <c r="E386" s="28"/>
      <c r="F386" s="28"/>
      <c r="G386" s="28"/>
      <c r="H386" s="28"/>
      <c r="I386" s="28"/>
      <c r="J386" s="28"/>
      <c r="K386" s="28"/>
      <c r="L386" s="27"/>
      <c r="M386" s="28"/>
      <c r="N386" s="28"/>
      <c r="O386" s="28"/>
      <c r="P386" s="28"/>
      <c r="Q386" s="28"/>
      <c r="R386" s="28"/>
      <c r="S386" s="28"/>
      <c r="T386" s="28"/>
      <c r="U386" s="28"/>
      <c r="V386" s="28"/>
      <c r="W386" s="28"/>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row>
    <row r="387" ht="14.6" customHeight="1">
      <c r="A387" s="28"/>
      <c r="B387" s="46"/>
      <c r="C387" s="28"/>
      <c r="D387" s="28"/>
      <c r="E387" s="28"/>
      <c r="F387" s="28"/>
      <c r="G387" s="28"/>
      <c r="H387" s="28"/>
      <c r="I387" s="28"/>
      <c r="J387" s="28"/>
      <c r="K387" s="28"/>
      <c r="L387" s="27"/>
      <c r="M387" s="28"/>
      <c r="N387" s="28"/>
      <c r="O387" s="28"/>
      <c r="P387" s="28"/>
      <c r="Q387" s="28"/>
      <c r="R387" s="28"/>
      <c r="S387" s="28"/>
      <c r="T387" s="28"/>
      <c r="U387" s="28"/>
      <c r="V387" s="28"/>
      <c r="W387" s="28"/>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row>
    <row r="388" ht="14.6" customHeight="1">
      <c r="A388" s="28"/>
      <c r="B388" s="46"/>
      <c r="C388" s="28"/>
      <c r="D388" s="28"/>
      <c r="E388" s="28"/>
      <c r="F388" s="28"/>
      <c r="G388" s="28"/>
      <c r="H388" s="28"/>
      <c r="I388" s="28"/>
      <c r="J388" s="28"/>
      <c r="K388" s="28"/>
      <c r="L388" s="27"/>
      <c r="M388" s="28"/>
      <c r="N388" s="28"/>
      <c r="O388" s="28"/>
      <c r="P388" s="28"/>
      <c r="Q388" s="28"/>
      <c r="R388" s="28"/>
      <c r="S388" s="28"/>
      <c r="T388" s="28"/>
      <c r="U388" s="28"/>
      <c r="V388" s="28"/>
      <c r="W388" s="28"/>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row>
    <row r="389" ht="14.6" customHeight="1">
      <c r="A389" s="28"/>
      <c r="B389" s="46"/>
      <c r="C389" s="28"/>
      <c r="D389" s="28"/>
      <c r="E389" s="28"/>
      <c r="F389" s="28"/>
      <c r="G389" s="28"/>
      <c r="H389" s="28"/>
      <c r="I389" s="28"/>
      <c r="J389" s="28"/>
      <c r="K389" s="28"/>
      <c r="L389" s="27"/>
      <c r="M389" s="28"/>
      <c r="N389" s="28"/>
      <c r="O389" s="28"/>
      <c r="P389" s="28"/>
      <c r="Q389" s="28"/>
      <c r="R389" s="28"/>
      <c r="S389" s="28"/>
      <c r="T389" s="28"/>
      <c r="U389" s="28"/>
      <c r="V389" s="28"/>
      <c r="W389" s="28"/>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row>
    <row r="390" ht="14.6" customHeight="1">
      <c r="A390" s="28"/>
      <c r="B390" s="46"/>
      <c r="C390" s="28"/>
      <c r="D390" s="28"/>
      <c r="E390" s="28"/>
      <c r="F390" s="28"/>
      <c r="G390" s="28"/>
      <c r="H390" s="28"/>
      <c r="I390" s="28"/>
      <c r="J390" s="28"/>
      <c r="K390" s="28"/>
      <c r="L390" s="27"/>
      <c r="M390" s="28"/>
      <c r="N390" s="28"/>
      <c r="O390" s="28"/>
      <c r="P390" s="28"/>
      <c r="Q390" s="28"/>
      <c r="R390" s="28"/>
      <c r="S390" s="28"/>
      <c r="T390" s="28"/>
      <c r="U390" s="28"/>
      <c r="V390" s="28"/>
      <c r="W390" s="28"/>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row>
    <row r="391" ht="14.6" customHeight="1">
      <c r="A391" s="28"/>
      <c r="B391" s="46"/>
      <c r="C391" s="28"/>
      <c r="D391" s="28"/>
      <c r="E391" s="28"/>
      <c r="F391" s="28"/>
      <c r="G391" s="28"/>
      <c r="H391" s="28"/>
      <c r="I391" s="28"/>
      <c r="J391" s="28"/>
      <c r="K391" s="28"/>
      <c r="L391" s="27"/>
      <c r="M391" s="28"/>
      <c r="N391" s="28"/>
      <c r="O391" s="28"/>
      <c r="P391" s="28"/>
      <c r="Q391" s="28"/>
      <c r="R391" s="28"/>
      <c r="S391" s="28"/>
      <c r="T391" s="28"/>
      <c r="U391" s="28"/>
      <c r="V391" s="28"/>
      <c r="W391" s="28"/>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row>
    <row r="392" ht="14.6" customHeight="1">
      <c r="A392" s="28"/>
      <c r="B392" s="46"/>
      <c r="C392" s="28"/>
      <c r="D392" s="28"/>
      <c r="E392" s="28"/>
      <c r="F392" s="28"/>
      <c r="G392" s="28"/>
      <c r="H392" s="28"/>
      <c r="I392" s="28"/>
      <c r="J392" s="28"/>
      <c r="K392" s="28"/>
      <c r="L392" s="27"/>
      <c r="M392" s="28"/>
      <c r="N392" s="28"/>
      <c r="O392" s="28"/>
      <c r="P392" s="28"/>
      <c r="Q392" s="28"/>
      <c r="R392" s="28"/>
      <c r="S392" s="28"/>
      <c r="T392" s="28"/>
      <c r="U392" s="28"/>
      <c r="V392" s="28"/>
      <c r="W392" s="28"/>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row>
    <row r="393" ht="14.6" customHeight="1">
      <c r="A393" s="28"/>
      <c r="B393" s="46"/>
      <c r="C393" s="28"/>
      <c r="D393" s="28"/>
      <c r="E393" s="28"/>
      <c r="F393" s="28"/>
      <c r="G393" s="28"/>
      <c r="H393" s="28"/>
      <c r="I393" s="28"/>
      <c r="J393" s="28"/>
      <c r="K393" s="28"/>
      <c r="L393" s="27"/>
      <c r="M393" s="28"/>
      <c r="N393" s="28"/>
      <c r="O393" s="28"/>
      <c r="P393" s="28"/>
      <c r="Q393" s="28"/>
      <c r="R393" s="28"/>
      <c r="S393" s="28"/>
      <c r="T393" s="28"/>
      <c r="U393" s="28"/>
      <c r="V393" s="28"/>
      <c r="W393" s="28"/>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row>
    <row r="394" ht="14.6" customHeight="1">
      <c r="A394" s="28"/>
      <c r="B394" s="46"/>
      <c r="C394" s="28"/>
      <c r="D394" s="28"/>
      <c r="E394" s="28"/>
      <c r="F394" s="28"/>
      <c r="G394" s="28"/>
      <c r="H394" s="28"/>
      <c r="I394" s="28"/>
      <c r="J394" s="28"/>
      <c r="K394" s="28"/>
      <c r="L394" s="27"/>
      <c r="M394" s="28"/>
      <c r="N394" s="28"/>
      <c r="O394" s="28"/>
      <c r="P394" s="28"/>
      <c r="Q394" s="28"/>
      <c r="R394" s="28"/>
      <c r="S394" s="28"/>
      <c r="T394" s="28"/>
      <c r="U394" s="28"/>
      <c r="V394" s="28"/>
      <c r="W394" s="28"/>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row>
    <row r="395" ht="14.6" customHeight="1">
      <c r="A395" s="28"/>
      <c r="B395" s="46"/>
      <c r="C395" s="28"/>
      <c r="D395" s="28"/>
      <c r="E395" s="28"/>
      <c r="F395" s="28"/>
      <c r="G395" s="28"/>
      <c r="H395" s="28"/>
      <c r="I395" s="28"/>
      <c r="J395" s="28"/>
      <c r="K395" s="28"/>
      <c r="L395" s="27"/>
      <c r="M395" s="28"/>
      <c r="N395" s="28"/>
      <c r="O395" s="28"/>
      <c r="P395" s="28"/>
      <c r="Q395" s="28"/>
      <c r="R395" s="28"/>
      <c r="S395" s="28"/>
      <c r="T395" s="28"/>
      <c r="U395" s="28"/>
      <c r="V395" s="28"/>
      <c r="W395" s="28"/>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row>
    <row r="396" ht="14.6" customHeight="1">
      <c r="A396" s="28"/>
      <c r="B396" s="46"/>
      <c r="C396" s="28"/>
      <c r="D396" s="28"/>
      <c r="E396" s="28"/>
      <c r="F396" s="28"/>
      <c r="G396" s="28"/>
      <c r="H396" s="28"/>
      <c r="I396" s="28"/>
      <c r="J396" s="28"/>
      <c r="K396" s="28"/>
      <c r="L396" s="27"/>
      <c r="M396" s="28"/>
      <c r="N396" s="28"/>
      <c r="O396" s="28"/>
      <c r="P396" s="28"/>
      <c r="Q396" s="28"/>
      <c r="R396" s="28"/>
      <c r="S396" s="28"/>
      <c r="T396" s="28"/>
      <c r="U396" s="28"/>
      <c r="V396" s="28"/>
      <c r="W396" s="28"/>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row>
    <row r="397" ht="14.6" customHeight="1">
      <c r="A397" s="28"/>
      <c r="B397" s="46"/>
      <c r="C397" s="28"/>
      <c r="D397" s="28"/>
      <c r="E397" s="28"/>
      <c r="F397" s="28"/>
      <c r="G397" s="28"/>
      <c r="H397" s="28"/>
      <c r="I397" s="28"/>
      <c r="J397" s="28"/>
      <c r="K397" s="28"/>
      <c r="L397" s="27"/>
      <c r="M397" s="28"/>
      <c r="N397" s="28"/>
      <c r="O397" s="28"/>
      <c r="P397" s="28"/>
      <c r="Q397" s="28"/>
      <c r="R397" s="28"/>
      <c r="S397" s="28"/>
      <c r="T397" s="28"/>
      <c r="U397" s="28"/>
      <c r="V397" s="28"/>
      <c r="W397" s="28"/>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row>
    <row r="398" ht="14.6" customHeight="1">
      <c r="A398" s="28"/>
      <c r="B398" s="46"/>
      <c r="C398" s="28"/>
      <c r="D398" s="28"/>
      <c r="E398" s="28"/>
      <c r="F398" s="28"/>
      <c r="G398" s="28"/>
      <c r="H398" s="28"/>
      <c r="I398" s="28"/>
      <c r="J398" s="28"/>
      <c r="K398" s="28"/>
      <c r="L398" s="27"/>
      <c r="M398" s="28"/>
      <c r="N398" s="28"/>
      <c r="O398" s="28"/>
      <c r="P398" s="28"/>
      <c r="Q398" s="28"/>
      <c r="R398" s="28"/>
      <c r="S398" s="28"/>
      <c r="T398" s="28"/>
      <c r="U398" s="28"/>
      <c r="V398" s="28"/>
      <c r="W398" s="28"/>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row>
    <row r="399" ht="14.6" customHeight="1">
      <c r="A399" s="28"/>
      <c r="B399" s="46"/>
      <c r="C399" s="28"/>
      <c r="D399" s="28"/>
      <c r="E399" s="28"/>
      <c r="F399" s="28"/>
      <c r="G399" s="28"/>
      <c r="H399" s="28"/>
      <c r="I399" s="28"/>
      <c r="J399" s="28"/>
      <c r="K399" s="28"/>
      <c r="L399" s="27"/>
      <c r="M399" s="28"/>
      <c r="N399" s="28"/>
      <c r="O399" s="28"/>
      <c r="P399" s="28"/>
      <c r="Q399" s="28"/>
      <c r="R399" s="28"/>
      <c r="S399" s="28"/>
      <c r="T399" s="28"/>
      <c r="U399" s="28"/>
      <c r="V399" s="28"/>
      <c r="W399" s="28"/>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row>
    <row r="400" ht="14.6" customHeight="1">
      <c r="A400" s="28"/>
      <c r="B400" s="46"/>
      <c r="C400" s="28"/>
      <c r="D400" s="28"/>
      <c r="E400" s="28"/>
      <c r="F400" s="28"/>
      <c r="G400" s="28"/>
      <c r="H400" s="28"/>
      <c r="I400" s="28"/>
      <c r="J400" s="28"/>
      <c r="K400" s="28"/>
      <c r="L400" s="27"/>
      <c r="M400" s="28"/>
      <c r="N400" s="28"/>
      <c r="O400" s="28"/>
      <c r="P400" s="28"/>
      <c r="Q400" s="28"/>
      <c r="R400" s="28"/>
      <c r="S400" s="28"/>
      <c r="T400" s="28"/>
      <c r="U400" s="28"/>
      <c r="V400" s="28"/>
      <c r="W400" s="28"/>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row>
    <row r="401" ht="14.6" customHeight="1">
      <c r="A401" s="28"/>
      <c r="B401" s="46"/>
      <c r="C401" s="28"/>
      <c r="D401" s="28"/>
      <c r="E401" s="28"/>
      <c r="F401" s="28"/>
      <c r="G401" s="28"/>
      <c r="H401" s="28"/>
      <c r="I401" s="28"/>
      <c r="J401" s="28"/>
      <c r="K401" s="28"/>
      <c r="L401" s="27"/>
      <c r="M401" s="28"/>
      <c r="N401" s="28"/>
      <c r="O401" s="28"/>
      <c r="P401" s="28"/>
      <c r="Q401" s="28"/>
      <c r="R401" s="28"/>
      <c r="S401" s="28"/>
      <c r="T401" s="28"/>
      <c r="U401" s="28"/>
      <c r="V401" s="28"/>
      <c r="W401" s="28"/>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row>
    <row r="402" ht="14.6" customHeight="1">
      <c r="A402" s="28"/>
      <c r="B402" s="46"/>
      <c r="C402" s="28"/>
      <c r="D402" s="28"/>
      <c r="E402" s="28"/>
      <c r="F402" s="28"/>
      <c r="G402" s="28"/>
      <c r="H402" s="28"/>
      <c r="I402" s="28"/>
      <c r="J402" s="28"/>
      <c r="K402" s="28"/>
      <c r="L402" s="27"/>
      <c r="M402" s="28"/>
      <c r="N402" s="28"/>
      <c r="O402" s="28"/>
      <c r="P402" s="28"/>
      <c r="Q402" s="28"/>
      <c r="R402" s="28"/>
      <c r="S402" s="28"/>
      <c r="T402" s="28"/>
      <c r="U402" s="28"/>
      <c r="V402" s="28"/>
      <c r="W402" s="28"/>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row>
    <row r="403" ht="14.6" customHeight="1">
      <c r="A403" s="28"/>
      <c r="B403" s="46"/>
      <c r="C403" s="28"/>
      <c r="D403" s="28"/>
      <c r="E403" s="28"/>
      <c r="F403" s="28"/>
      <c r="G403" s="28"/>
      <c r="H403" s="28"/>
      <c r="I403" s="28"/>
      <c r="J403" s="28"/>
      <c r="K403" s="28"/>
      <c r="L403" s="27"/>
      <c r="M403" s="28"/>
      <c r="N403" s="28"/>
      <c r="O403" s="28"/>
      <c r="P403" s="28"/>
      <c r="Q403" s="28"/>
      <c r="R403" s="28"/>
      <c r="S403" s="28"/>
      <c r="T403" s="28"/>
      <c r="U403" s="28"/>
      <c r="V403" s="28"/>
      <c r="W403" s="28"/>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row>
    <row r="404" ht="14.6" customHeight="1">
      <c r="A404" s="28"/>
      <c r="B404" s="46"/>
      <c r="C404" s="28"/>
      <c r="D404" s="28"/>
      <c r="E404" s="28"/>
      <c r="F404" s="28"/>
      <c r="G404" s="28"/>
      <c r="H404" s="28"/>
      <c r="I404" s="28"/>
      <c r="J404" s="28"/>
      <c r="K404" s="28"/>
      <c r="L404" s="27"/>
      <c r="M404" s="28"/>
      <c r="N404" s="28"/>
      <c r="O404" s="28"/>
      <c r="P404" s="28"/>
      <c r="Q404" s="28"/>
      <c r="R404" s="28"/>
      <c r="S404" s="28"/>
      <c r="T404" s="28"/>
      <c r="U404" s="28"/>
      <c r="V404" s="28"/>
      <c r="W404" s="28"/>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row>
    <row r="405" ht="14.6" customHeight="1">
      <c r="A405" s="28"/>
      <c r="B405" s="46"/>
      <c r="C405" s="28"/>
      <c r="D405" s="28"/>
      <c r="E405" s="28"/>
      <c r="F405" s="28"/>
      <c r="G405" s="28"/>
      <c r="H405" s="28"/>
      <c r="I405" s="28"/>
      <c r="J405" s="28"/>
      <c r="K405" s="28"/>
      <c r="L405" s="27"/>
      <c r="M405" s="28"/>
      <c r="N405" s="28"/>
      <c r="O405" s="28"/>
      <c r="P405" s="28"/>
      <c r="Q405" s="28"/>
      <c r="R405" s="28"/>
      <c r="S405" s="28"/>
      <c r="T405" s="28"/>
      <c r="U405" s="28"/>
      <c r="V405" s="28"/>
      <c r="W405" s="28"/>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row>
    <row r="406" ht="14.6" customHeight="1">
      <c r="A406" s="28"/>
      <c r="B406" s="46"/>
      <c r="C406" s="28"/>
      <c r="D406" s="28"/>
      <c r="E406" s="28"/>
      <c r="F406" s="28"/>
      <c r="G406" s="28"/>
      <c r="H406" s="28"/>
      <c r="I406" s="28"/>
      <c r="J406" s="28"/>
      <c r="K406" s="28"/>
      <c r="L406" s="27"/>
      <c r="M406" s="28"/>
      <c r="N406" s="28"/>
      <c r="O406" s="28"/>
      <c r="P406" s="28"/>
      <c r="Q406" s="28"/>
      <c r="R406" s="28"/>
      <c r="S406" s="28"/>
      <c r="T406" s="28"/>
      <c r="U406" s="28"/>
      <c r="V406" s="28"/>
      <c r="W406" s="28"/>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row>
    <row r="407" ht="14.6" customHeight="1">
      <c r="A407" s="28"/>
      <c r="B407" s="46"/>
      <c r="C407" s="28"/>
      <c r="D407" s="28"/>
      <c r="E407" s="28"/>
      <c r="F407" s="28"/>
      <c r="G407" s="28"/>
      <c r="H407" s="28"/>
      <c r="I407" s="28"/>
      <c r="J407" s="28"/>
      <c r="K407" s="28"/>
      <c r="L407" s="27"/>
      <c r="M407" s="28"/>
      <c r="N407" s="28"/>
      <c r="O407" s="28"/>
      <c r="P407" s="28"/>
      <c r="Q407" s="28"/>
      <c r="R407" s="28"/>
      <c r="S407" s="28"/>
      <c r="T407" s="28"/>
      <c r="U407" s="28"/>
      <c r="V407" s="28"/>
      <c r="W407" s="28"/>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row>
    <row r="408" ht="14.6" customHeight="1">
      <c r="A408" s="28"/>
      <c r="B408" s="46"/>
      <c r="C408" s="28"/>
      <c r="D408" s="28"/>
      <c r="E408" s="28"/>
      <c r="F408" s="28"/>
      <c r="G408" s="28"/>
      <c r="H408" s="28"/>
      <c r="I408" s="28"/>
      <c r="J408" s="28"/>
      <c r="K408" s="28"/>
      <c r="L408" s="27"/>
      <c r="M408" s="28"/>
      <c r="N408" s="28"/>
      <c r="O408" s="28"/>
      <c r="P408" s="28"/>
      <c r="Q408" s="28"/>
      <c r="R408" s="28"/>
      <c r="S408" s="28"/>
      <c r="T408" s="28"/>
      <c r="U408" s="28"/>
      <c r="V408" s="28"/>
      <c r="W408" s="28"/>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row>
    <row r="409" ht="14.6" customHeight="1">
      <c r="A409" s="28"/>
      <c r="B409" s="46"/>
      <c r="C409" s="28"/>
      <c r="D409" s="28"/>
      <c r="E409" s="28"/>
      <c r="F409" s="28"/>
      <c r="G409" s="28"/>
      <c r="H409" s="28"/>
      <c r="I409" s="28"/>
      <c r="J409" s="28"/>
      <c r="K409" s="28"/>
      <c r="L409" s="27"/>
      <c r="M409" s="28"/>
      <c r="N409" s="28"/>
      <c r="O409" s="28"/>
      <c r="P409" s="28"/>
      <c r="Q409" s="28"/>
      <c r="R409" s="28"/>
      <c r="S409" s="28"/>
      <c r="T409" s="28"/>
      <c r="U409" s="28"/>
      <c r="V409" s="28"/>
      <c r="W409" s="28"/>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row>
    <row r="410" ht="14.6" customHeight="1">
      <c r="A410" s="28"/>
      <c r="B410" s="46"/>
      <c r="C410" s="28"/>
      <c r="D410" s="28"/>
      <c r="E410" s="28"/>
      <c r="F410" s="28"/>
      <c r="G410" s="28"/>
      <c r="H410" s="28"/>
      <c r="I410" s="28"/>
      <c r="J410" s="28"/>
      <c r="K410" s="28"/>
      <c r="L410" s="27"/>
      <c r="M410" s="28"/>
      <c r="N410" s="28"/>
      <c r="O410" s="28"/>
      <c r="P410" s="28"/>
      <c r="Q410" s="28"/>
      <c r="R410" s="28"/>
      <c r="S410" s="28"/>
      <c r="T410" s="28"/>
      <c r="U410" s="28"/>
      <c r="V410" s="28"/>
      <c r="W410" s="28"/>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row>
    <row r="411" ht="14.6" customHeight="1">
      <c r="A411" s="28"/>
      <c r="B411" s="46"/>
      <c r="C411" s="28"/>
      <c r="D411" s="28"/>
      <c r="E411" s="28"/>
      <c r="F411" s="28"/>
      <c r="G411" s="28"/>
      <c r="H411" s="28"/>
      <c r="I411" s="28"/>
      <c r="J411" s="28"/>
      <c r="K411" s="28"/>
      <c r="L411" s="27"/>
      <c r="M411" s="28"/>
      <c r="N411" s="28"/>
      <c r="O411" s="28"/>
      <c r="P411" s="28"/>
      <c r="Q411" s="28"/>
      <c r="R411" s="28"/>
      <c r="S411" s="28"/>
      <c r="T411" s="28"/>
      <c r="U411" s="28"/>
      <c r="V411" s="28"/>
      <c r="W411" s="28"/>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row>
    <row r="412" ht="14.6" customHeight="1">
      <c r="A412" s="28"/>
      <c r="B412" s="46"/>
      <c r="C412" s="28"/>
      <c r="D412" s="28"/>
      <c r="E412" s="28"/>
      <c r="F412" s="28"/>
      <c r="G412" s="28"/>
      <c r="H412" s="28"/>
      <c r="I412" s="28"/>
      <c r="J412" s="28"/>
      <c r="K412" s="28"/>
      <c r="L412" s="27"/>
      <c r="M412" s="28"/>
      <c r="N412" s="28"/>
      <c r="O412" s="28"/>
      <c r="P412" s="28"/>
      <c r="Q412" s="28"/>
      <c r="R412" s="28"/>
      <c r="S412" s="28"/>
      <c r="T412" s="28"/>
      <c r="U412" s="28"/>
      <c r="V412" s="28"/>
      <c r="W412" s="28"/>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row>
    <row r="413" ht="14.6" customHeight="1">
      <c r="A413" s="28"/>
      <c r="B413" s="46"/>
      <c r="C413" s="28"/>
      <c r="D413" s="28"/>
      <c r="E413" s="28"/>
      <c r="F413" s="28"/>
      <c r="G413" s="28"/>
      <c r="H413" s="28"/>
      <c r="I413" s="28"/>
      <c r="J413" s="28"/>
      <c r="K413" s="28"/>
      <c r="L413" s="27"/>
      <c r="M413" s="28"/>
      <c r="N413" s="28"/>
      <c r="O413" s="28"/>
      <c r="P413" s="28"/>
      <c r="Q413" s="28"/>
      <c r="R413" s="28"/>
      <c r="S413" s="28"/>
      <c r="T413" s="28"/>
      <c r="U413" s="28"/>
      <c r="V413" s="28"/>
      <c r="W413" s="28"/>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row>
    <row r="414" ht="14.6" customHeight="1">
      <c r="A414" s="28"/>
      <c r="B414" s="46"/>
      <c r="C414" s="28"/>
      <c r="D414" s="28"/>
      <c r="E414" s="28"/>
      <c r="F414" s="28"/>
      <c r="G414" s="28"/>
      <c r="H414" s="28"/>
      <c r="I414" s="28"/>
      <c r="J414" s="28"/>
      <c r="K414" s="28"/>
      <c r="L414" s="27"/>
      <c r="M414" s="28"/>
      <c r="N414" s="28"/>
      <c r="O414" s="28"/>
      <c r="P414" s="28"/>
      <c r="Q414" s="28"/>
      <c r="R414" s="28"/>
      <c r="S414" s="28"/>
      <c r="T414" s="28"/>
      <c r="U414" s="28"/>
      <c r="V414" s="28"/>
      <c r="W414" s="28"/>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row>
    <row r="415" ht="14.6" customHeight="1">
      <c r="A415" s="28"/>
      <c r="B415" s="46"/>
      <c r="C415" s="28"/>
      <c r="D415" s="28"/>
      <c r="E415" s="28"/>
      <c r="F415" s="28"/>
      <c r="G415" s="28"/>
      <c r="H415" s="28"/>
      <c r="I415" s="28"/>
      <c r="J415" s="28"/>
      <c r="K415" s="28"/>
      <c r="L415" s="27"/>
      <c r="M415" s="28"/>
      <c r="N415" s="28"/>
      <c r="O415" s="28"/>
      <c r="P415" s="28"/>
      <c r="Q415" s="28"/>
      <c r="R415" s="28"/>
      <c r="S415" s="28"/>
      <c r="T415" s="28"/>
      <c r="U415" s="28"/>
      <c r="V415" s="28"/>
      <c r="W415" s="28"/>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row>
    <row r="416" ht="14.6" customHeight="1">
      <c r="A416" s="28"/>
      <c r="B416" s="46"/>
      <c r="C416" s="28"/>
      <c r="D416" s="28"/>
      <c r="E416" s="28"/>
      <c r="F416" s="28"/>
      <c r="G416" s="28"/>
      <c r="H416" s="28"/>
      <c r="I416" s="28"/>
      <c r="J416" s="28"/>
      <c r="K416" s="28"/>
      <c r="L416" s="27"/>
      <c r="M416" s="28"/>
      <c r="N416" s="28"/>
      <c r="O416" s="28"/>
      <c r="P416" s="28"/>
      <c r="Q416" s="28"/>
      <c r="R416" s="28"/>
      <c r="S416" s="28"/>
      <c r="T416" s="28"/>
      <c r="U416" s="28"/>
      <c r="V416" s="28"/>
      <c r="W416" s="28"/>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row>
    <row r="417" ht="14.6" customHeight="1">
      <c r="A417" s="28"/>
      <c r="B417" s="46"/>
      <c r="C417" s="28"/>
      <c r="D417" s="28"/>
      <c r="E417" s="28"/>
      <c r="F417" s="28"/>
      <c r="G417" s="28"/>
      <c r="H417" s="28"/>
      <c r="I417" s="28"/>
      <c r="J417" s="28"/>
      <c r="K417" s="28"/>
      <c r="L417" s="27"/>
      <c r="M417" s="28"/>
      <c r="N417" s="28"/>
      <c r="O417" s="28"/>
      <c r="P417" s="28"/>
      <c r="Q417" s="28"/>
      <c r="R417" s="28"/>
      <c r="S417" s="28"/>
      <c r="T417" s="28"/>
      <c r="U417" s="28"/>
      <c r="V417" s="28"/>
      <c r="W417" s="28"/>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row>
    <row r="418" ht="14.6" customHeight="1">
      <c r="A418" s="28"/>
      <c r="B418" s="46"/>
      <c r="C418" s="28"/>
      <c r="D418" s="28"/>
      <c r="E418" s="28"/>
      <c r="F418" s="28"/>
      <c r="G418" s="28"/>
      <c r="H418" s="28"/>
      <c r="I418" s="28"/>
      <c r="J418" s="28"/>
      <c r="K418" s="28"/>
      <c r="L418" s="27"/>
      <c r="M418" s="28"/>
      <c r="N418" s="28"/>
      <c r="O418" s="28"/>
      <c r="P418" s="28"/>
      <c r="Q418" s="28"/>
      <c r="R418" s="28"/>
      <c r="S418" s="28"/>
      <c r="T418" s="28"/>
      <c r="U418" s="28"/>
      <c r="V418" s="28"/>
      <c r="W418" s="28"/>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row>
    <row r="419" ht="14.6" customHeight="1">
      <c r="A419" s="28"/>
      <c r="B419" s="46"/>
      <c r="C419" s="28"/>
      <c r="D419" s="28"/>
      <c r="E419" s="28"/>
      <c r="F419" s="28"/>
      <c r="G419" s="28"/>
      <c r="H419" s="28"/>
      <c r="I419" s="28"/>
      <c r="J419" s="28"/>
      <c r="K419" s="28"/>
      <c r="L419" s="27"/>
      <c r="M419" s="28"/>
      <c r="N419" s="28"/>
      <c r="O419" s="28"/>
      <c r="P419" s="28"/>
      <c r="Q419" s="28"/>
      <c r="R419" s="28"/>
      <c r="S419" s="28"/>
      <c r="T419" s="28"/>
      <c r="U419" s="28"/>
      <c r="V419" s="28"/>
      <c r="W419" s="28"/>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row>
    <row r="420" ht="14.6" customHeight="1">
      <c r="A420" s="28"/>
      <c r="B420" s="46"/>
      <c r="C420" s="28"/>
      <c r="D420" s="28"/>
      <c r="E420" s="28"/>
      <c r="F420" s="28"/>
      <c r="G420" s="28"/>
      <c r="H420" s="28"/>
      <c r="I420" s="28"/>
      <c r="J420" s="28"/>
      <c r="K420" s="28"/>
      <c r="L420" s="27"/>
      <c r="M420" s="28"/>
      <c r="N420" s="28"/>
      <c r="O420" s="28"/>
      <c r="P420" s="28"/>
      <c r="Q420" s="28"/>
      <c r="R420" s="28"/>
      <c r="S420" s="28"/>
      <c r="T420" s="28"/>
      <c r="U420" s="28"/>
      <c r="V420" s="28"/>
      <c r="W420" s="28"/>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row>
    <row r="421" ht="14.6" customHeight="1">
      <c r="A421" s="28"/>
      <c r="B421" s="46"/>
      <c r="C421" s="28"/>
      <c r="D421" s="28"/>
      <c r="E421" s="28"/>
      <c r="F421" s="28"/>
      <c r="G421" s="28"/>
      <c r="H421" s="28"/>
      <c r="I421" s="28"/>
      <c r="J421" s="28"/>
      <c r="K421" s="28"/>
      <c r="L421" s="27"/>
      <c r="M421" s="28"/>
      <c r="N421" s="28"/>
      <c r="O421" s="28"/>
      <c r="P421" s="28"/>
      <c r="Q421" s="28"/>
      <c r="R421" s="28"/>
      <c r="S421" s="28"/>
      <c r="T421" s="28"/>
      <c r="U421" s="28"/>
      <c r="V421" s="28"/>
      <c r="W421" s="28"/>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row>
    <row r="422" ht="14.6" customHeight="1">
      <c r="A422" s="28"/>
      <c r="B422" s="46"/>
      <c r="C422" s="28"/>
      <c r="D422" s="28"/>
      <c r="E422" s="28"/>
      <c r="F422" s="28"/>
      <c r="G422" s="28"/>
      <c r="H422" s="28"/>
      <c r="I422" s="28"/>
      <c r="J422" s="28"/>
      <c r="K422" s="28"/>
      <c r="L422" s="27"/>
      <c r="M422" s="28"/>
      <c r="N422" s="28"/>
      <c r="O422" s="28"/>
      <c r="P422" s="28"/>
      <c r="Q422" s="28"/>
      <c r="R422" s="28"/>
      <c r="S422" s="28"/>
      <c r="T422" s="28"/>
      <c r="U422" s="28"/>
      <c r="V422" s="28"/>
      <c r="W422" s="28"/>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row>
    <row r="423" ht="14.6" customHeight="1">
      <c r="A423" s="28"/>
      <c r="B423" s="46"/>
      <c r="C423" s="28"/>
      <c r="D423" s="28"/>
      <c r="E423" s="28"/>
      <c r="F423" s="28"/>
      <c r="G423" s="28"/>
      <c r="H423" s="28"/>
      <c r="I423" s="28"/>
      <c r="J423" s="28"/>
      <c r="K423" s="28"/>
      <c r="L423" s="27"/>
      <c r="M423" s="28"/>
      <c r="N423" s="28"/>
      <c r="O423" s="28"/>
      <c r="P423" s="28"/>
      <c r="Q423" s="28"/>
      <c r="R423" s="28"/>
      <c r="S423" s="28"/>
      <c r="T423" s="28"/>
      <c r="U423" s="28"/>
      <c r="V423" s="28"/>
      <c r="W423" s="28"/>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row>
    <row r="424" ht="14.6" customHeight="1">
      <c r="A424" s="28"/>
      <c r="B424" s="46"/>
      <c r="C424" s="28"/>
      <c r="D424" s="28"/>
      <c r="E424" s="28"/>
      <c r="F424" s="28"/>
      <c r="G424" s="28"/>
      <c r="H424" s="28"/>
      <c r="I424" s="28"/>
      <c r="J424" s="28"/>
      <c r="K424" s="28"/>
      <c r="L424" s="27"/>
      <c r="M424" s="28"/>
      <c r="N424" s="28"/>
      <c r="O424" s="28"/>
      <c r="P424" s="28"/>
      <c r="Q424" s="28"/>
      <c r="R424" s="28"/>
      <c r="S424" s="28"/>
      <c r="T424" s="28"/>
      <c r="U424" s="28"/>
      <c r="V424" s="28"/>
      <c r="W424" s="28"/>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row>
    <row r="425" ht="14.6" customHeight="1">
      <c r="A425" s="28"/>
      <c r="B425" s="46"/>
      <c r="C425" s="28"/>
      <c r="D425" s="28"/>
      <c r="E425" s="28"/>
      <c r="F425" s="28"/>
      <c r="G425" s="28"/>
      <c r="H425" s="28"/>
      <c r="I425" s="28"/>
      <c r="J425" s="28"/>
      <c r="K425" s="28"/>
      <c r="L425" s="27"/>
      <c r="M425" s="28"/>
      <c r="N425" s="28"/>
      <c r="O425" s="28"/>
      <c r="P425" s="28"/>
      <c r="Q425" s="28"/>
      <c r="R425" s="28"/>
      <c r="S425" s="28"/>
      <c r="T425" s="28"/>
      <c r="U425" s="28"/>
      <c r="V425" s="28"/>
      <c r="W425" s="28"/>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row>
    <row r="426" ht="14.6" customHeight="1">
      <c r="A426" s="28"/>
      <c r="B426" s="46"/>
      <c r="C426" s="28"/>
      <c r="D426" s="28"/>
      <c r="E426" s="28"/>
      <c r="F426" s="28"/>
      <c r="G426" s="28"/>
      <c r="H426" s="28"/>
      <c r="I426" s="28"/>
      <c r="J426" s="28"/>
      <c r="K426" s="28"/>
      <c r="L426" s="27"/>
      <c r="M426" s="28"/>
      <c r="N426" s="28"/>
      <c r="O426" s="28"/>
      <c r="P426" s="28"/>
      <c r="Q426" s="28"/>
      <c r="R426" s="28"/>
      <c r="S426" s="28"/>
      <c r="T426" s="28"/>
      <c r="U426" s="28"/>
      <c r="V426" s="28"/>
      <c r="W426" s="28"/>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row>
    <row r="427" ht="14.6" customHeight="1">
      <c r="A427" s="28"/>
      <c r="B427" s="46"/>
      <c r="C427" s="28"/>
      <c r="D427" s="28"/>
      <c r="E427" s="28"/>
      <c r="F427" s="28"/>
      <c r="G427" s="28"/>
      <c r="H427" s="28"/>
      <c r="I427" s="28"/>
      <c r="J427" s="28"/>
      <c r="K427" s="28"/>
      <c r="L427" s="27"/>
      <c r="M427" s="28"/>
      <c r="N427" s="28"/>
      <c r="O427" s="28"/>
      <c r="P427" s="28"/>
      <c r="Q427" s="28"/>
      <c r="R427" s="28"/>
      <c r="S427" s="28"/>
      <c r="T427" s="28"/>
      <c r="U427" s="28"/>
      <c r="V427" s="28"/>
      <c r="W427" s="28"/>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row>
    <row r="428" ht="14.6" customHeight="1">
      <c r="A428" s="28"/>
      <c r="B428" s="46"/>
      <c r="C428" s="28"/>
      <c r="D428" s="28"/>
      <c r="E428" s="28"/>
      <c r="F428" s="28"/>
      <c r="G428" s="28"/>
      <c r="H428" s="28"/>
      <c r="I428" s="28"/>
      <c r="J428" s="28"/>
      <c r="K428" s="28"/>
      <c r="L428" s="27"/>
      <c r="M428" s="28"/>
      <c r="N428" s="28"/>
      <c r="O428" s="28"/>
      <c r="P428" s="28"/>
      <c r="Q428" s="28"/>
      <c r="R428" s="28"/>
      <c r="S428" s="28"/>
      <c r="T428" s="28"/>
      <c r="U428" s="28"/>
      <c r="V428" s="28"/>
      <c r="W428" s="28"/>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row>
    <row r="429" ht="14.6" customHeight="1">
      <c r="A429" s="28"/>
      <c r="B429" s="46"/>
      <c r="C429" s="28"/>
      <c r="D429" s="28"/>
      <c r="E429" s="28"/>
      <c r="F429" s="28"/>
      <c r="G429" s="28"/>
      <c r="H429" s="28"/>
      <c r="I429" s="28"/>
      <c r="J429" s="28"/>
      <c r="K429" s="28"/>
      <c r="L429" s="27"/>
      <c r="M429" s="28"/>
      <c r="N429" s="28"/>
      <c r="O429" s="28"/>
      <c r="P429" s="28"/>
      <c r="Q429" s="28"/>
      <c r="R429" s="28"/>
      <c r="S429" s="28"/>
      <c r="T429" s="28"/>
      <c r="U429" s="28"/>
      <c r="V429" s="28"/>
      <c r="W429" s="28"/>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row>
    <row r="430" ht="14.6" customHeight="1">
      <c r="A430" s="28"/>
      <c r="B430" s="46"/>
      <c r="C430" s="28"/>
      <c r="D430" s="28"/>
      <c r="E430" s="28"/>
      <c r="F430" s="28"/>
      <c r="G430" s="28"/>
      <c r="H430" s="28"/>
      <c r="I430" s="28"/>
      <c r="J430" s="28"/>
      <c r="K430" s="28"/>
      <c r="L430" s="27"/>
      <c r="M430" s="28"/>
      <c r="N430" s="28"/>
      <c r="O430" s="28"/>
      <c r="P430" s="28"/>
      <c r="Q430" s="28"/>
      <c r="R430" s="28"/>
      <c r="S430" s="28"/>
      <c r="T430" s="28"/>
      <c r="U430" s="28"/>
      <c r="V430" s="28"/>
      <c r="W430" s="28"/>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row>
    <row r="431" ht="14.6" customHeight="1">
      <c r="A431" s="28"/>
      <c r="B431" s="46"/>
      <c r="C431" s="28"/>
      <c r="D431" s="28"/>
      <c r="E431" s="28"/>
      <c r="F431" s="28"/>
      <c r="G431" s="28"/>
      <c r="H431" s="28"/>
      <c r="I431" s="28"/>
      <c r="J431" s="28"/>
      <c r="K431" s="28"/>
      <c r="L431" s="27"/>
      <c r="M431" s="28"/>
      <c r="N431" s="28"/>
      <c r="O431" s="28"/>
      <c r="P431" s="28"/>
      <c r="Q431" s="28"/>
      <c r="R431" s="28"/>
      <c r="S431" s="28"/>
      <c r="T431" s="28"/>
      <c r="U431" s="28"/>
      <c r="V431" s="28"/>
      <c r="W431" s="28"/>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row>
    <row r="432" ht="14.6" customHeight="1">
      <c r="A432" s="28"/>
      <c r="B432" s="46"/>
      <c r="C432" s="28"/>
      <c r="D432" s="28"/>
      <c r="E432" s="28"/>
      <c r="F432" s="28"/>
      <c r="G432" s="28"/>
      <c r="H432" s="28"/>
      <c r="I432" s="28"/>
      <c r="J432" s="28"/>
      <c r="K432" s="28"/>
      <c r="L432" s="27"/>
      <c r="M432" s="28"/>
      <c r="N432" s="28"/>
      <c r="O432" s="28"/>
      <c r="P432" s="28"/>
      <c r="Q432" s="28"/>
      <c r="R432" s="28"/>
      <c r="S432" s="28"/>
      <c r="T432" s="28"/>
      <c r="U432" s="28"/>
      <c r="V432" s="28"/>
      <c r="W432" s="28"/>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row>
    <row r="433" ht="14.6" customHeight="1">
      <c r="A433" s="28"/>
      <c r="B433" s="46"/>
      <c r="C433" s="28"/>
      <c r="D433" s="28"/>
      <c r="E433" s="28"/>
      <c r="F433" s="28"/>
      <c r="G433" s="28"/>
      <c r="H433" s="28"/>
      <c r="I433" s="28"/>
      <c r="J433" s="28"/>
      <c r="K433" s="28"/>
      <c r="L433" s="27"/>
      <c r="M433" s="28"/>
      <c r="N433" s="28"/>
      <c r="O433" s="28"/>
      <c r="P433" s="28"/>
      <c r="Q433" s="28"/>
      <c r="R433" s="28"/>
      <c r="S433" s="28"/>
      <c r="T433" s="28"/>
      <c r="U433" s="28"/>
      <c r="V433" s="28"/>
      <c r="W433" s="28"/>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row>
    <row r="434" ht="14.6" customHeight="1">
      <c r="A434" s="28"/>
      <c r="B434" s="46"/>
      <c r="C434" s="28"/>
      <c r="D434" s="28"/>
      <c r="E434" s="28"/>
      <c r="F434" s="28"/>
      <c r="G434" s="28"/>
      <c r="H434" s="28"/>
      <c r="I434" s="28"/>
      <c r="J434" s="28"/>
      <c r="K434" s="28"/>
      <c r="L434" s="27"/>
      <c r="M434" s="28"/>
      <c r="N434" s="28"/>
      <c r="O434" s="28"/>
      <c r="P434" s="28"/>
      <c r="Q434" s="28"/>
      <c r="R434" s="28"/>
      <c r="S434" s="28"/>
      <c r="T434" s="28"/>
      <c r="U434" s="28"/>
      <c r="V434" s="28"/>
      <c r="W434" s="28"/>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row>
    <row r="435" ht="14.6" customHeight="1">
      <c r="A435" s="28"/>
      <c r="B435" s="46"/>
      <c r="C435" s="28"/>
      <c r="D435" s="28"/>
      <c r="E435" s="28"/>
      <c r="F435" s="28"/>
      <c r="G435" s="28"/>
      <c r="H435" s="28"/>
      <c r="I435" s="28"/>
      <c r="J435" s="28"/>
      <c r="K435" s="28"/>
      <c r="L435" s="27"/>
      <c r="M435" s="28"/>
      <c r="N435" s="28"/>
      <c r="O435" s="28"/>
      <c r="P435" s="28"/>
      <c r="Q435" s="28"/>
      <c r="R435" s="28"/>
      <c r="S435" s="28"/>
      <c r="T435" s="28"/>
      <c r="U435" s="28"/>
      <c r="V435" s="28"/>
      <c r="W435" s="28"/>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row>
    <row r="436" ht="14.6" customHeight="1">
      <c r="A436" s="28"/>
      <c r="B436" s="46"/>
      <c r="C436" s="28"/>
      <c r="D436" s="28"/>
      <c r="E436" s="28"/>
      <c r="F436" s="28"/>
      <c r="G436" s="28"/>
      <c r="H436" s="28"/>
      <c r="I436" s="28"/>
      <c r="J436" s="28"/>
      <c r="K436" s="28"/>
      <c r="L436" s="27"/>
      <c r="M436" s="28"/>
      <c r="N436" s="28"/>
      <c r="O436" s="28"/>
      <c r="P436" s="28"/>
      <c r="Q436" s="28"/>
      <c r="R436" s="28"/>
      <c r="S436" s="28"/>
      <c r="T436" s="28"/>
      <c r="U436" s="28"/>
      <c r="V436" s="28"/>
      <c r="W436" s="28"/>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row>
    <row r="437" ht="14.6" customHeight="1">
      <c r="A437" s="28"/>
      <c r="B437" s="46"/>
      <c r="C437" s="28"/>
      <c r="D437" s="28"/>
      <c r="E437" s="28"/>
      <c r="F437" s="28"/>
      <c r="G437" s="28"/>
      <c r="H437" s="28"/>
      <c r="I437" s="28"/>
      <c r="J437" s="28"/>
      <c r="K437" s="28"/>
      <c r="L437" s="27"/>
      <c r="M437" s="28"/>
      <c r="N437" s="28"/>
      <c r="O437" s="28"/>
      <c r="P437" s="28"/>
      <c r="Q437" s="28"/>
      <c r="R437" s="28"/>
      <c r="S437" s="28"/>
      <c r="T437" s="28"/>
      <c r="U437" s="28"/>
      <c r="V437" s="28"/>
      <c r="W437" s="28"/>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row>
    <row r="438" ht="14.6" customHeight="1">
      <c r="A438" s="28"/>
      <c r="B438" s="46"/>
      <c r="C438" s="28"/>
      <c r="D438" s="28"/>
      <c r="E438" s="28"/>
      <c r="F438" s="28"/>
      <c r="G438" s="28"/>
      <c r="H438" s="28"/>
      <c r="I438" s="28"/>
      <c r="J438" s="28"/>
      <c r="K438" s="28"/>
      <c r="L438" s="27"/>
      <c r="M438" s="28"/>
      <c r="N438" s="28"/>
      <c r="O438" s="28"/>
      <c r="P438" s="28"/>
      <c r="Q438" s="28"/>
      <c r="R438" s="28"/>
      <c r="S438" s="28"/>
      <c r="T438" s="28"/>
      <c r="U438" s="28"/>
      <c r="V438" s="28"/>
      <c r="W438" s="28"/>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row>
    <row r="439" ht="14.6" customHeight="1">
      <c r="A439" s="28"/>
      <c r="B439" s="46"/>
      <c r="C439" s="28"/>
      <c r="D439" s="28"/>
      <c r="E439" s="28"/>
      <c r="F439" s="28"/>
      <c r="G439" s="28"/>
      <c r="H439" s="28"/>
      <c r="I439" s="28"/>
      <c r="J439" s="28"/>
      <c r="K439" s="28"/>
      <c r="L439" s="27"/>
      <c r="M439" s="28"/>
      <c r="N439" s="28"/>
      <c r="O439" s="28"/>
      <c r="P439" s="28"/>
      <c r="Q439" s="28"/>
      <c r="R439" s="28"/>
      <c r="S439" s="28"/>
      <c r="T439" s="28"/>
      <c r="U439" s="28"/>
      <c r="V439" s="28"/>
      <c r="W439" s="28"/>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row>
    <row r="440" ht="14.6" customHeight="1">
      <c r="A440" s="28"/>
      <c r="B440" s="46"/>
      <c r="C440" s="28"/>
      <c r="D440" s="28"/>
      <c r="E440" s="28"/>
      <c r="F440" s="28"/>
      <c r="G440" s="28"/>
      <c r="H440" s="28"/>
      <c r="I440" s="28"/>
      <c r="J440" s="28"/>
      <c r="K440" s="28"/>
      <c r="L440" s="27"/>
      <c r="M440" s="28"/>
      <c r="N440" s="28"/>
      <c r="O440" s="28"/>
      <c r="P440" s="28"/>
      <c r="Q440" s="28"/>
      <c r="R440" s="28"/>
      <c r="S440" s="28"/>
      <c r="T440" s="28"/>
      <c r="U440" s="28"/>
      <c r="V440" s="28"/>
      <c r="W440" s="28"/>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row>
    <row r="441" ht="14.6" customHeight="1">
      <c r="A441" s="28"/>
      <c r="B441" s="46"/>
      <c r="C441" s="28"/>
      <c r="D441" s="28"/>
      <c r="E441" s="28"/>
      <c r="F441" s="28"/>
      <c r="G441" s="28"/>
      <c r="H441" s="28"/>
      <c r="I441" s="28"/>
      <c r="J441" s="28"/>
      <c r="K441" s="28"/>
      <c r="L441" s="27"/>
      <c r="M441" s="28"/>
      <c r="N441" s="28"/>
      <c r="O441" s="28"/>
      <c r="P441" s="28"/>
      <c r="Q441" s="28"/>
      <c r="R441" s="28"/>
      <c r="S441" s="28"/>
      <c r="T441" s="28"/>
      <c r="U441" s="28"/>
      <c r="V441" s="28"/>
      <c r="W441" s="28"/>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row>
    <row r="442" ht="14.6" customHeight="1">
      <c r="A442" s="28"/>
      <c r="B442" s="46"/>
      <c r="C442" s="28"/>
      <c r="D442" s="28"/>
      <c r="E442" s="28"/>
      <c r="F442" s="28"/>
      <c r="G442" s="28"/>
      <c r="H442" s="28"/>
      <c r="I442" s="28"/>
      <c r="J442" s="28"/>
      <c r="K442" s="28"/>
      <c r="L442" s="27"/>
      <c r="M442" s="28"/>
      <c r="N442" s="28"/>
      <c r="O442" s="28"/>
      <c r="P442" s="28"/>
      <c r="Q442" s="28"/>
      <c r="R442" s="28"/>
      <c r="S442" s="28"/>
      <c r="T442" s="28"/>
      <c r="U442" s="28"/>
      <c r="V442" s="28"/>
      <c r="W442" s="28"/>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row>
    <row r="443" ht="14.6" customHeight="1">
      <c r="A443" s="28"/>
      <c r="B443" s="46"/>
      <c r="C443" s="28"/>
      <c r="D443" s="28"/>
      <c r="E443" s="28"/>
      <c r="F443" s="28"/>
      <c r="G443" s="28"/>
      <c r="H443" s="28"/>
      <c r="I443" s="28"/>
      <c r="J443" s="28"/>
      <c r="K443" s="28"/>
      <c r="L443" s="27"/>
      <c r="M443" s="28"/>
      <c r="N443" s="28"/>
      <c r="O443" s="28"/>
      <c r="P443" s="28"/>
      <c r="Q443" s="28"/>
      <c r="R443" s="28"/>
      <c r="S443" s="28"/>
      <c r="T443" s="28"/>
      <c r="U443" s="28"/>
      <c r="V443" s="28"/>
      <c r="W443" s="28"/>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row>
    <row r="444" ht="14.6" customHeight="1">
      <c r="A444" s="28"/>
      <c r="B444" s="46"/>
      <c r="C444" s="28"/>
      <c r="D444" s="28"/>
      <c r="E444" s="28"/>
      <c r="F444" s="28"/>
      <c r="G444" s="28"/>
      <c r="H444" s="28"/>
      <c r="I444" s="28"/>
      <c r="J444" s="28"/>
      <c r="K444" s="28"/>
      <c r="L444" s="27"/>
      <c r="M444" s="28"/>
      <c r="N444" s="28"/>
      <c r="O444" s="28"/>
      <c r="P444" s="28"/>
      <c r="Q444" s="28"/>
      <c r="R444" s="28"/>
      <c r="S444" s="28"/>
      <c r="T444" s="28"/>
      <c r="U444" s="28"/>
      <c r="V444" s="28"/>
      <c r="W444" s="28"/>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row>
    <row r="445" ht="14.6" customHeight="1">
      <c r="A445" s="28"/>
      <c r="B445" s="46"/>
      <c r="C445" s="28"/>
      <c r="D445" s="28"/>
      <c r="E445" s="28"/>
      <c r="F445" s="28"/>
      <c r="G445" s="28"/>
      <c r="H445" s="28"/>
      <c r="I445" s="28"/>
      <c r="J445" s="28"/>
      <c r="K445" s="28"/>
      <c r="L445" s="27"/>
      <c r="M445" s="28"/>
      <c r="N445" s="28"/>
      <c r="O445" s="28"/>
      <c r="P445" s="28"/>
      <c r="Q445" s="28"/>
      <c r="R445" s="28"/>
      <c r="S445" s="28"/>
      <c r="T445" s="28"/>
      <c r="U445" s="28"/>
      <c r="V445" s="28"/>
      <c r="W445" s="28"/>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row>
    <row r="446" ht="14.6" customHeight="1">
      <c r="A446" s="28"/>
      <c r="B446" s="46"/>
      <c r="C446" s="28"/>
      <c r="D446" s="28"/>
      <c r="E446" s="28"/>
      <c r="F446" s="28"/>
      <c r="G446" s="28"/>
      <c r="H446" s="28"/>
      <c r="I446" s="28"/>
      <c r="J446" s="28"/>
      <c r="K446" s="28"/>
      <c r="L446" s="27"/>
      <c r="M446" s="28"/>
      <c r="N446" s="28"/>
      <c r="O446" s="28"/>
      <c r="P446" s="28"/>
      <c r="Q446" s="28"/>
      <c r="R446" s="28"/>
      <c r="S446" s="28"/>
      <c r="T446" s="28"/>
      <c r="U446" s="28"/>
      <c r="V446" s="28"/>
      <c r="W446" s="28"/>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row>
    <row r="447" ht="14.6" customHeight="1">
      <c r="A447" s="28"/>
      <c r="B447" s="46"/>
      <c r="C447" s="28"/>
      <c r="D447" s="28"/>
      <c r="E447" s="28"/>
      <c r="F447" s="28"/>
      <c r="G447" s="28"/>
      <c r="H447" s="28"/>
      <c r="I447" s="28"/>
      <c r="J447" s="28"/>
      <c r="K447" s="28"/>
      <c r="L447" s="27"/>
      <c r="M447" s="28"/>
      <c r="N447" s="28"/>
      <c r="O447" s="28"/>
      <c r="P447" s="28"/>
      <c r="Q447" s="28"/>
      <c r="R447" s="28"/>
      <c r="S447" s="28"/>
      <c r="T447" s="28"/>
      <c r="U447" s="28"/>
      <c r="V447" s="28"/>
      <c r="W447" s="28"/>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row>
    <row r="448" ht="14.6" customHeight="1">
      <c r="A448" s="28"/>
      <c r="B448" s="46"/>
      <c r="C448" s="28"/>
      <c r="D448" s="28"/>
      <c r="E448" s="28"/>
      <c r="F448" s="28"/>
      <c r="G448" s="28"/>
      <c r="H448" s="28"/>
      <c r="I448" s="28"/>
      <c r="J448" s="28"/>
      <c r="K448" s="28"/>
      <c r="L448" s="27"/>
      <c r="M448" s="28"/>
      <c r="N448" s="28"/>
      <c r="O448" s="28"/>
      <c r="P448" s="28"/>
      <c r="Q448" s="28"/>
      <c r="R448" s="28"/>
      <c r="S448" s="28"/>
      <c r="T448" s="28"/>
      <c r="U448" s="28"/>
      <c r="V448" s="28"/>
      <c r="W448" s="28"/>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row>
    <row r="449" ht="14.6" customHeight="1">
      <c r="A449" s="28"/>
      <c r="B449" s="46"/>
      <c r="C449" s="28"/>
      <c r="D449" s="28"/>
      <c r="E449" s="28"/>
      <c r="F449" s="28"/>
      <c r="G449" s="28"/>
      <c r="H449" s="28"/>
      <c r="I449" s="28"/>
      <c r="J449" s="28"/>
      <c r="K449" s="28"/>
      <c r="L449" s="27"/>
      <c r="M449" s="28"/>
      <c r="N449" s="28"/>
      <c r="O449" s="28"/>
      <c r="P449" s="28"/>
      <c r="Q449" s="28"/>
      <c r="R449" s="28"/>
      <c r="S449" s="28"/>
      <c r="T449" s="28"/>
      <c r="U449" s="28"/>
      <c r="V449" s="28"/>
      <c r="W449" s="28"/>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row>
    <row r="450" ht="14.6" customHeight="1">
      <c r="A450" s="28"/>
      <c r="B450" s="46"/>
      <c r="C450" s="28"/>
      <c r="D450" s="28"/>
      <c r="E450" s="28"/>
      <c r="F450" s="28"/>
      <c r="G450" s="28"/>
      <c r="H450" s="28"/>
      <c r="I450" s="28"/>
      <c r="J450" s="28"/>
      <c r="K450" s="28"/>
      <c r="L450" s="27"/>
      <c r="M450" s="28"/>
      <c r="N450" s="28"/>
      <c r="O450" s="28"/>
      <c r="P450" s="28"/>
      <c r="Q450" s="28"/>
      <c r="R450" s="28"/>
      <c r="S450" s="28"/>
      <c r="T450" s="28"/>
      <c r="U450" s="28"/>
      <c r="V450" s="28"/>
      <c r="W450" s="28"/>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row>
    <row r="451" ht="14.6" customHeight="1">
      <c r="A451" s="28"/>
      <c r="B451" s="46"/>
      <c r="C451" s="28"/>
      <c r="D451" s="28"/>
      <c r="E451" s="28"/>
      <c r="F451" s="28"/>
      <c r="G451" s="28"/>
      <c r="H451" s="28"/>
      <c r="I451" s="28"/>
      <c r="J451" s="28"/>
      <c r="K451" s="28"/>
      <c r="L451" s="27"/>
      <c r="M451" s="28"/>
      <c r="N451" s="28"/>
      <c r="O451" s="28"/>
      <c r="P451" s="28"/>
      <c r="Q451" s="28"/>
      <c r="R451" s="28"/>
      <c r="S451" s="28"/>
      <c r="T451" s="28"/>
      <c r="U451" s="28"/>
      <c r="V451" s="28"/>
      <c r="W451" s="28"/>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row>
    <row r="452" ht="14.6" customHeight="1">
      <c r="A452" s="28"/>
      <c r="B452" s="46"/>
      <c r="C452" s="28"/>
      <c r="D452" s="28"/>
      <c r="E452" s="28"/>
      <c r="F452" s="28"/>
      <c r="G452" s="28"/>
      <c r="H452" s="28"/>
      <c r="I452" s="28"/>
      <c r="J452" s="28"/>
      <c r="K452" s="28"/>
      <c r="L452" s="27"/>
      <c r="M452" s="28"/>
      <c r="N452" s="28"/>
      <c r="O452" s="28"/>
      <c r="P452" s="28"/>
      <c r="Q452" s="28"/>
      <c r="R452" s="28"/>
      <c r="S452" s="28"/>
      <c r="T452" s="28"/>
      <c r="U452" s="28"/>
      <c r="V452" s="28"/>
      <c r="W452" s="28"/>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row>
    <row r="453" ht="14.6" customHeight="1">
      <c r="A453" s="28"/>
      <c r="B453" s="46"/>
      <c r="C453" s="28"/>
      <c r="D453" s="28"/>
      <c r="E453" s="28"/>
      <c r="F453" s="28"/>
      <c r="G453" s="28"/>
      <c r="H453" s="28"/>
      <c r="I453" s="28"/>
      <c r="J453" s="28"/>
      <c r="K453" s="28"/>
      <c r="L453" s="27"/>
      <c r="M453" s="28"/>
      <c r="N453" s="28"/>
      <c r="O453" s="28"/>
      <c r="P453" s="28"/>
      <c r="Q453" s="28"/>
      <c r="R453" s="28"/>
      <c r="S453" s="28"/>
      <c r="T453" s="28"/>
      <c r="U453" s="28"/>
      <c r="V453" s="28"/>
      <c r="W453" s="28"/>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row>
    <row r="454" ht="14.6" customHeight="1">
      <c r="A454" s="28"/>
      <c r="B454" s="46"/>
      <c r="C454" s="28"/>
      <c r="D454" s="28"/>
      <c r="E454" s="28"/>
      <c r="F454" s="28"/>
      <c r="G454" s="28"/>
      <c r="H454" s="28"/>
      <c r="I454" s="28"/>
      <c r="J454" s="28"/>
      <c r="K454" s="28"/>
      <c r="L454" s="27"/>
      <c r="M454" s="28"/>
      <c r="N454" s="28"/>
      <c r="O454" s="28"/>
      <c r="P454" s="28"/>
      <c r="Q454" s="28"/>
      <c r="R454" s="28"/>
      <c r="S454" s="28"/>
      <c r="T454" s="28"/>
      <c r="U454" s="28"/>
      <c r="V454" s="28"/>
      <c r="W454" s="28"/>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row>
    <row r="455" ht="14.6" customHeight="1">
      <c r="A455" s="28"/>
      <c r="B455" s="46"/>
      <c r="C455" s="28"/>
      <c r="D455" s="28"/>
      <c r="E455" s="28"/>
      <c r="F455" s="28"/>
      <c r="G455" s="28"/>
      <c r="H455" s="28"/>
      <c r="I455" s="28"/>
      <c r="J455" s="28"/>
      <c r="K455" s="28"/>
      <c r="L455" s="27"/>
      <c r="M455" s="28"/>
      <c r="N455" s="28"/>
      <c r="O455" s="28"/>
      <c r="P455" s="28"/>
      <c r="Q455" s="28"/>
      <c r="R455" s="28"/>
      <c r="S455" s="28"/>
      <c r="T455" s="28"/>
      <c r="U455" s="28"/>
      <c r="V455" s="28"/>
      <c r="W455" s="28"/>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row>
    <row r="456" ht="14.6" customHeight="1">
      <c r="A456" s="28"/>
      <c r="B456" s="46"/>
      <c r="C456" s="28"/>
      <c r="D456" s="28"/>
      <c r="E456" s="28"/>
      <c r="F456" s="28"/>
      <c r="G456" s="28"/>
      <c r="H456" s="28"/>
      <c r="I456" s="28"/>
      <c r="J456" s="28"/>
      <c r="K456" s="28"/>
      <c r="L456" s="27"/>
      <c r="M456" s="28"/>
      <c r="N456" s="28"/>
      <c r="O456" s="28"/>
      <c r="P456" s="28"/>
      <c r="Q456" s="28"/>
      <c r="R456" s="28"/>
      <c r="S456" s="28"/>
      <c r="T456" s="28"/>
      <c r="U456" s="28"/>
      <c r="V456" s="28"/>
      <c r="W456" s="28"/>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row>
    <row r="457" ht="14.6" customHeight="1">
      <c r="A457" s="28"/>
      <c r="B457" s="46"/>
      <c r="C457" s="28"/>
      <c r="D457" s="28"/>
      <c r="E457" s="28"/>
      <c r="F457" s="28"/>
      <c r="G457" s="28"/>
      <c r="H457" s="28"/>
      <c r="I457" s="28"/>
      <c r="J457" s="28"/>
      <c r="K457" s="28"/>
      <c r="L457" s="27"/>
      <c r="M457" s="28"/>
      <c r="N457" s="28"/>
      <c r="O457" s="28"/>
      <c r="P457" s="28"/>
      <c r="Q457" s="28"/>
      <c r="R457" s="28"/>
      <c r="S457" s="28"/>
      <c r="T457" s="28"/>
      <c r="U457" s="28"/>
      <c r="V457" s="28"/>
      <c r="W457" s="28"/>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row>
    <row r="458" ht="14.6" customHeight="1">
      <c r="A458" s="28"/>
      <c r="B458" s="46"/>
      <c r="C458" s="28"/>
      <c r="D458" s="28"/>
      <c r="E458" s="28"/>
      <c r="F458" s="28"/>
      <c r="G458" s="28"/>
      <c r="H458" s="28"/>
      <c r="I458" s="28"/>
      <c r="J458" s="28"/>
      <c r="K458" s="28"/>
      <c r="L458" s="27"/>
      <c r="M458" s="28"/>
      <c r="N458" s="28"/>
      <c r="O458" s="28"/>
      <c r="P458" s="28"/>
      <c r="Q458" s="28"/>
      <c r="R458" s="28"/>
      <c r="S458" s="28"/>
      <c r="T458" s="28"/>
      <c r="U458" s="28"/>
      <c r="V458" s="28"/>
      <c r="W458" s="28"/>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row>
    <row r="459" ht="14.6" customHeight="1">
      <c r="A459" s="28"/>
      <c r="B459" s="46"/>
      <c r="C459" s="28"/>
      <c r="D459" s="28"/>
      <c r="E459" s="28"/>
      <c r="F459" s="28"/>
      <c r="G459" s="28"/>
      <c r="H459" s="28"/>
      <c r="I459" s="28"/>
      <c r="J459" s="28"/>
      <c r="K459" s="28"/>
      <c r="L459" s="27"/>
      <c r="M459" s="28"/>
      <c r="N459" s="28"/>
      <c r="O459" s="28"/>
      <c r="P459" s="28"/>
      <c r="Q459" s="28"/>
      <c r="R459" s="28"/>
      <c r="S459" s="28"/>
      <c r="T459" s="28"/>
      <c r="U459" s="28"/>
      <c r="V459" s="28"/>
      <c r="W459" s="28"/>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row>
    <row r="460" ht="14.6" customHeight="1">
      <c r="A460" s="28"/>
      <c r="B460" s="46"/>
      <c r="C460" s="28"/>
      <c r="D460" s="28"/>
      <c r="E460" s="28"/>
      <c r="F460" s="28"/>
      <c r="G460" s="28"/>
      <c r="H460" s="28"/>
      <c r="I460" s="28"/>
      <c r="J460" s="28"/>
      <c r="K460" s="28"/>
      <c r="L460" s="27"/>
      <c r="M460" s="28"/>
      <c r="N460" s="28"/>
      <c r="O460" s="28"/>
      <c r="P460" s="28"/>
      <c r="Q460" s="28"/>
      <c r="R460" s="28"/>
      <c r="S460" s="28"/>
      <c r="T460" s="28"/>
      <c r="U460" s="28"/>
      <c r="V460" s="28"/>
      <c r="W460" s="28"/>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row>
    <row r="461" ht="14.6" customHeight="1">
      <c r="A461" s="28"/>
      <c r="B461" s="46"/>
      <c r="C461" s="28"/>
      <c r="D461" s="28"/>
      <c r="E461" s="28"/>
      <c r="F461" s="28"/>
      <c r="G461" s="28"/>
      <c r="H461" s="28"/>
      <c r="I461" s="28"/>
      <c r="J461" s="28"/>
      <c r="K461" s="28"/>
      <c r="L461" s="27"/>
      <c r="M461" s="28"/>
      <c r="N461" s="28"/>
      <c r="O461" s="28"/>
      <c r="P461" s="28"/>
      <c r="Q461" s="28"/>
      <c r="R461" s="28"/>
      <c r="S461" s="28"/>
      <c r="T461" s="28"/>
      <c r="U461" s="28"/>
      <c r="V461" s="28"/>
      <c r="W461" s="28"/>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row>
    <row r="462" ht="14.6" customHeight="1">
      <c r="A462" s="28"/>
      <c r="B462" s="46"/>
      <c r="C462" s="28"/>
      <c r="D462" s="28"/>
      <c r="E462" s="28"/>
      <c r="F462" s="28"/>
      <c r="G462" s="28"/>
      <c r="H462" s="28"/>
      <c r="I462" s="28"/>
      <c r="J462" s="28"/>
      <c r="K462" s="28"/>
      <c r="L462" s="27"/>
      <c r="M462" s="28"/>
      <c r="N462" s="28"/>
      <c r="O462" s="28"/>
      <c r="P462" s="28"/>
      <c r="Q462" s="28"/>
      <c r="R462" s="28"/>
      <c r="S462" s="28"/>
      <c r="T462" s="28"/>
      <c r="U462" s="28"/>
      <c r="V462" s="28"/>
      <c r="W462" s="28"/>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row>
    <row r="463" ht="14.6" customHeight="1">
      <c r="A463" s="28"/>
      <c r="B463" s="46"/>
      <c r="C463" s="28"/>
      <c r="D463" s="28"/>
      <c r="E463" s="28"/>
      <c r="F463" s="28"/>
      <c r="G463" s="28"/>
      <c r="H463" s="28"/>
      <c r="I463" s="28"/>
      <c r="J463" s="28"/>
      <c r="K463" s="28"/>
      <c r="L463" s="27"/>
      <c r="M463" s="28"/>
      <c r="N463" s="28"/>
      <c r="O463" s="28"/>
      <c r="P463" s="28"/>
      <c r="Q463" s="28"/>
      <c r="R463" s="28"/>
      <c r="S463" s="28"/>
      <c r="T463" s="28"/>
      <c r="U463" s="28"/>
      <c r="V463" s="28"/>
      <c r="W463" s="28"/>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row>
    <row r="464" ht="14.6" customHeight="1">
      <c r="A464" s="28"/>
      <c r="B464" s="46"/>
      <c r="C464" s="28"/>
      <c r="D464" s="28"/>
      <c r="E464" s="28"/>
      <c r="F464" s="28"/>
      <c r="G464" s="28"/>
      <c r="H464" s="28"/>
      <c r="I464" s="28"/>
      <c r="J464" s="28"/>
      <c r="K464" s="28"/>
      <c r="L464" s="27"/>
      <c r="M464" s="28"/>
      <c r="N464" s="28"/>
      <c r="O464" s="28"/>
      <c r="P464" s="28"/>
      <c r="Q464" s="28"/>
      <c r="R464" s="28"/>
      <c r="S464" s="28"/>
      <c r="T464" s="28"/>
      <c r="U464" s="28"/>
      <c r="V464" s="28"/>
      <c r="W464" s="28"/>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row>
    <row r="465" ht="14.6" customHeight="1">
      <c r="A465" s="28"/>
      <c r="B465" s="46"/>
      <c r="C465" s="28"/>
      <c r="D465" s="28"/>
      <c r="E465" s="28"/>
      <c r="F465" s="28"/>
      <c r="G465" s="28"/>
      <c r="H465" s="28"/>
      <c r="I465" s="28"/>
      <c r="J465" s="28"/>
      <c r="K465" s="28"/>
      <c r="L465" s="27"/>
      <c r="M465" s="28"/>
      <c r="N465" s="28"/>
      <c r="O465" s="28"/>
      <c r="P465" s="28"/>
      <c r="Q465" s="28"/>
      <c r="R465" s="28"/>
      <c r="S465" s="28"/>
      <c r="T465" s="28"/>
      <c r="U465" s="28"/>
      <c r="V465" s="28"/>
      <c r="W465" s="28"/>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row>
    <row r="466" ht="14.6" customHeight="1">
      <c r="A466" s="28"/>
      <c r="B466" s="46"/>
      <c r="C466" s="28"/>
      <c r="D466" s="28"/>
      <c r="E466" s="28"/>
      <c r="F466" s="28"/>
      <c r="G466" s="28"/>
      <c r="H466" s="28"/>
      <c r="I466" s="28"/>
      <c r="J466" s="28"/>
      <c r="K466" s="28"/>
      <c r="L466" s="27"/>
      <c r="M466" s="28"/>
      <c r="N466" s="28"/>
      <c r="O466" s="28"/>
      <c r="P466" s="28"/>
      <c r="Q466" s="28"/>
      <c r="R466" s="28"/>
      <c r="S466" s="28"/>
      <c r="T466" s="28"/>
      <c r="U466" s="28"/>
      <c r="V466" s="28"/>
      <c r="W466" s="28"/>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row>
    <row r="467" ht="14.6" customHeight="1">
      <c r="A467" s="28"/>
      <c r="B467" s="46"/>
      <c r="C467" s="28"/>
      <c r="D467" s="28"/>
      <c r="E467" s="28"/>
      <c r="F467" s="28"/>
      <c r="G467" s="28"/>
      <c r="H467" s="28"/>
      <c r="I467" s="28"/>
      <c r="J467" s="28"/>
      <c r="K467" s="28"/>
      <c r="L467" s="27"/>
      <c r="M467" s="28"/>
      <c r="N467" s="28"/>
      <c r="O467" s="28"/>
      <c r="P467" s="28"/>
      <c r="Q467" s="28"/>
      <c r="R467" s="28"/>
      <c r="S467" s="28"/>
      <c r="T467" s="28"/>
      <c r="U467" s="28"/>
      <c r="V467" s="28"/>
      <c r="W467" s="28"/>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row>
    <row r="468" ht="14.6" customHeight="1">
      <c r="A468" s="28"/>
      <c r="B468" s="46"/>
      <c r="C468" s="28"/>
      <c r="D468" s="28"/>
      <c r="E468" s="28"/>
      <c r="F468" s="28"/>
      <c r="G468" s="28"/>
      <c r="H468" s="28"/>
      <c r="I468" s="28"/>
      <c r="J468" s="28"/>
      <c r="K468" s="28"/>
      <c r="L468" s="27"/>
      <c r="M468" s="28"/>
      <c r="N468" s="28"/>
      <c r="O468" s="28"/>
      <c r="P468" s="28"/>
      <c r="Q468" s="28"/>
      <c r="R468" s="28"/>
      <c r="S468" s="28"/>
      <c r="T468" s="28"/>
      <c r="U468" s="28"/>
      <c r="V468" s="28"/>
      <c r="W468" s="28"/>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row>
    <row r="469" ht="14.6" customHeight="1">
      <c r="A469" s="28"/>
      <c r="B469" s="46"/>
      <c r="C469" s="28"/>
      <c r="D469" s="28"/>
      <c r="E469" s="28"/>
      <c r="F469" s="28"/>
      <c r="G469" s="28"/>
      <c r="H469" s="28"/>
      <c r="I469" s="28"/>
      <c r="J469" s="28"/>
      <c r="K469" s="28"/>
      <c r="L469" s="27"/>
      <c r="M469" s="28"/>
      <c r="N469" s="28"/>
      <c r="O469" s="28"/>
      <c r="P469" s="28"/>
      <c r="Q469" s="28"/>
      <c r="R469" s="28"/>
      <c r="S469" s="28"/>
      <c r="T469" s="28"/>
      <c r="U469" s="28"/>
      <c r="V469" s="28"/>
      <c r="W469" s="28"/>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row>
    <row r="470" ht="14.6" customHeight="1">
      <c r="A470" s="28"/>
      <c r="B470" s="46"/>
      <c r="C470" s="28"/>
      <c r="D470" s="28"/>
      <c r="E470" s="28"/>
      <c r="F470" s="28"/>
      <c r="G470" s="28"/>
      <c r="H470" s="28"/>
      <c r="I470" s="28"/>
      <c r="J470" s="28"/>
      <c r="K470" s="28"/>
      <c r="L470" s="27"/>
      <c r="M470" s="28"/>
      <c r="N470" s="28"/>
      <c r="O470" s="28"/>
      <c r="P470" s="28"/>
      <c r="Q470" s="28"/>
      <c r="R470" s="28"/>
      <c r="S470" s="28"/>
      <c r="T470" s="28"/>
      <c r="U470" s="28"/>
      <c r="V470" s="28"/>
      <c r="W470" s="28"/>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row>
    <row r="471" ht="14.6" customHeight="1">
      <c r="A471" s="28"/>
      <c r="B471" s="46"/>
      <c r="C471" s="28"/>
      <c r="D471" s="28"/>
      <c r="E471" s="28"/>
      <c r="F471" s="28"/>
      <c r="G471" s="28"/>
      <c r="H471" s="28"/>
      <c r="I471" s="28"/>
      <c r="J471" s="28"/>
      <c r="K471" s="28"/>
      <c r="L471" s="27"/>
      <c r="M471" s="28"/>
      <c r="N471" s="28"/>
      <c r="O471" s="28"/>
      <c r="P471" s="28"/>
      <c r="Q471" s="28"/>
      <c r="R471" s="28"/>
      <c r="S471" s="28"/>
      <c r="T471" s="28"/>
      <c r="U471" s="28"/>
      <c r="V471" s="28"/>
      <c r="W471" s="28"/>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row>
    <row r="472" ht="14.6" customHeight="1">
      <c r="A472" s="28"/>
      <c r="B472" s="46"/>
      <c r="C472" s="28"/>
      <c r="D472" s="28"/>
      <c r="E472" s="28"/>
      <c r="F472" s="28"/>
      <c r="G472" s="28"/>
      <c r="H472" s="28"/>
      <c r="I472" s="28"/>
      <c r="J472" s="28"/>
      <c r="K472" s="28"/>
      <c r="L472" s="27"/>
      <c r="M472" s="28"/>
      <c r="N472" s="28"/>
      <c r="O472" s="28"/>
      <c r="P472" s="28"/>
      <c r="Q472" s="28"/>
      <c r="R472" s="28"/>
      <c r="S472" s="28"/>
      <c r="T472" s="28"/>
      <c r="U472" s="28"/>
      <c r="V472" s="28"/>
      <c r="W472" s="28"/>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row>
    <row r="473" ht="14.6" customHeight="1">
      <c r="A473" s="28"/>
      <c r="B473" s="46"/>
      <c r="C473" s="28"/>
      <c r="D473" s="28"/>
      <c r="E473" s="28"/>
      <c r="F473" s="28"/>
      <c r="G473" s="28"/>
      <c r="H473" s="28"/>
      <c r="I473" s="28"/>
      <c r="J473" s="28"/>
      <c r="K473" s="28"/>
      <c r="L473" s="27"/>
      <c r="M473" s="28"/>
      <c r="N473" s="28"/>
      <c r="O473" s="28"/>
      <c r="P473" s="28"/>
      <c r="Q473" s="28"/>
      <c r="R473" s="28"/>
      <c r="S473" s="28"/>
      <c r="T473" s="28"/>
      <c r="U473" s="28"/>
      <c r="V473" s="28"/>
      <c r="W473" s="28"/>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row>
    <row r="474" ht="14.6" customHeight="1">
      <c r="A474" s="28"/>
      <c r="B474" s="46"/>
      <c r="C474" s="28"/>
      <c r="D474" s="28"/>
      <c r="E474" s="28"/>
      <c r="F474" s="28"/>
      <c r="G474" s="28"/>
      <c r="H474" s="28"/>
      <c r="I474" s="28"/>
      <c r="J474" s="28"/>
      <c r="K474" s="28"/>
      <c r="L474" s="27"/>
      <c r="M474" s="28"/>
      <c r="N474" s="28"/>
      <c r="O474" s="28"/>
      <c r="P474" s="28"/>
      <c r="Q474" s="28"/>
      <c r="R474" s="28"/>
      <c r="S474" s="28"/>
      <c r="T474" s="28"/>
      <c r="U474" s="28"/>
      <c r="V474" s="28"/>
      <c r="W474" s="28"/>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row>
    <row r="475" ht="14.6" customHeight="1">
      <c r="A475" s="28"/>
      <c r="B475" s="46"/>
      <c r="C475" s="28"/>
      <c r="D475" s="28"/>
      <c r="E475" s="28"/>
      <c r="F475" s="28"/>
      <c r="G475" s="28"/>
      <c r="H475" s="28"/>
      <c r="I475" s="28"/>
      <c r="J475" s="28"/>
      <c r="K475" s="28"/>
      <c r="L475" s="27"/>
      <c r="M475" s="28"/>
      <c r="N475" s="28"/>
      <c r="O475" s="28"/>
      <c r="P475" s="28"/>
      <c r="Q475" s="28"/>
      <c r="R475" s="28"/>
      <c r="S475" s="28"/>
      <c r="T475" s="28"/>
      <c r="U475" s="28"/>
      <c r="V475" s="28"/>
      <c r="W475" s="28"/>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row>
    <row r="476" ht="14.6" customHeight="1">
      <c r="A476" s="28"/>
      <c r="B476" s="46"/>
      <c r="C476" s="28"/>
      <c r="D476" s="28"/>
      <c r="E476" s="28"/>
      <c r="F476" s="28"/>
      <c r="G476" s="28"/>
      <c r="H476" s="28"/>
      <c r="I476" s="28"/>
      <c r="J476" s="28"/>
      <c r="K476" s="28"/>
      <c r="L476" s="27"/>
      <c r="M476" s="28"/>
      <c r="N476" s="28"/>
      <c r="O476" s="28"/>
      <c r="P476" s="28"/>
      <c r="Q476" s="28"/>
      <c r="R476" s="28"/>
      <c r="S476" s="28"/>
      <c r="T476" s="28"/>
      <c r="U476" s="28"/>
      <c r="V476" s="28"/>
      <c r="W476" s="28"/>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row>
    <row r="477" ht="14.6" customHeight="1">
      <c r="A477" s="28"/>
      <c r="B477" s="46"/>
      <c r="C477" s="28"/>
      <c r="D477" s="28"/>
      <c r="E477" s="28"/>
      <c r="F477" s="28"/>
      <c r="G477" s="28"/>
      <c r="H477" s="28"/>
      <c r="I477" s="28"/>
      <c r="J477" s="28"/>
      <c r="K477" s="28"/>
      <c r="L477" s="27"/>
      <c r="M477" s="28"/>
      <c r="N477" s="28"/>
      <c r="O477" s="28"/>
      <c r="P477" s="28"/>
      <c r="Q477" s="28"/>
      <c r="R477" s="28"/>
      <c r="S477" s="28"/>
      <c r="T477" s="28"/>
      <c r="U477" s="28"/>
      <c r="V477" s="28"/>
      <c r="W477" s="28"/>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row>
    <row r="478" ht="14.6" customHeight="1">
      <c r="A478" s="28"/>
      <c r="B478" s="46"/>
      <c r="C478" s="28"/>
      <c r="D478" s="28"/>
      <c r="E478" s="28"/>
      <c r="F478" s="28"/>
      <c r="G478" s="28"/>
      <c r="H478" s="28"/>
      <c r="I478" s="28"/>
      <c r="J478" s="28"/>
      <c r="K478" s="28"/>
      <c r="L478" s="27"/>
      <c r="M478" s="28"/>
      <c r="N478" s="28"/>
      <c r="O478" s="28"/>
      <c r="P478" s="28"/>
      <c r="Q478" s="28"/>
      <c r="R478" s="28"/>
      <c r="S478" s="28"/>
      <c r="T478" s="28"/>
      <c r="U478" s="28"/>
      <c r="V478" s="28"/>
      <c r="W478" s="28"/>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row>
    <row r="479" ht="14.6" customHeight="1">
      <c r="A479" s="28"/>
      <c r="B479" s="46"/>
      <c r="C479" s="28"/>
      <c r="D479" s="28"/>
      <c r="E479" s="28"/>
      <c r="F479" s="28"/>
      <c r="G479" s="28"/>
      <c r="H479" s="28"/>
      <c r="I479" s="28"/>
      <c r="J479" s="28"/>
      <c r="K479" s="28"/>
      <c r="L479" s="27"/>
      <c r="M479" s="28"/>
      <c r="N479" s="28"/>
      <c r="O479" s="28"/>
      <c r="P479" s="28"/>
      <c r="Q479" s="28"/>
      <c r="R479" s="28"/>
      <c r="S479" s="28"/>
      <c r="T479" s="28"/>
      <c r="U479" s="28"/>
      <c r="V479" s="28"/>
      <c r="W479" s="28"/>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row>
    <row r="480" ht="14.6" customHeight="1">
      <c r="A480" s="28"/>
      <c r="B480" s="46"/>
      <c r="C480" s="28"/>
      <c r="D480" s="28"/>
      <c r="E480" s="28"/>
      <c r="F480" s="28"/>
      <c r="G480" s="28"/>
      <c r="H480" s="28"/>
      <c r="I480" s="28"/>
      <c r="J480" s="28"/>
      <c r="K480" s="28"/>
      <c r="L480" s="27"/>
      <c r="M480" s="28"/>
      <c r="N480" s="28"/>
      <c r="O480" s="28"/>
      <c r="P480" s="28"/>
      <c r="Q480" s="28"/>
      <c r="R480" s="28"/>
      <c r="S480" s="28"/>
      <c r="T480" s="28"/>
      <c r="U480" s="28"/>
      <c r="V480" s="28"/>
      <c r="W480" s="28"/>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row>
    <row r="481" ht="14.6" customHeight="1">
      <c r="A481" s="28"/>
      <c r="B481" s="46"/>
      <c r="C481" s="28"/>
      <c r="D481" s="28"/>
      <c r="E481" s="28"/>
      <c r="F481" s="28"/>
      <c r="G481" s="28"/>
      <c r="H481" s="28"/>
      <c r="I481" s="28"/>
      <c r="J481" s="28"/>
      <c r="K481" s="28"/>
      <c r="L481" s="27"/>
      <c r="M481" s="28"/>
      <c r="N481" s="28"/>
      <c r="O481" s="28"/>
      <c r="P481" s="28"/>
      <c r="Q481" s="28"/>
      <c r="R481" s="28"/>
      <c r="S481" s="28"/>
      <c r="T481" s="28"/>
      <c r="U481" s="28"/>
      <c r="V481" s="28"/>
      <c r="W481" s="28"/>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row>
    <row r="482" ht="14.6" customHeight="1">
      <c r="A482" s="28"/>
      <c r="B482" s="46"/>
      <c r="C482" s="28"/>
      <c r="D482" s="28"/>
      <c r="E482" s="28"/>
      <c r="F482" s="28"/>
      <c r="G482" s="28"/>
      <c r="H482" s="28"/>
      <c r="I482" s="28"/>
      <c r="J482" s="28"/>
      <c r="K482" s="28"/>
      <c r="L482" s="27"/>
      <c r="M482" s="28"/>
      <c r="N482" s="28"/>
      <c r="O482" s="28"/>
      <c r="P482" s="28"/>
      <c r="Q482" s="28"/>
      <c r="R482" s="28"/>
      <c r="S482" s="28"/>
      <c r="T482" s="28"/>
      <c r="U482" s="28"/>
      <c r="V482" s="28"/>
      <c r="W482" s="28"/>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row>
    <row r="483" ht="14.6" customHeight="1">
      <c r="A483" s="28"/>
      <c r="B483" s="46"/>
      <c r="C483" s="28"/>
      <c r="D483" s="28"/>
      <c r="E483" s="28"/>
      <c r="F483" s="28"/>
      <c r="G483" s="28"/>
      <c r="H483" s="28"/>
      <c r="I483" s="28"/>
      <c r="J483" s="28"/>
      <c r="K483" s="28"/>
      <c r="L483" s="27"/>
      <c r="M483" s="28"/>
      <c r="N483" s="28"/>
      <c r="O483" s="28"/>
      <c r="P483" s="28"/>
      <c r="Q483" s="28"/>
      <c r="R483" s="28"/>
      <c r="S483" s="28"/>
      <c r="T483" s="28"/>
      <c r="U483" s="28"/>
      <c r="V483" s="28"/>
      <c r="W483" s="28"/>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row>
    <row r="484" ht="14.6" customHeight="1">
      <c r="A484" s="28"/>
      <c r="B484" s="46"/>
      <c r="C484" s="28"/>
      <c r="D484" s="28"/>
      <c r="E484" s="28"/>
      <c r="F484" s="28"/>
      <c r="G484" s="28"/>
      <c r="H484" s="28"/>
      <c r="I484" s="28"/>
      <c r="J484" s="28"/>
      <c r="K484" s="28"/>
      <c r="L484" s="27"/>
      <c r="M484" s="28"/>
      <c r="N484" s="28"/>
      <c r="O484" s="28"/>
      <c r="P484" s="28"/>
      <c r="Q484" s="28"/>
      <c r="R484" s="28"/>
      <c r="S484" s="28"/>
      <c r="T484" s="28"/>
      <c r="U484" s="28"/>
      <c r="V484" s="28"/>
      <c r="W484" s="28"/>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row>
    <row r="485" ht="14.6" customHeight="1">
      <c r="A485" s="28"/>
      <c r="B485" s="46"/>
      <c r="C485" s="28"/>
      <c r="D485" s="28"/>
      <c r="E485" s="28"/>
      <c r="F485" s="28"/>
      <c r="G485" s="28"/>
      <c r="H485" s="28"/>
      <c r="I485" s="28"/>
      <c r="J485" s="28"/>
      <c r="K485" s="28"/>
      <c r="L485" s="27"/>
      <c r="M485" s="28"/>
      <c r="N485" s="28"/>
      <c r="O485" s="28"/>
      <c r="P485" s="28"/>
      <c r="Q485" s="28"/>
      <c r="R485" s="28"/>
      <c r="S485" s="28"/>
      <c r="T485" s="28"/>
      <c r="U485" s="28"/>
      <c r="V485" s="28"/>
      <c r="W485" s="28"/>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row>
    <row r="486" ht="14.6" customHeight="1">
      <c r="A486" s="28"/>
      <c r="B486" s="46"/>
      <c r="C486" s="28"/>
      <c r="D486" s="28"/>
      <c r="E486" s="28"/>
      <c r="F486" s="28"/>
      <c r="G486" s="28"/>
      <c r="H486" s="28"/>
      <c r="I486" s="28"/>
      <c r="J486" s="28"/>
      <c r="K486" s="28"/>
      <c r="L486" s="27"/>
      <c r="M486" s="28"/>
      <c r="N486" s="28"/>
      <c r="O486" s="28"/>
      <c r="P486" s="28"/>
      <c r="Q486" s="28"/>
      <c r="R486" s="28"/>
      <c r="S486" s="28"/>
      <c r="T486" s="28"/>
      <c r="U486" s="28"/>
      <c r="V486" s="28"/>
      <c r="W486" s="28"/>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row>
    <row r="487" ht="14.6" customHeight="1">
      <c r="A487" s="28"/>
      <c r="B487" s="46"/>
      <c r="C487" s="28"/>
      <c r="D487" s="28"/>
      <c r="E487" s="28"/>
      <c r="F487" s="28"/>
      <c r="G487" s="28"/>
      <c r="H487" s="28"/>
      <c r="I487" s="28"/>
      <c r="J487" s="28"/>
      <c r="K487" s="28"/>
      <c r="L487" s="27"/>
      <c r="M487" s="28"/>
      <c r="N487" s="28"/>
      <c r="O487" s="28"/>
      <c r="P487" s="28"/>
      <c r="Q487" s="28"/>
      <c r="R487" s="28"/>
      <c r="S487" s="28"/>
      <c r="T487" s="28"/>
      <c r="U487" s="28"/>
      <c r="V487" s="28"/>
      <c r="W487" s="28"/>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row>
    <row r="488" ht="14.6" customHeight="1">
      <c r="A488" s="28"/>
      <c r="B488" s="46"/>
      <c r="C488" s="28"/>
      <c r="D488" s="28"/>
      <c r="E488" s="28"/>
      <c r="F488" s="28"/>
      <c r="G488" s="28"/>
      <c r="H488" s="28"/>
      <c r="I488" s="28"/>
      <c r="J488" s="28"/>
      <c r="K488" s="28"/>
      <c r="L488" s="27"/>
      <c r="M488" s="28"/>
      <c r="N488" s="28"/>
      <c r="O488" s="28"/>
      <c r="P488" s="28"/>
      <c r="Q488" s="28"/>
      <c r="R488" s="28"/>
      <c r="S488" s="28"/>
      <c r="T488" s="28"/>
      <c r="U488" s="28"/>
      <c r="V488" s="28"/>
      <c r="W488" s="28"/>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row>
    <row r="489" ht="14.6" customHeight="1">
      <c r="A489" s="28"/>
      <c r="B489" s="46"/>
      <c r="C489" s="28"/>
      <c r="D489" s="28"/>
      <c r="E489" s="28"/>
      <c r="F489" s="28"/>
      <c r="G489" s="28"/>
      <c r="H489" s="28"/>
      <c r="I489" s="28"/>
      <c r="J489" s="28"/>
      <c r="K489" s="28"/>
      <c r="L489" s="27"/>
      <c r="M489" s="28"/>
      <c r="N489" s="28"/>
      <c r="O489" s="28"/>
      <c r="P489" s="28"/>
      <c r="Q489" s="28"/>
      <c r="R489" s="28"/>
      <c r="S489" s="28"/>
      <c r="T489" s="28"/>
      <c r="U489" s="28"/>
      <c r="V489" s="28"/>
      <c r="W489" s="28"/>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row>
    <row r="490" ht="14.6" customHeight="1">
      <c r="A490" s="28"/>
      <c r="B490" s="46"/>
      <c r="C490" s="28"/>
      <c r="D490" s="28"/>
      <c r="E490" s="28"/>
      <c r="F490" s="28"/>
      <c r="G490" s="28"/>
      <c r="H490" s="28"/>
      <c r="I490" s="28"/>
      <c r="J490" s="28"/>
      <c r="K490" s="28"/>
      <c r="L490" s="27"/>
      <c r="M490" s="28"/>
      <c r="N490" s="28"/>
      <c r="O490" s="28"/>
      <c r="P490" s="28"/>
      <c r="Q490" s="28"/>
      <c r="R490" s="28"/>
      <c r="S490" s="28"/>
      <c r="T490" s="28"/>
      <c r="U490" s="28"/>
      <c r="V490" s="28"/>
      <c r="W490" s="28"/>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row>
    <row r="491" ht="14.6" customHeight="1">
      <c r="A491" s="28"/>
      <c r="B491" s="46"/>
      <c r="C491" s="28"/>
      <c r="D491" s="28"/>
      <c r="E491" s="28"/>
      <c r="F491" s="28"/>
      <c r="G491" s="28"/>
      <c r="H491" s="28"/>
      <c r="I491" s="28"/>
      <c r="J491" s="28"/>
      <c r="K491" s="28"/>
      <c r="L491" s="27"/>
      <c r="M491" s="28"/>
      <c r="N491" s="28"/>
      <c r="O491" s="28"/>
      <c r="P491" s="28"/>
      <c r="Q491" s="28"/>
      <c r="R491" s="28"/>
      <c r="S491" s="28"/>
      <c r="T491" s="28"/>
      <c r="U491" s="28"/>
      <c r="V491" s="28"/>
      <c r="W491" s="28"/>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row>
    <row r="492" ht="14.6" customHeight="1">
      <c r="A492" s="28"/>
      <c r="B492" s="46"/>
      <c r="C492" s="28"/>
      <c r="D492" s="28"/>
      <c r="E492" s="28"/>
      <c r="F492" s="28"/>
      <c r="G492" s="28"/>
      <c r="H492" s="28"/>
      <c r="I492" s="28"/>
      <c r="J492" s="28"/>
      <c r="K492" s="28"/>
      <c r="L492" s="27"/>
      <c r="M492" s="28"/>
      <c r="N492" s="28"/>
      <c r="O492" s="28"/>
      <c r="P492" s="28"/>
      <c r="Q492" s="28"/>
      <c r="R492" s="28"/>
      <c r="S492" s="28"/>
      <c r="T492" s="28"/>
      <c r="U492" s="28"/>
      <c r="V492" s="28"/>
      <c r="W492" s="28"/>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row>
    <row r="493" ht="14.6" customHeight="1">
      <c r="A493" s="28"/>
      <c r="B493" s="46"/>
      <c r="C493" s="28"/>
      <c r="D493" s="28"/>
      <c r="E493" s="28"/>
      <c r="F493" s="28"/>
      <c r="G493" s="28"/>
      <c r="H493" s="28"/>
      <c r="I493" s="28"/>
      <c r="J493" s="28"/>
      <c r="K493" s="28"/>
      <c r="L493" s="27"/>
      <c r="M493" s="28"/>
      <c r="N493" s="28"/>
      <c r="O493" s="28"/>
      <c r="P493" s="28"/>
      <c r="Q493" s="28"/>
      <c r="R493" s="28"/>
      <c r="S493" s="28"/>
      <c r="T493" s="28"/>
      <c r="U493" s="28"/>
      <c r="V493" s="28"/>
      <c r="W493" s="28"/>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row>
    <row r="494" ht="14.6" customHeight="1">
      <c r="A494" s="28"/>
      <c r="B494" s="46"/>
      <c r="C494" s="28"/>
      <c r="D494" s="28"/>
      <c r="E494" s="28"/>
      <c r="F494" s="28"/>
      <c r="G494" s="28"/>
      <c r="H494" s="28"/>
      <c r="I494" s="28"/>
      <c r="J494" s="28"/>
      <c r="K494" s="28"/>
      <c r="L494" s="27"/>
      <c r="M494" s="28"/>
      <c r="N494" s="28"/>
      <c r="O494" s="28"/>
      <c r="P494" s="28"/>
      <c r="Q494" s="28"/>
      <c r="R494" s="28"/>
      <c r="S494" s="28"/>
      <c r="T494" s="28"/>
      <c r="U494" s="28"/>
      <c r="V494" s="28"/>
      <c r="W494" s="28"/>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row>
    <row r="495" ht="14.6" customHeight="1">
      <c r="A495" s="28"/>
      <c r="B495" s="46"/>
      <c r="C495" s="28"/>
      <c r="D495" s="28"/>
      <c r="E495" s="28"/>
      <c r="F495" s="28"/>
      <c r="G495" s="28"/>
      <c r="H495" s="28"/>
      <c r="I495" s="28"/>
      <c r="J495" s="28"/>
      <c r="K495" s="28"/>
      <c r="L495" s="27"/>
      <c r="M495" s="28"/>
      <c r="N495" s="28"/>
      <c r="O495" s="28"/>
      <c r="P495" s="28"/>
      <c r="Q495" s="28"/>
      <c r="R495" s="28"/>
      <c r="S495" s="28"/>
      <c r="T495" s="28"/>
      <c r="U495" s="28"/>
      <c r="V495" s="28"/>
      <c r="W495" s="28"/>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row>
    <row r="496" ht="14.6" customHeight="1">
      <c r="A496" s="28"/>
      <c r="B496" s="46"/>
      <c r="C496" s="28"/>
      <c r="D496" s="28"/>
      <c r="E496" s="28"/>
      <c r="F496" s="28"/>
      <c r="G496" s="28"/>
      <c r="H496" s="28"/>
      <c r="I496" s="28"/>
      <c r="J496" s="28"/>
      <c r="K496" s="28"/>
      <c r="L496" s="27"/>
      <c r="M496" s="28"/>
      <c r="N496" s="28"/>
      <c r="O496" s="28"/>
      <c r="P496" s="28"/>
      <c r="Q496" s="28"/>
      <c r="R496" s="28"/>
      <c r="S496" s="28"/>
      <c r="T496" s="28"/>
      <c r="U496" s="28"/>
      <c r="V496" s="28"/>
      <c r="W496" s="28"/>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row>
    <row r="497" ht="14.6" customHeight="1">
      <c r="A497" s="28"/>
      <c r="B497" s="46"/>
      <c r="C497" s="28"/>
      <c r="D497" s="28"/>
      <c r="E497" s="28"/>
      <c r="F497" s="28"/>
      <c r="G497" s="28"/>
      <c r="H497" s="28"/>
      <c r="I497" s="28"/>
      <c r="J497" s="28"/>
      <c r="K497" s="28"/>
      <c r="L497" s="27"/>
      <c r="M497" s="28"/>
      <c r="N497" s="28"/>
      <c r="O497" s="28"/>
      <c r="P497" s="28"/>
      <c r="Q497" s="28"/>
      <c r="R497" s="28"/>
      <c r="S497" s="28"/>
      <c r="T497" s="28"/>
      <c r="U497" s="28"/>
      <c r="V497" s="28"/>
      <c r="W497" s="28"/>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row>
    <row r="498" ht="14.6" customHeight="1">
      <c r="A498" s="28"/>
      <c r="B498" s="46"/>
      <c r="C498" s="28"/>
      <c r="D498" s="28"/>
      <c r="E498" s="28"/>
      <c r="F498" s="28"/>
      <c r="G498" s="28"/>
      <c r="H498" s="28"/>
      <c r="I498" s="28"/>
      <c r="J498" s="28"/>
      <c r="K498" s="28"/>
      <c r="L498" s="27"/>
      <c r="M498" s="28"/>
      <c r="N498" s="28"/>
      <c r="O498" s="28"/>
      <c r="P498" s="28"/>
      <c r="Q498" s="28"/>
      <c r="R498" s="28"/>
      <c r="S498" s="28"/>
      <c r="T498" s="28"/>
      <c r="U498" s="28"/>
      <c r="V498" s="28"/>
      <c r="W498" s="28"/>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row>
    <row r="499" ht="14.6" customHeight="1">
      <c r="A499" s="28"/>
      <c r="B499" s="46"/>
      <c r="C499" s="28"/>
      <c r="D499" s="28"/>
      <c r="E499" s="28"/>
      <c r="F499" s="28"/>
      <c r="G499" s="28"/>
      <c r="H499" s="28"/>
      <c r="I499" s="28"/>
      <c r="J499" s="28"/>
      <c r="K499" s="28"/>
      <c r="L499" s="27"/>
      <c r="M499" s="28"/>
      <c r="N499" s="28"/>
      <c r="O499" s="28"/>
      <c r="P499" s="28"/>
      <c r="Q499" s="28"/>
      <c r="R499" s="28"/>
      <c r="S499" s="28"/>
      <c r="T499" s="28"/>
      <c r="U499" s="28"/>
      <c r="V499" s="28"/>
      <c r="W499" s="28"/>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row>
    <row r="500" ht="14.6" customHeight="1">
      <c r="A500" s="28"/>
      <c r="B500" s="46"/>
      <c r="C500" s="28"/>
      <c r="D500" s="28"/>
      <c r="E500" s="28"/>
      <c r="F500" s="28"/>
      <c r="G500" s="28"/>
      <c r="H500" s="28"/>
      <c r="I500" s="28"/>
      <c r="J500" s="28"/>
      <c r="K500" s="28"/>
      <c r="L500" s="27"/>
      <c r="M500" s="28"/>
      <c r="N500" s="28"/>
      <c r="O500" s="28"/>
      <c r="P500" s="28"/>
      <c r="Q500" s="28"/>
      <c r="R500" s="28"/>
      <c r="S500" s="28"/>
      <c r="T500" s="28"/>
      <c r="U500" s="28"/>
      <c r="V500" s="28"/>
      <c r="W500" s="28"/>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row>
    <row r="501" ht="14.6" customHeight="1">
      <c r="A501" s="28"/>
      <c r="B501" s="46"/>
      <c r="C501" s="28"/>
      <c r="D501" s="28"/>
      <c r="E501" s="28"/>
      <c r="F501" s="28"/>
      <c r="G501" s="28"/>
      <c r="H501" s="28"/>
      <c r="I501" s="28"/>
      <c r="J501" s="28"/>
      <c r="K501" s="28"/>
      <c r="L501" s="27"/>
      <c r="M501" s="28"/>
      <c r="N501" s="28"/>
      <c r="O501" s="28"/>
      <c r="P501" s="28"/>
      <c r="Q501" s="28"/>
      <c r="R501" s="28"/>
      <c r="S501" s="28"/>
      <c r="T501" s="28"/>
      <c r="U501" s="28"/>
      <c r="V501" s="28"/>
      <c r="W501" s="28"/>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row>
    <row r="502" ht="14.6" customHeight="1">
      <c r="A502" s="28"/>
      <c r="B502" s="46"/>
      <c r="C502" s="28"/>
      <c r="D502" s="28"/>
      <c r="E502" s="28"/>
      <c r="F502" s="28"/>
      <c r="G502" s="28"/>
      <c r="H502" s="28"/>
      <c r="I502" s="28"/>
      <c r="J502" s="28"/>
      <c r="K502" s="28"/>
      <c r="L502" s="27"/>
      <c r="M502" s="28"/>
      <c r="N502" s="28"/>
      <c r="O502" s="28"/>
      <c r="P502" s="28"/>
      <c r="Q502" s="28"/>
      <c r="R502" s="28"/>
      <c r="S502" s="28"/>
      <c r="T502" s="28"/>
      <c r="U502" s="28"/>
      <c r="V502" s="28"/>
      <c r="W502" s="28"/>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row>
    <row r="503" ht="14.6" customHeight="1">
      <c r="A503" s="28"/>
      <c r="B503" s="46"/>
      <c r="C503" s="28"/>
      <c r="D503" s="28"/>
      <c r="E503" s="28"/>
      <c r="F503" s="28"/>
      <c r="G503" s="28"/>
      <c r="H503" s="28"/>
      <c r="I503" s="28"/>
      <c r="J503" s="28"/>
      <c r="K503" s="28"/>
      <c r="L503" s="27"/>
      <c r="M503" s="28"/>
      <c r="N503" s="28"/>
      <c r="O503" s="28"/>
      <c r="P503" s="28"/>
      <c r="Q503" s="28"/>
      <c r="R503" s="28"/>
      <c r="S503" s="28"/>
      <c r="T503" s="28"/>
      <c r="U503" s="28"/>
      <c r="V503" s="28"/>
      <c r="W503" s="28"/>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row>
    <row r="504" ht="14.6" customHeight="1">
      <c r="A504" s="28"/>
      <c r="B504" s="46"/>
      <c r="C504" s="28"/>
      <c r="D504" s="28"/>
      <c r="E504" s="28"/>
      <c r="F504" s="28"/>
      <c r="G504" s="28"/>
      <c r="H504" s="28"/>
      <c r="I504" s="28"/>
      <c r="J504" s="28"/>
      <c r="K504" s="28"/>
      <c r="L504" s="27"/>
      <c r="M504" s="28"/>
      <c r="N504" s="28"/>
      <c r="O504" s="28"/>
      <c r="P504" s="28"/>
      <c r="Q504" s="28"/>
      <c r="R504" s="28"/>
      <c r="S504" s="28"/>
      <c r="T504" s="28"/>
      <c r="U504" s="28"/>
      <c r="V504" s="28"/>
      <c r="W504" s="28"/>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row>
    <row r="505" ht="14.6" customHeight="1">
      <c r="A505" s="28"/>
      <c r="B505" s="46"/>
      <c r="C505" s="28"/>
      <c r="D505" s="28"/>
      <c r="E505" s="28"/>
      <c r="F505" s="28"/>
      <c r="G505" s="28"/>
      <c r="H505" s="28"/>
      <c r="I505" s="28"/>
      <c r="J505" s="28"/>
      <c r="K505" s="28"/>
      <c r="L505" s="27"/>
      <c r="M505" s="28"/>
      <c r="N505" s="28"/>
      <c r="O505" s="28"/>
      <c r="P505" s="28"/>
      <c r="Q505" s="28"/>
      <c r="R505" s="28"/>
      <c r="S505" s="28"/>
      <c r="T505" s="28"/>
      <c r="U505" s="28"/>
      <c r="V505" s="28"/>
      <c r="W505" s="28"/>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row>
    <row r="506" ht="14.6" customHeight="1">
      <c r="A506" s="28"/>
      <c r="B506" s="46"/>
      <c r="C506" s="28"/>
      <c r="D506" s="28"/>
      <c r="E506" s="28"/>
      <c r="F506" s="28"/>
      <c r="G506" s="28"/>
      <c r="H506" s="28"/>
      <c r="I506" s="28"/>
      <c r="J506" s="28"/>
      <c r="K506" s="28"/>
      <c r="L506" s="27"/>
      <c r="M506" s="28"/>
      <c r="N506" s="28"/>
      <c r="O506" s="28"/>
      <c r="P506" s="28"/>
      <c r="Q506" s="28"/>
      <c r="R506" s="28"/>
      <c r="S506" s="28"/>
      <c r="T506" s="28"/>
      <c r="U506" s="28"/>
      <c r="V506" s="28"/>
      <c r="W506" s="28"/>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row>
    <row r="507" ht="14.6" customHeight="1">
      <c r="A507" s="28"/>
      <c r="B507" s="46"/>
      <c r="C507" s="28"/>
      <c r="D507" s="28"/>
      <c r="E507" s="28"/>
      <c r="F507" s="28"/>
      <c r="G507" s="28"/>
      <c r="H507" s="28"/>
      <c r="I507" s="28"/>
      <c r="J507" s="28"/>
      <c r="K507" s="28"/>
      <c r="L507" s="27"/>
      <c r="M507" s="28"/>
      <c r="N507" s="28"/>
      <c r="O507" s="28"/>
      <c r="P507" s="28"/>
      <c r="Q507" s="28"/>
      <c r="R507" s="28"/>
      <c r="S507" s="28"/>
      <c r="T507" s="28"/>
      <c r="U507" s="28"/>
      <c r="V507" s="28"/>
      <c r="W507" s="28"/>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row>
    <row r="508" ht="14.6" customHeight="1">
      <c r="A508" s="28"/>
      <c r="B508" s="46"/>
      <c r="C508" s="28"/>
      <c r="D508" s="28"/>
      <c r="E508" s="28"/>
      <c r="F508" s="28"/>
      <c r="G508" s="28"/>
      <c r="H508" s="28"/>
      <c r="I508" s="28"/>
      <c r="J508" s="28"/>
      <c r="K508" s="28"/>
      <c r="L508" s="27"/>
      <c r="M508" s="28"/>
      <c r="N508" s="28"/>
      <c r="O508" s="28"/>
      <c r="P508" s="28"/>
      <c r="Q508" s="28"/>
      <c r="R508" s="28"/>
      <c r="S508" s="28"/>
      <c r="T508" s="28"/>
      <c r="U508" s="28"/>
      <c r="V508" s="28"/>
      <c r="W508" s="28"/>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row>
    <row r="509" ht="14.6" customHeight="1">
      <c r="A509" s="28"/>
      <c r="B509" s="46"/>
      <c r="C509" s="28"/>
      <c r="D509" s="28"/>
      <c r="E509" s="28"/>
      <c r="F509" s="28"/>
      <c r="G509" s="28"/>
      <c r="H509" s="28"/>
      <c r="I509" s="28"/>
      <c r="J509" s="28"/>
      <c r="K509" s="28"/>
      <c r="L509" s="27"/>
      <c r="M509" s="28"/>
      <c r="N509" s="28"/>
      <c r="O509" s="28"/>
      <c r="P509" s="28"/>
      <c r="Q509" s="28"/>
      <c r="R509" s="28"/>
      <c r="S509" s="28"/>
      <c r="T509" s="28"/>
      <c r="U509" s="28"/>
      <c r="V509" s="28"/>
      <c r="W509" s="28"/>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row>
    <row r="510" ht="14.6" customHeight="1">
      <c r="A510" s="28"/>
      <c r="B510" s="46"/>
      <c r="C510" s="28"/>
      <c r="D510" s="28"/>
      <c r="E510" s="28"/>
      <c r="F510" s="28"/>
      <c r="G510" s="28"/>
      <c r="H510" s="28"/>
      <c r="I510" s="28"/>
      <c r="J510" s="28"/>
      <c r="K510" s="28"/>
      <c r="L510" s="27"/>
      <c r="M510" s="28"/>
      <c r="N510" s="28"/>
      <c r="O510" s="28"/>
      <c r="P510" s="28"/>
      <c r="Q510" s="28"/>
      <c r="R510" s="28"/>
      <c r="S510" s="28"/>
      <c r="T510" s="28"/>
      <c r="U510" s="28"/>
      <c r="V510" s="28"/>
      <c r="W510" s="28"/>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row>
    <row r="511" ht="14.6" customHeight="1">
      <c r="A511" s="28"/>
      <c r="B511" s="46"/>
      <c r="C511" s="28"/>
      <c r="D511" s="28"/>
      <c r="E511" s="28"/>
      <c r="F511" s="28"/>
      <c r="G511" s="28"/>
      <c r="H511" s="28"/>
      <c r="I511" s="28"/>
      <c r="J511" s="28"/>
      <c r="K511" s="28"/>
      <c r="L511" s="27"/>
      <c r="M511" s="28"/>
      <c r="N511" s="28"/>
      <c r="O511" s="28"/>
      <c r="P511" s="28"/>
      <c r="Q511" s="28"/>
      <c r="R511" s="28"/>
      <c r="S511" s="28"/>
      <c r="T511" s="28"/>
      <c r="U511" s="28"/>
      <c r="V511" s="28"/>
      <c r="W511" s="28"/>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row>
    <row r="512" ht="14.6" customHeight="1">
      <c r="A512" s="28"/>
      <c r="B512" s="46"/>
      <c r="C512" s="28"/>
      <c r="D512" s="28"/>
      <c r="E512" s="28"/>
      <c r="F512" s="28"/>
      <c r="G512" s="28"/>
      <c r="H512" s="28"/>
      <c r="I512" s="28"/>
      <c r="J512" s="28"/>
      <c r="K512" s="28"/>
      <c r="L512" s="27"/>
      <c r="M512" s="28"/>
      <c r="N512" s="28"/>
      <c r="O512" s="28"/>
      <c r="P512" s="28"/>
      <c r="Q512" s="28"/>
      <c r="R512" s="28"/>
      <c r="S512" s="28"/>
      <c r="T512" s="28"/>
      <c r="U512" s="28"/>
      <c r="V512" s="28"/>
      <c r="W512" s="28"/>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row>
    <row r="513" ht="14.6" customHeight="1">
      <c r="A513" s="28"/>
      <c r="B513" s="46"/>
      <c r="C513" s="28"/>
      <c r="D513" s="28"/>
      <c r="E513" s="28"/>
      <c r="F513" s="28"/>
      <c r="G513" s="28"/>
      <c r="H513" s="28"/>
      <c r="I513" s="28"/>
      <c r="J513" s="28"/>
      <c r="K513" s="28"/>
      <c r="L513" s="27"/>
      <c r="M513" s="28"/>
      <c r="N513" s="28"/>
      <c r="O513" s="28"/>
      <c r="P513" s="28"/>
      <c r="Q513" s="28"/>
      <c r="R513" s="28"/>
      <c r="S513" s="28"/>
      <c r="T513" s="28"/>
      <c r="U513" s="28"/>
      <c r="V513" s="28"/>
      <c r="W513" s="28"/>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row>
    <row r="514" ht="14.6" customHeight="1">
      <c r="A514" s="28"/>
      <c r="B514" s="46"/>
      <c r="C514" s="28"/>
      <c r="D514" s="28"/>
      <c r="E514" s="28"/>
      <c r="F514" s="28"/>
      <c r="G514" s="28"/>
      <c r="H514" s="28"/>
      <c r="I514" s="28"/>
      <c r="J514" s="28"/>
      <c r="K514" s="28"/>
      <c r="L514" s="27"/>
      <c r="M514" s="28"/>
      <c r="N514" s="28"/>
      <c r="O514" s="28"/>
      <c r="P514" s="28"/>
      <c r="Q514" s="28"/>
      <c r="R514" s="28"/>
      <c r="S514" s="28"/>
      <c r="T514" s="28"/>
      <c r="U514" s="28"/>
      <c r="V514" s="28"/>
      <c r="W514" s="28"/>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row>
    <row r="515" ht="14.6" customHeight="1">
      <c r="A515" s="28"/>
      <c r="B515" s="46"/>
      <c r="C515" s="28"/>
      <c r="D515" s="28"/>
      <c r="E515" s="28"/>
      <c r="F515" s="28"/>
      <c r="G515" s="28"/>
      <c r="H515" s="28"/>
      <c r="I515" s="28"/>
      <c r="J515" s="28"/>
      <c r="K515" s="28"/>
      <c r="L515" s="27"/>
      <c r="M515" s="28"/>
      <c r="N515" s="28"/>
      <c r="O515" s="28"/>
      <c r="P515" s="28"/>
      <c r="Q515" s="28"/>
      <c r="R515" s="28"/>
      <c r="S515" s="28"/>
      <c r="T515" s="28"/>
      <c r="U515" s="28"/>
      <c r="V515" s="28"/>
      <c r="W515" s="28"/>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row>
    <row r="516" ht="14.6" customHeight="1">
      <c r="A516" s="28"/>
      <c r="B516" s="46"/>
      <c r="C516" s="28"/>
      <c r="D516" s="28"/>
      <c r="E516" s="28"/>
      <c r="F516" s="28"/>
      <c r="G516" s="28"/>
      <c r="H516" s="28"/>
      <c r="I516" s="28"/>
      <c r="J516" s="28"/>
      <c r="K516" s="28"/>
      <c r="L516" s="27"/>
      <c r="M516" s="28"/>
      <c r="N516" s="28"/>
      <c r="O516" s="28"/>
      <c r="P516" s="28"/>
      <c r="Q516" s="28"/>
      <c r="R516" s="28"/>
      <c r="S516" s="28"/>
      <c r="T516" s="28"/>
      <c r="U516" s="28"/>
      <c r="V516" s="28"/>
      <c r="W516" s="28"/>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row>
    <row r="517" ht="14.6" customHeight="1">
      <c r="A517" s="28"/>
      <c r="B517" s="46"/>
      <c r="C517" s="28"/>
      <c r="D517" s="28"/>
      <c r="E517" s="28"/>
      <c r="F517" s="28"/>
      <c r="G517" s="28"/>
      <c r="H517" s="28"/>
      <c r="I517" s="28"/>
      <c r="J517" s="28"/>
      <c r="K517" s="28"/>
      <c r="L517" s="27"/>
      <c r="M517" s="28"/>
      <c r="N517" s="28"/>
      <c r="O517" s="28"/>
      <c r="P517" s="28"/>
      <c r="Q517" s="28"/>
      <c r="R517" s="28"/>
      <c r="S517" s="28"/>
      <c r="T517" s="28"/>
      <c r="U517" s="28"/>
      <c r="V517" s="28"/>
      <c r="W517" s="28"/>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row>
    <row r="518" ht="14.6" customHeight="1">
      <c r="A518" s="28"/>
      <c r="B518" s="46"/>
      <c r="C518" s="28"/>
      <c r="D518" s="28"/>
      <c r="E518" s="28"/>
      <c r="F518" s="28"/>
      <c r="G518" s="28"/>
      <c r="H518" s="28"/>
      <c r="I518" s="28"/>
      <c r="J518" s="28"/>
      <c r="K518" s="28"/>
      <c r="L518" s="27"/>
      <c r="M518" s="28"/>
      <c r="N518" s="28"/>
      <c r="O518" s="28"/>
      <c r="P518" s="28"/>
      <c r="Q518" s="28"/>
      <c r="R518" s="28"/>
      <c r="S518" s="28"/>
      <c r="T518" s="28"/>
      <c r="U518" s="28"/>
      <c r="V518" s="28"/>
      <c r="W518" s="28"/>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row>
    <row r="519" ht="14.6" customHeight="1">
      <c r="A519" s="28"/>
      <c r="B519" s="46"/>
      <c r="C519" s="28"/>
      <c r="D519" s="28"/>
      <c r="E519" s="28"/>
      <c r="F519" s="28"/>
      <c r="G519" s="28"/>
      <c r="H519" s="28"/>
      <c r="I519" s="28"/>
      <c r="J519" s="28"/>
      <c r="K519" s="28"/>
      <c r="L519" s="27"/>
      <c r="M519" s="28"/>
      <c r="N519" s="28"/>
      <c r="O519" s="28"/>
      <c r="P519" s="28"/>
      <c r="Q519" s="28"/>
      <c r="R519" s="28"/>
      <c r="S519" s="28"/>
      <c r="T519" s="28"/>
      <c r="U519" s="28"/>
      <c r="V519" s="28"/>
      <c r="W519" s="28"/>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row>
    <row r="520" ht="14.6" customHeight="1">
      <c r="A520" s="28"/>
      <c r="B520" s="46"/>
      <c r="C520" s="28"/>
      <c r="D520" s="28"/>
      <c r="E520" s="28"/>
      <c r="F520" s="28"/>
      <c r="G520" s="28"/>
      <c r="H520" s="28"/>
      <c r="I520" s="28"/>
      <c r="J520" s="28"/>
      <c r="K520" s="28"/>
      <c r="L520" s="27"/>
      <c r="M520" s="28"/>
      <c r="N520" s="28"/>
      <c r="O520" s="28"/>
      <c r="P520" s="28"/>
      <c r="Q520" s="28"/>
      <c r="R520" s="28"/>
      <c r="S520" s="28"/>
      <c r="T520" s="28"/>
      <c r="U520" s="28"/>
      <c r="V520" s="28"/>
      <c r="W520" s="28"/>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row>
    <row r="521" ht="14.6" customHeight="1">
      <c r="A521" s="28"/>
      <c r="B521" s="46"/>
      <c r="C521" s="28"/>
      <c r="D521" s="28"/>
      <c r="E521" s="28"/>
      <c r="F521" s="28"/>
      <c r="G521" s="28"/>
      <c r="H521" s="28"/>
      <c r="I521" s="28"/>
      <c r="J521" s="28"/>
      <c r="K521" s="28"/>
      <c r="L521" s="27"/>
      <c r="M521" s="28"/>
      <c r="N521" s="28"/>
      <c r="O521" s="28"/>
      <c r="P521" s="28"/>
      <c r="Q521" s="28"/>
      <c r="R521" s="28"/>
      <c r="S521" s="28"/>
      <c r="T521" s="28"/>
      <c r="U521" s="28"/>
      <c r="V521" s="28"/>
      <c r="W521" s="28"/>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row>
    <row r="522" ht="14.6" customHeight="1">
      <c r="A522" s="28"/>
      <c r="B522" s="46"/>
      <c r="C522" s="28"/>
      <c r="D522" s="28"/>
      <c r="E522" s="28"/>
      <c r="F522" s="28"/>
      <c r="G522" s="28"/>
      <c r="H522" s="28"/>
      <c r="I522" s="28"/>
      <c r="J522" s="28"/>
      <c r="K522" s="28"/>
      <c r="L522" s="27"/>
      <c r="M522" s="28"/>
      <c r="N522" s="28"/>
      <c r="O522" s="28"/>
      <c r="P522" s="28"/>
      <c r="Q522" s="28"/>
      <c r="R522" s="28"/>
      <c r="S522" s="28"/>
      <c r="T522" s="28"/>
      <c r="U522" s="28"/>
      <c r="V522" s="28"/>
      <c r="W522" s="28"/>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row>
    <row r="523" ht="14.6" customHeight="1">
      <c r="A523" s="28"/>
      <c r="B523" s="46"/>
      <c r="C523" s="28"/>
      <c r="D523" s="28"/>
      <c r="E523" s="28"/>
      <c r="F523" s="28"/>
      <c r="G523" s="28"/>
      <c r="H523" s="28"/>
      <c r="I523" s="28"/>
      <c r="J523" s="28"/>
      <c r="K523" s="28"/>
      <c r="L523" s="27"/>
      <c r="M523" s="28"/>
      <c r="N523" s="28"/>
      <c r="O523" s="28"/>
      <c r="P523" s="28"/>
      <c r="Q523" s="28"/>
      <c r="R523" s="28"/>
      <c r="S523" s="28"/>
      <c r="T523" s="28"/>
      <c r="U523" s="28"/>
      <c r="V523" s="28"/>
      <c r="W523" s="28"/>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row>
    <row r="524" ht="14.6" customHeight="1">
      <c r="A524" s="28"/>
      <c r="B524" s="46"/>
      <c r="C524" s="28"/>
      <c r="D524" s="28"/>
      <c r="E524" s="28"/>
      <c r="F524" s="28"/>
      <c r="G524" s="28"/>
      <c r="H524" s="28"/>
      <c r="I524" s="28"/>
      <c r="J524" s="28"/>
      <c r="K524" s="28"/>
      <c r="L524" s="27"/>
      <c r="M524" s="28"/>
      <c r="N524" s="28"/>
      <c r="O524" s="28"/>
      <c r="P524" s="28"/>
      <c r="Q524" s="28"/>
      <c r="R524" s="28"/>
      <c r="S524" s="28"/>
      <c r="T524" s="28"/>
      <c r="U524" s="28"/>
      <c r="V524" s="28"/>
      <c r="W524" s="28"/>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row>
    <row r="525" ht="14.6" customHeight="1">
      <c r="A525" s="28"/>
      <c r="B525" s="46"/>
      <c r="C525" s="28"/>
      <c r="D525" s="28"/>
      <c r="E525" s="28"/>
      <c r="F525" s="28"/>
      <c r="G525" s="28"/>
      <c r="H525" s="28"/>
      <c r="I525" s="28"/>
      <c r="J525" s="28"/>
      <c r="K525" s="28"/>
      <c r="L525" s="27"/>
      <c r="M525" s="28"/>
      <c r="N525" s="28"/>
      <c r="O525" s="28"/>
      <c r="P525" s="28"/>
      <c r="Q525" s="28"/>
      <c r="R525" s="28"/>
      <c r="S525" s="28"/>
      <c r="T525" s="28"/>
      <c r="U525" s="28"/>
      <c r="V525" s="28"/>
      <c r="W525" s="28"/>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row>
    <row r="526" ht="14.6" customHeight="1">
      <c r="A526" s="28"/>
      <c r="B526" s="46"/>
      <c r="C526" s="28"/>
      <c r="D526" s="28"/>
      <c r="E526" s="28"/>
      <c r="F526" s="28"/>
      <c r="G526" s="28"/>
      <c r="H526" s="28"/>
      <c r="I526" s="28"/>
      <c r="J526" s="28"/>
      <c r="K526" s="28"/>
      <c r="L526" s="27"/>
      <c r="M526" s="28"/>
      <c r="N526" s="28"/>
      <c r="O526" s="28"/>
      <c r="P526" s="28"/>
      <c r="Q526" s="28"/>
      <c r="R526" s="28"/>
      <c r="S526" s="28"/>
      <c r="T526" s="28"/>
      <c r="U526" s="28"/>
      <c r="V526" s="28"/>
      <c r="W526" s="28"/>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row>
    <row r="527" ht="14.6" customHeight="1">
      <c r="A527" s="28"/>
      <c r="B527" s="46"/>
      <c r="C527" s="28"/>
      <c r="D527" s="28"/>
      <c r="E527" s="28"/>
      <c r="F527" s="28"/>
      <c r="G527" s="28"/>
      <c r="H527" s="28"/>
      <c r="I527" s="28"/>
      <c r="J527" s="28"/>
      <c r="K527" s="28"/>
      <c r="L527" s="27"/>
      <c r="M527" s="28"/>
      <c r="N527" s="28"/>
      <c r="O527" s="28"/>
      <c r="P527" s="28"/>
      <c r="Q527" s="28"/>
      <c r="R527" s="28"/>
      <c r="S527" s="28"/>
      <c r="T527" s="28"/>
      <c r="U527" s="28"/>
      <c r="V527" s="28"/>
      <c r="W527" s="28"/>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row>
    <row r="528" ht="14.6" customHeight="1">
      <c r="A528" s="28"/>
      <c r="B528" s="46"/>
      <c r="C528" s="28"/>
      <c r="D528" s="28"/>
      <c r="E528" s="28"/>
      <c r="F528" s="28"/>
      <c r="G528" s="28"/>
      <c r="H528" s="28"/>
      <c r="I528" s="28"/>
      <c r="J528" s="28"/>
      <c r="K528" s="28"/>
      <c r="L528" s="27"/>
      <c r="M528" s="28"/>
      <c r="N528" s="28"/>
      <c r="O528" s="28"/>
      <c r="P528" s="28"/>
      <c r="Q528" s="28"/>
      <c r="R528" s="28"/>
      <c r="S528" s="28"/>
      <c r="T528" s="28"/>
      <c r="U528" s="28"/>
      <c r="V528" s="28"/>
      <c r="W528" s="28"/>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row>
    <row r="529" ht="14.6" customHeight="1">
      <c r="A529" s="28"/>
      <c r="B529" s="46"/>
      <c r="C529" s="28"/>
      <c r="D529" s="28"/>
      <c r="E529" s="28"/>
      <c r="F529" s="28"/>
      <c r="G529" s="28"/>
      <c r="H529" s="28"/>
      <c r="I529" s="28"/>
      <c r="J529" s="28"/>
      <c r="K529" s="28"/>
      <c r="L529" s="27"/>
      <c r="M529" s="28"/>
      <c r="N529" s="28"/>
      <c r="O529" s="28"/>
      <c r="P529" s="28"/>
      <c r="Q529" s="28"/>
      <c r="R529" s="28"/>
      <c r="S529" s="28"/>
      <c r="T529" s="28"/>
      <c r="U529" s="28"/>
      <c r="V529" s="28"/>
      <c r="W529" s="28"/>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row>
    <row r="530" ht="14.6" customHeight="1">
      <c r="A530" s="28"/>
      <c r="B530" s="46"/>
      <c r="C530" s="28"/>
      <c r="D530" s="28"/>
      <c r="E530" s="28"/>
      <c r="F530" s="28"/>
      <c r="G530" s="28"/>
      <c r="H530" s="28"/>
      <c r="I530" s="28"/>
      <c r="J530" s="28"/>
      <c r="K530" s="28"/>
      <c r="L530" s="27"/>
      <c r="M530" s="28"/>
      <c r="N530" s="28"/>
      <c r="O530" s="28"/>
      <c r="P530" s="28"/>
      <c r="Q530" s="28"/>
      <c r="R530" s="28"/>
      <c r="S530" s="28"/>
      <c r="T530" s="28"/>
      <c r="U530" s="28"/>
      <c r="V530" s="28"/>
      <c r="W530" s="28"/>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row>
    <row r="531" ht="14.6" customHeight="1">
      <c r="A531" s="28"/>
      <c r="B531" s="46"/>
      <c r="C531" s="28"/>
      <c r="D531" s="28"/>
      <c r="E531" s="28"/>
      <c r="F531" s="28"/>
      <c r="G531" s="28"/>
      <c r="H531" s="28"/>
      <c r="I531" s="28"/>
      <c r="J531" s="28"/>
      <c r="K531" s="28"/>
      <c r="L531" s="27"/>
      <c r="M531" s="28"/>
      <c r="N531" s="28"/>
      <c r="O531" s="28"/>
      <c r="P531" s="28"/>
      <c r="Q531" s="28"/>
      <c r="R531" s="28"/>
      <c r="S531" s="28"/>
      <c r="T531" s="28"/>
      <c r="U531" s="28"/>
      <c r="V531" s="28"/>
      <c r="W531" s="28"/>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row>
    <row r="532" ht="14.6" customHeight="1">
      <c r="A532" s="28"/>
      <c r="B532" s="46"/>
      <c r="C532" s="28"/>
      <c r="D532" s="28"/>
      <c r="E532" s="28"/>
      <c r="F532" s="28"/>
      <c r="G532" s="28"/>
      <c r="H532" s="28"/>
      <c r="I532" s="28"/>
      <c r="J532" s="28"/>
      <c r="K532" s="28"/>
      <c r="L532" s="27"/>
      <c r="M532" s="28"/>
      <c r="N532" s="28"/>
      <c r="O532" s="28"/>
      <c r="P532" s="28"/>
      <c r="Q532" s="28"/>
      <c r="R532" s="28"/>
      <c r="S532" s="28"/>
      <c r="T532" s="28"/>
      <c r="U532" s="28"/>
      <c r="V532" s="28"/>
      <c r="W532" s="28"/>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row>
    <row r="533" ht="14.6" customHeight="1">
      <c r="A533" s="28"/>
      <c r="B533" s="46"/>
      <c r="C533" s="28"/>
      <c r="D533" s="28"/>
      <c r="E533" s="28"/>
      <c r="F533" s="28"/>
      <c r="G533" s="28"/>
      <c r="H533" s="28"/>
      <c r="I533" s="28"/>
      <c r="J533" s="28"/>
      <c r="K533" s="28"/>
      <c r="L533" s="27"/>
      <c r="M533" s="28"/>
      <c r="N533" s="28"/>
      <c r="O533" s="28"/>
      <c r="P533" s="28"/>
      <c r="Q533" s="28"/>
      <c r="R533" s="28"/>
      <c r="S533" s="28"/>
      <c r="T533" s="28"/>
      <c r="U533" s="28"/>
      <c r="V533" s="28"/>
      <c r="W533" s="28"/>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row>
    <row r="534" ht="14.6" customHeight="1">
      <c r="A534" s="28"/>
      <c r="B534" s="46"/>
      <c r="C534" s="28"/>
      <c r="D534" s="28"/>
      <c r="E534" s="28"/>
      <c r="F534" s="28"/>
      <c r="G534" s="28"/>
      <c r="H534" s="28"/>
      <c r="I534" s="28"/>
      <c r="J534" s="28"/>
      <c r="K534" s="28"/>
      <c r="L534" s="27"/>
      <c r="M534" s="28"/>
      <c r="N534" s="28"/>
      <c r="O534" s="28"/>
      <c r="P534" s="28"/>
      <c r="Q534" s="28"/>
      <c r="R534" s="28"/>
      <c r="S534" s="28"/>
      <c r="T534" s="28"/>
      <c r="U534" s="28"/>
      <c r="V534" s="28"/>
      <c r="W534" s="28"/>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row>
    <row r="535" ht="14.6" customHeight="1">
      <c r="A535" s="28"/>
      <c r="B535" s="46"/>
      <c r="C535" s="28"/>
      <c r="D535" s="28"/>
      <c r="E535" s="28"/>
      <c r="F535" s="28"/>
      <c r="G535" s="28"/>
      <c r="H535" s="28"/>
      <c r="I535" s="28"/>
      <c r="J535" s="28"/>
      <c r="K535" s="28"/>
      <c r="L535" s="27"/>
      <c r="M535" s="28"/>
      <c r="N535" s="28"/>
      <c r="O535" s="28"/>
      <c r="P535" s="28"/>
      <c r="Q535" s="28"/>
      <c r="R535" s="28"/>
      <c r="S535" s="28"/>
      <c r="T535" s="28"/>
      <c r="U535" s="28"/>
      <c r="V535" s="28"/>
      <c r="W535" s="28"/>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row>
    <row r="536" ht="14.6" customHeight="1">
      <c r="A536" s="28"/>
      <c r="B536" s="46"/>
      <c r="C536" s="28"/>
      <c r="D536" s="28"/>
      <c r="E536" s="28"/>
      <c r="F536" s="28"/>
      <c r="G536" s="28"/>
      <c r="H536" s="28"/>
      <c r="I536" s="28"/>
      <c r="J536" s="28"/>
      <c r="K536" s="28"/>
      <c r="L536" s="27"/>
      <c r="M536" s="28"/>
      <c r="N536" s="28"/>
      <c r="O536" s="28"/>
      <c r="P536" s="28"/>
      <c r="Q536" s="28"/>
      <c r="R536" s="28"/>
      <c r="S536" s="28"/>
      <c r="T536" s="28"/>
      <c r="U536" s="28"/>
      <c r="V536" s="28"/>
      <c r="W536" s="28"/>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row>
    <row r="537" ht="14.6" customHeight="1">
      <c r="A537" s="28"/>
      <c r="B537" s="46"/>
      <c r="C537" s="28"/>
      <c r="D537" s="28"/>
      <c r="E537" s="28"/>
      <c r="F537" s="28"/>
      <c r="G537" s="28"/>
      <c r="H537" s="28"/>
      <c r="I537" s="28"/>
      <c r="J537" s="28"/>
      <c r="K537" s="28"/>
      <c r="L537" s="27"/>
      <c r="M537" s="28"/>
      <c r="N537" s="28"/>
      <c r="O537" s="28"/>
      <c r="P537" s="28"/>
      <c r="Q537" s="28"/>
      <c r="R537" s="28"/>
      <c r="S537" s="28"/>
      <c r="T537" s="28"/>
      <c r="U537" s="28"/>
      <c r="V537" s="28"/>
      <c r="W537" s="28"/>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row>
    <row r="538" ht="14.6" customHeight="1">
      <c r="A538" s="28"/>
      <c r="B538" s="46"/>
      <c r="C538" s="28"/>
      <c r="D538" s="28"/>
      <c r="E538" s="28"/>
      <c r="F538" s="28"/>
      <c r="G538" s="28"/>
      <c r="H538" s="28"/>
      <c r="I538" s="28"/>
      <c r="J538" s="28"/>
      <c r="K538" s="28"/>
      <c r="L538" s="27"/>
      <c r="M538" s="28"/>
      <c r="N538" s="28"/>
      <c r="O538" s="28"/>
      <c r="P538" s="28"/>
      <c r="Q538" s="28"/>
      <c r="R538" s="28"/>
      <c r="S538" s="28"/>
      <c r="T538" s="28"/>
      <c r="U538" s="28"/>
      <c r="V538" s="28"/>
      <c r="W538" s="28"/>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row>
    <row r="539" ht="14.6" customHeight="1">
      <c r="A539" s="28"/>
      <c r="B539" s="46"/>
      <c r="C539" s="28"/>
      <c r="D539" s="28"/>
      <c r="E539" s="28"/>
      <c r="F539" s="28"/>
      <c r="G539" s="28"/>
      <c r="H539" s="28"/>
      <c r="I539" s="28"/>
      <c r="J539" s="28"/>
      <c r="K539" s="28"/>
      <c r="L539" s="27"/>
      <c r="M539" s="28"/>
      <c r="N539" s="28"/>
      <c r="O539" s="28"/>
      <c r="P539" s="28"/>
      <c r="Q539" s="28"/>
      <c r="R539" s="28"/>
      <c r="S539" s="28"/>
      <c r="T539" s="28"/>
      <c r="U539" s="28"/>
      <c r="V539" s="28"/>
      <c r="W539" s="28"/>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row>
    <row r="540" ht="14.6" customHeight="1">
      <c r="A540" s="28"/>
      <c r="B540" s="46"/>
      <c r="C540" s="28"/>
      <c r="D540" s="28"/>
      <c r="E540" s="28"/>
      <c r="F540" s="28"/>
      <c r="G540" s="28"/>
      <c r="H540" s="28"/>
      <c r="I540" s="28"/>
      <c r="J540" s="28"/>
      <c r="K540" s="28"/>
      <c r="L540" s="27"/>
      <c r="M540" s="28"/>
      <c r="N540" s="28"/>
      <c r="O540" s="28"/>
      <c r="P540" s="28"/>
      <c r="Q540" s="28"/>
      <c r="R540" s="28"/>
      <c r="S540" s="28"/>
      <c r="T540" s="28"/>
      <c r="U540" s="28"/>
      <c r="V540" s="28"/>
      <c r="W540" s="28"/>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row>
    <row r="541" ht="14.6" customHeight="1">
      <c r="A541" s="28"/>
      <c r="B541" s="46"/>
      <c r="C541" s="28"/>
      <c r="D541" s="28"/>
      <c r="E541" s="28"/>
      <c r="F541" s="28"/>
      <c r="G541" s="28"/>
      <c r="H541" s="28"/>
      <c r="I541" s="28"/>
      <c r="J541" s="28"/>
      <c r="K541" s="28"/>
      <c r="L541" s="27"/>
      <c r="M541" s="28"/>
      <c r="N541" s="28"/>
      <c r="O541" s="28"/>
      <c r="P541" s="28"/>
      <c r="Q541" s="28"/>
      <c r="R541" s="28"/>
      <c r="S541" s="28"/>
      <c r="T541" s="28"/>
      <c r="U541" s="28"/>
      <c r="V541" s="28"/>
      <c r="W541" s="28"/>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row>
    <row r="542" ht="14.6" customHeight="1">
      <c r="A542" s="28"/>
      <c r="B542" s="46"/>
      <c r="C542" s="28"/>
      <c r="D542" s="28"/>
      <c r="E542" s="28"/>
      <c r="F542" s="28"/>
      <c r="G542" s="28"/>
      <c r="H542" s="28"/>
      <c r="I542" s="28"/>
      <c r="J542" s="28"/>
      <c r="K542" s="28"/>
      <c r="L542" s="27"/>
      <c r="M542" s="28"/>
      <c r="N542" s="28"/>
      <c r="O542" s="28"/>
      <c r="P542" s="28"/>
      <c r="Q542" s="28"/>
      <c r="R542" s="28"/>
      <c r="S542" s="28"/>
      <c r="T542" s="28"/>
      <c r="U542" s="28"/>
      <c r="V542" s="28"/>
      <c r="W542" s="28"/>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row>
    <row r="543" ht="14.6" customHeight="1">
      <c r="A543" s="28"/>
      <c r="B543" s="46"/>
      <c r="C543" s="28"/>
      <c r="D543" s="28"/>
      <c r="E543" s="28"/>
      <c r="F543" s="28"/>
      <c r="G543" s="28"/>
      <c r="H543" s="28"/>
      <c r="I543" s="28"/>
      <c r="J543" s="28"/>
      <c r="K543" s="28"/>
      <c r="L543" s="27"/>
      <c r="M543" s="28"/>
      <c r="N543" s="28"/>
      <c r="O543" s="28"/>
      <c r="P543" s="28"/>
      <c r="Q543" s="28"/>
      <c r="R543" s="28"/>
      <c r="S543" s="28"/>
      <c r="T543" s="28"/>
      <c r="U543" s="28"/>
      <c r="V543" s="28"/>
      <c r="W543" s="28"/>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row>
    <row r="544" ht="14.6" customHeight="1">
      <c r="A544" s="28"/>
      <c r="B544" s="46"/>
      <c r="C544" s="28"/>
      <c r="D544" s="28"/>
      <c r="E544" s="28"/>
      <c r="F544" s="28"/>
      <c r="G544" s="28"/>
      <c r="H544" s="28"/>
      <c r="I544" s="28"/>
      <c r="J544" s="28"/>
      <c r="K544" s="28"/>
      <c r="L544" s="27"/>
      <c r="M544" s="28"/>
      <c r="N544" s="28"/>
      <c r="O544" s="28"/>
      <c r="P544" s="28"/>
      <c r="Q544" s="28"/>
      <c r="R544" s="28"/>
      <c r="S544" s="28"/>
      <c r="T544" s="28"/>
      <c r="U544" s="28"/>
      <c r="V544" s="28"/>
      <c r="W544" s="28"/>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row>
    <row r="545" ht="14.6" customHeight="1">
      <c r="A545" s="28"/>
      <c r="B545" s="46"/>
      <c r="C545" s="28"/>
      <c r="D545" s="28"/>
      <c r="E545" s="28"/>
      <c r="F545" s="28"/>
      <c r="G545" s="28"/>
      <c r="H545" s="28"/>
      <c r="I545" s="28"/>
      <c r="J545" s="28"/>
      <c r="K545" s="28"/>
      <c r="L545" s="27"/>
      <c r="M545" s="28"/>
      <c r="N545" s="28"/>
      <c r="O545" s="28"/>
      <c r="P545" s="28"/>
      <c r="Q545" s="28"/>
      <c r="R545" s="28"/>
      <c r="S545" s="28"/>
      <c r="T545" s="28"/>
      <c r="U545" s="28"/>
      <c r="V545" s="28"/>
      <c r="W545" s="28"/>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row>
    <row r="546" ht="14.6" customHeight="1">
      <c r="A546" s="28"/>
      <c r="B546" s="46"/>
      <c r="C546" s="28"/>
      <c r="D546" s="28"/>
      <c r="E546" s="28"/>
      <c r="F546" s="28"/>
      <c r="G546" s="28"/>
      <c r="H546" s="28"/>
      <c r="I546" s="28"/>
      <c r="J546" s="28"/>
      <c r="K546" s="28"/>
      <c r="L546" s="27"/>
      <c r="M546" s="28"/>
      <c r="N546" s="28"/>
      <c r="O546" s="28"/>
      <c r="P546" s="28"/>
      <c r="Q546" s="28"/>
      <c r="R546" s="28"/>
      <c r="S546" s="28"/>
      <c r="T546" s="28"/>
      <c r="U546" s="28"/>
      <c r="V546" s="28"/>
      <c r="W546" s="28"/>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row>
    <row r="547" ht="14.6" customHeight="1">
      <c r="A547" s="28"/>
      <c r="B547" s="46"/>
      <c r="C547" s="28"/>
      <c r="D547" s="28"/>
      <c r="E547" s="28"/>
      <c r="F547" s="28"/>
      <c r="G547" s="28"/>
      <c r="H547" s="28"/>
      <c r="I547" s="28"/>
      <c r="J547" s="28"/>
      <c r="K547" s="28"/>
      <c r="L547" s="27"/>
      <c r="M547" s="28"/>
      <c r="N547" s="28"/>
      <c r="O547" s="28"/>
      <c r="P547" s="28"/>
      <c r="Q547" s="28"/>
      <c r="R547" s="28"/>
      <c r="S547" s="28"/>
      <c r="T547" s="28"/>
      <c r="U547" s="28"/>
      <c r="V547" s="28"/>
      <c r="W547" s="28"/>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row>
    <row r="548" ht="14.6" customHeight="1">
      <c r="A548" s="28"/>
      <c r="B548" s="46"/>
      <c r="C548" s="28"/>
      <c r="D548" s="28"/>
      <c r="E548" s="28"/>
      <c r="F548" s="28"/>
      <c r="G548" s="28"/>
      <c r="H548" s="28"/>
      <c r="I548" s="28"/>
      <c r="J548" s="28"/>
      <c r="K548" s="28"/>
      <c r="L548" s="27"/>
      <c r="M548" s="28"/>
      <c r="N548" s="28"/>
      <c r="O548" s="28"/>
      <c r="P548" s="28"/>
      <c r="Q548" s="28"/>
      <c r="R548" s="28"/>
      <c r="S548" s="28"/>
      <c r="T548" s="28"/>
      <c r="U548" s="28"/>
      <c r="V548" s="28"/>
      <c r="W548" s="28"/>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row>
    <row r="549" ht="14.6" customHeight="1">
      <c r="A549" s="28"/>
      <c r="B549" s="46"/>
      <c r="C549" s="28"/>
      <c r="D549" s="28"/>
      <c r="E549" s="28"/>
      <c r="F549" s="28"/>
      <c r="G549" s="28"/>
      <c r="H549" s="28"/>
      <c r="I549" s="28"/>
      <c r="J549" s="28"/>
      <c r="K549" s="28"/>
      <c r="L549" s="27"/>
      <c r="M549" s="28"/>
      <c r="N549" s="28"/>
      <c r="O549" s="28"/>
      <c r="P549" s="28"/>
      <c r="Q549" s="28"/>
      <c r="R549" s="28"/>
      <c r="S549" s="28"/>
      <c r="T549" s="28"/>
      <c r="U549" s="28"/>
      <c r="V549" s="28"/>
      <c r="W549" s="28"/>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row>
    <row r="550" ht="14.6" customHeight="1">
      <c r="A550" s="28"/>
      <c r="B550" s="46"/>
      <c r="C550" s="28"/>
      <c r="D550" s="28"/>
      <c r="E550" s="28"/>
      <c r="F550" s="28"/>
      <c r="G550" s="28"/>
      <c r="H550" s="28"/>
      <c r="I550" s="28"/>
      <c r="J550" s="28"/>
      <c r="K550" s="28"/>
      <c r="L550" s="27"/>
      <c r="M550" s="28"/>
      <c r="N550" s="28"/>
      <c r="O550" s="28"/>
      <c r="P550" s="28"/>
      <c r="Q550" s="28"/>
      <c r="R550" s="28"/>
      <c r="S550" s="28"/>
      <c r="T550" s="28"/>
      <c r="U550" s="28"/>
      <c r="V550" s="28"/>
      <c r="W550" s="28"/>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row>
    <row r="551" ht="14.6" customHeight="1">
      <c r="A551" s="28"/>
      <c r="B551" s="46"/>
      <c r="C551" s="28"/>
      <c r="D551" s="28"/>
      <c r="E551" s="28"/>
      <c r="F551" s="28"/>
      <c r="G551" s="28"/>
      <c r="H551" s="28"/>
      <c r="I551" s="28"/>
      <c r="J551" s="28"/>
      <c r="K551" s="28"/>
      <c r="L551" s="27"/>
      <c r="M551" s="28"/>
      <c r="N551" s="28"/>
      <c r="O551" s="28"/>
      <c r="P551" s="28"/>
      <c r="Q551" s="28"/>
      <c r="R551" s="28"/>
      <c r="S551" s="28"/>
      <c r="T551" s="28"/>
      <c r="U551" s="28"/>
      <c r="V551" s="28"/>
      <c r="W551" s="28"/>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row>
    <row r="552" ht="14.6" customHeight="1">
      <c r="A552" s="28"/>
      <c r="B552" s="46"/>
      <c r="C552" s="28"/>
      <c r="D552" s="28"/>
      <c r="E552" s="28"/>
      <c r="F552" s="28"/>
      <c r="G552" s="28"/>
      <c r="H552" s="28"/>
      <c r="I552" s="28"/>
      <c r="J552" s="28"/>
      <c r="K552" s="28"/>
      <c r="L552" s="27"/>
      <c r="M552" s="28"/>
      <c r="N552" s="28"/>
      <c r="O552" s="28"/>
      <c r="P552" s="28"/>
      <c r="Q552" s="28"/>
      <c r="R552" s="28"/>
      <c r="S552" s="28"/>
      <c r="T552" s="28"/>
      <c r="U552" s="28"/>
      <c r="V552" s="28"/>
      <c r="W552" s="28"/>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row>
    <row r="553" ht="14.6" customHeight="1">
      <c r="A553" s="28"/>
      <c r="B553" s="46"/>
      <c r="C553" s="28"/>
      <c r="D553" s="28"/>
      <c r="E553" s="28"/>
      <c r="F553" s="28"/>
      <c r="G553" s="28"/>
      <c r="H553" s="28"/>
      <c r="I553" s="28"/>
      <c r="J553" s="28"/>
      <c r="K553" s="28"/>
      <c r="L553" s="27"/>
      <c r="M553" s="28"/>
      <c r="N553" s="28"/>
      <c r="O553" s="28"/>
      <c r="P553" s="28"/>
      <c r="Q553" s="28"/>
      <c r="R553" s="28"/>
      <c r="S553" s="28"/>
      <c r="T553" s="28"/>
      <c r="U553" s="28"/>
      <c r="V553" s="28"/>
      <c r="W553" s="28"/>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row>
    <row r="554" ht="14.6" customHeight="1">
      <c r="A554" s="28"/>
      <c r="B554" s="46"/>
      <c r="C554" s="28"/>
      <c r="D554" s="28"/>
      <c r="E554" s="28"/>
      <c r="F554" s="28"/>
      <c r="G554" s="28"/>
      <c r="H554" s="28"/>
      <c r="I554" s="28"/>
      <c r="J554" s="28"/>
      <c r="K554" s="28"/>
      <c r="L554" s="27"/>
      <c r="M554" s="28"/>
      <c r="N554" s="28"/>
      <c r="O554" s="28"/>
      <c r="P554" s="28"/>
      <c r="Q554" s="28"/>
      <c r="R554" s="28"/>
      <c r="S554" s="28"/>
      <c r="T554" s="28"/>
      <c r="U554" s="28"/>
      <c r="V554" s="28"/>
      <c r="W554" s="28"/>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row>
    <row r="555" ht="14.6" customHeight="1">
      <c r="A555" s="28"/>
      <c r="B555" s="46"/>
      <c r="C555" s="28"/>
      <c r="D555" s="28"/>
      <c r="E555" s="28"/>
      <c r="F555" s="28"/>
      <c r="G555" s="28"/>
      <c r="H555" s="28"/>
      <c r="I555" s="28"/>
      <c r="J555" s="28"/>
      <c r="K555" s="28"/>
      <c r="L555" s="27"/>
      <c r="M555" s="28"/>
      <c r="N555" s="28"/>
      <c r="O555" s="28"/>
      <c r="P555" s="28"/>
      <c r="Q555" s="28"/>
      <c r="R555" s="28"/>
      <c r="S555" s="28"/>
      <c r="T555" s="28"/>
      <c r="U555" s="28"/>
      <c r="V555" s="28"/>
      <c r="W555" s="28"/>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row>
    <row r="556" ht="14.6" customHeight="1">
      <c r="A556" s="28"/>
      <c r="B556" s="46"/>
      <c r="C556" s="28"/>
      <c r="D556" s="28"/>
      <c r="E556" s="28"/>
      <c r="F556" s="28"/>
      <c r="G556" s="28"/>
      <c r="H556" s="28"/>
      <c r="I556" s="28"/>
      <c r="J556" s="28"/>
      <c r="K556" s="28"/>
      <c r="L556" s="27"/>
      <c r="M556" s="28"/>
      <c r="N556" s="28"/>
      <c r="O556" s="28"/>
      <c r="P556" s="28"/>
      <c r="Q556" s="28"/>
      <c r="R556" s="28"/>
      <c r="S556" s="28"/>
      <c r="T556" s="28"/>
      <c r="U556" s="28"/>
      <c r="V556" s="28"/>
      <c r="W556" s="28"/>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row>
    <row r="557" ht="14.6" customHeight="1">
      <c r="A557" s="28"/>
      <c r="B557" s="46"/>
      <c r="C557" s="28"/>
      <c r="D557" s="28"/>
      <c r="E557" s="28"/>
      <c r="F557" s="28"/>
      <c r="G557" s="28"/>
      <c r="H557" s="28"/>
      <c r="I557" s="28"/>
      <c r="J557" s="28"/>
      <c r="K557" s="28"/>
      <c r="L557" s="27"/>
      <c r="M557" s="28"/>
      <c r="N557" s="28"/>
      <c r="O557" s="28"/>
      <c r="P557" s="28"/>
      <c r="Q557" s="28"/>
      <c r="R557" s="28"/>
      <c r="S557" s="28"/>
      <c r="T557" s="28"/>
      <c r="U557" s="28"/>
      <c r="V557" s="28"/>
      <c r="W557" s="28"/>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row>
    <row r="558" ht="14.6" customHeight="1">
      <c r="A558" s="28"/>
      <c r="B558" s="46"/>
      <c r="C558" s="28"/>
      <c r="D558" s="28"/>
      <c r="E558" s="28"/>
      <c r="F558" s="28"/>
      <c r="G558" s="28"/>
      <c r="H558" s="28"/>
      <c r="I558" s="28"/>
      <c r="J558" s="28"/>
      <c r="K558" s="28"/>
      <c r="L558" s="27"/>
      <c r="M558" s="28"/>
      <c r="N558" s="28"/>
      <c r="O558" s="28"/>
      <c r="P558" s="28"/>
      <c r="Q558" s="28"/>
      <c r="R558" s="28"/>
      <c r="S558" s="28"/>
      <c r="T558" s="28"/>
      <c r="U558" s="28"/>
      <c r="V558" s="28"/>
      <c r="W558" s="28"/>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row>
    <row r="559" ht="14.6" customHeight="1">
      <c r="A559" s="28"/>
      <c r="B559" s="46"/>
      <c r="C559" s="28"/>
      <c r="D559" s="28"/>
      <c r="E559" s="28"/>
      <c r="F559" s="28"/>
      <c r="G559" s="28"/>
      <c r="H559" s="28"/>
      <c r="I559" s="28"/>
      <c r="J559" s="28"/>
      <c r="K559" s="28"/>
      <c r="L559" s="27"/>
      <c r="M559" s="28"/>
      <c r="N559" s="28"/>
      <c r="O559" s="28"/>
      <c r="P559" s="28"/>
      <c r="Q559" s="28"/>
      <c r="R559" s="28"/>
      <c r="S559" s="28"/>
      <c r="T559" s="28"/>
      <c r="U559" s="28"/>
      <c r="V559" s="28"/>
      <c r="W559" s="28"/>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row>
    <row r="560" ht="14.6" customHeight="1">
      <c r="A560" s="28"/>
      <c r="B560" s="46"/>
      <c r="C560" s="28"/>
      <c r="D560" s="28"/>
      <c r="E560" s="28"/>
      <c r="F560" s="28"/>
      <c r="G560" s="28"/>
      <c r="H560" s="28"/>
      <c r="I560" s="28"/>
      <c r="J560" s="28"/>
      <c r="K560" s="28"/>
      <c r="L560" s="27"/>
      <c r="M560" s="28"/>
      <c r="N560" s="28"/>
      <c r="O560" s="28"/>
      <c r="P560" s="28"/>
      <c r="Q560" s="28"/>
      <c r="R560" s="28"/>
      <c r="S560" s="28"/>
      <c r="T560" s="28"/>
      <c r="U560" s="28"/>
      <c r="V560" s="28"/>
      <c r="W560" s="28"/>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row>
    <row r="561" ht="14.6" customHeight="1">
      <c r="A561" s="28"/>
      <c r="B561" s="46"/>
      <c r="C561" s="28"/>
      <c r="D561" s="28"/>
      <c r="E561" s="28"/>
      <c r="F561" s="28"/>
      <c r="G561" s="28"/>
      <c r="H561" s="28"/>
      <c r="I561" s="28"/>
      <c r="J561" s="28"/>
      <c r="K561" s="28"/>
      <c r="L561" s="27"/>
      <c r="M561" s="28"/>
      <c r="N561" s="28"/>
      <c r="O561" s="28"/>
      <c r="P561" s="28"/>
      <c r="Q561" s="28"/>
      <c r="R561" s="28"/>
      <c r="S561" s="28"/>
      <c r="T561" s="28"/>
      <c r="U561" s="28"/>
      <c r="V561" s="28"/>
      <c r="W561" s="28"/>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row>
    <row r="562" ht="14.6" customHeight="1">
      <c r="A562" s="28"/>
      <c r="B562" s="46"/>
      <c r="C562" s="28"/>
      <c r="D562" s="28"/>
      <c r="E562" s="28"/>
      <c r="F562" s="28"/>
      <c r="G562" s="28"/>
      <c r="H562" s="28"/>
      <c r="I562" s="28"/>
      <c r="J562" s="28"/>
      <c r="K562" s="28"/>
      <c r="L562" s="27"/>
      <c r="M562" s="28"/>
      <c r="N562" s="28"/>
      <c r="O562" s="28"/>
      <c r="P562" s="28"/>
      <c r="Q562" s="28"/>
      <c r="R562" s="28"/>
      <c r="S562" s="28"/>
      <c r="T562" s="28"/>
      <c r="U562" s="28"/>
      <c r="V562" s="28"/>
      <c r="W562" s="28"/>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row>
    <row r="563" ht="14.6" customHeight="1">
      <c r="A563" s="28"/>
      <c r="B563" s="46"/>
      <c r="C563" s="28"/>
      <c r="D563" s="28"/>
      <c r="E563" s="28"/>
      <c r="F563" s="28"/>
      <c r="G563" s="28"/>
      <c r="H563" s="28"/>
      <c r="I563" s="28"/>
      <c r="J563" s="28"/>
      <c r="K563" s="28"/>
      <c r="L563" s="27"/>
      <c r="M563" s="28"/>
      <c r="N563" s="28"/>
      <c r="O563" s="28"/>
      <c r="P563" s="28"/>
      <c r="Q563" s="28"/>
      <c r="R563" s="28"/>
      <c r="S563" s="28"/>
      <c r="T563" s="28"/>
      <c r="U563" s="28"/>
      <c r="V563" s="28"/>
      <c r="W563" s="28"/>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row>
    <row r="564" ht="14.6" customHeight="1">
      <c r="A564" s="28"/>
      <c r="B564" s="46"/>
      <c r="C564" s="28"/>
      <c r="D564" s="28"/>
      <c r="E564" s="28"/>
      <c r="F564" s="28"/>
      <c r="G564" s="28"/>
      <c r="H564" s="28"/>
      <c r="I564" s="28"/>
      <c r="J564" s="28"/>
      <c r="K564" s="28"/>
      <c r="L564" s="27"/>
      <c r="M564" s="28"/>
      <c r="N564" s="28"/>
      <c r="O564" s="28"/>
      <c r="P564" s="28"/>
      <c r="Q564" s="28"/>
      <c r="R564" s="28"/>
      <c r="S564" s="28"/>
      <c r="T564" s="28"/>
      <c r="U564" s="28"/>
      <c r="V564" s="28"/>
      <c r="W564" s="28"/>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row>
    <row r="565" ht="14.6" customHeight="1">
      <c r="A565" s="28"/>
      <c r="B565" s="46"/>
      <c r="C565" s="28"/>
      <c r="D565" s="28"/>
      <c r="E565" s="28"/>
      <c r="F565" s="28"/>
      <c r="G565" s="28"/>
      <c r="H565" s="28"/>
      <c r="I565" s="28"/>
      <c r="J565" s="28"/>
      <c r="K565" s="28"/>
      <c r="L565" s="27"/>
      <c r="M565" s="28"/>
      <c r="N565" s="28"/>
      <c r="O565" s="28"/>
      <c r="P565" s="28"/>
      <c r="Q565" s="28"/>
      <c r="R565" s="28"/>
      <c r="S565" s="28"/>
      <c r="T565" s="28"/>
      <c r="U565" s="28"/>
      <c r="V565" s="28"/>
      <c r="W565" s="28"/>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row>
    <row r="566" ht="14.6" customHeight="1">
      <c r="A566" s="28"/>
      <c r="B566" s="46"/>
      <c r="C566" s="28"/>
      <c r="D566" s="28"/>
      <c r="E566" s="28"/>
      <c r="F566" s="28"/>
      <c r="G566" s="28"/>
      <c r="H566" s="28"/>
      <c r="I566" s="28"/>
      <c r="J566" s="28"/>
      <c r="K566" s="28"/>
      <c r="L566" s="27"/>
      <c r="M566" s="28"/>
      <c r="N566" s="28"/>
      <c r="O566" s="28"/>
      <c r="P566" s="28"/>
      <c r="Q566" s="28"/>
      <c r="R566" s="28"/>
      <c r="S566" s="28"/>
      <c r="T566" s="28"/>
      <c r="U566" s="28"/>
      <c r="V566" s="28"/>
      <c r="W566" s="28"/>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row>
    <row r="567" ht="14.6" customHeight="1">
      <c r="A567" s="28"/>
      <c r="B567" s="46"/>
      <c r="C567" s="28"/>
      <c r="D567" s="28"/>
      <c r="E567" s="28"/>
      <c r="F567" s="28"/>
      <c r="G567" s="28"/>
      <c r="H567" s="28"/>
      <c r="I567" s="28"/>
      <c r="J567" s="28"/>
      <c r="K567" s="28"/>
      <c r="L567" s="27"/>
      <c r="M567" s="28"/>
      <c r="N567" s="28"/>
      <c r="O567" s="28"/>
      <c r="P567" s="28"/>
      <c r="Q567" s="28"/>
      <c r="R567" s="28"/>
      <c r="S567" s="28"/>
      <c r="T567" s="28"/>
      <c r="U567" s="28"/>
      <c r="V567" s="28"/>
      <c r="W567" s="28"/>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row>
    <row r="568" ht="14.6" customHeight="1">
      <c r="A568" s="28"/>
      <c r="B568" s="46"/>
      <c r="C568" s="28"/>
      <c r="D568" s="28"/>
      <c r="E568" s="28"/>
      <c r="F568" s="28"/>
      <c r="G568" s="28"/>
      <c r="H568" s="28"/>
      <c r="I568" s="28"/>
      <c r="J568" s="28"/>
      <c r="K568" s="28"/>
      <c r="L568" s="27"/>
      <c r="M568" s="28"/>
      <c r="N568" s="28"/>
      <c r="O568" s="28"/>
      <c r="P568" s="28"/>
      <c r="Q568" s="28"/>
      <c r="R568" s="28"/>
      <c r="S568" s="28"/>
      <c r="T568" s="28"/>
      <c r="U568" s="28"/>
      <c r="V568" s="28"/>
      <c r="W568" s="28"/>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row>
    <row r="569" ht="14.6" customHeight="1">
      <c r="A569" s="28"/>
      <c r="B569" s="46"/>
      <c r="C569" s="28"/>
      <c r="D569" s="28"/>
      <c r="E569" s="28"/>
      <c r="F569" s="28"/>
      <c r="G569" s="28"/>
      <c r="H569" s="28"/>
      <c r="I569" s="28"/>
      <c r="J569" s="28"/>
      <c r="K569" s="28"/>
      <c r="L569" s="27"/>
      <c r="M569" s="28"/>
      <c r="N569" s="28"/>
      <c r="O569" s="28"/>
      <c r="P569" s="28"/>
      <c r="Q569" s="28"/>
      <c r="R569" s="28"/>
      <c r="S569" s="28"/>
      <c r="T569" s="28"/>
      <c r="U569" s="28"/>
      <c r="V569" s="28"/>
      <c r="W569" s="28"/>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row>
    <row r="570" ht="14.6" customHeight="1">
      <c r="A570" s="28"/>
      <c r="B570" s="46"/>
      <c r="C570" s="28"/>
      <c r="D570" s="28"/>
      <c r="E570" s="28"/>
      <c r="F570" s="28"/>
      <c r="G570" s="28"/>
      <c r="H570" s="28"/>
      <c r="I570" s="28"/>
      <c r="J570" s="28"/>
      <c r="K570" s="28"/>
      <c r="L570" s="27"/>
      <c r="M570" s="28"/>
      <c r="N570" s="28"/>
      <c r="O570" s="28"/>
      <c r="P570" s="28"/>
      <c r="Q570" s="28"/>
      <c r="R570" s="28"/>
      <c r="S570" s="28"/>
      <c r="T570" s="28"/>
      <c r="U570" s="28"/>
      <c r="V570" s="28"/>
      <c r="W570" s="28"/>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row>
    <row r="571" ht="14.6" customHeight="1">
      <c r="A571" s="28"/>
      <c r="B571" s="46"/>
      <c r="C571" s="28"/>
      <c r="D571" s="28"/>
      <c r="E571" s="28"/>
      <c r="F571" s="28"/>
      <c r="G571" s="28"/>
      <c r="H571" s="28"/>
      <c r="I571" s="28"/>
      <c r="J571" s="28"/>
      <c r="K571" s="28"/>
      <c r="L571" s="27"/>
      <c r="M571" s="28"/>
      <c r="N571" s="28"/>
      <c r="O571" s="28"/>
      <c r="P571" s="28"/>
      <c r="Q571" s="28"/>
      <c r="R571" s="28"/>
      <c r="S571" s="28"/>
      <c r="T571" s="28"/>
      <c r="U571" s="28"/>
      <c r="V571" s="28"/>
      <c r="W571" s="28"/>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row>
    <row r="572" ht="14.6" customHeight="1">
      <c r="A572" s="28"/>
      <c r="B572" s="46"/>
      <c r="C572" s="28"/>
      <c r="D572" s="28"/>
      <c r="E572" s="28"/>
      <c r="F572" s="28"/>
      <c r="G572" s="28"/>
      <c r="H572" s="28"/>
      <c r="I572" s="28"/>
      <c r="J572" s="28"/>
      <c r="K572" s="28"/>
      <c r="L572" s="27"/>
      <c r="M572" s="28"/>
      <c r="N572" s="28"/>
      <c r="O572" s="28"/>
      <c r="P572" s="28"/>
      <c r="Q572" s="28"/>
      <c r="R572" s="28"/>
      <c r="S572" s="28"/>
      <c r="T572" s="28"/>
      <c r="U572" s="28"/>
      <c r="V572" s="28"/>
      <c r="W572" s="28"/>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row>
    <row r="573" ht="14.6" customHeight="1">
      <c r="A573" s="28"/>
      <c r="B573" s="46"/>
      <c r="C573" s="28"/>
      <c r="D573" s="28"/>
      <c r="E573" s="28"/>
      <c r="F573" s="28"/>
      <c r="G573" s="28"/>
      <c r="H573" s="28"/>
      <c r="I573" s="28"/>
      <c r="J573" s="28"/>
      <c r="K573" s="28"/>
      <c r="L573" s="27"/>
      <c r="M573" s="28"/>
      <c r="N573" s="28"/>
      <c r="O573" s="28"/>
      <c r="P573" s="28"/>
      <c r="Q573" s="28"/>
      <c r="R573" s="28"/>
      <c r="S573" s="28"/>
      <c r="T573" s="28"/>
      <c r="U573" s="28"/>
      <c r="V573" s="28"/>
      <c r="W573" s="28"/>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row>
    <row r="574" ht="14.6" customHeight="1">
      <c r="A574" s="28"/>
      <c r="B574" s="46"/>
      <c r="C574" s="28"/>
      <c r="D574" s="28"/>
      <c r="E574" s="28"/>
      <c r="F574" s="28"/>
      <c r="G574" s="28"/>
      <c r="H574" s="28"/>
      <c r="I574" s="28"/>
      <c r="J574" s="28"/>
      <c r="K574" s="28"/>
      <c r="L574" s="27"/>
      <c r="M574" s="28"/>
      <c r="N574" s="28"/>
      <c r="O574" s="28"/>
      <c r="P574" s="28"/>
      <c r="Q574" s="28"/>
      <c r="R574" s="28"/>
      <c r="S574" s="28"/>
      <c r="T574" s="28"/>
      <c r="U574" s="28"/>
      <c r="V574" s="28"/>
      <c r="W574" s="28"/>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row>
    <row r="575" ht="14.6" customHeight="1">
      <c r="A575" s="28"/>
      <c r="B575" s="46"/>
      <c r="C575" s="28"/>
      <c r="D575" s="28"/>
      <c r="E575" s="28"/>
      <c r="F575" s="28"/>
      <c r="G575" s="28"/>
      <c r="H575" s="28"/>
      <c r="I575" s="28"/>
      <c r="J575" s="28"/>
      <c r="K575" s="28"/>
      <c r="L575" s="27"/>
      <c r="M575" s="28"/>
      <c r="N575" s="28"/>
      <c r="O575" s="28"/>
      <c r="P575" s="28"/>
      <c r="Q575" s="28"/>
      <c r="R575" s="28"/>
      <c r="S575" s="28"/>
      <c r="T575" s="28"/>
      <c r="U575" s="28"/>
      <c r="V575" s="28"/>
      <c r="W575" s="28"/>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row>
    <row r="576" ht="14.6" customHeight="1">
      <c r="A576" s="28"/>
      <c r="B576" s="46"/>
      <c r="C576" s="28"/>
      <c r="D576" s="28"/>
      <c r="E576" s="28"/>
      <c r="F576" s="28"/>
      <c r="G576" s="28"/>
      <c r="H576" s="28"/>
      <c r="I576" s="28"/>
      <c r="J576" s="28"/>
      <c r="K576" s="28"/>
      <c r="L576" s="27"/>
      <c r="M576" s="28"/>
      <c r="N576" s="28"/>
      <c r="O576" s="28"/>
      <c r="P576" s="28"/>
      <c r="Q576" s="28"/>
      <c r="R576" s="28"/>
      <c r="S576" s="28"/>
      <c r="T576" s="28"/>
      <c r="U576" s="28"/>
      <c r="V576" s="28"/>
      <c r="W576" s="28"/>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row>
    <row r="577" ht="14.6" customHeight="1">
      <c r="A577" s="28"/>
      <c r="B577" s="46"/>
      <c r="C577" s="28"/>
      <c r="D577" s="28"/>
      <c r="E577" s="28"/>
      <c r="F577" s="28"/>
      <c r="G577" s="28"/>
      <c r="H577" s="28"/>
      <c r="I577" s="28"/>
      <c r="J577" s="28"/>
      <c r="K577" s="28"/>
      <c r="L577" s="27"/>
      <c r="M577" s="28"/>
      <c r="N577" s="28"/>
      <c r="O577" s="28"/>
      <c r="P577" s="28"/>
      <c r="Q577" s="28"/>
      <c r="R577" s="28"/>
      <c r="S577" s="28"/>
      <c r="T577" s="28"/>
      <c r="U577" s="28"/>
      <c r="V577" s="28"/>
      <c r="W577" s="28"/>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row>
    <row r="578" ht="14.6" customHeight="1">
      <c r="A578" s="28"/>
      <c r="B578" s="46"/>
      <c r="C578" s="28"/>
      <c r="D578" s="28"/>
      <c r="E578" s="28"/>
      <c r="F578" s="28"/>
      <c r="G578" s="28"/>
      <c r="H578" s="28"/>
      <c r="I578" s="28"/>
      <c r="J578" s="28"/>
      <c r="K578" s="28"/>
      <c r="L578" s="27"/>
      <c r="M578" s="28"/>
      <c r="N578" s="28"/>
      <c r="O578" s="28"/>
      <c r="P578" s="28"/>
      <c r="Q578" s="28"/>
      <c r="R578" s="28"/>
      <c r="S578" s="28"/>
      <c r="T578" s="28"/>
      <c r="U578" s="28"/>
      <c r="V578" s="28"/>
      <c r="W578" s="28"/>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row>
    <row r="579" ht="14.6" customHeight="1">
      <c r="A579" s="28"/>
      <c r="B579" s="46"/>
      <c r="C579" s="28"/>
      <c r="D579" s="28"/>
      <c r="E579" s="28"/>
      <c r="F579" s="28"/>
      <c r="G579" s="28"/>
      <c r="H579" s="28"/>
      <c r="I579" s="28"/>
      <c r="J579" s="28"/>
      <c r="K579" s="28"/>
      <c r="L579" s="27"/>
      <c r="M579" s="28"/>
      <c r="N579" s="28"/>
      <c r="O579" s="28"/>
      <c r="P579" s="28"/>
      <c r="Q579" s="28"/>
      <c r="R579" s="28"/>
      <c r="S579" s="28"/>
      <c r="T579" s="28"/>
      <c r="U579" s="28"/>
      <c r="V579" s="28"/>
      <c r="W579" s="28"/>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row>
    <row r="580" ht="14.6" customHeight="1">
      <c r="A580" s="28"/>
      <c r="B580" s="46"/>
      <c r="C580" s="28"/>
      <c r="D580" s="28"/>
      <c r="E580" s="28"/>
      <c r="F580" s="28"/>
      <c r="G580" s="28"/>
      <c r="H580" s="28"/>
      <c r="I580" s="28"/>
      <c r="J580" s="28"/>
      <c r="K580" s="28"/>
      <c r="L580" s="27"/>
      <c r="M580" s="28"/>
      <c r="N580" s="28"/>
      <c r="O580" s="28"/>
      <c r="P580" s="28"/>
      <c r="Q580" s="28"/>
      <c r="R580" s="28"/>
      <c r="S580" s="28"/>
      <c r="T580" s="28"/>
      <c r="U580" s="28"/>
      <c r="V580" s="28"/>
      <c r="W580" s="28"/>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row>
    <row r="581" ht="14.6" customHeight="1">
      <c r="A581" s="28"/>
      <c r="B581" s="46"/>
      <c r="C581" s="28"/>
      <c r="D581" s="28"/>
      <c r="E581" s="28"/>
      <c r="F581" s="28"/>
      <c r="G581" s="28"/>
      <c r="H581" s="28"/>
      <c r="I581" s="28"/>
      <c r="J581" s="28"/>
      <c r="K581" s="28"/>
      <c r="L581" s="27"/>
      <c r="M581" s="28"/>
      <c r="N581" s="28"/>
      <c r="O581" s="28"/>
      <c r="P581" s="28"/>
      <c r="Q581" s="28"/>
      <c r="R581" s="28"/>
      <c r="S581" s="28"/>
      <c r="T581" s="28"/>
      <c r="U581" s="28"/>
      <c r="V581" s="28"/>
      <c r="W581" s="28"/>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row>
    <row r="582" ht="14.6" customHeight="1">
      <c r="A582" s="28"/>
      <c r="B582" s="46"/>
      <c r="C582" s="28"/>
      <c r="D582" s="28"/>
      <c r="E582" s="28"/>
      <c r="F582" s="28"/>
      <c r="G582" s="28"/>
      <c r="H582" s="28"/>
      <c r="I582" s="28"/>
      <c r="J582" s="28"/>
      <c r="K582" s="28"/>
      <c r="L582" s="27"/>
      <c r="M582" s="28"/>
      <c r="N582" s="28"/>
      <c r="O582" s="28"/>
      <c r="P582" s="28"/>
      <c r="Q582" s="28"/>
      <c r="R582" s="28"/>
      <c r="S582" s="28"/>
      <c r="T582" s="28"/>
      <c r="U582" s="28"/>
      <c r="V582" s="28"/>
      <c r="W582" s="28"/>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row>
    <row r="583" ht="14.6" customHeight="1">
      <c r="A583" s="28"/>
      <c r="B583" s="46"/>
      <c r="C583" s="28"/>
      <c r="D583" s="28"/>
      <c r="E583" s="28"/>
      <c r="F583" s="28"/>
      <c r="G583" s="28"/>
      <c r="H583" s="28"/>
      <c r="I583" s="28"/>
      <c r="J583" s="28"/>
      <c r="K583" s="28"/>
      <c r="L583" s="27"/>
      <c r="M583" s="28"/>
      <c r="N583" s="28"/>
      <c r="O583" s="28"/>
      <c r="P583" s="28"/>
      <c r="Q583" s="28"/>
      <c r="R583" s="28"/>
      <c r="S583" s="28"/>
      <c r="T583" s="28"/>
      <c r="U583" s="28"/>
      <c r="V583" s="28"/>
      <c r="W583" s="28"/>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row>
    <row r="584" ht="14.6" customHeight="1">
      <c r="A584" s="28"/>
      <c r="B584" s="46"/>
      <c r="C584" s="28"/>
      <c r="D584" s="28"/>
      <c r="E584" s="28"/>
      <c r="F584" s="28"/>
      <c r="G584" s="28"/>
      <c r="H584" s="28"/>
      <c r="I584" s="28"/>
      <c r="J584" s="28"/>
      <c r="K584" s="28"/>
      <c r="L584" s="27"/>
      <c r="M584" s="28"/>
      <c r="N584" s="28"/>
      <c r="O584" s="28"/>
      <c r="P584" s="28"/>
      <c r="Q584" s="28"/>
      <c r="R584" s="28"/>
      <c r="S584" s="28"/>
      <c r="T584" s="28"/>
      <c r="U584" s="28"/>
      <c r="V584" s="28"/>
      <c r="W584" s="28"/>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row>
    <row r="585" ht="14.6" customHeight="1">
      <c r="A585" s="28"/>
      <c r="B585" s="46"/>
      <c r="C585" s="28"/>
      <c r="D585" s="28"/>
      <c r="E585" s="28"/>
      <c r="F585" s="28"/>
      <c r="G585" s="28"/>
      <c r="H585" s="28"/>
      <c r="I585" s="28"/>
      <c r="J585" s="28"/>
      <c r="K585" s="28"/>
      <c r="L585" s="27"/>
      <c r="M585" s="28"/>
      <c r="N585" s="28"/>
      <c r="O585" s="28"/>
      <c r="P585" s="28"/>
      <c r="Q585" s="28"/>
      <c r="R585" s="28"/>
      <c r="S585" s="28"/>
      <c r="T585" s="28"/>
      <c r="U585" s="28"/>
      <c r="V585" s="28"/>
      <c r="W585" s="28"/>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row>
    <row r="586" ht="14.6" customHeight="1">
      <c r="A586" s="28"/>
      <c r="B586" s="46"/>
      <c r="C586" s="28"/>
      <c r="D586" s="28"/>
      <c r="E586" s="28"/>
      <c r="F586" s="28"/>
      <c r="G586" s="28"/>
      <c r="H586" s="28"/>
      <c r="I586" s="28"/>
      <c r="J586" s="28"/>
      <c r="K586" s="28"/>
      <c r="L586" s="27"/>
      <c r="M586" s="28"/>
      <c r="N586" s="28"/>
      <c r="O586" s="28"/>
      <c r="P586" s="28"/>
      <c r="Q586" s="28"/>
      <c r="R586" s="28"/>
      <c r="S586" s="28"/>
      <c r="T586" s="28"/>
      <c r="U586" s="28"/>
      <c r="V586" s="28"/>
      <c r="W586" s="28"/>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row>
    <row r="587" ht="14.6" customHeight="1">
      <c r="A587" s="28"/>
      <c r="B587" s="46"/>
      <c r="C587" s="28"/>
      <c r="D587" s="28"/>
      <c r="E587" s="28"/>
      <c r="F587" s="28"/>
      <c r="G587" s="28"/>
      <c r="H587" s="28"/>
      <c r="I587" s="28"/>
      <c r="J587" s="28"/>
      <c r="K587" s="28"/>
      <c r="L587" s="27"/>
      <c r="M587" s="28"/>
      <c r="N587" s="28"/>
      <c r="O587" s="28"/>
      <c r="P587" s="28"/>
      <c r="Q587" s="28"/>
      <c r="R587" s="28"/>
      <c r="S587" s="28"/>
      <c r="T587" s="28"/>
      <c r="U587" s="28"/>
      <c r="V587" s="28"/>
      <c r="W587" s="28"/>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row>
    <row r="588" ht="14.6" customHeight="1">
      <c r="A588" s="28"/>
      <c r="B588" s="46"/>
      <c r="C588" s="28"/>
      <c r="D588" s="28"/>
      <c r="E588" s="28"/>
      <c r="F588" s="28"/>
      <c r="G588" s="28"/>
      <c r="H588" s="28"/>
      <c r="I588" s="28"/>
      <c r="J588" s="28"/>
      <c r="K588" s="28"/>
      <c r="L588" s="27"/>
      <c r="M588" s="28"/>
      <c r="N588" s="28"/>
      <c r="O588" s="28"/>
      <c r="P588" s="28"/>
      <c r="Q588" s="28"/>
      <c r="R588" s="28"/>
      <c r="S588" s="28"/>
      <c r="T588" s="28"/>
      <c r="U588" s="28"/>
      <c r="V588" s="28"/>
      <c r="W588" s="28"/>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row>
    <row r="589" ht="14.6" customHeight="1">
      <c r="A589" s="28"/>
      <c r="B589" s="46"/>
      <c r="C589" s="28"/>
      <c r="D589" s="28"/>
      <c r="E589" s="28"/>
      <c r="F589" s="28"/>
      <c r="G589" s="28"/>
      <c r="H589" s="28"/>
      <c r="I589" s="28"/>
      <c r="J589" s="28"/>
      <c r="K589" s="28"/>
      <c r="L589" s="27"/>
      <c r="M589" s="28"/>
      <c r="N589" s="28"/>
      <c r="O589" s="28"/>
      <c r="P589" s="28"/>
      <c r="Q589" s="28"/>
      <c r="R589" s="28"/>
      <c r="S589" s="28"/>
      <c r="T589" s="28"/>
      <c r="U589" s="28"/>
      <c r="V589" s="28"/>
      <c r="W589" s="28"/>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row>
    <row r="590" ht="14.6" customHeight="1">
      <c r="A590" s="28"/>
      <c r="B590" s="46"/>
      <c r="C590" s="28"/>
      <c r="D590" s="28"/>
      <c r="E590" s="28"/>
      <c r="F590" s="28"/>
      <c r="G590" s="28"/>
      <c r="H590" s="28"/>
      <c r="I590" s="28"/>
      <c r="J590" s="28"/>
      <c r="K590" s="28"/>
      <c r="L590" s="27"/>
      <c r="M590" s="28"/>
      <c r="N590" s="28"/>
      <c r="O590" s="28"/>
      <c r="P590" s="28"/>
      <c r="Q590" s="28"/>
      <c r="R590" s="28"/>
      <c r="S590" s="28"/>
      <c r="T590" s="28"/>
      <c r="U590" s="28"/>
      <c r="V590" s="28"/>
      <c r="W590" s="28"/>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row>
    <row r="591" ht="14.6" customHeight="1">
      <c r="A591" s="28"/>
      <c r="B591" s="46"/>
      <c r="C591" s="28"/>
      <c r="D591" s="28"/>
      <c r="E591" s="28"/>
      <c r="F591" s="28"/>
      <c r="G591" s="28"/>
      <c r="H591" s="28"/>
      <c r="I591" s="28"/>
      <c r="J591" s="28"/>
      <c r="K591" s="28"/>
      <c r="L591" s="27"/>
      <c r="M591" s="28"/>
      <c r="N591" s="28"/>
      <c r="O591" s="28"/>
      <c r="P591" s="28"/>
      <c r="Q591" s="28"/>
      <c r="R591" s="28"/>
      <c r="S591" s="28"/>
      <c r="T591" s="28"/>
      <c r="U591" s="28"/>
      <c r="V591" s="28"/>
      <c r="W591" s="28"/>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row>
    <row r="592" ht="14.6" customHeight="1">
      <c r="A592" s="28"/>
      <c r="B592" s="46"/>
      <c r="C592" s="28"/>
      <c r="D592" s="28"/>
      <c r="E592" s="28"/>
      <c r="F592" s="28"/>
      <c r="G592" s="28"/>
      <c r="H592" s="28"/>
      <c r="I592" s="28"/>
      <c r="J592" s="28"/>
      <c r="K592" s="28"/>
      <c r="L592" s="27"/>
      <c r="M592" s="28"/>
      <c r="N592" s="28"/>
      <c r="O592" s="28"/>
      <c r="P592" s="28"/>
      <c r="Q592" s="28"/>
      <c r="R592" s="28"/>
      <c r="S592" s="28"/>
      <c r="T592" s="28"/>
      <c r="U592" s="28"/>
      <c r="V592" s="28"/>
      <c r="W592" s="28"/>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row>
    <row r="593" ht="14.6" customHeight="1">
      <c r="A593" s="28"/>
      <c r="B593" s="46"/>
      <c r="C593" s="28"/>
      <c r="D593" s="28"/>
      <c r="E593" s="28"/>
      <c r="F593" s="28"/>
      <c r="G593" s="28"/>
      <c r="H593" s="28"/>
      <c r="I593" s="28"/>
      <c r="J593" s="28"/>
      <c r="K593" s="28"/>
      <c r="L593" s="27"/>
      <c r="M593" s="28"/>
      <c r="N593" s="28"/>
      <c r="O593" s="28"/>
      <c r="P593" s="28"/>
      <c r="Q593" s="28"/>
      <c r="R593" s="28"/>
      <c r="S593" s="28"/>
      <c r="T593" s="28"/>
      <c r="U593" s="28"/>
      <c r="V593" s="28"/>
      <c r="W593" s="28"/>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row>
    <row r="594" ht="14.6" customHeight="1">
      <c r="A594" s="28"/>
      <c r="B594" s="46"/>
      <c r="C594" s="28"/>
      <c r="D594" s="28"/>
      <c r="E594" s="28"/>
      <c r="F594" s="28"/>
      <c r="G594" s="28"/>
      <c r="H594" s="28"/>
      <c r="I594" s="28"/>
      <c r="J594" s="28"/>
      <c r="K594" s="28"/>
      <c r="L594" s="27"/>
      <c r="M594" s="28"/>
      <c r="N594" s="28"/>
      <c r="O594" s="28"/>
      <c r="P594" s="28"/>
      <c r="Q594" s="28"/>
      <c r="R594" s="28"/>
      <c r="S594" s="28"/>
      <c r="T594" s="28"/>
      <c r="U594" s="28"/>
      <c r="V594" s="28"/>
      <c r="W594" s="28"/>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row>
    <row r="595" ht="14.6" customHeight="1">
      <c r="A595" s="28"/>
      <c r="B595" s="46"/>
      <c r="C595" s="28"/>
      <c r="D595" s="28"/>
      <c r="E595" s="28"/>
      <c r="F595" s="28"/>
      <c r="G595" s="28"/>
      <c r="H595" s="28"/>
      <c r="I595" s="28"/>
      <c r="J595" s="28"/>
      <c r="K595" s="28"/>
      <c r="L595" s="27"/>
      <c r="M595" s="28"/>
      <c r="N595" s="28"/>
      <c r="O595" s="28"/>
      <c r="P595" s="28"/>
      <c r="Q595" s="28"/>
      <c r="R595" s="28"/>
      <c r="S595" s="28"/>
      <c r="T595" s="28"/>
      <c r="U595" s="28"/>
      <c r="V595" s="28"/>
      <c r="W595" s="28"/>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row>
    <row r="596" ht="14.6" customHeight="1">
      <c r="A596" s="28"/>
      <c r="B596" s="46"/>
      <c r="C596" s="28"/>
      <c r="D596" s="28"/>
      <c r="E596" s="28"/>
      <c r="F596" s="28"/>
      <c r="G596" s="28"/>
      <c r="H596" s="28"/>
      <c r="I596" s="28"/>
      <c r="J596" s="28"/>
      <c r="K596" s="28"/>
      <c r="L596" s="27"/>
      <c r="M596" s="28"/>
      <c r="N596" s="28"/>
      <c r="O596" s="28"/>
      <c r="P596" s="28"/>
      <c r="Q596" s="28"/>
      <c r="R596" s="28"/>
      <c r="S596" s="28"/>
      <c r="T596" s="28"/>
      <c r="U596" s="28"/>
      <c r="V596" s="28"/>
      <c r="W596" s="28"/>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row>
    <row r="597" ht="14.6" customHeight="1">
      <c r="A597" s="28"/>
      <c r="B597" s="46"/>
      <c r="C597" s="28"/>
      <c r="D597" s="28"/>
      <c r="E597" s="28"/>
      <c r="F597" s="28"/>
      <c r="G597" s="28"/>
      <c r="H597" s="28"/>
      <c r="I597" s="28"/>
      <c r="J597" s="28"/>
      <c r="K597" s="28"/>
      <c r="L597" s="27"/>
      <c r="M597" s="28"/>
      <c r="N597" s="28"/>
      <c r="O597" s="28"/>
      <c r="P597" s="28"/>
      <c r="Q597" s="28"/>
      <c r="R597" s="28"/>
      <c r="S597" s="28"/>
      <c r="T597" s="28"/>
      <c r="U597" s="28"/>
      <c r="V597" s="28"/>
      <c r="W597" s="28"/>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row>
    <row r="598" ht="14.6" customHeight="1">
      <c r="A598" s="28"/>
      <c r="B598" s="46"/>
      <c r="C598" s="28"/>
      <c r="D598" s="28"/>
      <c r="E598" s="28"/>
      <c r="F598" s="28"/>
      <c r="G598" s="28"/>
      <c r="H598" s="28"/>
      <c r="I598" s="28"/>
      <c r="J598" s="28"/>
      <c r="K598" s="28"/>
      <c r="L598" s="27"/>
      <c r="M598" s="28"/>
      <c r="N598" s="28"/>
      <c r="O598" s="28"/>
      <c r="P598" s="28"/>
      <c r="Q598" s="28"/>
      <c r="R598" s="28"/>
      <c r="S598" s="28"/>
      <c r="T598" s="28"/>
      <c r="U598" s="28"/>
      <c r="V598" s="28"/>
      <c r="W598" s="28"/>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row>
    <row r="599" ht="14.6" customHeight="1">
      <c r="A599" s="28"/>
      <c r="B599" s="46"/>
      <c r="C599" s="28"/>
      <c r="D599" s="28"/>
      <c r="E599" s="28"/>
      <c r="F599" s="28"/>
      <c r="G599" s="28"/>
      <c r="H599" s="28"/>
      <c r="I599" s="28"/>
      <c r="J599" s="28"/>
      <c r="K599" s="28"/>
      <c r="L599" s="27"/>
      <c r="M599" s="28"/>
      <c r="N599" s="28"/>
      <c r="O599" s="28"/>
      <c r="P599" s="28"/>
      <c r="Q599" s="28"/>
      <c r="R599" s="28"/>
      <c r="S599" s="28"/>
      <c r="T599" s="28"/>
      <c r="U599" s="28"/>
      <c r="V599" s="28"/>
      <c r="W599" s="28"/>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row>
    <row r="600" ht="14.6" customHeight="1">
      <c r="A600" s="28"/>
      <c r="B600" s="46"/>
      <c r="C600" s="28"/>
      <c r="D600" s="28"/>
      <c r="E600" s="28"/>
      <c r="F600" s="28"/>
      <c r="G600" s="28"/>
      <c r="H600" s="28"/>
      <c r="I600" s="28"/>
      <c r="J600" s="28"/>
      <c r="K600" s="28"/>
      <c r="L600" s="27"/>
      <c r="M600" s="28"/>
      <c r="N600" s="28"/>
      <c r="O600" s="28"/>
      <c r="P600" s="28"/>
      <c r="Q600" s="28"/>
      <c r="R600" s="28"/>
      <c r="S600" s="28"/>
      <c r="T600" s="28"/>
      <c r="U600" s="28"/>
      <c r="V600" s="28"/>
      <c r="W600" s="28"/>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row>
    <row r="601" ht="14.6" customHeight="1">
      <c r="A601" s="28"/>
      <c r="B601" s="46"/>
      <c r="C601" s="28"/>
      <c r="D601" s="28"/>
      <c r="E601" s="28"/>
      <c r="F601" s="28"/>
      <c r="G601" s="28"/>
      <c r="H601" s="28"/>
      <c r="I601" s="28"/>
      <c r="J601" s="28"/>
      <c r="K601" s="28"/>
      <c r="L601" s="27"/>
      <c r="M601" s="28"/>
      <c r="N601" s="28"/>
      <c r="O601" s="28"/>
      <c r="P601" s="28"/>
      <c r="Q601" s="28"/>
      <c r="R601" s="28"/>
      <c r="S601" s="28"/>
      <c r="T601" s="28"/>
      <c r="U601" s="28"/>
      <c r="V601" s="28"/>
      <c r="W601" s="28"/>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row>
    <row r="602" ht="14.6" customHeight="1">
      <c r="A602" s="28"/>
      <c r="B602" s="46"/>
      <c r="C602" s="28"/>
      <c r="D602" s="28"/>
      <c r="E602" s="28"/>
      <c r="F602" s="28"/>
      <c r="G602" s="28"/>
      <c r="H602" s="28"/>
      <c r="I602" s="28"/>
      <c r="J602" s="28"/>
      <c r="K602" s="28"/>
      <c r="L602" s="27"/>
      <c r="M602" s="28"/>
      <c r="N602" s="28"/>
      <c r="O602" s="28"/>
      <c r="P602" s="28"/>
      <c r="Q602" s="28"/>
      <c r="R602" s="28"/>
      <c r="S602" s="28"/>
      <c r="T602" s="28"/>
      <c r="U602" s="28"/>
      <c r="V602" s="28"/>
      <c r="W602" s="28"/>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row>
    <row r="603" ht="14.6" customHeight="1">
      <c r="A603" s="28"/>
      <c r="B603" s="46"/>
      <c r="C603" s="28"/>
      <c r="D603" s="28"/>
      <c r="E603" s="28"/>
      <c r="F603" s="28"/>
      <c r="G603" s="28"/>
      <c r="H603" s="28"/>
      <c r="I603" s="28"/>
      <c r="J603" s="28"/>
      <c r="K603" s="28"/>
      <c r="L603" s="27"/>
      <c r="M603" s="28"/>
      <c r="N603" s="28"/>
      <c r="O603" s="28"/>
      <c r="P603" s="28"/>
      <c r="Q603" s="28"/>
      <c r="R603" s="28"/>
      <c r="S603" s="28"/>
      <c r="T603" s="28"/>
      <c r="U603" s="28"/>
      <c r="V603" s="28"/>
      <c r="W603" s="28"/>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row>
    <row r="604" ht="14.6" customHeight="1">
      <c r="A604" s="28"/>
      <c r="B604" s="46"/>
      <c r="C604" s="28"/>
      <c r="D604" s="28"/>
      <c r="E604" s="28"/>
      <c r="F604" s="28"/>
      <c r="G604" s="28"/>
      <c r="H604" s="28"/>
      <c r="I604" s="28"/>
      <c r="J604" s="28"/>
      <c r="K604" s="28"/>
      <c r="L604" s="27"/>
      <c r="M604" s="28"/>
      <c r="N604" s="28"/>
      <c r="O604" s="28"/>
      <c r="P604" s="28"/>
      <c r="Q604" s="28"/>
      <c r="R604" s="28"/>
      <c r="S604" s="28"/>
      <c r="T604" s="28"/>
      <c r="U604" s="28"/>
      <c r="V604" s="28"/>
      <c r="W604" s="28"/>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row>
    <row r="605" ht="14.6" customHeight="1">
      <c r="A605" s="28"/>
      <c r="B605" s="46"/>
      <c r="C605" s="28"/>
      <c r="D605" s="28"/>
      <c r="E605" s="28"/>
      <c r="F605" s="28"/>
      <c r="G605" s="28"/>
      <c r="H605" s="28"/>
      <c r="I605" s="28"/>
      <c r="J605" s="28"/>
      <c r="K605" s="28"/>
      <c r="L605" s="27"/>
      <c r="M605" s="28"/>
      <c r="N605" s="28"/>
      <c r="O605" s="28"/>
      <c r="P605" s="28"/>
      <c r="Q605" s="28"/>
      <c r="R605" s="28"/>
      <c r="S605" s="28"/>
      <c r="T605" s="28"/>
      <c r="U605" s="28"/>
      <c r="V605" s="28"/>
      <c r="W605" s="28"/>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row>
    <row r="606" ht="14.6" customHeight="1">
      <c r="A606" s="28"/>
      <c r="B606" s="46"/>
      <c r="C606" s="28"/>
      <c r="D606" s="28"/>
      <c r="E606" s="28"/>
      <c r="F606" s="28"/>
      <c r="G606" s="28"/>
      <c r="H606" s="28"/>
      <c r="I606" s="28"/>
      <c r="J606" s="28"/>
      <c r="K606" s="28"/>
      <c r="L606" s="27"/>
      <c r="M606" s="28"/>
      <c r="N606" s="28"/>
      <c r="O606" s="28"/>
      <c r="P606" s="28"/>
      <c r="Q606" s="28"/>
      <c r="R606" s="28"/>
      <c r="S606" s="28"/>
      <c r="T606" s="28"/>
      <c r="U606" s="28"/>
      <c r="V606" s="28"/>
      <c r="W606" s="28"/>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row>
    <row r="607" ht="14.6" customHeight="1">
      <c r="A607" s="28"/>
      <c r="B607" s="46"/>
      <c r="C607" s="28"/>
      <c r="D607" s="28"/>
      <c r="E607" s="28"/>
      <c r="F607" s="28"/>
      <c r="G607" s="28"/>
      <c r="H607" s="28"/>
      <c r="I607" s="28"/>
      <c r="J607" s="28"/>
      <c r="K607" s="28"/>
      <c r="L607" s="27"/>
      <c r="M607" s="28"/>
      <c r="N607" s="28"/>
      <c r="O607" s="28"/>
      <c r="P607" s="28"/>
      <c r="Q607" s="28"/>
      <c r="R607" s="28"/>
      <c r="S607" s="28"/>
      <c r="T607" s="28"/>
      <c r="U607" s="28"/>
      <c r="V607" s="28"/>
      <c r="W607" s="28"/>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row>
    <row r="608" ht="14.6" customHeight="1">
      <c r="A608" s="28"/>
      <c r="B608" s="46"/>
      <c r="C608" s="28"/>
      <c r="D608" s="28"/>
      <c r="E608" s="28"/>
      <c r="F608" s="28"/>
      <c r="G608" s="28"/>
      <c r="H608" s="28"/>
      <c r="I608" s="28"/>
      <c r="J608" s="28"/>
      <c r="K608" s="28"/>
      <c r="L608" s="27"/>
      <c r="M608" s="28"/>
      <c r="N608" s="28"/>
      <c r="O608" s="28"/>
      <c r="P608" s="28"/>
      <c r="Q608" s="28"/>
      <c r="R608" s="28"/>
      <c r="S608" s="28"/>
      <c r="T608" s="28"/>
      <c r="U608" s="28"/>
      <c r="V608" s="28"/>
      <c r="W608" s="28"/>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row>
    <row r="609" ht="14.6" customHeight="1">
      <c r="A609" s="28"/>
      <c r="B609" s="46"/>
      <c r="C609" s="28"/>
      <c r="D609" s="28"/>
      <c r="E609" s="28"/>
      <c r="F609" s="28"/>
      <c r="G609" s="28"/>
      <c r="H609" s="28"/>
      <c r="I609" s="28"/>
      <c r="J609" s="28"/>
      <c r="K609" s="28"/>
      <c r="L609" s="27"/>
      <c r="M609" s="28"/>
      <c r="N609" s="28"/>
      <c r="O609" s="28"/>
      <c r="P609" s="28"/>
      <c r="Q609" s="28"/>
      <c r="R609" s="28"/>
      <c r="S609" s="28"/>
      <c r="T609" s="28"/>
      <c r="U609" s="28"/>
      <c r="V609" s="28"/>
      <c r="W609" s="28"/>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row>
    <row r="610" ht="14.6" customHeight="1">
      <c r="A610" s="28"/>
      <c r="B610" s="46"/>
      <c r="C610" s="28"/>
      <c r="D610" s="28"/>
      <c r="E610" s="28"/>
      <c r="F610" s="28"/>
      <c r="G610" s="28"/>
      <c r="H610" s="28"/>
      <c r="I610" s="28"/>
      <c r="J610" s="28"/>
      <c r="K610" s="28"/>
      <c r="L610" s="27"/>
      <c r="M610" s="28"/>
      <c r="N610" s="28"/>
      <c r="O610" s="28"/>
      <c r="P610" s="28"/>
      <c r="Q610" s="28"/>
      <c r="R610" s="28"/>
      <c r="S610" s="28"/>
      <c r="T610" s="28"/>
      <c r="U610" s="28"/>
      <c r="V610" s="28"/>
      <c r="W610" s="28"/>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row>
    <row r="611" ht="14.6" customHeight="1">
      <c r="A611" s="28"/>
      <c r="B611" s="46"/>
      <c r="C611" s="28"/>
      <c r="D611" s="28"/>
      <c r="E611" s="28"/>
      <c r="F611" s="28"/>
      <c r="G611" s="28"/>
      <c r="H611" s="28"/>
      <c r="I611" s="28"/>
      <c r="J611" s="28"/>
      <c r="K611" s="28"/>
      <c r="L611" s="27"/>
      <c r="M611" s="28"/>
      <c r="N611" s="28"/>
      <c r="O611" s="28"/>
      <c r="P611" s="28"/>
      <c r="Q611" s="28"/>
      <c r="R611" s="28"/>
      <c r="S611" s="28"/>
      <c r="T611" s="28"/>
      <c r="U611" s="28"/>
      <c r="V611" s="28"/>
      <c r="W611" s="28"/>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row>
    <row r="612" ht="14.6" customHeight="1">
      <c r="A612" s="28"/>
      <c r="B612" s="46"/>
      <c r="C612" s="28"/>
      <c r="D612" s="28"/>
      <c r="E612" s="28"/>
      <c r="F612" s="28"/>
      <c r="G612" s="28"/>
      <c r="H612" s="28"/>
      <c r="I612" s="28"/>
      <c r="J612" s="28"/>
      <c r="K612" s="28"/>
      <c r="L612" s="27"/>
      <c r="M612" s="28"/>
      <c r="N612" s="28"/>
      <c r="O612" s="28"/>
      <c r="P612" s="28"/>
      <c r="Q612" s="28"/>
      <c r="R612" s="28"/>
      <c r="S612" s="28"/>
      <c r="T612" s="28"/>
      <c r="U612" s="28"/>
      <c r="V612" s="28"/>
      <c r="W612" s="28"/>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row>
    <row r="613" ht="14.6" customHeight="1">
      <c r="A613" s="28"/>
      <c r="B613" s="46"/>
      <c r="C613" s="28"/>
      <c r="D613" s="28"/>
      <c r="E613" s="28"/>
      <c r="F613" s="28"/>
      <c r="G613" s="28"/>
      <c r="H613" s="28"/>
      <c r="I613" s="28"/>
      <c r="J613" s="28"/>
      <c r="K613" s="28"/>
      <c r="L613" s="27"/>
      <c r="M613" s="28"/>
      <c r="N613" s="28"/>
      <c r="O613" s="28"/>
      <c r="P613" s="28"/>
      <c r="Q613" s="28"/>
      <c r="R613" s="28"/>
      <c r="S613" s="28"/>
      <c r="T613" s="28"/>
      <c r="U613" s="28"/>
      <c r="V613" s="28"/>
      <c r="W613" s="28"/>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row>
    <row r="614" ht="14.6" customHeight="1">
      <c r="A614" s="28"/>
      <c r="B614" s="46"/>
      <c r="C614" s="28"/>
      <c r="D614" s="28"/>
      <c r="E614" s="28"/>
      <c r="F614" s="28"/>
      <c r="G614" s="28"/>
      <c r="H614" s="28"/>
      <c r="I614" s="28"/>
      <c r="J614" s="28"/>
      <c r="K614" s="28"/>
      <c r="L614" s="27"/>
      <c r="M614" s="28"/>
      <c r="N614" s="28"/>
      <c r="O614" s="28"/>
      <c r="P614" s="28"/>
      <c r="Q614" s="28"/>
      <c r="R614" s="28"/>
      <c r="S614" s="28"/>
      <c r="T614" s="28"/>
      <c r="U614" s="28"/>
      <c r="V614" s="28"/>
      <c r="W614" s="28"/>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row>
    <row r="615" ht="14.6" customHeight="1">
      <c r="A615" s="28"/>
      <c r="B615" s="46"/>
      <c r="C615" s="28"/>
      <c r="D615" s="28"/>
      <c r="E615" s="28"/>
      <c r="F615" s="28"/>
      <c r="G615" s="28"/>
      <c r="H615" s="28"/>
      <c r="I615" s="28"/>
      <c r="J615" s="28"/>
      <c r="K615" s="28"/>
      <c r="L615" s="27"/>
      <c r="M615" s="28"/>
      <c r="N615" s="28"/>
      <c r="O615" s="28"/>
      <c r="P615" s="28"/>
      <c r="Q615" s="28"/>
      <c r="R615" s="28"/>
      <c r="S615" s="28"/>
      <c r="T615" s="28"/>
      <c r="U615" s="28"/>
      <c r="V615" s="28"/>
      <c r="W615" s="28"/>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row>
    <row r="616" ht="14.6" customHeight="1">
      <c r="A616" s="28"/>
      <c r="B616" s="46"/>
      <c r="C616" s="28"/>
      <c r="D616" s="28"/>
      <c r="E616" s="28"/>
      <c r="F616" s="28"/>
      <c r="G616" s="28"/>
      <c r="H616" s="28"/>
      <c r="I616" s="28"/>
      <c r="J616" s="28"/>
      <c r="K616" s="28"/>
      <c r="L616" s="27"/>
      <c r="M616" s="28"/>
      <c r="N616" s="28"/>
      <c r="O616" s="28"/>
      <c r="P616" s="28"/>
      <c r="Q616" s="28"/>
      <c r="R616" s="28"/>
      <c r="S616" s="28"/>
      <c r="T616" s="28"/>
      <c r="U616" s="28"/>
      <c r="V616" s="28"/>
      <c r="W616" s="28"/>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row>
    <row r="617" ht="14.6" customHeight="1">
      <c r="A617" s="28"/>
      <c r="B617" s="46"/>
      <c r="C617" s="28"/>
      <c r="D617" s="28"/>
      <c r="E617" s="28"/>
      <c r="F617" s="28"/>
      <c r="G617" s="28"/>
      <c r="H617" s="28"/>
      <c r="I617" s="28"/>
      <c r="J617" s="28"/>
      <c r="K617" s="28"/>
      <c r="L617" s="27"/>
      <c r="M617" s="28"/>
      <c r="N617" s="28"/>
      <c r="O617" s="28"/>
      <c r="P617" s="28"/>
      <c r="Q617" s="28"/>
      <c r="R617" s="28"/>
      <c r="S617" s="28"/>
      <c r="T617" s="28"/>
      <c r="U617" s="28"/>
      <c r="V617" s="28"/>
      <c r="W617" s="28"/>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row>
    <row r="618" ht="14.6" customHeight="1">
      <c r="A618" s="28"/>
      <c r="B618" s="46"/>
      <c r="C618" s="28"/>
      <c r="D618" s="28"/>
      <c r="E618" s="28"/>
      <c r="F618" s="28"/>
      <c r="G618" s="28"/>
      <c r="H618" s="28"/>
      <c r="I618" s="28"/>
      <c r="J618" s="28"/>
      <c r="K618" s="28"/>
      <c r="L618" s="27"/>
      <c r="M618" s="28"/>
      <c r="N618" s="28"/>
      <c r="O618" s="28"/>
      <c r="P618" s="28"/>
      <c r="Q618" s="28"/>
      <c r="R618" s="28"/>
      <c r="S618" s="28"/>
      <c r="T618" s="28"/>
      <c r="U618" s="28"/>
      <c r="V618" s="28"/>
      <c r="W618" s="28"/>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row>
    <row r="619" ht="14.6" customHeight="1">
      <c r="A619" s="28"/>
      <c r="B619" s="46"/>
      <c r="C619" s="28"/>
      <c r="D619" s="28"/>
      <c r="E619" s="28"/>
      <c r="F619" s="28"/>
      <c r="G619" s="28"/>
      <c r="H619" s="28"/>
      <c r="I619" s="28"/>
      <c r="J619" s="28"/>
      <c r="K619" s="28"/>
      <c r="L619" s="27"/>
      <c r="M619" s="28"/>
      <c r="N619" s="28"/>
      <c r="O619" s="28"/>
      <c r="P619" s="28"/>
      <c r="Q619" s="28"/>
      <c r="R619" s="28"/>
      <c r="S619" s="28"/>
      <c r="T619" s="28"/>
      <c r="U619" s="28"/>
      <c r="V619" s="28"/>
      <c r="W619" s="28"/>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row>
    <row r="620" ht="14.6" customHeight="1">
      <c r="A620" s="28"/>
      <c r="B620" s="46"/>
      <c r="C620" s="28"/>
      <c r="D620" s="28"/>
      <c r="E620" s="28"/>
      <c r="F620" s="28"/>
      <c r="G620" s="28"/>
      <c r="H620" s="28"/>
      <c r="I620" s="28"/>
      <c r="J620" s="28"/>
      <c r="K620" s="28"/>
      <c r="L620" s="27"/>
      <c r="M620" s="28"/>
      <c r="N620" s="28"/>
      <c r="O620" s="28"/>
      <c r="P620" s="28"/>
      <c r="Q620" s="28"/>
      <c r="R620" s="28"/>
      <c r="S620" s="28"/>
      <c r="T620" s="28"/>
      <c r="U620" s="28"/>
      <c r="V620" s="28"/>
      <c r="W620" s="28"/>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row>
    <row r="621" ht="14.6" customHeight="1">
      <c r="A621" s="28"/>
      <c r="B621" s="46"/>
      <c r="C621" s="28"/>
      <c r="D621" s="28"/>
      <c r="E621" s="28"/>
      <c r="F621" s="28"/>
      <c r="G621" s="28"/>
      <c r="H621" s="28"/>
      <c r="I621" s="28"/>
      <c r="J621" s="28"/>
      <c r="K621" s="28"/>
      <c r="L621" s="27"/>
      <c r="M621" s="28"/>
      <c r="N621" s="28"/>
      <c r="O621" s="28"/>
      <c r="P621" s="28"/>
      <c r="Q621" s="28"/>
      <c r="R621" s="28"/>
      <c r="S621" s="28"/>
      <c r="T621" s="28"/>
      <c r="U621" s="28"/>
      <c r="V621" s="28"/>
      <c r="W621" s="28"/>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row>
    <row r="622" ht="14.6" customHeight="1">
      <c r="A622" s="28"/>
      <c r="B622" s="46"/>
      <c r="C622" s="28"/>
      <c r="D622" s="28"/>
      <c r="E622" s="28"/>
      <c r="F622" s="28"/>
      <c r="G622" s="28"/>
      <c r="H622" s="28"/>
      <c r="I622" s="28"/>
      <c r="J622" s="28"/>
      <c r="K622" s="28"/>
      <c r="L622" s="27"/>
      <c r="M622" s="28"/>
      <c r="N622" s="28"/>
      <c r="O622" s="28"/>
      <c r="P622" s="28"/>
      <c r="Q622" s="28"/>
      <c r="R622" s="28"/>
      <c r="S622" s="28"/>
      <c r="T622" s="28"/>
      <c r="U622" s="28"/>
      <c r="V622" s="28"/>
      <c r="W622" s="28"/>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row>
    <row r="623" ht="14.6" customHeight="1">
      <c r="A623" s="28"/>
      <c r="B623" s="46"/>
      <c r="C623" s="28"/>
      <c r="D623" s="28"/>
      <c r="E623" s="28"/>
      <c r="F623" s="28"/>
      <c r="G623" s="28"/>
      <c r="H623" s="28"/>
      <c r="I623" s="28"/>
      <c r="J623" s="28"/>
      <c r="K623" s="28"/>
      <c r="L623" s="27"/>
      <c r="M623" s="28"/>
      <c r="N623" s="28"/>
      <c r="O623" s="28"/>
      <c r="P623" s="28"/>
      <c r="Q623" s="28"/>
      <c r="R623" s="28"/>
      <c r="S623" s="28"/>
      <c r="T623" s="28"/>
      <c r="U623" s="28"/>
      <c r="V623" s="28"/>
      <c r="W623" s="28"/>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row>
    <row r="624" ht="14.6" customHeight="1">
      <c r="A624" s="28"/>
      <c r="B624" s="46"/>
      <c r="C624" s="28"/>
      <c r="D624" s="28"/>
      <c r="E624" s="28"/>
      <c r="F624" s="28"/>
      <c r="G624" s="28"/>
      <c r="H624" s="28"/>
      <c r="I624" s="28"/>
      <c r="J624" s="28"/>
      <c r="K624" s="28"/>
      <c r="L624" s="27"/>
      <c r="M624" s="28"/>
      <c r="N624" s="28"/>
      <c r="O624" s="28"/>
      <c r="P624" s="28"/>
      <c r="Q624" s="28"/>
      <c r="R624" s="28"/>
      <c r="S624" s="28"/>
      <c r="T624" s="28"/>
      <c r="U624" s="28"/>
      <c r="V624" s="28"/>
      <c r="W624" s="28"/>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row>
    <row r="625" ht="14.6" customHeight="1">
      <c r="A625" s="28"/>
      <c r="B625" s="46"/>
      <c r="C625" s="28"/>
      <c r="D625" s="28"/>
      <c r="E625" s="28"/>
      <c r="F625" s="28"/>
      <c r="G625" s="28"/>
      <c r="H625" s="28"/>
      <c r="I625" s="28"/>
      <c r="J625" s="28"/>
      <c r="K625" s="28"/>
      <c r="L625" s="27"/>
      <c r="M625" s="28"/>
      <c r="N625" s="28"/>
      <c r="O625" s="28"/>
      <c r="P625" s="28"/>
      <c r="Q625" s="28"/>
      <c r="R625" s="28"/>
      <c r="S625" s="28"/>
      <c r="T625" s="28"/>
      <c r="U625" s="28"/>
      <c r="V625" s="28"/>
      <c r="W625" s="28"/>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row>
    <row r="626" ht="14.6" customHeight="1">
      <c r="A626" s="28"/>
      <c r="B626" s="46"/>
      <c r="C626" s="28"/>
      <c r="D626" s="28"/>
      <c r="E626" s="28"/>
      <c r="F626" s="28"/>
      <c r="G626" s="28"/>
      <c r="H626" s="28"/>
      <c r="I626" s="28"/>
      <c r="J626" s="28"/>
      <c r="K626" s="28"/>
      <c r="L626" s="27"/>
      <c r="M626" s="28"/>
      <c r="N626" s="28"/>
      <c r="O626" s="28"/>
      <c r="P626" s="28"/>
      <c r="Q626" s="28"/>
      <c r="R626" s="28"/>
      <c r="S626" s="28"/>
      <c r="T626" s="28"/>
      <c r="U626" s="28"/>
      <c r="V626" s="28"/>
      <c r="W626" s="28"/>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row>
    <row r="627" ht="14.6" customHeight="1">
      <c r="A627" s="28"/>
      <c r="B627" s="46"/>
      <c r="C627" s="28"/>
      <c r="D627" s="28"/>
      <c r="E627" s="28"/>
      <c r="F627" s="28"/>
      <c r="G627" s="28"/>
      <c r="H627" s="28"/>
      <c r="I627" s="28"/>
      <c r="J627" s="28"/>
      <c r="K627" s="28"/>
      <c r="L627" s="27"/>
      <c r="M627" s="28"/>
      <c r="N627" s="28"/>
      <c r="O627" s="28"/>
      <c r="P627" s="28"/>
      <c r="Q627" s="28"/>
      <c r="R627" s="28"/>
      <c r="S627" s="28"/>
      <c r="T627" s="28"/>
      <c r="U627" s="28"/>
      <c r="V627" s="28"/>
      <c r="W627" s="28"/>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row>
    <row r="628" ht="14.6" customHeight="1">
      <c r="A628" s="28"/>
      <c r="B628" s="46"/>
      <c r="C628" s="28"/>
      <c r="D628" s="28"/>
      <c r="E628" s="28"/>
      <c r="F628" s="28"/>
      <c r="G628" s="28"/>
      <c r="H628" s="28"/>
      <c r="I628" s="28"/>
      <c r="J628" s="28"/>
      <c r="K628" s="28"/>
      <c r="L628" s="27"/>
      <c r="M628" s="28"/>
      <c r="N628" s="28"/>
      <c r="O628" s="28"/>
      <c r="P628" s="28"/>
      <c r="Q628" s="28"/>
      <c r="R628" s="28"/>
      <c r="S628" s="28"/>
      <c r="T628" s="28"/>
      <c r="U628" s="28"/>
      <c r="V628" s="28"/>
      <c r="W628" s="28"/>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row>
    <row r="629" ht="14.6" customHeight="1">
      <c r="A629" s="28"/>
      <c r="B629" s="46"/>
      <c r="C629" s="28"/>
      <c r="D629" s="28"/>
      <c r="E629" s="28"/>
      <c r="F629" s="28"/>
      <c r="G629" s="28"/>
      <c r="H629" s="28"/>
      <c r="I629" s="28"/>
      <c r="J629" s="28"/>
      <c r="K629" s="28"/>
      <c r="L629" s="27"/>
      <c r="M629" s="28"/>
      <c r="N629" s="28"/>
      <c r="O629" s="28"/>
      <c r="P629" s="28"/>
      <c r="Q629" s="28"/>
      <c r="R629" s="28"/>
      <c r="S629" s="28"/>
      <c r="T629" s="28"/>
      <c r="U629" s="28"/>
      <c r="V629" s="28"/>
      <c r="W629" s="28"/>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row>
    <row r="630" ht="14.6" customHeight="1">
      <c r="A630" s="28"/>
      <c r="B630" s="46"/>
      <c r="C630" s="28"/>
      <c r="D630" s="28"/>
      <c r="E630" s="28"/>
      <c r="F630" s="28"/>
      <c r="G630" s="28"/>
      <c r="H630" s="28"/>
      <c r="I630" s="28"/>
      <c r="J630" s="28"/>
      <c r="K630" s="28"/>
      <c r="L630" s="27"/>
      <c r="M630" s="28"/>
      <c r="N630" s="28"/>
      <c r="O630" s="28"/>
      <c r="P630" s="28"/>
      <c r="Q630" s="28"/>
      <c r="R630" s="28"/>
      <c r="S630" s="28"/>
      <c r="T630" s="28"/>
      <c r="U630" s="28"/>
      <c r="V630" s="28"/>
      <c r="W630" s="28"/>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row>
    <row r="631" ht="14.6" customHeight="1">
      <c r="A631" s="28"/>
      <c r="B631" s="46"/>
      <c r="C631" s="28"/>
      <c r="D631" s="28"/>
      <c r="E631" s="28"/>
      <c r="F631" s="28"/>
      <c r="G631" s="28"/>
      <c r="H631" s="28"/>
      <c r="I631" s="28"/>
      <c r="J631" s="28"/>
      <c r="K631" s="28"/>
      <c r="L631" s="27"/>
      <c r="M631" s="28"/>
      <c r="N631" s="28"/>
      <c r="O631" s="28"/>
      <c r="P631" s="28"/>
      <c r="Q631" s="28"/>
      <c r="R631" s="28"/>
      <c r="S631" s="28"/>
      <c r="T631" s="28"/>
      <c r="U631" s="28"/>
      <c r="V631" s="28"/>
      <c r="W631" s="28"/>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row>
    <row r="632" ht="14.6" customHeight="1">
      <c r="A632" s="28"/>
      <c r="B632" s="46"/>
      <c r="C632" s="28"/>
      <c r="D632" s="28"/>
      <c r="E632" s="28"/>
      <c r="F632" s="28"/>
      <c r="G632" s="28"/>
      <c r="H632" s="28"/>
      <c r="I632" s="28"/>
      <c r="J632" s="28"/>
      <c r="K632" s="28"/>
      <c r="L632" s="27"/>
      <c r="M632" s="28"/>
      <c r="N632" s="28"/>
      <c r="O632" s="28"/>
      <c r="P632" s="28"/>
      <c r="Q632" s="28"/>
      <c r="R632" s="28"/>
      <c r="S632" s="28"/>
      <c r="T632" s="28"/>
      <c r="U632" s="28"/>
      <c r="V632" s="28"/>
      <c r="W632" s="28"/>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row>
    <row r="633" ht="14.6" customHeight="1">
      <c r="A633" s="28"/>
      <c r="B633" s="46"/>
      <c r="C633" s="28"/>
      <c r="D633" s="28"/>
      <c r="E633" s="28"/>
      <c r="F633" s="28"/>
      <c r="G633" s="28"/>
      <c r="H633" s="28"/>
      <c r="I633" s="28"/>
      <c r="J633" s="28"/>
      <c r="K633" s="28"/>
      <c r="L633" s="27"/>
      <c r="M633" s="28"/>
      <c r="N633" s="28"/>
      <c r="O633" s="28"/>
      <c r="P633" s="28"/>
      <c r="Q633" s="28"/>
      <c r="R633" s="28"/>
      <c r="S633" s="28"/>
      <c r="T633" s="28"/>
      <c r="U633" s="28"/>
      <c r="V633" s="28"/>
      <c r="W633" s="28"/>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row>
    <row r="634" ht="14.6" customHeight="1">
      <c r="A634" s="28"/>
      <c r="B634" s="46"/>
      <c r="C634" s="28"/>
      <c r="D634" s="28"/>
      <c r="E634" s="28"/>
      <c r="F634" s="28"/>
      <c r="G634" s="28"/>
      <c r="H634" s="28"/>
      <c r="I634" s="28"/>
      <c r="J634" s="28"/>
      <c r="K634" s="28"/>
      <c r="L634" s="27"/>
      <c r="M634" s="28"/>
      <c r="N634" s="28"/>
      <c r="O634" s="28"/>
      <c r="P634" s="28"/>
      <c r="Q634" s="28"/>
      <c r="R634" s="28"/>
      <c r="S634" s="28"/>
      <c r="T634" s="28"/>
      <c r="U634" s="28"/>
      <c r="V634" s="28"/>
      <c r="W634" s="28"/>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row>
    <row r="635" ht="14.6" customHeight="1">
      <c r="A635" s="28"/>
      <c r="B635" s="46"/>
      <c r="C635" s="28"/>
      <c r="D635" s="28"/>
      <c r="E635" s="28"/>
      <c r="F635" s="28"/>
      <c r="G635" s="28"/>
      <c r="H635" s="28"/>
      <c r="I635" s="28"/>
      <c r="J635" s="28"/>
      <c r="K635" s="28"/>
      <c r="L635" s="27"/>
      <c r="M635" s="28"/>
      <c r="N635" s="28"/>
      <c r="O635" s="28"/>
      <c r="P635" s="28"/>
      <c r="Q635" s="28"/>
      <c r="R635" s="28"/>
      <c r="S635" s="28"/>
      <c r="T635" s="28"/>
      <c r="U635" s="28"/>
      <c r="V635" s="28"/>
      <c r="W635" s="28"/>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row>
    <row r="636" ht="14.6" customHeight="1">
      <c r="A636" s="28"/>
      <c r="B636" s="46"/>
      <c r="C636" s="28"/>
      <c r="D636" s="28"/>
      <c r="E636" s="28"/>
      <c r="F636" s="28"/>
      <c r="G636" s="28"/>
      <c r="H636" s="28"/>
      <c r="I636" s="28"/>
      <c r="J636" s="28"/>
      <c r="K636" s="28"/>
      <c r="L636" s="27"/>
      <c r="M636" s="28"/>
      <c r="N636" s="28"/>
      <c r="O636" s="28"/>
      <c r="P636" s="28"/>
      <c r="Q636" s="28"/>
      <c r="R636" s="28"/>
      <c r="S636" s="28"/>
      <c r="T636" s="28"/>
      <c r="U636" s="28"/>
      <c r="V636" s="28"/>
      <c r="W636" s="28"/>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row>
    <row r="637" ht="14.6" customHeight="1">
      <c r="A637" s="28"/>
      <c r="B637" s="46"/>
      <c r="C637" s="28"/>
      <c r="D637" s="28"/>
      <c r="E637" s="28"/>
      <c r="F637" s="28"/>
      <c r="G637" s="28"/>
      <c r="H637" s="28"/>
      <c r="I637" s="28"/>
      <c r="J637" s="28"/>
      <c r="K637" s="28"/>
      <c r="L637" s="27"/>
      <c r="M637" s="28"/>
      <c r="N637" s="28"/>
      <c r="O637" s="28"/>
      <c r="P637" s="28"/>
      <c r="Q637" s="28"/>
      <c r="R637" s="28"/>
      <c r="S637" s="28"/>
      <c r="T637" s="28"/>
      <c r="U637" s="28"/>
      <c r="V637" s="28"/>
      <c r="W637" s="28"/>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row>
    <row r="638" ht="14.6" customHeight="1">
      <c r="A638" s="28"/>
      <c r="B638" s="46"/>
      <c r="C638" s="28"/>
      <c r="D638" s="28"/>
      <c r="E638" s="28"/>
      <c r="F638" s="28"/>
      <c r="G638" s="28"/>
      <c r="H638" s="28"/>
      <c r="I638" s="28"/>
      <c r="J638" s="28"/>
      <c r="K638" s="28"/>
      <c r="L638" s="27"/>
      <c r="M638" s="28"/>
      <c r="N638" s="28"/>
      <c r="O638" s="28"/>
      <c r="P638" s="28"/>
      <c r="Q638" s="28"/>
      <c r="R638" s="28"/>
      <c r="S638" s="28"/>
      <c r="T638" s="28"/>
      <c r="U638" s="28"/>
      <c r="V638" s="28"/>
      <c r="W638" s="28"/>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row>
    <row r="639" ht="14.6" customHeight="1">
      <c r="A639" s="28"/>
      <c r="B639" s="46"/>
      <c r="C639" s="28"/>
      <c r="D639" s="28"/>
      <c r="E639" s="28"/>
      <c r="F639" s="28"/>
      <c r="G639" s="28"/>
      <c r="H639" s="28"/>
      <c r="I639" s="28"/>
      <c r="J639" s="28"/>
      <c r="K639" s="28"/>
      <c r="L639" s="27"/>
      <c r="M639" s="28"/>
      <c r="N639" s="28"/>
      <c r="O639" s="28"/>
      <c r="P639" s="28"/>
      <c r="Q639" s="28"/>
      <c r="R639" s="28"/>
      <c r="S639" s="28"/>
      <c r="T639" s="28"/>
      <c r="U639" s="28"/>
      <c r="V639" s="28"/>
      <c r="W639" s="28"/>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row>
    <row r="640" ht="14.6" customHeight="1">
      <c r="A640" s="28"/>
      <c r="B640" s="46"/>
      <c r="C640" s="28"/>
      <c r="D640" s="28"/>
      <c r="E640" s="28"/>
      <c r="F640" s="28"/>
      <c r="G640" s="28"/>
      <c r="H640" s="28"/>
      <c r="I640" s="28"/>
      <c r="J640" s="28"/>
      <c r="K640" s="28"/>
      <c r="L640" s="27"/>
      <c r="M640" s="28"/>
      <c r="N640" s="28"/>
      <c r="O640" s="28"/>
      <c r="P640" s="28"/>
      <c r="Q640" s="28"/>
      <c r="R640" s="28"/>
      <c r="S640" s="28"/>
      <c r="T640" s="28"/>
      <c r="U640" s="28"/>
      <c r="V640" s="28"/>
      <c r="W640" s="28"/>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row>
    <row r="641" ht="14.6" customHeight="1">
      <c r="A641" s="28"/>
      <c r="B641" s="46"/>
      <c r="C641" s="28"/>
      <c r="D641" s="28"/>
      <c r="E641" s="28"/>
      <c r="F641" s="28"/>
      <c r="G641" s="28"/>
      <c r="H641" s="28"/>
      <c r="I641" s="28"/>
      <c r="J641" s="28"/>
      <c r="K641" s="28"/>
      <c r="L641" s="27"/>
      <c r="M641" s="28"/>
      <c r="N641" s="28"/>
      <c r="O641" s="28"/>
      <c r="P641" s="28"/>
      <c r="Q641" s="28"/>
      <c r="R641" s="28"/>
      <c r="S641" s="28"/>
      <c r="T641" s="28"/>
      <c r="U641" s="28"/>
      <c r="V641" s="28"/>
      <c r="W641" s="28"/>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row>
    <row r="642" ht="14.6" customHeight="1">
      <c r="A642" s="28"/>
      <c r="B642" s="46"/>
      <c r="C642" s="28"/>
      <c r="D642" s="28"/>
      <c r="E642" s="28"/>
      <c r="F642" s="28"/>
      <c r="G642" s="28"/>
      <c r="H642" s="28"/>
      <c r="I642" s="28"/>
      <c r="J642" s="28"/>
      <c r="K642" s="28"/>
      <c r="L642" s="27"/>
      <c r="M642" s="28"/>
      <c r="N642" s="28"/>
      <c r="O642" s="28"/>
      <c r="P642" s="28"/>
      <c r="Q642" s="28"/>
      <c r="R642" s="28"/>
      <c r="S642" s="28"/>
      <c r="T642" s="28"/>
      <c r="U642" s="28"/>
      <c r="V642" s="28"/>
      <c r="W642" s="28"/>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row>
    <row r="643" ht="14.6" customHeight="1">
      <c r="A643" s="28"/>
      <c r="B643" s="46"/>
      <c r="C643" s="28"/>
      <c r="D643" s="28"/>
      <c r="E643" s="28"/>
      <c r="F643" s="28"/>
      <c r="G643" s="28"/>
      <c r="H643" s="28"/>
      <c r="I643" s="28"/>
      <c r="J643" s="28"/>
      <c r="K643" s="28"/>
      <c r="L643" s="27"/>
      <c r="M643" s="28"/>
      <c r="N643" s="28"/>
      <c r="O643" s="28"/>
      <c r="P643" s="28"/>
      <c r="Q643" s="28"/>
      <c r="R643" s="28"/>
      <c r="S643" s="28"/>
      <c r="T643" s="28"/>
      <c r="U643" s="28"/>
      <c r="V643" s="28"/>
      <c r="W643" s="28"/>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row>
    <row r="644" ht="14.6" customHeight="1">
      <c r="A644" s="28"/>
      <c r="B644" s="46"/>
      <c r="C644" s="28"/>
      <c r="D644" s="28"/>
      <c r="E644" s="28"/>
      <c r="F644" s="28"/>
      <c r="G644" s="28"/>
      <c r="H644" s="28"/>
      <c r="I644" s="28"/>
      <c r="J644" s="28"/>
      <c r="K644" s="28"/>
      <c r="L644" s="27"/>
      <c r="M644" s="28"/>
      <c r="N644" s="28"/>
      <c r="O644" s="28"/>
      <c r="P644" s="28"/>
      <c r="Q644" s="28"/>
      <c r="R644" s="28"/>
      <c r="S644" s="28"/>
      <c r="T644" s="28"/>
      <c r="U644" s="28"/>
      <c r="V644" s="28"/>
      <c r="W644" s="28"/>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row>
    <row r="645" ht="14.6" customHeight="1">
      <c r="A645" s="28"/>
      <c r="B645" s="46"/>
      <c r="C645" s="28"/>
      <c r="D645" s="28"/>
      <c r="E645" s="28"/>
      <c r="F645" s="28"/>
      <c r="G645" s="28"/>
      <c r="H645" s="28"/>
      <c r="I645" s="28"/>
      <c r="J645" s="28"/>
      <c r="K645" s="28"/>
      <c r="L645" s="27"/>
      <c r="M645" s="28"/>
      <c r="N645" s="28"/>
      <c r="O645" s="28"/>
      <c r="P645" s="28"/>
      <c r="Q645" s="28"/>
      <c r="R645" s="28"/>
      <c r="S645" s="28"/>
      <c r="T645" s="28"/>
      <c r="U645" s="28"/>
      <c r="V645" s="28"/>
      <c r="W645" s="28"/>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row>
    <row r="646" ht="14.6" customHeight="1">
      <c r="A646" s="28"/>
      <c r="B646" s="46"/>
      <c r="C646" s="28"/>
      <c r="D646" s="28"/>
      <c r="E646" s="28"/>
      <c r="F646" s="28"/>
      <c r="G646" s="28"/>
      <c r="H646" s="28"/>
      <c r="I646" s="28"/>
      <c r="J646" s="28"/>
      <c r="K646" s="28"/>
      <c r="L646" s="27"/>
      <c r="M646" s="28"/>
      <c r="N646" s="28"/>
      <c r="O646" s="28"/>
      <c r="P646" s="28"/>
      <c r="Q646" s="28"/>
      <c r="R646" s="28"/>
      <c r="S646" s="28"/>
      <c r="T646" s="28"/>
      <c r="U646" s="28"/>
      <c r="V646" s="28"/>
      <c r="W646" s="28"/>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row>
    <row r="647" ht="14.6" customHeight="1">
      <c r="A647" s="28"/>
      <c r="B647" s="46"/>
      <c r="C647" s="28"/>
      <c r="D647" s="28"/>
      <c r="E647" s="28"/>
      <c r="F647" s="28"/>
      <c r="G647" s="28"/>
      <c r="H647" s="28"/>
      <c r="I647" s="28"/>
      <c r="J647" s="28"/>
      <c r="K647" s="28"/>
      <c r="L647" s="27"/>
      <c r="M647" s="28"/>
      <c r="N647" s="28"/>
      <c r="O647" s="28"/>
      <c r="P647" s="28"/>
      <c r="Q647" s="28"/>
      <c r="R647" s="28"/>
      <c r="S647" s="28"/>
      <c r="T647" s="28"/>
      <c r="U647" s="28"/>
      <c r="V647" s="28"/>
      <c r="W647" s="28"/>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row>
    <row r="648" ht="14.6" customHeight="1">
      <c r="A648" s="28"/>
      <c r="B648" s="46"/>
      <c r="C648" s="28"/>
      <c r="D648" s="28"/>
      <c r="E648" s="28"/>
      <c r="F648" s="28"/>
      <c r="G648" s="28"/>
      <c r="H648" s="28"/>
      <c r="I648" s="28"/>
      <c r="J648" s="28"/>
      <c r="K648" s="28"/>
      <c r="L648" s="27"/>
      <c r="M648" s="28"/>
      <c r="N648" s="28"/>
      <c r="O648" s="28"/>
      <c r="P648" s="28"/>
      <c r="Q648" s="28"/>
      <c r="R648" s="28"/>
      <c r="S648" s="28"/>
      <c r="T648" s="28"/>
      <c r="U648" s="28"/>
      <c r="V648" s="28"/>
      <c r="W648" s="28"/>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row>
    <row r="649" ht="14.6" customHeight="1">
      <c r="A649" s="28"/>
      <c r="B649" s="46"/>
      <c r="C649" s="28"/>
      <c r="D649" s="28"/>
      <c r="E649" s="28"/>
      <c r="F649" s="28"/>
      <c r="G649" s="28"/>
      <c r="H649" s="28"/>
      <c r="I649" s="28"/>
      <c r="J649" s="28"/>
      <c r="K649" s="28"/>
      <c r="L649" s="27"/>
      <c r="M649" s="28"/>
      <c r="N649" s="28"/>
      <c r="O649" s="28"/>
      <c r="P649" s="28"/>
      <c r="Q649" s="28"/>
      <c r="R649" s="28"/>
      <c r="S649" s="28"/>
      <c r="T649" s="28"/>
      <c r="U649" s="28"/>
      <c r="V649" s="28"/>
      <c r="W649" s="28"/>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row>
    <row r="650" ht="14.6" customHeight="1">
      <c r="A650" s="28"/>
      <c r="B650" s="46"/>
      <c r="C650" s="28"/>
      <c r="D650" s="28"/>
      <c r="E650" s="28"/>
      <c r="F650" s="28"/>
      <c r="G650" s="28"/>
      <c r="H650" s="28"/>
      <c r="I650" s="28"/>
      <c r="J650" s="28"/>
      <c r="K650" s="28"/>
      <c r="L650" s="27"/>
      <c r="M650" s="28"/>
      <c r="N650" s="28"/>
      <c r="O650" s="28"/>
      <c r="P650" s="28"/>
      <c r="Q650" s="28"/>
      <c r="R650" s="28"/>
      <c r="S650" s="28"/>
      <c r="T650" s="28"/>
      <c r="U650" s="28"/>
      <c r="V650" s="28"/>
      <c r="W650" s="28"/>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row>
    <row r="651" ht="14.6" customHeight="1">
      <c r="A651" s="28"/>
      <c r="B651" s="46"/>
      <c r="C651" s="28"/>
      <c r="D651" s="28"/>
      <c r="E651" s="28"/>
      <c r="F651" s="28"/>
      <c r="G651" s="28"/>
      <c r="H651" s="28"/>
      <c r="I651" s="28"/>
      <c r="J651" s="28"/>
      <c r="K651" s="28"/>
      <c r="L651" s="27"/>
      <c r="M651" s="28"/>
      <c r="N651" s="28"/>
      <c r="O651" s="28"/>
      <c r="P651" s="28"/>
      <c r="Q651" s="28"/>
      <c r="R651" s="28"/>
      <c r="S651" s="28"/>
      <c r="T651" s="28"/>
      <c r="U651" s="28"/>
      <c r="V651" s="28"/>
      <c r="W651" s="28"/>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row>
    <row r="652" ht="14.6" customHeight="1">
      <c r="A652" s="28"/>
      <c r="B652" s="46"/>
      <c r="C652" s="28"/>
      <c r="D652" s="28"/>
      <c r="E652" s="28"/>
      <c r="F652" s="28"/>
      <c r="G652" s="28"/>
      <c r="H652" s="28"/>
      <c r="I652" s="28"/>
      <c r="J652" s="28"/>
      <c r="K652" s="28"/>
      <c r="L652" s="27"/>
      <c r="M652" s="28"/>
      <c r="N652" s="28"/>
      <c r="O652" s="28"/>
      <c r="P652" s="28"/>
      <c r="Q652" s="28"/>
      <c r="R652" s="28"/>
      <c r="S652" s="28"/>
      <c r="T652" s="28"/>
      <c r="U652" s="28"/>
      <c r="V652" s="28"/>
      <c r="W652" s="28"/>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row>
    <row r="653" ht="14.6" customHeight="1">
      <c r="A653" s="28"/>
      <c r="B653" s="46"/>
      <c r="C653" s="28"/>
      <c r="D653" s="28"/>
      <c r="E653" s="28"/>
      <c r="F653" s="28"/>
      <c r="G653" s="28"/>
      <c r="H653" s="28"/>
      <c r="I653" s="28"/>
      <c r="J653" s="28"/>
      <c r="K653" s="28"/>
      <c r="L653" s="27"/>
      <c r="M653" s="28"/>
      <c r="N653" s="28"/>
      <c r="O653" s="28"/>
      <c r="P653" s="28"/>
      <c r="Q653" s="28"/>
      <c r="R653" s="28"/>
      <c r="S653" s="28"/>
      <c r="T653" s="28"/>
      <c r="U653" s="28"/>
      <c r="V653" s="28"/>
      <c r="W653" s="28"/>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row>
    <row r="654" ht="14.6" customHeight="1">
      <c r="A654" s="28"/>
      <c r="B654" s="46"/>
      <c r="C654" s="28"/>
      <c r="D654" s="28"/>
      <c r="E654" s="28"/>
      <c r="F654" s="28"/>
      <c r="G654" s="28"/>
      <c r="H654" s="28"/>
      <c r="I654" s="28"/>
      <c r="J654" s="28"/>
      <c r="K654" s="28"/>
      <c r="L654" s="27"/>
      <c r="M654" s="28"/>
      <c r="N654" s="28"/>
      <c r="O654" s="28"/>
      <c r="P654" s="28"/>
      <c r="Q654" s="28"/>
      <c r="R654" s="28"/>
      <c r="S654" s="28"/>
      <c r="T654" s="28"/>
      <c r="U654" s="28"/>
      <c r="V654" s="28"/>
      <c r="W654" s="28"/>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row>
    <row r="655" ht="14.6" customHeight="1">
      <c r="A655" s="28"/>
      <c r="B655" s="46"/>
      <c r="C655" s="28"/>
      <c r="D655" s="28"/>
      <c r="E655" s="28"/>
      <c r="F655" s="28"/>
      <c r="G655" s="28"/>
      <c r="H655" s="28"/>
      <c r="I655" s="28"/>
      <c r="J655" s="28"/>
      <c r="K655" s="28"/>
      <c r="L655" s="27"/>
      <c r="M655" s="28"/>
      <c r="N655" s="28"/>
      <c r="O655" s="28"/>
      <c r="P655" s="28"/>
      <c r="Q655" s="28"/>
      <c r="R655" s="28"/>
      <c r="S655" s="28"/>
      <c r="T655" s="28"/>
      <c r="U655" s="28"/>
      <c r="V655" s="28"/>
      <c r="W655" s="28"/>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row>
    <row r="656" ht="14.6" customHeight="1">
      <c r="A656" s="28"/>
      <c r="B656" s="46"/>
      <c r="C656" s="28"/>
      <c r="D656" s="28"/>
      <c r="E656" s="28"/>
      <c r="F656" s="28"/>
      <c r="G656" s="28"/>
      <c r="H656" s="28"/>
      <c r="I656" s="28"/>
      <c r="J656" s="28"/>
      <c r="K656" s="28"/>
      <c r="L656" s="27"/>
      <c r="M656" s="28"/>
      <c r="N656" s="28"/>
      <c r="O656" s="28"/>
      <c r="P656" s="28"/>
      <c r="Q656" s="28"/>
      <c r="R656" s="28"/>
      <c r="S656" s="28"/>
      <c r="T656" s="28"/>
      <c r="U656" s="28"/>
      <c r="V656" s="28"/>
      <c r="W656" s="28"/>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row>
    <row r="657" ht="14.6" customHeight="1">
      <c r="A657" s="28"/>
      <c r="B657" s="46"/>
      <c r="C657" s="28"/>
      <c r="D657" s="28"/>
      <c r="E657" s="28"/>
      <c r="F657" s="28"/>
      <c r="G657" s="28"/>
      <c r="H657" s="28"/>
      <c r="I657" s="28"/>
      <c r="J657" s="28"/>
      <c r="K657" s="28"/>
      <c r="L657" s="27"/>
      <c r="M657" s="28"/>
      <c r="N657" s="28"/>
      <c r="O657" s="28"/>
      <c r="P657" s="28"/>
      <c r="Q657" s="28"/>
      <c r="R657" s="28"/>
      <c r="S657" s="28"/>
      <c r="T657" s="28"/>
      <c r="U657" s="28"/>
      <c r="V657" s="28"/>
      <c r="W657" s="28"/>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row>
    <row r="658" ht="14.6" customHeight="1">
      <c r="A658" s="28"/>
      <c r="B658" s="46"/>
      <c r="C658" s="28"/>
      <c r="D658" s="28"/>
      <c r="E658" s="28"/>
      <c r="F658" s="28"/>
      <c r="G658" s="28"/>
      <c r="H658" s="28"/>
      <c r="I658" s="28"/>
      <c r="J658" s="28"/>
      <c r="K658" s="28"/>
      <c r="L658" s="27"/>
      <c r="M658" s="28"/>
      <c r="N658" s="28"/>
      <c r="O658" s="28"/>
      <c r="P658" s="28"/>
      <c r="Q658" s="28"/>
      <c r="R658" s="28"/>
      <c r="S658" s="28"/>
      <c r="T658" s="28"/>
      <c r="U658" s="28"/>
      <c r="V658" s="28"/>
      <c r="W658" s="28"/>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row>
    <row r="659" ht="14.6" customHeight="1">
      <c r="A659" s="28"/>
      <c r="B659" s="46"/>
      <c r="C659" s="28"/>
      <c r="D659" s="28"/>
      <c r="E659" s="28"/>
      <c r="F659" s="28"/>
      <c r="G659" s="28"/>
      <c r="H659" s="28"/>
      <c r="I659" s="28"/>
      <c r="J659" s="28"/>
      <c r="K659" s="28"/>
      <c r="L659" s="27"/>
      <c r="M659" s="28"/>
      <c r="N659" s="28"/>
      <c r="O659" s="28"/>
      <c r="P659" s="28"/>
      <c r="Q659" s="28"/>
      <c r="R659" s="28"/>
      <c r="S659" s="28"/>
      <c r="T659" s="28"/>
      <c r="U659" s="28"/>
      <c r="V659" s="28"/>
      <c r="W659" s="28"/>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row>
    <row r="660" ht="14.6" customHeight="1">
      <c r="A660" s="28"/>
      <c r="B660" s="46"/>
      <c r="C660" s="28"/>
      <c r="D660" s="28"/>
      <c r="E660" s="28"/>
      <c r="F660" s="28"/>
      <c r="G660" s="28"/>
      <c r="H660" s="28"/>
      <c r="I660" s="28"/>
      <c r="J660" s="28"/>
      <c r="K660" s="28"/>
      <c r="L660" s="27"/>
      <c r="M660" s="28"/>
      <c r="N660" s="28"/>
      <c r="O660" s="28"/>
      <c r="P660" s="28"/>
      <c r="Q660" s="28"/>
      <c r="R660" s="28"/>
      <c r="S660" s="28"/>
      <c r="T660" s="28"/>
      <c r="U660" s="28"/>
      <c r="V660" s="28"/>
      <c r="W660" s="28"/>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row>
    <row r="661" ht="14.6" customHeight="1">
      <c r="A661" s="28"/>
      <c r="B661" s="46"/>
      <c r="C661" s="28"/>
      <c r="D661" s="28"/>
      <c r="E661" s="28"/>
      <c r="F661" s="28"/>
      <c r="G661" s="28"/>
      <c r="H661" s="28"/>
      <c r="I661" s="28"/>
      <c r="J661" s="28"/>
      <c r="K661" s="28"/>
      <c r="L661" s="27"/>
      <c r="M661" s="28"/>
      <c r="N661" s="28"/>
      <c r="O661" s="28"/>
      <c r="P661" s="28"/>
      <c r="Q661" s="28"/>
      <c r="R661" s="28"/>
      <c r="S661" s="28"/>
      <c r="T661" s="28"/>
      <c r="U661" s="28"/>
      <c r="V661" s="28"/>
      <c r="W661" s="28"/>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row>
    <row r="662" ht="14.6" customHeight="1">
      <c r="A662" s="28"/>
      <c r="B662" s="46"/>
      <c r="C662" s="28"/>
      <c r="D662" s="28"/>
      <c r="E662" s="28"/>
      <c r="F662" s="28"/>
      <c r="G662" s="28"/>
      <c r="H662" s="28"/>
      <c r="I662" s="28"/>
      <c r="J662" s="28"/>
      <c r="K662" s="28"/>
      <c r="L662" s="27"/>
      <c r="M662" s="28"/>
      <c r="N662" s="28"/>
      <c r="O662" s="28"/>
      <c r="P662" s="28"/>
      <c r="Q662" s="28"/>
      <c r="R662" s="28"/>
      <c r="S662" s="28"/>
      <c r="T662" s="28"/>
      <c r="U662" s="28"/>
      <c r="V662" s="28"/>
      <c r="W662" s="28"/>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row>
    <row r="663" ht="14.6" customHeight="1">
      <c r="A663" s="28"/>
      <c r="B663" s="46"/>
      <c r="C663" s="28"/>
      <c r="D663" s="28"/>
      <c r="E663" s="28"/>
      <c r="F663" s="28"/>
      <c r="G663" s="28"/>
      <c r="H663" s="28"/>
      <c r="I663" s="28"/>
      <c r="J663" s="28"/>
      <c r="K663" s="28"/>
      <c r="L663" s="27"/>
      <c r="M663" s="28"/>
      <c r="N663" s="28"/>
      <c r="O663" s="28"/>
      <c r="P663" s="28"/>
      <c r="Q663" s="28"/>
      <c r="R663" s="28"/>
      <c r="S663" s="28"/>
      <c r="T663" s="28"/>
      <c r="U663" s="28"/>
      <c r="V663" s="28"/>
      <c r="W663" s="28"/>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row>
    <row r="664" ht="14.6" customHeight="1">
      <c r="A664" s="28"/>
      <c r="B664" s="46"/>
      <c r="C664" s="28"/>
      <c r="D664" s="28"/>
      <c r="E664" s="28"/>
      <c r="F664" s="28"/>
      <c r="G664" s="28"/>
      <c r="H664" s="28"/>
      <c r="I664" s="28"/>
      <c r="J664" s="28"/>
      <c r="K664" s="28"/>
      <c r="L664" s="27"/>
      <c r="M664" s="28"/>
      <c r="N664" s="28"/>
      <c r="O664" s="28"/>
      <c r="P664" s="28"/>
      <c r="Q664" s="28"/>
      <c r="R664" s="28"/>
      <c r="S664" s="28"/>
      <c r="T664" s="28"/>
      <c r="U664" s="28"/>
      <c r="V664" s="28"/>
      <c r="W664" s="28"/>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row>
    <row r="665" ht="14.6" customHeight="1">
      <c r="A665" s="28"/>
      <c r="B665" s="46"/>
      <c r="C665" s="28"/>
      <c r="D665" s="28"/>
      <c r="E665" s="28"/>
      <c r="F665" s="28"/>
      <c r="G665" s="28"/>
      <c r="H665" s="28"/>
      <c r="I665" s="28"/>
      <c r="J665" s="28"/>
      <c r="K665" s="28"/>
      <c r="L665" s="27"/>
      <c r="M665" s="28"/>
      <c r="N665" s="28"/>
      <c r="O665" s="28"/>
      <c r="P665" s="28"/>
      <c r="Q665" s="28"/>
      <c r="R665" s="28"/>
      <c r="S665" s="28"/>
      <c r="T665" s="28"/>
      <c r="U665" s="28"/>
      <c r="V665" s="28"/>
      <c r="W665" s="28"/>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row>
    <row r="666" ht="14.6" customHeight="1">
      <c r="A666" s="28"/>
      <c r="B666" s="46"/>
      <c r="C666" s="28"/>
      <c r="D666" s="28"/>
      <c r="E666" s="28"/>
      <c r="F666" s="28"/>
      <c r="G666" s="28"/>
      <c r="H666" s="28"/>
      <c r="I666" s="28"/>
      <c r="J666" s="28"/>
      <c r="K666" s="28"/>
      <c r="L666" s="27"/>
      <c r="M666" s="28"/>
      <c r="N666" s="28"/>
      <c r="O666" s="28"/>
      <c r="P666" s="28"/>
      <c r="Q666" s="28"/>
      <c r="R666" s="28"/>
      <c r="S666" s="28"/>
      <c r="T666" s="28"/>
      <c r="U666" s="28"/>
      <c r="V666" s="28"/>
      <c r="W666" s="28"/>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row>
    <row r="667" ht="14.6" customHeight="1">
      <c r="A667" s="28"/>
      <c r="B667" s="46"/>
      <c r="C667" s="28"/>
      <c r="D667" s="28"/>
      <c r="E667" s="28"/>
      <c r="F667" s="28"/>
      <c r="G667" s="28"/>
      <c r="H667" s="28"/>
      <c r="I667" s="28"/>
      <c r="J667" s="28"/>
      <c r="K667" s="28"/>
      <c r="L667" s="27"/>
      <c r="M667" s="28"/>
      <c r="N667" s="28"/>
      <c r="O667" s="28"/>
      <c r="P667" s="28"/>
      <c r="Q667" s="28"/>
      <c r="R667" s="28"/>
      <c r="S667" s="28"/>
      <c r="T667" s="28"/>
      <c r="U667" s="28"/>
      <c r="V667" s="28"/>
      <c r="W667" s="28"/>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row>
    <row r="668" ht="14.6" customHeight="1">
      <c r="A668" s="28"/>
      <c r="B668" s="46"/>
      <c r="C668" s="28"/>
      <c r="D668" s="28"/>
      <c r="E668" s="28"/>
      <c r="F668" s="28"/>
      <c r="G668" s="28"/>
      <c r="H668" s="28"/>
      <c r="I668" s="28"/>
      <c r="J668" s="28"/>
      <c r="K668" s="28"/>
      <c r="L668" s="27"/>
      <c r="M668" s="28"/>
      <c r="N668" s="28"/>
      <c r="O668" s="28"/>
      <c r="P668" s="28"/>
      <c r="Q668" s="28"/>
      <c r="R668" s="28"/>
      <c r="S668" s="28"/>
      <c r="T668" s="28"/>
      <c r="U668" s="28"/>
      <c r="V668" s="28"/>
      <c r="W668" s="28"/>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row>
    <row r="669" ht="14.6" customHeight="1">
      <c r="A669" s="28"/>
      <c r="B669" s="46"/>
      <c r="C669" s="28"/>
      <c r="D669" s="28"/>
      <c r="E669" s="28"/>
      <c r="F669" s="28"/>
      <c r="G669" s="28"/>
      <c r="H669" s="28"/>
      <c r="I669" s="28"/>
      <c r="J669" s="28"/>
      <c r="K669" s="28"/>
      <c r="L669" s="27"/>
      <c r="M669" s="28"/>
      <c r="N669" s="28"/>
      <c r="O669" s="28"/>
      <c r="P669" s="28"/>
      <c r="Q669" s="28"/>
      <c r="R669" s="28"/>
      <c r="S669" s="28"/>
      <c r="T669" s="28"/>
      <c r="U669" s="28"/>
      <c r="V669" s="28"/>
      <c r="W669" s="28"/>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row>
    <row r="670" ht="14.6" customHeight="1">
      <c r="A670" s="28"/>
      <c r="B670" s="46"/>
      <c r="C670" s="28"/>
      <c r="D670" s="28"/>
      <c r="E670" s="28"/>
      <c r="F670" s="28"/>
      <c r="G670" s="28"/>
      <c r="H670" s="28"/>
      <c r="I670" s="28"/>
      <c r="J670" s="28"/>
      <c r="K670" s="28"/>
      <c r="L670" s="27"/>
      <c r="M670" s="28"/>
      <c r="N670" s="28"/>
      <c r="O670" s="28"/>
      <c r="P670" s="28"/>
      <c r="Q670" s="28"/>
      <c r="R670" s="28"/>
      <c r="S670" s="28"/>
      <c r="T670" s="28"/>
      <c r="U670" s="28"/>
      <c r="V670" s="28"/>
      <c r="W670" s="28"/>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row>
    <row r="671" ht="14.6" customHeight="1">
      <c r="A671" s="28"/>
      <c r="B671" s="46"/>
      <c r="C671" s="28"/>
      <c r="D671" s="28"/>
      <c r="E671" s="28"/>
      <c r="F671" s="28"/>
      <c r="G671" s="28"/>
      <c r="H671" s="28"/>
      <c r="I671" s="28"/>
      <c r="J671" s="28"/>
      <c r="K671" s="28"/>
      <c r="L671" s="27"/>
      <c r="M671" s="28"/>
      <c r="N671" s="28"/>
      <c r="O671" s="28"/>
      <c r="P671" s="28"/>
      <c r="Q671" s="28"/>
      <c r="R671" s="28"/>
      <c r="S671" s="28"/>
      <c r="T671" s="28"/>
      <c r="U671" s="28"/>
      <c r="V671" s="28"/>
      <c r="W671" s="28"/>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row>
    <row r="672" ht="14.6" customHeight="1">
      <c r="A672" s="28"/>
      <c r="B672" s="46"/>
      <c r="C672" s="28"/>
      <c r="D672" s="28"/>
      <c r="E672" s="28"/>
      <c r="F672" s="28"/>
      <c r="G672" s="28"/>
      <c r="H672" s="28"/>
      <c r="I672" s="28"/>
      <c r="J672" s="28"/>
      <c r="K672" s="28"/>
      <c r="L672" s="27"/>
      <c r="M672" s="28"/>
      <c r="N672" s="28"/>
      <c r="O672" s="28"/>
      <c r="P672" s="28"/>
      <c r="Q672" s="28"/>
      <c r="R672" s="28"/>
      <c r="S672" s="28"/>
      <c r="T672" s="28"/>
      <c r="U672" s="28"/>
      <c r="V672" s="28"/>
      <c r="W672" s="28"/>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row>
    <row r="673" ht="14.6" customHeight="1">
      <c r="A673" s="28"/>
      <c r="B673" s="46"/>
      <c r="C673" s="28"/>
      <c r="D673" s="28"/>
      <c r="E673" s="28"/>
      <c r="F673" s="28"/>
      <c r="G673" s="28"/>
      <c r="H673" s="28"/>
      <c r="I673" s="28"/>
      <c r="J673" s="28"/>
      <c r="K673" s="28"/>
      <c r="L673" s="27"/>
      <c r="M673" s="28"/>
      <c r="N673" s="28"/>
      <c r="O673" s="28"/>
      <c r="P673" s="28"/>
      <c r="Q673" s="28"/>
      <c r="R673" s="28"/>
      <c r="S673" s="28"/>
      <c r="T673" s="28"/>
      <c r="U673" s="28"/>
      <c r="V673" s="28"/>
      <c r="W673" s="28"/>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row>
    <row r="674" ht="14.6" customHeight="1">
      <c r="A674" s="28"/>
      <c r="B674" s="46"/>
      <c r="C674" s="28"/>
      <c r="D674" s="28"/>
      <c r="E674" s="28"/>
      <c r="F674" s="28"/>
      <c r="G674" s="28"/>
      <c r="H674" s="28"/>
      <c r="I674" s="28"/>
      <c r="J674" s="28"/>
      <c r="K674" s="28"/>
      <c r="L674" s="27"/>
      <c r="M674" s="28"/>
      <c r="N674" s="28"/>
      <c r="O674" s="28"/>
      <c r="P674" s="28"/>
      <c r="Q674" s="28"/>
      <c r="R674" s="28"/>
      <c r="S674" s="28"/>
      <c r="T674" s="28"/>
      <c r="U674" s="28"/>
      <c r="V674" s="28"/>
      <c r="W674" s="28"/>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row>
    <row r="675" ht="14.6" customHeight="1">
      <c r="A675" s="28"/>
      <c r="B675" s="46"/>
      <c r="C675" s="28"/>
      <c r="D675" s="28"/>
      <c r="E675" s="28"/>
      <c r="F675" s="28"/>
      <c r="G675" s="28"/>
      <c r="H675" s="28"/>
      <c r="I675" s="28"/>
      <c r="J675" s="28"/>
      <c r="K675" s="28"/>
      <c r="L675" s="27"/>
      <c r="M675" s="28"/>
      <c r="N675" s="28"/>
      <c r="O675" s="28"/>
      <c r="P675" s="28"/>
      <c r="Q675" s="28"/>
      <c r="R675" s="28"/>
      <c r="S675" s="28"/>
      <c r="T675" s="28"/>
      <c r="U675" s="28"/>
      <c r="V675" s="28"/>
      <c r="W675" s="28"/>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row>
    <row r="676" ht="14.6" customHeight="1">
      <c r="A676" s="28"/>
      <c r="B676" s="46"/>
      <c r="C676" s="28"/>
      <c r="D676" s="28"/>
      <c r="E676" s="28"/>
      <c r="F676" s="28"/>
      <c r="G676" s="28"/>
      <c r="H676" s="28"/>
      <c r="I676" s="28"/>
      <c r="J676" s="28"/>
      <c r="K676" s="28"/>
      <c r="L676" s="27"/>
      <c r="M676" s="28"/>
      <c r="N676" s="28"/>
      <c r="O676" s="28"/>
      <c r="P676" s="28"/>
      <c r="Q676" s="28"/>
      <c r="R676" s="28"/>
      <c r="S676" s="28"/>
      <c r="T676" s="28"/>
      <c r="U676" s="28"/>
      <c r="V676" s="28"/>
      <c r="W676" s="28"/>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row>
    <row r="677" ht="14.6" customHeight="1">
      <c r="A677" s="28"/>
      <c r="B677" s="46"/>
      <c r="C677" s="28"/>
      <c r="D677" s="28"/>
      <c r="E677" s="28"/>
      <c r="F677" s="28"/>
      <c r="G677" s="28"/>
      <c r="H677" s="28"/>
      <c r="I677" s="28"/>
      <c r="J677" s="28"/>
      <c r="K677" s="28"/>
      <c r="L677" s="27"/>
      <c r="M677" s="28"/>
      <c r="N677" s="28"/>
      <c r="O677" s="28"/>
      <c r="P677" s="28"/>
      <c r="Q677" s="28"/>
      <c r="R677" s="28"/>
      <c r="S677" s="28"/>
      <c r="T677" s="28"/>
      <c r="U677" s="28"/>
      <c r="V677" s="28"/>
      <c r="W677" s="28"/>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row>
    <row r="678" ht="14.6" customHeight="1">
      <c r="A678" s="28"/>
      <c r="B678" s="46"/>
      <c r="C678" s="28"/>
      <c r="D678" s="28"/>
      <c r="E678" s="28"/>
      <c r="F678" s="28"/>
      <c r="G678" s="28"/>
      <c r="H678" s="28"/>
      <c r="I678" s="28"/>
      <c r="J678" s="28"/>
      <c r="K678" s="28"/>
      <c r="L678" s="27"/>
      <c r="M678" s="28"/>
      <c r="N678" s="28"/>
      <c r="O678" s="28"/>
      <c r="P678" s="28"/>
      <c r="Q678" s="28"/>
      <c r="R678" s="28"/>
      <c r="S678" s="28"/>
      <c r="T678" s="28"/>
      <c r="U678" s="28"/>
      <c r="V678" s="28"/>
      <c r="W678" s="28"/>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row>
    <row r="679" ht="14.6" customHeight="1">
      <c r="A679" s="28"/>
      <c r="B679" s="46"/>
      <c r="C679" s="28"/>
      <c r="D679" s="28"/>
      <c r="E679" s="28"/>
      <c r="F679" s="28"/>
      <c r="G679" s="28"/>
      <c r="H679" s="28"/>
      <c r="I679" s="28"/>
      <c r="J679" s="28"/>
      <c r="K679" s="28"/>
      <c r="L679" s="27"/>
      <c r="M679" s="28"/>
      <c r="N679" s="28"/>
      <c r="O679" s="28"/>
      <c r="P679" s="28"/>
      <c r="Q679" s="28"/>
      <c r="R679" s="28"/>
      <c r="S679" s="28"/>
      <c r="T679" s="28"/>
      <c r="U679" s="28"/>
      <c r="V679" s="28"/>
      <c r="W679" s="28"/>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row>
    <row r="680" ht="14.6" customHeight="1">
      <c r="A680" s="28"/>
      <c r="B680" s="46"/>
      <c r="C680" s="28"/>
      <c r="D680" s="28"/>
      <c r="E680" s="28"/>
      <c r="F680" s="28"/>
      <c r="G680" s="28"/>
      <c r="H680" s="28"/>
      <c r="I680" s="28"/>
      <c r="J680" s="28"/>
      <c r="K680" s="28"/>
      <c r="L680" s="27"/>
      <c r="M680" s="28"/>
      <c r="N680" s="28"/>
      <c r="O680" s="28"/>
      <c r="P680" s="28"/>
      <c r="Q680" s="28"/>
      <c r="R680" s="28"/>
      <c r="S680" s="28"/>
      <c r="T680" s="28"/>
      <c r="U680" s="28"/>
      <c r="V680" s="28"/>
      <c r="W680" s="28"/>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row>
    <row r="681" ht="14.6" customHeight="1">
      <c r="A681" s="28"/>
      <c r="B681" s="46"/>
      <c r="C681" s="28"/>
      <c r="D681" s="28"/>
      <c r="E681" s="28"/>
      <c r="F681" s="28"/>
      <c r="G681" s="28"/>
      <c r="H681" s="28"/>
      <c r="I681" s="28"/>
      <c r="J681" s="28"/>
      <c r="K681" s="28"/>
      <c r="L681" s="27"/>
      <c r="M681" s="28"/>
      <c r="N681" s="28"/>
      <c r="O681" s="28"/>
      <c r="P681" s="28"/>
      <c r="Q681" s="28"/>
      <c r="R681" s="28"/>
      <c r="S681" s="28"/>
      <c r="T681" s="28"/>
      <c r="U681" s="28"/>
      <c r="V681" s="28"/>
      <c r="W681" s="28"/>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row>
    <row r="682" ht="14.6" customHeight="1">
      <c r="A682" s="28"/>
      <c r="B682" s="46"/>
      <c r="C682" s="28"/>
      <c r="D682" s="28"/>
      <c r="E682" s="28"/>
      <c r="F682" s="28"/>
      <c r="G682" s="28"/>
      <c r="H682" s="28"/>
      <c r="I682" s="28"/>
      <c r="J682" s="28"/>
      <c r="K682" s="28"/>
      <c r="L682" s="27"/>
      <c r="M682" s="28"/>
      <c r="N682" s="28"/>
      <c r="O682" s="28"/>
      <c r="P682" s="28"/>
      <c r="Q682" s="28"/>
      <c r="R682" s="28"/>
      <c r="S682" s="28"/>
      <c r="T682" s="28"/>
      <c r="U682" s="28"/>
      <c r="V682" s="28"/>
      <c r="W682" s="28"/>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row>
    <row r="683" ht="14.6" customHeight="1">
      <c r="A683" s="28"/>
      <c r="B683" s="46"/>
      <c r="C683" s="28"/>
      <c r="D683" s="28"/>
      <c r="E683" s="28"/>
      <c r="F683" s="28"/>
      <c r="G683" s="28"/>
      <c r="H683" s="28"/>
      <c r="I683" s="28"/>
      <c r="J683" s="28"/>
      <c r="K683" s="28"/>
      <c r="L683" s="27"/>
      <c r="M683" s="28"/>
      <c r="N683" s="28"/>
      <c r="O683" s="28"/>
      <c r="P683" s="28"/>
      <c r="Q683" s="28"/>
      <c r="R683" s="28"/>
      <c r="S683" s="28"/>
      <c r="T683" s="28"/>
      <c r="U683" s="28"/>
      <c r="V683" s="28"/>
      <c r="W683" s="28"/>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row>
    <row r="684" ht="14.6" customHeight="1">
      <c r="A684" s="28"/>
      <c r="B684" s="46"/>
      <c r="C684" s="28"/>
      <c r="D684" s="28"/>
      <c r="E684" s="28"/>
      <c r="F684" s="28"/>
      <c r="G684" s="28"/>
      <c r="H684" s="28"/>
      <c r="I684" s="28"/>
      <c r="J684" s="28"/>
      <c r="K684" s="28"/>
      <c r="L684" s="27"/>
      <c r="M684" s="28"/>
      <c r="N684" s="28"/>
      <c r="O684" s="28"/>
      <c r="P684" s="28"/>
      <c r="Q684" s="28"/>
      <c r="R684" s="28"/>
      <c r="S684" s="28"/>
      <c r="T684" s="28"/>
      <c r="U684" s="28"/>
      <c r="V684" s="28"/>
      <c r="W684" s="28"/>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row>
    <row r="685" ht="14.6" customHeight="1">
      <c r="A685" s="28"/>
      <c r="B685" s="46"/>
      <c r="C685" s="28"/>
      <c r="D685" s="28"/>
      <c r="E685" s="28"/>
      <c r="F685" s="28"/>
      <c r="G685" s="28"/>
      <c r="H685" s="28"/>
      <c r="I685" s="28"/>
      <c r="J685" s="28"/>
      <c r="K685" s="28"/>
      <c r="L685" s="27"/>
      <c r="M685" s="28"/>
      <c r="N685" s="28"/>
      <c r="O685" s="28"/>
      <c r="P685" s="28"/>
      <c r="Q685" s="28"/>
      <c r="R685" s="28"/>
      <c r="S685" s="28"/>
      <c r="T685" s="28"/>
      <c r="U685" s="28"/>
      <c r="V685" s="28"/>
      <c r="W685" s="28"/>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row>
    <row r="686" ht="14.6" customHeight="1">
      <c r="A686" s="28"/>
      <c r="B686" s="46"/>
      <c r="C686" s="28"/>
      <c r="D686" s="28"/>
      <c r="E686" s="28"/>
      <c r="F686" s="28"/>
      <c r="G686" s="28"/>
      <c r="H686" s="28"/>
      <c r="I686" s="28"/>
      <c r="J686" s="28"/>
      <c r="K686" s="28"/>
      <c r="L686" s="27"/>
      <c r="M686" s="28"/>
      <c r="N686" s="28"/>
      <c r="O686" s="28"/>
      <c r="P686" s="28"/>
      <c r="Q686" s="28"/>
      <c r="R686" s="28"/>
      <c r="S686" s="28"/>
      <c r="T686" s="28"/>
      <c r="U686" s="28"/>
      <c r="V686" s="28"/>
      <c r="W686" s="28"/>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row>
    <row r="687" ht="14.6" customHeight="1">
      <c r="A687" s="28"/>
      <c r="B687" s="46"/>
      <c r="C687" s="28"/>
      <c r="D687" s="28"/>
      <c r="E687" s="28"/>
      <c r="F687" s="28"/>
      <c r="G687" s="28"/>
      <c r="H687" s="28"/>
      <c r="I687" s="28"/>
      <c r="J687" s="28"/>
      <c r="K687" s="28"/>
      <c r="L687" s="27"/>
      <c r="M687" s="28"/>
      <c r="N687" s="28"/>
      <c r="O687" s="28"/>
      <c r="P687" s="28"/>
      <c r="Q687" s="28"/>
      <c r="R687" s="28"/>
      <c r="S687" s="28"/>
      <c r="T687" s="28"/>
      <c r="U687" s="28"/>
      <c r="V687" s="28"/>
      <c r="W687" s="28"/>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row>
    <row r="688" ht="14.6" customHeight="1">
      <c r="A688" s="28"/>
      <c r="B688" s="46"/>
      <c r="C688" s="28"/>
      <c r="D688" s="28"/>
      <c r="E688" s="28"/>
      <c r="F688" s="28"/>
      <c r="G688" s="28"/>
      <c r="H688" s="28"/>
      <c r="I688" s="28"/>
      <c r="J688" s="28"/>
      <c r="K688" s="28"/>
      <c r="L688" s="27"/>
      <c r="M688" s="28"/>
      <c r="N688" s="28"/>
      <c r="O688" s="28"/>
      <c r="P688" s="28"/>
      <c r="Q688" s="28"/>
      <c r="R688" s="28"/>
      <c r="S688" s="28"/>
      <c r="T688" s="28"/>
      <c r="U688" s="28"/>
      <c r="V688" s="28"/>
      <c r="W688" s="28"/>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row>
    <row r="689" ht="14.6" customHeight="1">
      <c r="A689" s="28"/>
      <c r="B689" s="46"/>
      <c r="C689" s="28"/>
      <c r="D689" s="28"/>
      <c r="E689" s="28"/>
      <c r="F689" s="28"/>
      <c r="G689" s="28"/>
      <c r="H689" s="28"/>
      <c r="I689" s="28"/>
      <c r="J689" s="28"/>
      <c r="K689" s="28"/>
      <c r="L689" s="27"/>
      <c r="M689" s="28"/>
      <c r="N689" s="28"/>
      <c r="O689" s="28"/>
      <c r="P689" s="28"/>
      <c r="Q689" s="28"/>
      <c r="R689" s="28"/>
      <c r="S689" s="28"/>
      <c r="T689" s="28"/>
      <c r="U689" s="28"/>
      <c r="V689" s="28"/>
      <c r="W689" s="28"/>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row>
    <row r="690" ht="14.6" customHeight="1">
      <c r="A690" s="28"/>
      <c r="B690" s="46"/>
      <c r="C690" s="28"/>
      <c r="D690" s="28"/>
      <c r="E690" s="28"/>
      <c r="F690" s="28"/>
      <c r="G690" s="28"/>
      <c r="H690" s="28"/>
      <c r="I690" s="28"/>
      <c r="J690" s="28"/>
      <c r="K690" s="28"/>
      <c r="L690" s="27"/>
      <c r="M690" s="28"/>
      <c r="N690" s="28"/>
      <c r="O690" s="28"/>
      <c r="P690" s="28"/>
      <c r="Q690" s="28"/>
      <c r="R690" s="28"/>
      <c r="S690" s="28"/>
      <c r="T690" s="28"/>
      <c r="U690" s="28"/>
      <c r="V690" s="28"/>
      <c r="W690" s="28"/>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row>
    <row r="691" ht="14.6" customHeight="1">
      <c r="A691" s="28"/>
      <c r="B691" s="46"/>
      <c r="C691" s="28"/>
      <c r="D691" s="28"/>
      <c r="E691" s="28"/>
      <c r="F691" s="28"/>
      <c r="G691" s="28"/>
      <c r="H691" s="28"/>
      <c r="I691" s="28"/>
      <c r="J691" s="28"/>
      <c r="K691" s="28"/>
      <c r="L691" s="27"/>
      <c r="M691" s="28"/>
      <c r="N691" s="28"/>
      <c r="O691" s="28"/>
      <c r="P691" s="28"/>
      <c r="Q691" s="28"/>
      <c r="R691" s="28"/>
      <c r="S691" s="28"/>
      <c r="T691" s="28"/>
      <c r="U691" s="28"/>
      <c r="V691" s="28"/>
      <c r="W691" s="28"/>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row>
    <row r="692" ht="14.6" customHeight="1">
      <c r="A692" s="28"/>
      <c r="B692" s="46"/>
      <c r="C692" s="28"/>
      <c r="D692" s="28"/>
      <c r="E692" s="28"/>
      <c r="F692" s="28"/>
      <c r="G692" s="28"/>
      <c r="H692" s="28"/>
      <c r="I692" s="28"/>
      <c r="J692" s="28"/>
      <c r="K692" s="28"/>
      <c r="L692" s="27"/>
      <c r="M692" s="28"/>
      <c r="N692" s="28"/>
      <c r="O692" s="28"/>
      <c r="P692" s="28"/>
      <c r="Q692" s="28"/>
      <c r="R692" s="28"/>
      <c r="S692" s="28"/>
      <c r="T692" s="28"/>
      <c r="U692" s="28"/>
      <c r="V692" s="28"/>
      <c r="W692" s="28"/>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row>
    <row r="693" ht="14.6" customHeight="1">
      <c r="A693" s="28"/>
      <c r="B693" s="46"/>
      <c r="C693" s="28"/>
      <c r="D693" s="28"/>
      <c r="E693" s="28"/>
      <c r="F693" s="28"/>
      <c r="G693" s="28"/>
      <c r="H693" s="28"/>
      <c r="I693" s="28"/>
      <c r="J693" s="28"/>
      <c r="K693" s="28"/>
      <c r="L693" s="27"/>
      <c r="M693" s="28"/>
      <c r="N693" s="28"/>
      <c r="O693" s="28"/>
      <c r="P693" s="28"/>
      <c r="Q693" s="28"/>
      <c r="R693" s="28"/>
      <c r="S693" s="28"/>
      <c r="T693" s="28"/>
      <c r="U693" s="28"/>
      <c r="V693" s="28"/>
      <c r="W693" s="28"/>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row>
    <row r="694" ht="14.6" customHeight="1">
      <c r="A694" s="28"/>
      <c r="B694" s="46"/>
      <c r="C694" s="28"/>
      <c r="D694" s="28"/>
      <c r="E694" s="28"/>
      <c r="F694" s="28"/>
      <c r="G694" s="28"/>
      <c r="H694" s="28"/>
      <c r="I694" s="28"/>
      <c r="J694" s="28"/>
      <c r="K694" s="28"/>
      <c r="L694" s="27"/>
      <c r="M694" s="28"/>
      <c r="N694" s="28"/>
      <c r="O694" s="28"/>
      <c r="P694" s="28"/>
      <c r="Q694" s="28"/>
      <c r="R694" s="28"/>
      <c r="S694" s="28"/>
      <c r="T694" s="28"/>
      <c r="U694" s="28"/>
      <c r="V694" s="28"/>
      <c r="W694" s="28"/>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row>
    <row r="695" ht="14.6" customHeight="1">
      <c r="A695" s="28"/>
      <c r="B695" s="46"/>
      <c r="C695" s="28"/>
      <c r="D695" s="28"/>
      <c r="E695" s="28"/>
      <c r="F695" s="28"/>
      <c r="G695" s="28"/>
      <c r="H695" s="28"/>
      <c r="I695" s="28"/>
      <c r="J695" s="28"/>
      <c r="K695" s="28"/>
      <c r="L695" s="27"/>
      <c r="M695" s="28"/>
      <c r="N695" s="28"/>
      <c r="O695" s="28"/>
      <c r="P695" s="28"/>
      <c r="Q695" s="28"/>
      <c r="R695" s="28"/>
      <c r="S695" s="28"/>
      <c r="T695" s="28"/>
      <c r="U695" s="28"/>
      <c r="V695" s="28"/>
      <c r="W695" s="28"/>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row>
    <row r="696" ht="14.6" customHeight="1">
      <c r="A696" s="28"/>
      <c r="B696" s="46"/>
      <c r="C696" s="28"/>
      <c r="D696" s="28"/>
      <c r="E696" s="28"/>
      <c r="F696" s="28"/>
      <c r="G696" s="28"/>
      <c r="H696" s="28"/>
      <c r="I696" s="28"/>
      <c r="J696" s="28"/>
      <c r="K696" s="28"/>
      <c r="L696" s="27"/>
      <c r="M696" s="28"/>
      <c r="N696" s="28"/>
      <c r="O696" s="28"/>
      <c r="P696" s="28"/>
      <c r="Q696" s="28"/>
      <c r="R696" s="28"/>
      <c r="S696" s="28"/>
      <c r="T696" s="28"/>
      <c r="U696" s="28"/>
      <c r="V696" s="28"/>
      <c r="W696" s="28"/>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row>
    <row r="697" ht="14.6" customHeight="1">
      <c r="A697" s="28"/>
      <c r="B697" s="46"/>
      <c r="C697" s="28"/>
      <c r="D697" s="28"/>
      <c r="E697" s="28"/>
      <c r="F697" s="28"/>
      <c r="G697" s="28"/>
      <c r="H697" s="28"/>
      <c r="I697" s="28"/>
      <c r="J697" s="28"/>
      <c r="K697" s="28"/>
      <c r="L697" s="27"/>
      <c r="M697" s="28"/>
      <c r="N697" s="28"/>
      <c r="O697" s="28"/>
      <c r="P697" s="28"/>
      <c r="Q697" s="28"/>
      <c r="R697" s="28"/>
      <c r="S697" s="28"/>
      <c r="T697" s="28"/>
      <c r="U697" s="28"/>
      <c r="V697" s="28"/>
      <c r="W697" s="28"/>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row>
    <row r="698" ht="14.6" customHeight="1">
      <c r="A698" s="28"/>
      <c r="B698" s="46"/>
      <c r="C698" s="28"/>
      <c r="D698" s="28"/>
      <c r="E698" s="28"/>
      <c r="F698" s="28"/>
      <c r="G698" s="28"/>
      <c r="H698" s="28"/>
      <c r="I698" s="28"/>
      <c r="J698" s="28"/>
      <c r="K698" s="28"/>
      <c r="L698" s="27"/>
      <c r="M698" s="28"/>
      <c r="N698" s="28"/>
      <c r="O698" s="28"/>
      <c r="P698" s="28"/>
      <c r="Q698" s="28"/>
      <c r="R698" s="28"/>
      <c r="S698" s="28"/>
      <c r="T698" s="28"/>
      <c r="U698" s="28"/>
      <c r="V698" s="28"/>
      <c r="W698" s="28"/>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row>
    <row r="699" ht="14.6" customHeight="1">
      <c r="A699" s="28"/>
      <c r="B699" s="46"/>
      <c r="C699" s="28"/>
      <c r="D699" s="28"/>
      <c r="E699" s="28"/>
      <c r="F699" s="28"/>
      <c r="G699" s="28"/>
      <c r="H699" s="28"/>
      <c r="I699" s="28"/>
      <c r="J699" s="28"/>
      <c r="K699" s="28"/>
      <c r="L699" s="27"/>
      <c r="M699" s="28"/>
      <c r="N699" s="28"/>
      <c r="O699" s="28"/>
      <c r="P699" s="28"/>
      <c r="Q699" s="28"/>
      <c r="R699" s="28"/>
      <c r="S699" s="28"/>
      <c r="T699" s="28"/>
      <c r="U699" s="28"/>
      <c r="V699" s="28"/>
      <c r="W699" s="28"/>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row>
    <row r="700" ht="14.6" customHeight="1">
      <c r="A700" s="28"/>
      <c r="B700" s="46"/>
      <c r="C700" s="28"/>
      <c r="D700" s="28"/>
      <c r="E700" s="28"/>
      <c r="F700" s="28"/>
      <c r="G700" s="28"/>
      <c r="H700" s="28"/>
      <c r="I700" s="28"/>
      <c r="J700" s="28"/>
      <c r="K700" s="28"/>
      <c r="L700" s="27"/>
      <c r="M700" s="28"/>
      <c r="N700" s="28"/>
      <c r="O700" s="28"/>
      <c r="P700" s="28"/>
      <c r="Q700" s="28"/>
      <c r="R700" s="28"/>
      <c r="S700" s="28"/>
      <c r="T700" s="28"/>
      <c r="U700" s="28"/>
      <c r="V700" s="28"/>
      <c r="W700" s="28"/>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row>
    <row r="701" ht="14.6" customHeight="1">
      <c r="A701" s="28"/>
      <c r="B701" s="46"/>
      <c r="C701" s="28"/>
      <c r="D701" s="28"/>
      <c r="E701" s="28"/>
      <c r="F701" s="28"/>
      <c r="G701" s="28"/>
      <c r="H701" s="28"/>
      <c r="I701" s="28"/>
      <c r="J701" s="28"/>
      <c r="K701" s="28"/>
      <c r="L701" s="27"/>
      <c r="M701" s="28"/>
      <c r="N701" s="28"/>
      <c r="O701" s="28"/>
      <c r="P701" s="28"/>
      <c r="Q701" s="28"/>
      <c r="R701" s="28"/>
      <c r="S701" s="28"/>
      <c r="T701" s="28"/>
      <c r="U701" s="28"/>
      <c r="V701" s="28"/>
      <c r="W701" s="28"/>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row>
    <row r="702" ht="14.6" customHeight="1">
      <c r="A702" s="28"/>
      <c r="B702" s="46"/>
      <c r="C702" s="28"/>
      <c r="D702" s="28"/>
      <c r="E702" s="28"/>
      <c r="F702" s="28"/>
      <c r="G702" s="28"/>
      <c r="H702" s="28"/>
      <c r="I702" s="28"/>
      <c r="J702" s="28"/>
      <c r="K702" s="28"/>
      <c r="L702" s="27"/>
      <c r="M702" s="28"/>
      <c r="N702" s="28"/>
      <c r="O702" s="28"/>
      <c r="P702" s="28"/>
      <c r="Q702" s="28"/>
      <c r="R702" s="28"/>
      <c r="S702" s="28"/>
      <c r="T702" s="28"/>
      <c r="U702" s="28"/>
      <c r="V702" s="28"/>
      <c r="W702" s="28"/>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row>
    <row r="703" ht="14.6" customHeight="1">
      <c r="A703" s="28"/>
      <c r="B703" s="46"/>
      <c r="C703" s="28"/>
      <c r="D703" s="28"/>
      <c r="E703" s="28"/>
      <c r="F703" s="28"/>
      <c r="G703" s="28"/>
      <c r="H703" s="28"/>
      <c r="I703" s="28"/>
      <c r="J703" s="28"/>
      <c r="K703" s="28"/>
      <c r="L703" s="27"/>
      <c r="M703" s="28"/>
      <c r="N703" s="28"/>
      <c r="O703" s="28"/>
      <c r="P703" s="28"/>
      <c r="Q703" s="28"/>
      <c r="R703" s="28"/>
      <c r="S703" s="28"/>
      <c r="T703" s="28"/>
      <c r="U703" s="28"/>
      <c r="V703" s="28"/>
      <c r="W703" s="28"/>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row>
    <row r="704" ht="14.6" customHeight="1">
      <c r="A704" s="28"/>
      <c r="B704" s="46"/>
      <c r="C704" s="28"/>
      <c r="D704" s="28"/>
      <c r="E704" s="28"/>
      <c r="F704" s="28"/>
      <c r="G704" s="28"/>
      <c r="H704" s="28"/>
      <c r="I704" s="28"/>
      <c r="J704" s="28"/>
      <c r="K704" s="28"/>
      <c r="L704" s="27"/>
      <c r="M704" s="28"/>
      <c r="N704" s="28"/>
      <c r="O704" s="28"/>
      <c r="P704" s="28"/>
      <c r="Q704" s="28"/>
      <c r="R704" s="28"/>
      <c r="S704" s="28"/>
      <c r="T704" s="28"/>
      <c r="U704" s="28"/>
      <c r="V704" s="28"/>
      <c r="W704" s="28"/>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row>
    <row r="705" ht="14.6" customHeight="1">
      <c r="A705" s="28"/>
      <c r="B705" s="46"/>
      <c r="C705" s="28"/>
      <c r="D705" s="28"/>
      <c r="E705" s="28"/>
      <c r="F705" s="28"/>
      <c r="G705" s="28"/>
      <c r="H705" s="28"/>
      <c r="I705" s="28"/>
      <c r="J705" s="28"/>
      <c r="K705" s="28"/>
      <c r="L705" s="27"/>
      <c r="M705" s="28"/>
      <c r="N705" s="28"/>
      <c r="O705" s="28"/>
      <c r="P705" s="28"/>
      <c r="Q705" s="28"/>
      <c r="R705" s="28"/>
      <c r="S705" s="28"/>
      <c r="T705" s="28"/>
      <c r="U705" s="28"/>
      <c r="V705" s="28"/>
      <c r="W705" s="28"/>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row>
    <row r="706" ht="14.6" customHeight="1">
      <c r="A706" s="28"/>
      <c r="B706" s="46"/>
      <c r="C706" s="28"/>
      <c r="D706" s="28"/>
      <c r="E706" s="28"/>
      <c r="F706" s="28"/>
      <c r="G706" s="28"/>
      <c r="H706" s="28"/>
      <c r="I706" s="28"/>
      <c r="J706" s="28"/>
      <c r="K706" s="28"/>
      <c r="L706" s="27"/>
      <c r="M706" s="28"/>
      <c r="N706" s="28"/>
      <c r="O706" s="28"/>
      <c r="P706" s="28"/>
      <c r="Q706" s="28"/>
      <c r="R706" s="28"/>
      <c r="S706" s="28"/>
      <c r="T706" s="28"/>
      <c r="U706" s="28"/>
      <c r="V706" s="28"/>
      <c r="W706" s="28"/>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row>
    <row r="707" ht="14.6" customHeight="1">
      <c r="A707" s="28"/>
      <c r="B707" s="46"/>
      <c r="C707" s="28"/>
      <c r="D707" s="28"/>
      <c r="E707" s="28"/>
      <c r="F707" s="28"/>
      <c r="G707" s="28"/>
      <c r="H707" s="28"/>
      <c r="I707" s="28"/>
      <c r="J707" s="28"/>
      <c r="K707" s="28"/>
      <c r="L707" s="27"/>
      <c r="M707" s="28"/>
      <c r="N707" s="28"/>
      <c r="O707" s="28"/>
      <c r="P707" s="28"/>
      <c r="Q707" s="28"/>
      <c r="R707" s="28"/>
      <c r="S707" s="28"/>
      <c r="T707" s="28"/>
      <c r="U707" s="28"/>
      <c r="V707" s="28"/>
      <c r="W707" s="28"/>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row>
    <row r="708" ht="14.6" customHeight="1">
      <c r="A708" s="28"/>
      <c r="B708" s="46"/>
      <c r="C708" s="28"/>
      <c r="D708" s="28"/>
      <c r="E708" s="28"/>
      <c r="F708" s="28"/>
      <c r="G708" s="28"/>
      <c r="H708" s="28"/>
      <c r="I708" s="28"/>
      <c r="J708" s="28"/>
      <c r="K708" s="28"/>
      <c r="L708" s="27"/>
      <c r="M708" s="28"/>
      <c r="N708" s="28"/>
      <c r="O708" s="28"/>
      <c r="P708" s="28"/>
      <c r="Q708" s="28"/>
      <c r="R708" s="28"/>
      <c r="S708" s="28"/>
      <c r="T708" s="28"/>
      <c r="U708" s="28"/>
      <c r="V708" s="28"/>
      <c r="W708" s="28"/>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row>
    <row r="709" ht="14.6" customHeight="1">
      <c r="A709" s="28"/>
      <c r="B709" s="46"/>
      <c r="C709" s="28"/>
      <c r="D709" s="28"/>
      <c r="E709" s="28"/>
      <c r="F709" s="28"/>
      <c r="G709" s="28"/>
      <c r="H709" s="28"/>
      <c r="I709" s="28"/>
      <c r="J709" s="28"/>
      <c r="K709" s="28"/>
      <c r="L709" s="27"/>
      <c r="M709" s="28"/>
      <c r="N709" s="28"/>
      <c r="O709" s="28"/>
      <c r="P709" s="28"/>
      <c r="Q709" s="28"/>
      <c r="R709" s="28"/>
      <c r="S709" s="28"/>
      <c r="T709" s="28"/>
      <c r="U709" s="28"/>
      <c r="V709" s="28"/>
      <c r="W709" s="28"/>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row>
    <row r="710" ht="14.6" customHeight="1">
      <c r="A710" s="28"/>
      <c r="B710" s="46"/>
      <c r="C710" s="28"/>
      <c r="D710" s="28"/>
      <c r="E710" s="28"/>
      <c r="F710" s="28"/>
      <c r="G710" s="28"/>
      <c r="H710" s="28"/>
      <c r="I710" s="28"/>
      <c r="J710" s="28"/>
      <c r="K710" s="28"/>
      <c r="L710" s="27"/>
      <c r="M710" s="28"/>
      <c r="N710" s="28"/>
      <c r="O710" s="28"/>
      <c r="P710" s="28"/>
      <c r="Q710" s="28"/>
      <c r="R710" s="28"/>
      <c r="S710" s="28"/>
      <c r="T710" s="28"/>
      <c r="U710" s="28"/>
      <c r="V710" s="28"/>
      <c r="W710" s="28"/>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row>
    <row r="711" ht="14.6" customHeight="1">
      <c r="A711" s="28"/>
      <c r="B711" s="46"/>
      <c r="C711" s="28"/>
      <c r="D711" s="28"/>
      <c r="E711" s="28"/>
      <c r="F711" s="28"/>
      <c r="G711" s="28"/>
      <c r="H711" s="28"/>
      <c r="I711" s="28"/>
      <c r="J711" s="28"/>
      <c r="K711" s="28"/>
      <c r="L711" s="27"/>
      <c r="M711" s="28"/>
      <c r="N711" s="28"/>
      <c r="O711" s="28"/>
      <c r="P711" s="28"/>
      <c r="Q711" s="28"/>
      <c r="R711" s="28"/>
      <c r="S711" s="28"/>
      <c r="T711" s="28"/>
      <c r="U711" s="28"/>
      <c r="V711" s="28"/>
      <c r="W711" s="28"/>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row>
    <row r="712" ht="14.6" customHeight="1">
      <c r="A712" s="28"/>
      <c r="B712" s="46"/>
      <c r="C712" s="28"/>
      <c r="D712" s="28"/>
      <c r="E712" s="28"/>
      <c r="F712" s="28"/>
      <c r="G712" s="28"/>
      <c r="H712" s="28"/>
      <c r="I712" s="28"/>
      <c r="J712" s="28"/>
      <c r="K712" s="28"/>
      <c r="L712" s="27"/>
      <c r="M712" s="28"/>
      <c r="N712" s="28"/>
      <c r="O712" s="28"/>
      <c r="P712" s="28"/>
      <c r="Q712" s="28"/>
      <c r="R712" s="28"/>
      <c r="S712" s="28"/>
      <c r="T712" s="28"/>
      <c r="U712" s="28"/>
      <c r="V712" s="28"/>
      <c r="W712" s="28"/>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row>
    <row r="713" ht="14.6" customHeight="1">
      <c r="A713" s="28"/>
      <c r="B713" s="46"/>
      <c r="C713" s="28"/>
      <c r="D713" s="28"/>
      <c r="E713" s="28"/>
      <c r="F713" s="28"/>
      <c r="G713" s="28"/>
      <c r="H713" s="28"/>
      <c r="I713" s="28"/>
      <c r="J713" s="28"/>
      <c r="K713" s="28"/>
      <c r="L713" s="27"/>
      <c r="M713" s="28"/>
      <c r="N713" s="28"/>
      <c r="O713" s="28"/>
      <c r="P713" s="28"/>
      <c r="Q713" s="28"/>
      <c r="R713" s="28"/>
      <c r="S713" s="28"/>
      <c r="T713" s="28"/>
      <c r="U713" s="28"/>
      <c r="V713" s="28"/>
      <c r="W713" s="28"/>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row>
    <row r="714" ht="14.6" customHeight="1">
      <c r="A714" s="28"/>
      <c r="B714" s="46"/>
      <c r="C714" s="28"/>
      <c r="D714" s="28"/>
      <c r="E714" s="28"/>
      <c r="F714" s="28"/>
      <c r="G714" s="28"/>
      <c r="H714" s="28"/>
      <c r="I714" s="28"/>
      <c r="J714" s="28"/>
      <c r="K714" s="28"/>
      <c r="L714" s="27"/>
      <c r="M714" s="28"/>
      <c r="N714" s="28"/>
      <c r="O714" s="28"/>
      <c r="P714" s="28"/>
      <c r="Q714" s="28"/>
      <c r="R714" s="28"/>
      <c r="S714" s="28"/>
      <c r="T714" s="28"/>
      <c r="U714" s="28"/>
      <c r="V714" s="28"/>
      <c r="W714" s="28"/>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row>
    <row r="715" ht="14.6" customHeight="1">
      <c r="A715" s="28"/>
      <c r="B715" s="46"/>
      <c r="C715" s="28"/>
      <c r="D715" s="28"/>
      <c r="E715" s="28"/>
      <c r="F715" s="28"/>
      <c r="G715" s="28"/>
      <c r="H715" s="28"/>
      <c r="I715" s="28"/>
      <c r="J715" s="28"/>
      <c r="K715" s="28"/>
      <c r="L715" s="27"/>
      <c r="M715" s="28"/>
      <c r="N715" s="28"/>
      <c r="O715" s="28"/>
      <c r="P715" s="28"/>
      <c r="Q715" s="28"/>
      <c r="R715" s="28"/>
      <c r="S715" s="28"/>
      <c r="T715" s="28"/>
      <c r="U715" s="28"/>
      <c r="V715" s="28"/>
      <c r="W715" s="28"/>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row>
    <row r="716" ht="14.6" customHeight="1">
      <c r="A716" s="28"/>
      <c r="B716" s="46"/>
      <c r="C716" s="28"/>
      <c r="D716" s="28"/>
      <c r="E716" s="28"/>
      <c r="F716" s="28"/>
      <c r="G716" s="28"/>
      <c r="H716" s="28"/>
      <c r="I716" s="28"/>
      <c r="J716" s="28"/>
      <c r="K716" s="28"/>
      <c r="L716" s="27"/>
      <c r="M716" s="28"/>
      <c r="N716" s="28"/>
      <c r="O716" s="28"/>
      <c r="P716" s="28"/>
      <c r="Q716" s="28"/>
      <c r="R716" s="28"/>
      <c r="S716" s="28"/>
      <c r="T716" s="28"/>
      <c r="U716" s="28"/>
      <c r="V716" s="28"/>
      <c r="W716" s="28"/>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row>
    <row r="717" ht="14.6" customHeight="1">
      <c r="A717" s="28"/>
      <c r="B717" s="46"/>
      <c r="C717" s="28"/>
      <c r="D717" s="28"/>
      <c r="E717" s="28"/>
      <c r="F717" s="28"/>
      <c r="G717" s="28"/>
      <c r="H717" s="28"/>
      <c r="I717" s="28"/>
      <c r="J717" s="28"/>
      <c r="K717" s="28"/>
      <c r="L717" s="27"/>
      <c r="M717" s="28"/>
      <c r="N717" s="28"/>
      <c r="O717" s="28"/>
      <c r="P717" s="28"/>
      <c r="Q717" s="28"/>
      <c r="R717" s="28"/>
      <c r="S717" s="28"/>
      <c r="T717" s="28"/>
      <c r="U717" s="28"/>
      <c r="V717" s="28"/>
      <c r="W717" s="28"/>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row>
    <row r="718" ht="14.6" customHeight="1">
      <c r="A718" s="28"/>
      <c r="B718" s="46"/>
      <c r="C718" s="28"/>
      <c r="D718" s="28"/>
      <c r="E718" s="28"/>
      <c r="F718" s="28"/>
      <c r="G718" s="28"/>
      <c r="H718" s="28"/>
      <c r="I718" s="28"/>
      <c r="J718" s="28"/>
      <c r="K718" s="28"/>
      <c r="L718" s="27"/>
      <c r="M718" s="28"/>
      <c r="N718" s="28"/>
      <c r="O718" s="28"/>
      <c r="P718" s="28"/>
      <c r="Q718" s="28"/>
      <c r="R718" s="28"/>
      <c r="S718" s="28"/>
      <c r="T718" s="28"/>
      <c r="U718" s="28"/>
      <c r="V718" s="28"/>
      <c r="W718" s="28"/>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row>
    <row r="719" ht="14.6" customHeight="1">
      <c r="A719" s="28"/>
      <c r="B719" s="46"/>
      <c r="C719" s="28"/>
      <c r="D719" s="28"/>
      <c r="E719" s="28"/>
      <c r="F719" s="28"/>
      <c r="G719" s="28"/>
      <c r="H719" s="28"/>
      <c r="I719" s="28"/>
      <c r="J719" s="28"/>
      <c r="K719" s="28"/>
      <c r="L719" s="27"/>
      <c r="M719" s="28"/>
      <c r="N719" s="28"/>
      <c r="O719" s="28"/>
      <c r="P719" s="28"/>
      <c r="Q719" s="28"/>
      <c r="R719" s="28"/>
      <c r="S719" s="28"/>
      <c r="T719" s="28"/>
      <c r="U719" s="28"/>
      <c r="V719" s="28"/>
      <c r="W719" s="28"/>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row>
    <row r="720" ht="14.6" customHeight="1">
      <c r="A720" s="28"/>
      <c r="B720" s="46"/>
      <c r="C720" s="28"/>
      <c r="D720" s="28"/>
      <c r="E720" s="28"/>
      <c r="F720" s="28"/>
      <c r="G720" s="28"/>
      <c r="H720" s="28"/>
      <c r="I720" s="28"/>
      <c r="J720" s="28"/>
      <c r="K720" s="28"/>
      <c r="L720" s="27"/>
      <c r="M720" s="28"/>
      <c r="N720" s="28"/>
      <c r="O720" s="28"/>
      <c r="P720" s="28"/>
      <c r="Q720" s="28"/>
      <c r="R720" s="28"/>
      <c r="S720" s="28"/>
      <c r="T720" s="28"/>
      <c r="U720" s="28"/>
      <c r="V720" s="28"/>
      <c r="W720" s="28"/>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row>
    <row r="721" ht="14.6" customHeight="1">
      <c r="A721" s="28"/>
      <c r="B721" s="46"/>
      <c r="C721" s="28"/>
      <c r="D721" s="28"/>
      <c r="E721" s="28"/>
      <c r="F721" s="28"/>
      <c r="G721" s="28"/>
      <c r="H721" s="28"/>
      <c r="I721" s="28"/>
      <c r="J721" s="28"/>
      <c r="K721" s="28"/>
      <c r="L721" s="27"/>
      <c r="M721" s="28"/>
      <c r="N721" s="28"/>
      <c r="O721" s="28"/>
      <c r="P721" s="28"/>
      <c r="Q721" s="28"/>
      <c r="R721" s="28"/>
      <c r="S721" s="28"/>
      <c r="T721" s="28"/>
      <c r="U721" s="28"/>
      <c r="V721" s="28"/>
      <c r="W721" s="28"/>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row>
    <row r="722" ht="14.6" customHeight="1">
      <c r="A722" s="28"/>
      <c r="B722" s="46"/>
      <c r="C722" s="28"/>
      <c r="D722" s="28"/>
      <c r="E722" s="28"/>
      <c r="F722" s="28"/>
      <c r="G722" s="28"/>
      <c r="H722" s="28"/>
      <c r="I722" s="28"/>
      <c r="J722" s="28"/>
      <c r="K722" s="28"/>
      <c r="L722" s="27"/>
      <c r="M722" s="28"/>
      <c r="N722" s="28"/>
      <c r="O722" s="28"/>
      <c r="P722" s="28"/>
      <c r="Q722" s="28"/>
      <c r="R722" s="28"/>
      <c r="S722" s="28"/>
      <c r="T722" s="28"/>
      <c r="U722" s="28"/>
      <c r="V722" s="28"/>
      <c r="W722" s="28"/>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row>
    <row r="723" ht="14.6" customHeight="1">
      <c r="A723" s="28"/>
      <c r="B723" s="46"/>
      <c r="C723" s="28"/>
      <c r="D723" s="28"/>
      <c r="E723" s="28"/>
      <c r="F723" s="28"/>
      <c r="G723" s="28"/>
      <c r="H723" s="28"/>
      <c r="I723" s="28"/>
      <c r="J723" s="28"/>
      <c r="K723" s="28"/>
      <c r="L723" s="27"/>
      <c r="M723" s="28"/>
      <c r="N723" s="28"/>
      <c r="O723" s="28"/>
      <c r="P723" s="28"/>
      <c r="Q723" s="28"/>
      <c r="R723" s="28"/>
      <c r="S723" s="28"/>
      <c r="T723" s="28"/>
      <c r="U723" s="28"/>
      <c r="V723" s="28"/>
      <c r="W723" s="28"/>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row>
    <row r="724" ht="14.6" customHeight="1">
      <c r="A724" s="28"/>
      <c r="B724" s="46"/>
      <c r="C724" s="28"/>
      <c r="D724" s="28"/>
      <c r="E724" s="28"/>
      <c r="F724" s="28"/>
      <c r="G724" s="28"/>
      <c r="H724" s="28"/>
      <c r="I724" s="28"/>
      <c r="J724" s="28"/>
      <c r="K724" s="28"/>
      <c r="L724" s="27"/>
      <c r="M724" s="28"/>
      <c r="N724" s="28"/>
      <c r="O724" s="28"/>
      <c r="P724" s="28"/>
      <c r="Q724" s="28"/>
      <c r="R724" s="28"/>
      <c r="S724" s="28"/>
      <c r="T724" s="28"/>
      <c r="U724" s="28"/>
      <c r="V724" s="28"/>
      <c r="W724" s="28"/>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row>
    <row r="725" ht="14.6" customHeight="1">
      <c r="A725" s="28"/>
      <c r="B725" s="46"/>
      <c r="C725" s="28"/>
      <c r="D725" s="28"/>
      <c r="E725" s="28"/>
      <c r="F725" s="28"/>
      <c r="G725" s="28"/>
      <c r="H725" s="28"/>
      <c r="I725" s="28"/>
      <c r="J725" s="28"/>
      <c r="K725" s="28"/>
      <c r="L725" s="27"/>
      <c r="M725" s="28"/>
      <c r="N725" s="28"/>
      <c r="O725" s="28"/>
      <c r="P725" s="28"/>
      <c r="Q725" s="28"/>
      <c r="R725" s="28"/>
      <c r="S725" s="28"/>
      <c r="T725" s="28"/>
      <c r="U725" s="28"/>
      <c r="V725" s="28"/>
      <c r="W725" s="28"/>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row>
    <row r="726" ht="14.6" customHeight="1">
      <c r="A726" s="28"/>
      <c r="B726" s="46"/>
      <c r="C726" s="28"/>
      <c r="D726" s="28"/>
      <c r="E726" s="28"/>
      <c r="F726" s="28"/>
      <c r="G726" s="28"/>
      <c r="H726" s="28"/>
      <c r="I726" s="28"/>
      <c r="J726" s="28"/>
      <c r="K726" s="28"/>
      <c r="L726" s="27"/>
      <c r="M726" s="28"/>
      <c r="N726" s="28"/>
      <c r="O726" s="28"/>
      <c r="P726" s="28"/>
      <c r="Q726" s="28"/>
      <c r="R726" s="28"/>
      <c r="S726" s="28"/>
      <c r="T726" s="28"/>
      <c r="U726" s="28"/>
      <c r="V726" s="28"/>
      <c r="W726" s="28"/>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row>
    <row r="727" ht="14.6" customHeight="1">
      <c r="A727" s="28"/>
      <c r="B727" s="46"/>
      <c r="C727" s="28"/>
      <c r="D727" s="28"/>
      <c r="E727" s="28"/>
      <c r="F727" s="28"/>
      <c r="G727" s="28"/>
      <c r="H727" s="28"/>
      <c r="I727" s="28"/>
      <c r="J727" s="28"/>
      <c r="K727" s="28"/>
      <c r="L727" s="27"/>
      <c r="M727" s="28"/>
      <c r="N727" s="28"/>
      <c r="O727" s="28"/>
      <c r="P727" s="28"/>
      <c r="Q727" s="28"/>
      <c r="R727" s="28"/>
      <c r="S727" s="28"/>
      <c r="T727" s="28"/>
      <c r="U727" s="28"/>
      <c r="V727" s="28"/>
      <c r="W727" s="28"/>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row>
    <row r="728" ht="14.6" customHeight="1">
      <c r="A728" s="28"/>
      <c r="B728" s="46"/>
      <c r="C728" s="28"/>
      <c r="D728" s="28"/>
      <c r="E728" s="28"/>
      <c r="F728" s="28"/>
      <c r="G728" s="28"/>
      <c r="H728" s="28"/>
      <c r="I728" s="28"/>
      <c r="J728" s="28"/>
      <c r="K728" s="28"/>
      <c r="L728" s="27"/>
      <c r="M728" s="28"/>
      <c r="N728" s="28"/>
      <c r="O728" s="28"/>
      <c r="P728" s="28"/>
      <c r="Q728" s="28"/>
      <c r="R728" s="28"/>
      <c r="S728" s="28"/>
      <c r="T728" s="28"/>
      <c r="U728" s="28"/>
      <c r="V728" s="28"/>
      <c r="W728" s="28"/>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row>
    <row r="729" ht="14.6" customHeight="1">
      <c r="A729" s="28"/>
      <c r="B729" s="46"/>
      <c r="C729" s="28"/>
      <c r="D729" s="28"/>
      <c r="E729" s="28"/>
      <c r="F729" s="28"/>
      <c r="G729" s="28"/>
      <c r="H729" s="28"/>
      <c r="I729" s="28"/>
      <c r="J729" s="28"/>
      <c r="K729" s="28"/>
      <c r="L729" s="27"/>
      <c r="M729" s="28"/>
      <c r="N729" s="28"/>
      <c r="O729" s="28"/>
      <c r="P729" s="28"/>
      <c r="Q729" s="28"/>
      <c r="R729" s="28"/>
      <c r="S729" s="28"/>
      <c r="T729" s="28"/>
      <c r="U729" s="28"/>
      <c r="V729" s="28"/>
      <c r="W729" s="28"/>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row>
    <row r="730" ht="14.6" customHeight="1">
      <c r="A730" s="28"/>
      <c r="B730" s="46"/>
      <c r="C730" s="28"/>
      <c r="D730" s="28"/>
      <c r="E730" s="28"/>
      <c r="F730" s="28"/>
      <c r="G730" s="28"/>
      <c r="H730" s="28"/>
      <c r="I730" s="28"/>
      <c r="J730" s="28"/>
      <c r="K730" s="28"/>
      <c r="L730" s="27"/>
      <c r="M730" s="28"/>
      <c r="N730" s="28"/>
      <c r="O730" s="28"/>
      <c r="P730" s="28"/>
      <c r="Q730" s="28"/>
      <c r="R730" s="28"/>
      <c r="S730" s="28"/>
      <c r="T730" s="28"/>
      <c r="U730" s="28"/>
      <c r="V730" s="28"/>
      <c r="W730" s="28"/>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row>
    <row r="731" ht="14.6" customHeight="1">
      <c r="A731" s="28"/>
      <c r="B731" s="46"/>
      <c r="C731" s="28"/>
      <c r="D731" s="28"/>
      <c r="E731" s="28"/>
      <c r="F731" s="28"/>
      <c r="G731" s="28"/>
      <c r="H731" s="28"/>
      <c r="I731" s="28"/>
      <c r="J731" s="28"/>
      <c r="K731" s="28"/>
      <c r="L731" s="27"/>
      <c r="M731" s="28"/>
      <c r="N731" s="28"/>
      <c r="O731" s="28"/>
      <c r="P731" s="28"/>
      <c r="Q731" s="28"/>
      <c r="R731" s="28"/>
      <c r="S731" s="28"/>
      <c r="T731" s="28"/>
      <c r="U731" s="28"/>
      <c r="V731" s="28"/>
      <c r="W731" s="28"/>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row>
    <row r="732" ht="14.6" customHeight="1">
      <c r="A732" s="28"/>
      <c r="B732" s="46"/>
      <c r="C732" s="28"/>
      <c r="D732" s="28"/>
      <c r="E732" s="28"/>
      <c r="F732" s="28"/>
      <c r="G732" s="28"/>
      <c r="H732" s="28"/>
      <c r="I732" s="28"/>
      <c r="J732" s="28"/>
      <c r="K732" s="28"/>
      <c r="L732" s="27"/>
      <c r="M732" s="28"/>
      <c r="N732" s="28"/>
      <c r="O732" s="28"/>
      <c r="P732" s="28"/>
      <c r="Q732" s="28"/>
      <c r="R732" s="28"/>
      <c r="S732" s="28"/>
      <c r="T732" s="28"/>
      <c r="U732" s="28"/>
      <c r="V732" s="28"/>
      <c r="W732" s="28"/>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row>
    <row r="733" ht="14.6" customHeight="1">
      <c r="A733" s="28"/>
      <c r="B733" s="46"/>
      <c r="C733" s="28"/>
      <c r="D733" s="28"/>
      <c r="E733" s="28"/>
      <c r="F733" s="28"/>
      <c r="G733" s="28"/>
      <c r="H733" s="28"/>
      <c r="I733" s="28"/>
      <c r="J733" s="28"/>
      <c r="K733" s="28"/>
      <c r="L733" s="27"/>
      <c r="M733" s="28"/>
      <c r="N733" s="28"/>
      <c r="O733" s="28"/>
      <c r="P733" s="28"/>
      <c r="Q733" s="28"/>
      <c r="R733" s="28"/>
      <c r="S733" s="28"/>
      <c r="T733" s="28"/>
      <c r="U733" s="28"/>
      <c r="V733" s="28"/>
      <c r="W733" s="28"/>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row>
    <row r="734" ht="14.6" customHeight="1">
      <c r="A734" s="28"/>
      <c r="B734" s="46"/>
      <c r="C734" s="28"/>
      <c r="D734" s="28"/>
      <c r="E734" s="28"/>
      <c r="F734" s="28"/>
      <c r="G734" s="28"/>
      <c r="H734" s="28"/>
      <c r="I734" s="28"/>
      <c r="J734" s="28"/>
      <c r="K734" s="28"/>
      <c r="L734" s="27"/>
      <c r="M734" s="28"/>
      <c r="N734" s="28"/>
      <c r="O734" s="28"/>
      <c r="P734" s="28"/>
      <c r="Q734" s="28"/>
      <c r="R734" s="28"/>
      <c r="S734" s="28"/>
      <c r="T734" s="28"/>
      <c r="U734" s="28"/>
      <c r="V734" s="28"/>
      <c r="W734" s="28"/>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row>
    <row r="735" ht="14.6" customHeight="1">
      <c r="A735" s="28"/>
      <c r="B735" s="46"/>
      <c r="C735" s="28"/>
      <c r="D735" s="28"/>
      <c r="E735" s="28"/>
      <c r="F735" s="28"/>
      <c r="G735" s="28"/>
      <c r="H735" s="28"/>
      <c r="I735" s="28"/>
      <c r="J735" s="28"/>
      <c r="K735" s="28"/>
      <c r="L735" s="27"/>
      <c r="M735" s="28"/>
      <c r="N735" s="28"/>
      <c r="O735" s="28"/>
      <c r="P735" s="28"/>
      <c r="Q735" s="28"/>
      <c r="R735" s="28"/>
      <c r="S735" s="28"/>
      <c r="T735" s="28"/>
      <c r="U735" s="28"/>
      <c r="V735" s="28"/>
      <c r="W735" s="28"/>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row>
    <row r="736" ht="14.6" customHeight="1">
      <c r="A736" s="28"/>
      <c r="B736" s="46"/>
      <c r="C736" s="28"/>
      <c r="D736" s="28"/>
      <c r="E736" s="28"/>
      <c r="F736" s="28"/>
      <c r="G736" s="28"/>
      <c r="H736" s="28"/>
      <c r="I736" s="28"/>
      <c r="J736" s="28"/>
      <c r="K736" s="28"/>
      <c r="L736" s="27"/>
      <c r="M736" s="28"/>
      <c r="N736" s="28"/>
      <c r="O736" s="28"/>
      <c r="P736" s="28"/>
      <c r="Q736" s="28"/>
      <c r="R736" s="28"/>
      <c r="S736" s="28"/>
      <c r="T736" s="28"/>
      <c r="U736" s="28"/>
      <c r="V736" s="28"/>
      <c r="W736" s="28"/>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row>
    <row r="737" ht="14.6" customHeight="1">
      <c r="A737" s="28"/>
      <c r="B737" s="46"/>
      <c r="C737" s="28"/>
      <c r="D737" s="28"/>
      <c r="E737" s="28"/>
      <c r="F737" s="28"/>
      <c r="G737" s="28"/>
      <c r="H737" s="28"/>
      <c r="I737" s="28"/>
      <c r="J737" s="28"/>
      <c r="K737" s="28"/>
      <c r="L737" s="27"/>
      <c r="M737" s="28"/>
      <c r="N737" s="28"/>
      <c r="O737" s="28"/>
      <c r="P737" s="28"/>
      <c r="Q737" s="28"/>
      <c r="R737" s="28"/>
      <c r="S737" s="28"/>
      <c r="T737" s="28"/>
      <c r="U737" s="28"/>
      <c r="V737" s="28"/>
      <c r="W737" s="28"/>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row>
    <row r="738" ht="14.6" customHeight="1">
      <c r="A738" s="28"/>
      <c r="B738" s="46"/>
      <c r="C738" s="28"/>
      <c r="D738" s="28"/>
      <c r="E738" s="28"/>
      <c r="F738" s="28"/>
      <c r="G738" s="28"/>
      <c r="H738" s="28"/>
      <c r="I738" s="28"/>
      <c r="J738" s="28"/>
      <c r="K738" s="28"/>
      <c r="L738" s="27"/>
      <c r="M738" s="28"/>
      <c r="N738" s="28"/>
      <c r="O738" s="28"/>
      <c r="P738" s="28"/>
      <c r="Q738" s="28"/>
      <c r="R738" s="28"/>
      <c r="S738" s="28"/>
      <c r="T738" s="28"/>
      <c r="U738" s="28"/>
      <c r="V738" s="28"/>
      <c r="W738" s="28"/>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row>
    <row r="739" ht="14.6" customHeight="1">
      <c r="A739" s="28"/>
      <c r="B739" s="46"/>
      <c r="C739" s="28"/>
      <c r="D739" s="28"/>
      <c r="E739" s="28"/>
      <c r="F739" s="28"/>
      <c r="G739" s="28"/>
      <c r="H739" s="28"/>
      <c r="I739" s="28"/>
      <c r="J739" s="28"/>
      <c r="K739" s="28"/>
      <c r="L739" s="27"/>
      <c r="M739" s="28"/>
      <c r="N739" s="28"/>
      <c r="O739" s="28"/>
      <c r="P739" s="28"/>
      <c r="Q739" s="28"/>
      <c r="R739" s="28"/>
      <c r="S739" s="28"/>
      <c r="T739" s="28"/>
      <c r="U739" s="28"/>
      <c r="V739" s="28"/>
      <c r="W739" s="28"/>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row>
    <row r="740" ht="14.6" customHeight="1">
      <c r="A740" s="28"/>
      <c r="B740" s="46"/>
      <c r="C740" s="28"/>
      <c r="D740" s="28"/>
      <c r="E740" s="28"/>
      <c r="F740" s="28"/>
      <c r="G740" s="28"/>
      <c r="H740" s="28"/>
      <c r="I740" s="28"/>
      <c r="J740" s="28"/>
      <c r="K740" s="28"/>
      <c r="L740" s="27"/>
      <c r="M740" s="28"/>
      <c r="N740" s="28"/>
      <c r="O740" s="28"/>
      <c r="P740" s="28"/>
      <c r="Q740" s="28"/>
      <c r="R740" s="28"/>
      <c r="S740" s="28"/>
      <c r="T740" s="28"/>
      <c r="U740" s="28"/>
      <c r="V740" s="28"/>
      <c r="W740" s="28"/>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row>
    <row r="741" ht="14.6" customHeight="1">
      <c r="A741" s="28"/>
      <c r="B741" s="46"/>
      <c r="C741" s="28"/>
      <c r="D741" s="28"/>
      <c r="E741" s="28"/>
      <c r="F741" s="28"/>
      <c r="G741" s="28"/>
      <c r="H741" s="28"/>
      <c r="I741" s="28"/>
      <c r="J741" s="28"/>
      <c r="K741" s="28"/>
      <c r="L741" s="27"/>
      <c r="M741" s="28"/>
      <c r="N741" s="28"/>
      <c r="O741" s="28"/>
      <c r="P741" s="28"/>
      <c r="Q741" s="28"/>
      <c r="R741" s="28"/>
      <c r="S741" s="28"/>
      <c r="T741" s="28"/>
      <c r="U741" s="28"/>
      <c r="V741" s="28"/>
      <c r="W741" s="28"/>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row>
    <row r="742" ht="14.6" customHeight="1">
      <c r="A742" s="28"/>
      <c r="B742" s="46"/>
      <c r="C742" s="28"/>
      <c r="D742" s="28"/>
      <c r="E742" s="28"/>
      <c r="F742" s="28"/>
      <c r="G742" s="28"/>
      <c r="H742" s="28"/>
      <c r="I742" s="28"/>
      <c r="J742" s="28"/>
      <c r="K742" s="28"/>
      <c r="L742" s="27"/>
      <c r="M742" s="28"/>
      <c r="N742" s="28"/>
      <c r="O742" s="28"/>
      <c r="P742" s="28"/>
      <c r="Q742" s="28"/>
      <c r="R742" s="28"/>
      <c r="S742" s="28"/>
      <c r="T742" s="28"/>
      <c r="U742" s="28"/>
      <c r="V742" s="28"/>
      <c r="W742" s="28"/>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row>
    <row r="743" ht="14.6" customHeight="1">
      <c r="A743" s="28"/>
      <c r="B743" s="46"/>
      <c r="C743" s="28"/>
      <c r="D743" s="28"/>
      <c r="E743" s="28"/>
      <c r="F743" s="28"/>
      <c r="G743" s="28"/>
      <c r="H743" s="28"/>
      <c r="I743" s="28"/>
      <c r="J743" s="28"/>
      <c r="K743" s="28"/>
      <c r="L743" s="27"/>
      <c r="M743" s="28"/>
      <c r="N743" s="28"/>
      <c r="O743" s="28"/>
      <c r="P743" s="28"/>
      <c r="Q743" s="28"/>
      <c r="R743" s="28"/>
      <c r="S743" s="28"/>
      <c r="T743" s="28"/>
      <c r="U743" s="28"/>
      <c r="V743" s="28"/>
      <c r="W743" s="28"/>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row>
    <row r="744" ht="14.6" customHeight="1">
      <c r="A744" s="28"/>
      <c r="B744" s="46"/>
      <c r="C744" s="28"/>
      <c r="D744" s="28"/>
      <c r="E744" s="28"/>
      <c r="F744" s="28"/>
      <c r="G744" s="28"/>
      <c r="H744" s="28"/>
      <c r="I744" s="28"/>
      <c r="J744" s="28"/>
      <c r="K744" s="28"/>
      <c r="L744" s="27"/>
      <c r="M744" s="28"/>
      <c r="N744" s="28"/>
      <c r="O744" s="28"/>
      <c r="P744" s="28"/>
      <c r="Q744" s="28"/>
      <c r="R744" s="28"/>
      <c r="S744" s="28"/>
      <c r="T744" s="28"/>
      <c r="U744" s="28"/>
      <c r="V744" s="28"/>
      <c r="W744" s="28"/>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row>
    <row r="745" ht="14.6" customHeight="1">
      <c r="A745" s="28"/>
      <c r="B745" s="46"/>
      <c r="C745" s="28"/>
      <c r="D745" s="28"/>
      <c r="E745" s="28"/>
      <c r="F745" s="28"/>
      <c r="G745" s="28"/>
      <c r="H745" s="28"/>
      <c r="I745" s="28"/>
      <c r="J745" s="28"/>
      <c r="K745" s="28"/>
      <c r="L745" s="27"/>
      <c r="M745" s="28"/>
      <c r="N745" s="28"/>
      <c r="O745" s="28"/>
      <c r="P745" s="28"/>
      <c r="Q745" s="28"/>
      <c r="R745" s="28"/>
      <c r="S745" s="28"/>
      <c r="T745" s="28"/>
      <c r="U745" s="28"/>
      <c r="V745" s="28"/>
      <c r="W745" s="28"/>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row>
    <row r="746" ht="14.6" customHeight="1">
      <c r="A746" s="28"/>
      <c r="B746" s="46"/>
      <c r="C746" s="28"/>
      <c r="D746" s="28"/>
      <c r="E746" s="28"/>
      <c r="F746" s="28"/>
      <c r="G746" s="28"/>
      <c r="H746" s="28"/>
      <c r="I746" s="28"/>
      <c r="J746" s="28"/>
      <c r="K746" s="28"/>
      <c r="L746" s="27"/>
      <c r="M746" s="28"/>
      <c r="N746" s="28"/>
      <c r="O746" s="28"/>
      <c r="P746" s="28"/>
      <c r="Q746" s="28"/>
      <c r="R746" s="28"/>
      <c r="S746" s="28"/>
      <c r="T746" s="28"/>
      <c r="U746" s="28"/>
      <c r="V746" s="28"/>
      <c r="W746" s="28"/>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row>
    <row r="747" ht="14.6" customHeight="1">
      <c r="A747" s="28"/>
      <c r="B747" s="46"/>
      <c r="C747" s="28"/>
      <c r="D747" s="28"/>
      <c r="E747" s="28"/>
      <c r="F747" s="28"/>
      <c r="G747" s="28"/>
      <c r="H747" s="28"/>
      <c r="I747" s="28"/>
      <c r="J747" s="28"/>
      <c r="K747" s="28"/>
      <c r="L747" s="27"/>
      <c r="M747" s="28"/>
      <c r="N747" s="28"/>
      <c r="O747" s="28"/>
      <c r="P747" s="28"/>
      <c r="Q747" s="28"/>
      <c r="R747" s="28"/>
      <c r="S747" s="28"/>
      <c r="T747" s="28"/>
      <c r="U747" s="28"/>
      <c r="V747" s="28"/>
      <c r="W747" s="28"/>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row>
    <row r="748" ht="14.6" customHeight="1">
      <c r="A748" s="28"/>
      <c r="B748" s="46"/>
      <c r="C748" s="28"/>
      <c r="D748" s="28"/>
      <c r="E748" s="28"/>
      <c r="F748" s="28"/>
      <c r="G748" s="28"/>
      <c r="H748" s="28"/>
      <c r="I748" s="28"/>
      <c r="J748" s="28"/>
      <c r="K748" s="28"/>
      <c r="L748" s="27"/>
      <c r="M748" s="28"/>
      <c r="N748" s="28"/>
      <c r="O748" s="28"/>
      <c r="P748" s="28"/>
      <c r="Q748" s="28"/>
      <c r="R748" s="28"/>
      <c r="S748" s="28"/>
      <c r="T748" s="28"/>
      <c r="U748" s="28"/>
      <c r="V748" s="28"/>
      <c r="W748" s="28"/>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row>
    <row r="749" ht="14.6" customHeight="1">
      <c r="A749" s="28"/>
      <c r="B749" s="46"/>
      <c r="C749" s="28"/>
      <c r="D749" s="28"/>
      <c r="E749" s="28"/>
      <c r="F749" s="28"/>
      <c r="G749" s="28"/>
      <c r="H749" s="28"/>
      <c r="I749" s="28"/>
      <c r="J749" s="28"/>
      <c r="K749" s="28"/>
      <c r="L749" s="27"/>
      <c r="M749" s="28"/>
      <c r="N749" s="28"/>
      <c r="O749" s="28"/>
      <c r="P749" s="28"/>
      <c r="Q749" s="28"/>
      <c r="R749" s="28"/>
      <c r="S749" s="28"/>
      <c r="T749" s="28"/>
      <c r="U749" s="28"/>
      <c r="V749" s="28"/>
      <c r="W749" s="28"/>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row>
    <row r="750" ht="14.6" customHeight="1">
      <c r="A750" s="28"/>
      <c r="B750" s="46"/>
      <c r="C750" s="28"/>
      <c r="D750" s="28"/>
      <c r="E750" s="28"/>
      <c r="F750" s="28"/>
      <c r="G750" s="28"/>
      <c r="H750" s="28"/>
      <c r="I750" s="28"/>
      <c r="J750" s="28"/>
      <c r="K750" s="28"/>
      <c r="L750" s="27"/>
      <c r="M750" s="28"/>
      <c r="N750" s="28"/>
      <c r="O750" s="28"/>
      <c r="P750" s="28"/>
      <c r="Q750" s="28"/>
      <c r="R750" s="28"/>
      <c r="S750" s="28"/>
      <c r="T750" s="28"/>
      <c r="U750" s="28"/>
      <c r="V750" s="28"/>
      <c r="W750" s="28"/>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row>
    <row r="751" ht="14.6" customHeight="1">
      <c r="A751" s="28"/>
      <c r="B751" s="46"/>
      <c r="C751" s="28"/>
      <c r="D751" s="28"/>
      <c r="E751" s="28"/>
      <c r="F751" s="28"/>
      <c r="G751" s="28"/>
      <c r="H751" s="28"/>
      <c r="I751" s="28"/>
      <c r="J751" s="28"/>
      <c r="K751" s="28"/>
      <c r="L751" s="27"/>
      <c r="M751" s="28"/>
      <c r="N751" s="28"/>
      <c r="O751" s="28"/>
      <c r="P751" s="28"/>
      <c r="Q751" s="28"/>
      <c r="R751" s="28"/>
      <c r="S751" s="28"/>
      <c r="T751" s="28"/>
      <c r="U751" s="28"/>
      <c r="V751" s="28"/>
      <c r="W751" s="28"/>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row>
    <row r="752" ht="14.6" customHeight="1">
      <c r="A752" s="28"/>
      <c r="B752" s="46"/>
      <c r="C752" s="28"/>
      <c r="D752" s="28"/>
      <c r="E752" s="28"/>
      <c r="F752" s="28"/>
      <c r="G752" s="28"/>
      <c r="H752" s="28"/>
      <c r="I752" s="28"/>
      <c r="J752" s="28"/>
      <c r="K752" s="28"/>
      <c r="L752" s="27"/>
      <c r="M752" s="28"/>
      <c r="N752" s="28"/>
      <c r="O752" s="28"/>
      <c r="P752" s="28"/>
      <c r="Q752" s="28"/>
      <c r="R752" s="28"/>
      <c r="S752" s="28"/>
      <c r="T752" s="28"/>
      <c r="U752" s="28"/>
      <c r="V752" s="28"/>
      <c r="W752" s="28"/>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row>
    <row r="753" ht="14.6" customHeight="1">
      <c r="A753" s="28"/>
      <c r="B753" s="46"/>
      <c r="C753" s="28"/>
      <c r="D753" s="28"/>
      <c r="E753" s="28"/>
      <c r="F753" s="28"/>
      <c r="G753" s="28"/>
      <c r="H753" s="28"/>
      <c r="I753" s="28"/>
      <c r="J753" s="28"/>
      <c r="K753" s="28"/>
      <c r="L753" s="27"/>
      <c r="M753" s="28"/>
      <c r="N753" s="28"/>
      <c r="O753" s="28"/>
      <c r="P753" s="28"/>
      <c r="Q753" s="28"/>
      <c r="R753" s="28"/>
      <c r="S753" s="28"/>
      <c r="T753" s="28"/>
      <c r="U753" s="28"/>
      <c r="V753" s="28"/>
      <c r="W753" s="28"/>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row>
    <row r="754" ht="14.6" customHeight="1">
      <c r="A754" s="28"/>
      <c r="B754" s="46"/>
      <c r="C754" s="28"/>
      <c r="D754" s="28"/>
      <c r="E754" s="28"/>
      <c r="F754" s="28"/>
      <c r="G754" s="28"/>
      <c r="H754" s="28"/>
      <c r="I754" s="28"/>
      <c r="J754" s="28"/>
      <c r="K754" s="28"/>
      <c r="L754" s="27"/>
      <c r="M754" s="28"/>
      <c r="N754" s="28"/>
      <c r="O754" s="28"/>
      <c r="P754" s="28"/>
      <c r="Q754" s="28"/>
      <c r="R754" s="28"/>
      <c r="S754" s="28"/>
      <c r="T754" s="28"/>
      <c r="U754" s="28"/>
      <c r="V754" s="28"/>
      <c r="W754" s="28"/>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row>
    <row r="755" ht="14.6" customHeight="1">
      <c r="A755" s="28"/>
      <c r="B755" s="46"/>
      <c r="C755" s="28"/>
      <c r="D755" s="28"/>
      <c r="E755" s="28"/>
      <c r="F755" s="28"/>
      <c r="G755" s="28"/>
      <c r="H755" s="28"/>
      <c r="I755" s="28"/>
      <c r="J755" s="28"/>
      <c r="K755" s="28"/>
      <c r="L755" s="27"/>
      <c r="M755" s="28"/>
      <c r="N755" s="28"/>
      <c r="O755" s="28"/>
      <c r="P755" s="28"/>
      <c r="Q755" s="28"/>
      <c r="R755" s="28"/>
      <c r="S755" s="28"/>
      <c r="T755" s="28"/>
      <c r="U755" s="28"/>
      <c r="V755" s="28"/>
      <c r="W755" s="28"/>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row>
    <row r="756" ht="14.6" customHeight="1">
      <c r="A756" s="28"/>
      <c r="B756" s="46"/>
      <c r="C756" s="28"/>
      <c r="D756" s="28"/>
      <c r="E756" s="28"/>
      <c r="F756" s="28"/>
      <c r="G756" s="28"/>
      <c r="H756" s="28"/>
      <c r="I756" s="28"/>
      <c r="J756" s="28"/>
      <c r="K756" s="28"/>
      <c r="L756" s="27"/>
      <c r="M756" s="28"/>
      <c r="N756" s="28"/>
      <c r="O756" s="28"/>
      <c r="P756" s="28"/>
      <c r="Q756" s="28"/>
      <c r="R756" s="28"/>
      <c r="S756" s="28"/>
      <c r="T756" s="28"/>
      <c r="U756" s="28"/>
      <c r="V756" s="28"/>
      <c r="W756" s="28"/>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row>
    <row r="757" ht="14.6" customHeight="1">
      <c r="A757" s="28"/>
      <c r="B757" s="46"/>
      <c r="C757" s="28"/>
      <c r="D757" s="28"/>
      <c r="E757" s="28"/>
      <c r="F757" s="28"/>
      <c r="G757" s="28"/>
      <c r="H757" s="28"/>
      <c r="I757" s="28"/>
      <c r="J757" s="28"/>
      <c r="K757" s="28"/>
      <c r="L757" s="27"/>
      <c r="M757" s="28"/>
      <c r="N757" s="28"/>
      <c r="O757" s="28"/>
      <c r="P757" s="28"/>
      <c r="Q757" s="28"/>
      <c r="R757" s="28"/>
      <c r="S757" s="28"/>
      <c r="T757" s="28"/>
      <c r="U757" s="28"/>
      <c r="V757" s="28"/>
      <c r="W757" s="28"/>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row>
    <row r="758" ht="14.6" customHeight="1">
      <c r="A758" s="28"/>
      <c r="B758" s="46"/>
      <c r="C758" s="28"/>
      <c r="D758" s="28"/>
      <c r="E758" s="28"/>
      <c r="F758" s="28"/>
      <c r="G758" s="28"/>
      <c r="H758" s="28"/>
      <c r="I758" s="28"/>
      <c r="J758" s="28"/>
      <c r="K758" s="28"/>
      <c r="L758" s="27"/>
      <c r="M758" s="28"/>
      <c r="N758" s="28"/>
      <c r="O758" s="28"/>
      <c r="P758" s="28"/>
      <c r="Q758" s="28"/>
      <c r="R758" s="28"/>
      <c r="S758" s="28"/>
      <c r="T758" s="28"/>
      <c r="U758" s="28"/>
      <c r="V758" s="28"/>
      <c r="W758" s="28"/>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row>
    <row r="759" ht="14.6" customHeight="1">
      <c r="A759" s="28"/>
      <c r="B759" s="46"/>
      <c r="C759" s="28"/>
      <c r="D759" s="28"/>
      <c r="E759" s="28"/>
      <c r="F759" s="28"/>
      <c r="G759" s="28"/>
      <c r="H759" s="28"/>
      <c r="I759" s="28"/>
      <c r="J759" s="28"/>
      <c r="K759" s="28"/>
      <c r="L759" s="27"/>
      <c r="M759" s="28"/>
      <c r="N759" s="28"/>
      <c r="O759" s="28"/>
      <c r="P759" s="28"/>
      <c r="Q759" s="28"/>
      <c r="R759" s="28"/>
      <c r="S759" s="28"/>
      <c r="T759" s="28"/>
      <c r="U759" s="28"/>
      <c r="V759" s="28"/>
      <c r="W759" s="28"/>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row>
    <row r="760" ht="14.6" customHeight="1">
      <c r="A760" s="28"/>
      <c r="B760" s="46"/>
      <c r="C760" s="28"/>
      <c r="D760" s="28"/>
      <c r="E760" s="28"/>
      <c r="F760" s="28"/>
      <c r="G760" s="28"/>
      <c r="H760" s="28"/>
      <c r="I760" s="28"/>
      <c r="J760" s="28"/>
      <c r="K760" s="28"/>
      <c r="L760" s="27"/>
      <c r="M760" s="28"/>
      <c r="N760" s="28"/>
      <c r="O760" s="28"/>
      <c r="P760" s="28"/>
      <c r="Q760" s="28"/>
      <c r="R760" s="28"/>
      <c r="S760" s="28"/>
      <c r="T760" s="28"/>
      <c r="U760" s="28"/>
      <c r="V760" s="28"/>
      <c r="W760" s="28"/>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row>
    <row r="761" ht="14.6" customHeight="1">
      <c r="A761" s="28"/>
      <c r="B761" s="46"/>
      <c r="C761" s="28"/>
      <c r="D761" s="28"/>
      <c r="E761" s="28"/>
      <c r="F761" s="28"/>
      <c r="G761" s="28"/>
      <c r="H761" s="28"/>
      <c r="I761" s="28"/>
      <c r="J761" s="28"/>
      <c r="K761" s="28"/>
      <c r="L761" s="27"/>
      <c r="M761" s="28"/>
      <c r="N761" s="28"/>
      <c r="O761" s="28"/>
      <c r="P761" s="28"/>
      <c r="Q761" s="28"/>
      <c r="R761" s="28"/>
      <c r="S761" s="28"/>
      <c r="T761" s="28"/>
      <c r="U761" s="28"/>
      <c r="V761" s="28"/>
      <c r="W761" s="28"/>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row>
    <row r="762" ht="14.6" customHeight="1">
      <c r="A762" s="28"/>
      <c r="B762" s="46"/>
      <c r="C762" s="28"/>
      <c r="D762" s="28"/>
      <c r="E762" s="28"/>
      <c r="F762" s="28"/>
      <c r="G762" s="28"/>
      <c r="H762" s="28"/>
      <c r="I762" s="28"/>
      <c r="J762" s="28"/>
      <c r="K762" s="28"/>
      <c r="L762" s="27"/>
      <c r="M762" s="28"/>
      <c r="N762" s="28"/>
      <c r="O762" s="28"/>
      <c r="P762" s="28"/>
      <c r="Q762" s="28"/>
      <c r="R762" s="28"/>
      <c r="S762" s="28"/>
      <c r="T762" s="28"/>
      <c r="U762" s="28"/>
      <c r="V762" s="28"/>
      <c r="W762" s="28"/>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row>
    <row r="763" ht="14.6" customHeight="1">
      <c r="A763" s="28"/>
      <c r="B763" s="46"/>
      <c r="C763" s="28"/>
      <c r="D763" s="28"/>
      <c r="E763" s="28"/>
      <c r="F763" s="28"/>
      <c r="G763" s="28"/>
      <c r="H763" s="28"/>
      <c r="I763" s="28"/>
      <c r="J763" s="28"/>
      <c r="K763" s="28"/>
      <c r="L763" s="27"/>
      <c r="M763" s="28"/>
      <c r="N763" s="28"/>
      <c r="O763" s="28"/>
      <c r="P763" s="28"/>
      <c r="Q763" s="28"/>
      <c r="R763" s="28"/>
      <c r="S763" s="28"/>
      <c r="T763" s="28"/>
      <c r="U763" s="28"/>
      <c r="V763" s="28"/>
      <c r="W763" s="28"/>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row>
    <row r="764" ht="14.6" customHeight="1">
      <c r="A764" s="28"/>
      <c r="B764" s="46"/>
      <c r="C764" s="28"/>
      <c r="D764" s="28"/>
      <c r="E764" s="28"/>
      <c r="F764" s="28"/>
      <c r="G764" s="28"/>
      <c r="H764" s="28"/>
      <c r="I764" s="28"/>
      <c r="J764" s="28"/>
      <c r="K764" s="28"/>
      <c r="L764" s="27"/>
      <c r="M764" s="28"/>
      <c r="N764" s="28"/>
      <c r="O764" s="28"/>
      <c r="P764" s="28"/>
      <c r="Q764" s="28"/>
      <c r="R764" s="28"/>
      <c r="S764" s="28"/>
      <c r="T764" s="28"/>
      <c r="U764" s="28"/>
      <c r="V764" s="28"/>
      <c r="W764" s="28"/>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row>
    <row r="765" ht="14.6" customHeight="1">
      <c r="A765" s="28"/>
      <c r="B765" s="46"/>
      <c r="C765" s="28"/>
      <c r="D765" s="28"/>
      <c r="E765" s="28"/>
      <c r="F765" s="28"/>
      <c r="G765" s="28"/>
      <c r="H765" s="28"/>
      <c r="I765" s="28"/>
      <c r="J765" s="28"/>
      <c r="K765" s="28"/>
      <c r="L765" s="27"/>
      <c r="M765" s="28"/>
      <c r="N765" s="28"/>
      <c r="O765" s="28"/>
      <c r="P765" s="28"/>
      <c r="Q765" s="28"/>
      <c r="R765" s="28"/>
      <c r="S765" s="28"/>
      <c r="T765" s="28"/>
      <c r="U765" s="28"/>
      <c r="V765" s="28"/>
      <c r="W765" s="28"/>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row>
    <row r="766" ht="14.6" customHeight="1">
      <c r="A766" s="28"/>
      <c r="B766" s="46"/>
      <c r="C766" s="28"/>
      <c r="D766" s="28"/>
      <c r="E766" s="28"/>
      <c r="F766" s="28"/>
      <c r="G766" s="28"/>
      <c r="H766" s="28"/>
      <c r="I766" s="28"/>
      <c r="J766" s="28"/>
      <c r="K766" s="28"/>
      <c r="L766" s="27"/>
      <c r="M766" s="28"/>
      <c r="N766" s="28"/>
      <c r="O766" s="28"/>
      <c r="P766" s="28"/>
      <c r="Q766" s="28"/>
      <c r="R766" s="28"/>
      <c r="S766" s="28"/>
      <c r="T766" s="28"/>
      <c r="U766" s="28"/>
      <c r="V766" s="28"/>
      <c r="W766" s="28"/>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row>
    <row r="767" ht="14.6" customHeight="1">
      <c r="A767" s="28"/>
      <c r="B767" s="46"/>
      <c r="C767" s="28"/>
      <c r="D767" s="28"/>
      <c r="E767" s="28"/>
      <c r="F767" s="28"/>
      <c r="G767" s="28"/>
      <c r="H767" s="28"/>
      <c r="I767" s="28"/>
      <c r="J767" s="28"/>
      <c r="K767" s="28"/>
      <c r="L767" s="27"/>
      <c r="M767" s="28"/>
      <c r="N767" s="28"/>
      <c r="O767" s="28"/>
      <c r="P767" s="28"/>
      <c r="Q767" s="28"/>
      <c r="R767" s="28"/>
      <c r="S767" s="28"/>
      <c r="T767" s="28"/>
      <c r="U767" s="28"/>
      <c r="V767" s="28"/>
      <c r="W767" s="28"/>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row>
    <row r="768" ht="14.6" customHeight="1">
      <c r="A768" s="28"/>
      <c r="B768" s="46"/>
      <c r="C768" s="28"/>
      <c r="D768" s="28"/>
      <c r="E768" s="28"/>
      <c r="F768" s="28"/>
      <c r="G768" s="28"/>
      <c r="H768" s="28"/>
      <c r="I768" s="28"/>
      <c r="J768" s="28"/>
      <c r="K768" s="28"/>
      <c r="L768" s="27"/>
      <c r="M768" s="28"/>
      <c r="N768" s="28"/>
      <c r="O768" s="28"/>
      <c r="P768" s="28"/>
      <c r="Q768" s="28"/>
      <c r="R768" s="28"/>
      <c r="S768" s="28"/>
      <c r="T768" s="28"/>
      <c r="U768" s="28"/>
      <c r="V768" s="28"/>
      <c r="W768" s="28"/>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row>
    <row r="769" ht="14.6" customHeight="1">
      <c r="A769" s="28"/>
      <c r="B769" s="46"/>
      <c r="C769" s="28"/>
      <c r="D769" s="28"/>
      <c r="E769" s="28"/>
      <c r="F769" s="28"/>
      <c r="G769" s="28"/>
      <c r="H769" s="28"/>
      <c r="I769" s="28"/>
      <c r="J769" s="28"/>
      <c r="K769" s="28"/>
      <c r="L769" s="27"/>
      <c r="M769" s="28"/>
      <c r="N769" s="28"/>
      <c r="O769" s="28"/>
      <c r="P769" s="28"/>
      <c r="Q769" s="28"/>
      <c r="R769" s="28"/>
      <c r="S769" s="28"/>
      <c r="T769" s="28"/>
      <c r="U769" s="28"/>
      <c r="V769" s="28"/>
      <c r="W769" s="28"/>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row>
    <row r="770" ht="14.6" customHeight="1">
      <c r="A770" s="28"/>
      <c r="B770" s="46"/>
      <c r="C770" s="28"/>
      <c r="D770" s="28"/>
      <c r="E770" s="28"/>
      <c r="F770" s="28"/>
      <c r="G770" s="28"/>
      <c r="H770" s="28"/>
      <c r="I770" s="28"/>
      <c r="J770" s="28"/>
      <c r="K770" s="28"/>
      <c r="L770" s="27"/>
      <c r="M770" s="28"/>
      <c r="N770" s="28"/>
      <c r="O770" s="28"/>
      <c r="P770" s="28"/>
      <c r="Q770" s="28"/>
      <c r="R770" s="28"/>
      <c r="S770" s="28"/>
      <c r="T770" s="28"/>
      <c r="U770" s="28"/>
      <c r="V770" s="28"/>
      <c r="W770" s="28"/>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row>
    <row r="771" ht="14.6" customHeight="1">
      <c r="A771" s="28"/>
      <c r="B771" s="46"/>
      <c r="C771" s="28"/>
      <c r="D771" s="28"/>
      <c r="E771" s="28"/>
      <c r="F771" s="28"/>
      <c r="G771" s="28"/>
      <c r="H771" s="28"/>
      <c r="I771" s="28"/>
      <c r="J771" s="28"/>
      <c r="K771" s="28"/>
      <c r="L771" s="27"/>
      <c r="M771" s="28"/>
      <c r="N771" s="28"/>
      <c r="O771" s="28"/>
      <c r="P771" s="28"/>
      <c r="Q771" s="28"/>
      <c r="R771" s="28"/>
      <c r="S771" s="28"/>
      <c r="T771" s="28"/>
      <c r="U771" s="28"/>
      <c r="V771" s="28"/>
      <c r="W771" s="28"/>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row>
    <row r="772" ht="14.6" customHeight="1">
      <c r="A772" s="28"/>
      <c r="B772" s="46"/>
      <c r="C772" s="28"/>
      <c r="D772" s="28"/>
      <c r="E772" s="28"/>
      <c r="F772" s="28"/>
      <c r="G772" s="28"/>
      <c r="H772" s="28"/>
      <c r="I772" s="28"/>
      <c r="J772" s="28"/>
      <c r="K772" s="28"/>
      <c r="L772" s="27"/>
      <c r="M772" s="28"/>
      <c r="N772" s="28"/>
      <c r="O772" s="28"/>
      <c r="P772" s="28"/>
      <c r="Q772" s="28"/>
      <c r="R772" s="28"/>
      <c r="S772" s="28"/>
      <c r="T772" s="28"/>
      <c r="U772" s="28"/>
      <c r="V772" s="28"/>
      <c r="W772" s="28"/>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row>
    <row r="773" ht="14.6" customHeight="1">
      <c r="A773" s="28"/>
      <c r="B773" s="46"/>
      <c r="C773" s="28"/>
      <c r="D773" s="28"/>
      <c r="E773" s="28"/>
      <c r="F773" s="28"/>
      <c r="G773" s="28"/>
      <c r="H773" s="28"/>
      <c r="I773" s="28"/>
      <c r="J773" s="28"/>
      <c r="K773" s="28"/>
      <c r="L773" s="27"/>
      <c r="M773" s="28"/>
      <c r="N773" s="28"/>
      <c r="O773" s="28"/>
      <c r="P773" s="28"/>
      <c r="Q773" s="28"/>
      <c r="R773" s="28"/>
      <c r="S773" s="28"/>
      <c r="T773" s="28"/>
      <c r="U773" s="28"/>
      <c r="V773" s="28"/>
      <c r="W773" s="28"/>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row>
    <row r="774" ht="14.6" customHeight="1">
      <c r="A774" s="28"/>
      <c r="B774" s="46"/>
      <c r="C774" s="28"/>
      <c r="D774" s="28"/>
      <c r="E774" s="28"/>
      <c r="F774" s="28"/>
      <c r="G774" s="28"/>
      <c r="H774" s="28"/>
      <c r="I774" s="28"/>
      <c r="J774" s="28"/>
      <c r="K774" s="28"/>
      <c r="L774" s="27"/>
      <c r="M774" s="28"/>
      <c r="N774" s="28"/>
      <c r="O774" s="28"/>
      <c r="P774" s="28"/>
      <c r="Q774" s="28"/>
      <c r="R774" s="28"/>
      <c r="S774" s="28"/>
      <c r="T774" s="28"/>
      <c r="U774" s="28"/>
      <c r="V774" s="28"/>
      <c r="W774" s="28"/>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row>
    <row r="775" ht="14.6" customHeight="1">
      <c r="A775" s="28"/>
      <c r="B775" s="46"/>
      <c r="C775" s="28"/>
      <c r="D775" s="28"/>
      <c r="E775" s="28"/>
      <c r="F775" s="28"/>
      <c r="G775" s="28"/>
      <c r="H775" s="28"/>
      <c r="I775" s="28"/>
      <c r="J775" s="28"/>
      <c r="K775" s="28"/>
      <c r="L775" s="27"/>
      <c r="M775" s="28"/>
      <c r="N775" s="28"/>
      <c r="O775" s="28"/>
      <c r="P775" s="28"/>
      <c r="Q775" s="28"/>
      <c r="R775" s="28"/>
      <c r="S775" s="28"/>
      <c r="T775" s="28"/>
      <c r="U775" s="28"/>
      <c r="V775" s="28"/>
      <c r="W775" s="28"/>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row>
    <row r="776" ht="14.6" customHeight="1">
      <c r="A776" s="28"/>
      <c r="B776" s="46"/>
      <c r="C776" s="28"/>
      <c r="D776" s="28"/>
      <c r="E776" s="28"/>
      <c r="F776" s="28"/>
      <c r="G776" s="28"/>
      <c r="H776" s="28"/>
      <c r="I776" s="28"/>
      <c r="J776" s="28"/>
      <c r="K776" s="28"/>
      <c r="L776" s="27"/>
      <c r="M776" s="28"/>
      <c r="N776" s="28"/>
      <c r="O776" s="28"/>
      <c r="P776" s="28"/>
      <c r="Q776" s="28"/>
      <c r="R776" s="28"/>
      <c r="S776" s="28"/>
      <c r="T776" s="28"/>
      <c r="U776" s="28"/>
      <c r="V776" s="28"/>
      <c r="W776" s="28"/>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row>
    <row r="777" ht="14.6" customHeight="1">
      <c r="A777" s="28"/>
      <c r="B777" s="46"/>
      <c r="C777" s="28"/>
      <c r="D777" s="28"/>
      <c r="E777" s="28"/>
      <c r="F777" s="28"/>
      <c r="G777" s="28"/>
      <c r="H777" s="28"/>
      <c r="I777" s="28"/>
      <c r="J777" s="28"/>
      <c r="K777" s="28"/>
      <c r="L777" s="27"/>
      <c r="M777" s="28"/>
      <c r="N777" s="28"/>
      <c r="O777" s="28"/>
      <c r="P777" s="28"/>
      <c r="Q777" s="28"/>
      <c r="R777" s="28"/>
      <c r="S777" s="28"/>
      <c r="T777" s="28"/>
      <c r="U777" s="28"/>
      <c r="V777" s="28"/>
      <c r="W777" s="28"/>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row>
    <row r="778" ht="14.6" customHeight="1">
      <c r="A778" s="28"/>
      <c r="B778" s="46"/>
      <c r="C778" s="28"/>
      <c r="D778" s="28"/>
      <c r="E778" s="28"/>
      <c r="F778" s="28"/>
      <c r="G778" s="28"/>
      <c r="H778" s="28"/>
      <c r="I778" s="28"/>
      <c r="J778" s="28"/>
      <c r="K778" s="28"/>
      <c r="L778" s="27"/>
      <c r="M778" s="28"/>
      <c r="N778" s="28"/>
      <c r="O778" s="28"/>
      <c r="P778" s="28"/>
      <c r="Q778" s="28"/>
      <c r="R778" s="28"/>
      <c r="S778" s="28"/>
      <c r="T778" s="28"/>
      <c r="U778" s="28"/>
      <c r="V778" s="28"/>
      <c r="W778" s="28"/>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row>
    <row r="779" ht="14.6" customHeight="1">
      <c r="A779" s="28"/>
      <c r="B779" s="46"/>
      <c r="C779" s="28"/>
      <c r="D779" s="28"/>
      <c r="E779" s="28"/>
      <c r="F779" s="28"/>
      <c r="G779" s="28"/>
      <c r="H779" s="28"/>
      <c r="I779" s="28"/>
      <c r="J779" s="28"/>
      <c r="K779" s="28"/>
      <c r="L779" s="27"/>
      <c r="M779" s="28"/>
      <c r="N779" s="28"/>
      <c r="O779" s="28"/>
      <c r="P779" s="28"/>
      <c r="Q779" s="28"/>
      <c r="R779" s="28"/>
      <c r="S779" s="28"/>
      <c r="T779" s="28"/>
      <c r="U779" s="28"/>
      <c r="V779" s="28"/>
      <c r="W779" s="28"/>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row>
    <row r="780" ht="14.6" customHeight="1">
      <c r="A780" s="28"/>
      <c r="B780" s="46"/>
      <c r="C780" s="28"/>
      <c r="D780" s="28"/>
      <c r="E780" s="28"/>
      <c r="F780" s="28"/>
      <c r="G780" s="28"/>
      <c r="H780" s="28"/>
      <c r="I780" s="28"/>
      <c r="J780" s="28"/>
      <c r="K780" s="28"/>
      <c r="L780" s="27"/>
      <c r="M780" s="28"/>
      <c r="N780" s="28"/>
      <c r="O780" s="28"/>
      <c r="P780" s="28"/>
      <c r="Q780" s="28"/>
      <c r="R780" s="28"/>
      <c r="S780" s="28"/>
      <c r="T780" s="28"/>
      <c r="U780" s="28"/>
      <c r="V780" s="28"/>
      <c r="W780" s="28"/>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row>
    <row r="781" ht="14.6" customHeight="1">
      <c r="A781" s="28"/>
      <c r="B781" s="46"/>
      <c r="C781" s="28"/>
      <c r="D781" s="28"/>
      <c r="E781" s="28"/>
      <c r="F781" s="28"/>
      <c r="G781" s="28"/>
      <c r="H781" s="28"/>
      <c r="I781" s="28"/>
      <c r="J781" s="28"/>
      <c r="K781" s="28"/>
      <c r="L781" s="27"/>
      <c r="M781" s="28"/>
      <c r="N781" s="28"/>
      <c r="O781" s="28"/>
      <c r="P781" s="28"/>
      <c r="Q781" s="28"/>
      <c r="R781" s="28"/>
      <c r="S781" s="28"/>
      <c r="T781" s="28"/>
      <c r="U781" s="28"/>
      <c r="V781" s="28"/>
      <c r="W781" s="28"/>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row>
    <row r="782" ht="14.6" customHeight="1">
      <c r="A782" s="28"/>
      <c r="B782" s="46"/>
      <c r="C782" s="28"/>
      <c r="D782" s="28"/>
      <c r="E782" s="28"/>
      <c r="F782" s="28"/>
      <c r="G782" s="28"/>
      <c r="H782" s="28"/>
      <c r="I782" s="28"/>
      <c r="J782" s="28"/>
      <c r="K782" s="28"/>
      <c r="L782" s="27"/>
      <c r="M782" s="28"/>
      <c r="N782" s="28"/>
      <c r="O782" s="28"/>
      <c r="P782" s="28"/>
      <c r="Q782" s="28"/>
      <c r="R782" s="28"/>
      <c r="S782" s="28"/>
      <c r="T782" s="28"/>
      <c r="U782" s="28"/>
      <c r="V782" s="28"/>
      <c r="W782" s="28"/>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row>
    <row r="783" ht="14.6" customHeight="1">
      <c r="A783" s="28"/>
      <c r="B783" s="46"/>
      <c r="C783" s="28"/>
      <c r="D783" s="28"/>
      <c r="E783" s="28"/>
      <c r="F783" s="28"/>
      <c r="G783" s="28"/>
      <c r="H783" s="28"/>
      <c r="I783" s="28"/>
      <c r="J783" s="28"/>
      <c r="K783" s="28"/>
      <c r="L783" s="27"/>
      <c r="M783" s="28"/>
      <c r="N783" s="28"/>
      <c r="O783" s="28"/>
      <c r="P783" s="28"/>
      <c r="Q783" s="28"/>
      <c r="R783" s="28"/>
      <c r="S783" s="28"/>
      <c r="T783" s="28"/>
      <c r="U783" s="28"/>
      <c r="V783" s="28"/>
      <c r="W783" s="28"/>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row>
    <row r="784" ht="14.6" customHeight="1">
      <c r="A784" s="28"/>
      <c r="B784" s="46"/>
      <c r="C784" s="28"/>
      <c r="D784" s="28"/>
      <c r="E784" s="28"/>
      <c r="F784" s="28"/>
      <c r="G784" s="28"/>
      <c r="H784" s="28"/>
      <c r="I784" s="28"/>
      <c r="J784" s="28"/>
      <c r="K784" s="28"/>
      <c r="L784" s="27"/>
      <c r="M784" s="28"/>
      <c r="N784" s="28"/>
      <c r="O784" s="28"/>
      <c r="P784" s="28"/>
      <c r="Q784" s="28"/>
      <c r="R784" s="28"/>
      <c r="S784" s="28"/>
      <c r="T784" s="28"/>
      <c r="U784" s="28"/>
      <c r="V784" s="28"/>
      <c r="W784" s="28"/>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row>
    <row r="785" ht="14.6" customHeight="1">
      <c r="A785" s="28"/>
      <c r="B785" s="46"/>
      <c r="C785" s="28"/>
      <c r="D785" s="28"/>
      <c r="E785" s="28"/>
      <c r="F785" s="28"/>
      <c r="G785" s="28"/>
      <c r="H785" s="28"/>
      <c r="I785" s="28"/>
      <c r="J785" s="28"/>
      <c r="K785" s="28"/>
      <c r="L785" s="27"/>
      <c r="M785" s="28"/>
      <c r="N785" s="28"/>
      <c r="O785" s="28"/>
      <c r="P785" s="28"/>
      <c r="Q785" s="28"/>
      <c r="R785" s="28"/>
      <c r="S785" s="28"/>
      <c r="T785" s="28"/>
      <c r="U785" s="28"/>
      <c r="V785" s="28"/>
      <c r="W785" s="28"/>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row>
    <row r="786" ht="14.6" customHeight="1">
      <c r="A786" s="28"/>
      <c r="B786" s="46"/>
      <c r="C786" s="28"/>
      <c r="D786" s="28"/>
      <c r="E786" s="28"/>
      <c r="F786" s="28"/>
      <c r="G786" s="28"/>
      <c r="H786" s="28"/>
      <c r="I786" s="28"/>
      <c r="J786" s="28"/>
      <c r="K786" s="28"/>
      <c r="L786" s="27"/>
      <c r="M786" s="28"/>
      <c r="N786" s="28"/>
      <c r="O786" s="28"/>
      <c r="P786" s="28"/>
      <c r="Q786" s="28"/>
      <c r="R786" s="28"/>
      <c r="S786" s="28"/>
      <c r="T786" s="28"/>
      <c r="U786" s="28"/>
      <c r="V786" s="28"/>
      <c r="W786" s="28"/>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row>
    <row r="787" ht="14.6" customHeight="1">
      <c r="A787" s="28"/>
      <c r="B787" s="46"/>
      <c r="C787" s="28"/>
      <c r="D787" s="28"/>
      <c r="E787" s="28"/>
      <c r="F787" s="28"/>
      <c r="G787" s="28"/>
      <c r="H787" s="28"/>
      <c r="I787" s="28"/>
      <c r="J787" s="28"/>
      <c r="K787" s="28"/>
      <c r="L787" s="27"/>
      <c r="M787" s="28"/>
      <c r="N787" s="28"/>
      <c r="O787" s="28"/>
      <c r="P787" s="28"/>
      <c r="Q787" s="28"/>
      <c r="R787" s="28"/>
      <c r="S787" s="28"/>
      <c r="T787" s="28"/>
      <c r="U787" s="28"/>
      <c r="V787" s="28"/>
      <c r="W787" s="28"/>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row>
    <row r="788" ht="14.6" customHeight="1">
      <c r="A788" s="28"/>
      <c r="B788" s="46"/>
      <c r="C788" s="28"/>
      <c r="D788" s="28"/>
      <c r="E788" s="28"/>
      <c r="F788" s="28"/>
      <c r="G788" s="28"/>
      <c r="H788" s="28"/>
      <c r="I788" s="28"/>
      <c r="J788" s="28"/>
      <c r="K788" s="28"/>
      <c r="L788" s="27"/>
      <c r="M788" s="28"/>
      <c r="N788" s="28"/>
      <c r="O788" s="28"/>
      <c r="P788" s="28"/>
      <c r="Q788" s="28"/>
      <c r="R788" s="28"/>
      <c r="S788" s="28"/>
      <c r="T788" s="28"/>
      <c r="U788" s="28"/>
      <c r="V788" s="28"/>
      <c r="W788" s="28"/>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row>
    <row r="789" ht="14.6" customHeight="1">
      <c r="A789" s="28"/>
      <c r="B789" s="46"/>
      <c r="C789" s="28"/>
      <c r="D789" s="28"/>
      <c r="E789" s="28"/>
      <c r="F789" s="28"/>
      <c r="G789" s="28"/>
      <c r="H789" s="28"/>
      <c r="I789" s="28"/>
      <c r="J789" s="28"/>
      <c r="K789" s="28"/>
      <c r="L789" s="27"/>
      <c r="M789" s="28"/>
      <c r="N789" s="28"/>
      <c r="O789" s="28"/>
      <c r="P789" s="28"/>
      <c r="Q789" s="28"/>
      <c r="R789" s="28"/>
      <c r="S789" s="28"/>
      <c r="T789" s="28"/>
      <c r="U789" s="28"/>
      <c r="V789" s="28"/>
      <c r="W789" s="28"/>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row>
    <row r="790" ht="14.6" customHeight="1">
      <c r="A790" s="28"/>
      <c r="B790" s="46"/>
      <c r="C790" s="28"/>
      <c r="D790" s="28"/>
      <c r="E790" s="28"/>
      <c r="F790" s="28"/>
      <c r="G790" s="28"/>
      <c r="H790" s="28"/>
      <c r="I790" s="28"/>
      <c r="J790" s="28"/>
      <c r="K790" s="28"/>
      <c r="L790" s="27"/>
      <c r="M790" s="28"/>
      <c r="N790" s="28"/>
      <c r="O790" s="28"/>
      <c r="P790" s="28"/>
      <c r="Q790" s="28"/>
      <c r="R790" s="28"/>
      <c r="S790" s="28"/>
      <c r="T790" s="28"/>
      <c r="U790" s="28"/>
      <c r="V790" s="28"/>
      <c r="W790" s="28"/>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row>
    <row r="791" ht="14.6" customHeight="1">
      <c r="A791" s="28"/>
      <c r="B791" s="46"/>
      <c r="C791" s="28"/>
      <c r="D791" s="28"/>
      <c r="E791" s="28"/>
      <c r="F791" s="28"/>
      <c r="G791" s="28"/>
      <c r="H791" s="28"/>
      <c r="I791" s="28"/>
      <c r="J791" s="28"/>
      <c r="K791" s="28"/>
      <c r="L791" s="27"/>
      <c r="M791" s="28"/>
      <c r="N791" s="28"/>
      <c r="O791" s="28"/>
      <c r="P791" s="28"/>
      <c r="Q791" s="28"/>
      <c r="R791" s="28"/>
      <c r="S791" s="28"/>
      <c r="T791" s="28"/>
      <c r="U791" s="28"/>
      <c r="V791" s="28"/>
      <c r="W791" s="28"/>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row>
    <row r="792" ht="14.6" customHeight="1">
      <c r="A792" s="28"/>
      <c r="B792" s="46"/>
      <c r="C792" s="28"/>
      <c r="D792" s="28"/>
      <c r="E792" s="28"/>
      <c r="F792" s="28"/>
      <c r="G792" s="28"/>
      <c r="H792" s="28"/>
      <c r="I792" s="28"/>
      <c r="J792" s="28"/>
      <c r="K792" s="28"/>
      <c r="L792" s="27"/>
      <c r="M792" s="28"/>
      <c r="N792" s="28"/>
      <c r="O792" s="28"/>
      <c r="P792" s="28"/>
      <c r="Q792" s="28"/>
      <c r="R792" s="28"/>
      <c r="S792" s="28"/>
      <c r="T792" s="28"/>
      <c r="U792" s="28"/>
      <c r="V792" s="28"/>
      <c r="W792" s="28"/>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row>
    <row r="793" ht="14.6" customHeight="1">
      <c r="A793" s="28"/>
      <c r="B793" s="46"/>
      <c r="C793" s="28"/>
      <c r="D793" s="28"/>
      <c r="E793" s="28"/>
      <c r="F793" s="28"/>
      <c r="G793" s="28"/>
      <c r="H793" s="28"/>
      <c r="I793" s="28"/>
      <c r="J793" s="28"/>
      <c r="K793" s="28"/>
      <c r="L793" s="27"/>
      <c r="M793" s="28"/>
      <c r="N793" s="28"/>
      <c r="O793" s="28"/>
      <c r="P793" s="28"/>
      <c r="Q793" s="28"/>
      <c r="R793" s="28"/>
      <c r="S793" s="28"/>
      <c r="T793" s="28"/>
      <c r="U793" s="28"/>
      <c r="V793" s="28"/>
      <c r="W793" s="28"/>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row>
    <row r="794" ht="14.6" customHeight="1">
      <c r="A794" s="28"/>
      <c r="B794" s="46"/>
      <c r="C794" s="28"/>
      <c r="D794" s="28"/>
      <c r="E794" s="28"/>
      <c r="F794" s="28"/>
      <c r="G794" s="28"/>
      <c r="H794" s="28"/>
      <c r="I794" s="28"/>
      <c r="J794" s="28"/>
      <c r="K794" s="28"/>
      <c r="L794" s="27"/>
      <c r="M794" s="28"/>
      <c r="N794" s="28"/>
      <c r="O794" s="28"/>
      <c r="P794" s="28"/>
      <c r="Q794" s="28"/>
      <c r="R794" s="28"/>
      <c r="S794" s="28"/>
      <c r="T794" s="28"/>
      <c r="U794" s="28"/>
      <c r="V794" s="28"/>
      <c r="W794" s="28"/>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row>
    <row r="795" ht="14.6" customHeight="1">
      <c r="A795" s="28"/>
      <c r="B795" s="46"/>
      <c r="C795" s="28"/>
      <c r="D795" s="28"/>
      <c r="E795" s="28"/>
      <c r="F795" s="28"/>
      <c r="G795" s="28"/>
      <c r="H795" s="28"/>
      <c r="I795" s="28"/>
      <c r="J795" s="28"/>
      <c r="K795" s="28"/>
      <c r="L795" s="27"/>
      <c r="M795" s="28"/>
      <c r="N795" s="28"/>
      <c r="O795" s="28"/>
      <c r="P795" s="28"/>
      <c r="Q795" s="28"/>
      <c r="R795" s="28"/>
      <c r="S795" s="28"/>
      <c r="T795" s="28"/>
      <c r="U795" s="28"/>
      <c r="V795" s="28"/>
      <c r="W795" s="28"/>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row>
    <row r="796" ht="14.6" customHeight="1">
      <c r="A796" s="28"/>
      <c r="B796" s="46"/>
      <c r="C796" s="28"/>
      <c r="D796" s="28"/>
      <c r="E796" s="28"/>
      <c r="F796" s="28"/>
      <c r="G796" s="28"/>
      <c r="H796" s="28"/>
      <c r="I796" s="28"/>
      <c r="J796" s="28"/>
      <c r="K796" s="28"/>
      <c r="L796" s="27"/>
      <c r="M796" s="28"/>
      <c r="N796" s="28"/>
      <c r="O796" s="28"/>
      <c r="P796" s="28"/>
      <c r="Q796" s="28"/>
      <c r="R796" s="28"/>
      <c r="S796" s="28"/>
      <c r="T796" s="28"/>
      <c r="U796" s="28"/>
      <c r="V796" s="28"/>
      <c r="W796" s="28"/>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row>
    <row r="797" ht="14.6" customHeight="1">
      <c r="A797" s="28"/>
      <c r="B797" s="46"/>
      <c r="C797" s="28"/>
      <c r="D797" s="28"/>
      <c r="E797" s="28"/>
      <c r="F797" s="28"/>
      <c r="G797" s="28"/>
      <c r="H797" s="28"/>
      <c r="I797" s="28"/>
      <c r="J797" s="28"/>
      <c r="K797" s="28"/>
      <c r="L797" s="27"/>
      <c r="M797" s="28"/>
      <c r="N797" s="28"/>
      <c r="O797" s="28"/>
      <c r="P797" s="28"/>
      <c r="Q797" s="28"/>
      <c r="R797" s="28"/>
      <c r="S797" s="28"/>
      <c r="T797" s="28"/>
      <c r="U797" s="28"/>
      <c r="V797" s="28"/>
      <c r="W797" s="28"/>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row>
    <row r="798" ht="14.6" customHeight="1">
      <c r="A798" s="28"/>
      <c r="B798" s="46"/>
      <c r="C798" s="28"/>
      <c r="D798" s="28"/>
      <c r="E798" s="28"/>
      <c r="F798" s="28"/>
      <c r="G798" s="28"/>
      <c r="H798" s="28"/>
      <c r="I798" s="28"/>
      <c r="J798" s="28"/>
      <c r="K798" s="28"/>
      <c r="L798" s="27"/>
      <c r="M798" s="28"/>
      <c r="N798" s="28"/>
      <c r="O798" s="28"/>
      <c r="P798" s="28"/>
      <c r="Q798" s="28"/>
      <c r="R798" s="28"/>
      <c r="S798" s="28"/>
      <c r="T798" s="28"/>
      <c r="U798" s="28"/>
      <c r="V798" s="28"/>
      <c r="W798" s="28"/>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row>
    <row r="799" ht="14.6" customHeight="1">
      <c r="A799" s="28"/>
      <c r="B799" s="46"/>
      <c r="C799" s="28"/>
      <c r="D799" s="28"/>
      <c r="E799" s="28"/>
      <c r="F799" s="28"/>
      <c r="G799" s="28"/>
      <c r="H799" s="28"/>
      <c r="I799" s="28"/>
      <c r="J799" s="28"/>
      <c r="K799" s="28"/>
      <c r="L799" s="27"/>
      <c r="M799" s="28"/>
      <c r="N799" s="28"/>
      <c r="O799" s="28"/>
      <c r="P799" s="28"/>
      <c r="Q799" s="28"/>
      <c r="R799" s="28"/>
      <c r="S799" s="28"/>
      <c r="T799" s="28"/>
      <c r="U799" s="28"/>
      <c r="V799" s="28"/>
      <c r="W799" s="28"/>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row>
    <row r="800" ht="14.6" customHeight="1">
      <c r="A800" s="28"/>
      <c r="B800" s="46"/>
      <c r="C800" s="28"/>
      <c r="D800" s="28"/>
      <c r="E800" s="28"/>
      <c r="F800" s="28"/>
      <c r="G800" s="28"/>
      <c r="H800" s="28"/>
      <c r="I800" s="28"/>
      <c r="J800" s="28"/>
      <c r="K800" s="28"/>
      <c r="L800" s="27"/>
      <c r="M800" s="28"/>
      <c r="N800" s="28"/>
      <c r="O800" s="28"/>
      <c r="P800" s="28"/>
      <c r="Q800" s="28"/>
      <c r="R800" s="28"/>
      <c r="S800" s="28"/>
      <c r="T800" s="28"/>
      <c r="U800" s="28"/>
      <c r="V800" s="28"/>
      <c r="W800" s="28"/>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row>
    <row r="801" ht="14.6" customHeight="1">
      <c r="A801" s="28"/>
      <c r="B801" s="46"/>
      <c r="C801" s="28"/>
      <c r="D801" s="28"/>
      <c r="E801" s="28"/>
      <c r="F801" s="28"/>
      <c r="G801" s="28"/>
      <c r="H801" s="28"/>
      <c r="I801" s="28"/>
      <c r="J801" s="28"/>
      <c r="K801" s="28"/>
      <c r="L801" s="27"/>
      <c r="M801" s="28"/>
      <c r="N801" s="28"/>
      <c r="O801" s="28"/>
      <c r="P801" s="28"/>
      <c r="Q801" s="28"/>
      <c r="R801" s="28"/>
      <c r="S801" s="28"/>
      <c r="T801" s="28"/>
      <c r="U801" s="28"/>
      <c r="V801" s="28"/>
      <c r="W801" s="28"/>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row>
    <row r="802" ht="14.6" customHeight="1">
      <c r="A802" s="28"/>
      <c r="B802" s="46"/>
      <c r="C802" s="28"/>
      <c r="D802" s="28"/>
      <c r="E802" s="28"/>
      <c r="F802" s="28"/>
      <c r="G802" s="28"/>
      <c r="H802" s="28"/>
      <c r="I802" s="28"/>
      <c r="J802" s="28"/>
      <c r="K802" s="28"/>
      <c r="L802" s="27"/>
      <c r="M802" s="28"/>
      <c r="N802" s="28"/>
      <c r="O802" s="28"/>
      <c r="P802" s="28"/>
      <c r="Q802" s="28"/>
      <c r="R802" s="28"/>
      <c r="S802" s="28"/>
      <c r="T802" s="28"/>
      <c r="U802" s="28"/>
      <c r="V802" s="28"/>
      <c r="W802" s="28"/>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row>
    <row r="803" ht="14.6" customHeight="1">
      <c r="A803" s="28"/>
      <c r="B803" s="46"/>
      <c r="C803" s="28"/>
      <c r="D803" s="28"/>
      <c r="E803" s="28"/>
      <c r="F803" s="28"/>
      <c r="G803" s="28"/>
      <c r="H803" s="28"/>
      <c r="I803" s="28"/>
      <c r="J803" s="28"/>
      <c r="K803" s="28"/>
      <c r="L803" s="27"/>
      <c r="M803" s="28"/>
      <c r="N803" s="28"/>
      <c r="O803" s="28"/>
      <c r="P803" s="28"/>
      <c r="Q803" s="28"/>
      <c r="R803" s="28"/>
      <c r="S803" s="28"/>
      <c r="T803" s="28"/>
      <c r="U803" s="28"/>
      <c r="V803" s="28"/>
      <c r="W803" s="28"/>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row>
    <row r="804" ht="14.6" customHeight="1">
      <c r="A804" s="28"/>
      <c r="B804" s="46"/>
      <c r="C804" s="28"/>
      <c r="D804" s="28"/>
      <c r="E804" s="28"/>
      <c r="F804" s="28"/>
      <c r="G804" s="28"/>
      <c r="H804" s="28"/>
      <c r="I804" s="28"/>
      <c r="J804" s="28"/>
      <c r="K804" s="28"/>
      <c r="L804" s="27"/>
      <c r="M804" s="28"/>
      <c r="N804" s="28"/>
      <c r="O804" s="28"/>
      <c r="P804" s="28"/>
      <c r="Q804" s="28"/>
      <c r="R804" s="28"/>
      <c r="S804" s="28"/>
      <c r="T804" s="28"/>
      <c r="U804" s="28"/>
      <c r="V804" s="28"/>
      <c r="W804" s="28"/>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row>
    <row r="805" ht="14.6" customHeight="1">
      <c r="A805" s="28"/>
      <c r="B805" s="46"/>
      <c r="C805" s="28"/>
      <c r="D805" s="28"/>
      <c r="E805" s="28"/>
      <c r="F805" s="28"/>
      <c r="G805" s="28"/>
      <c r="H805" s="28"/>
      <c r="I805" s="28"/>
      <c r="J805" s="28"/>
      <c r="K805" s="28"/>
      <c r="L805" s="27"/>
      <c r="M805" s="28"/>
      <c r="N805" s="28"/>
      <c r="O805" s="28"/>
      <c r="P805" s="28"/>
      <c r="Q805" s="28"/>
      <c r="R805" s="28"/>
      <c r="S805" s="28"/>
      <c r="T805" s="28"/>
      <c r="U805" s="28"/>
      <c r="V805" s="28"/>
      <c r="W805" s="28"/>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row>
    <row r="806" ht="14.6" customHeight="1">
      <c r="A806" s="28"/>
      <c r="B806" s="46"/>
      <c r="C806" s="28"/>
      <c r="D806" s="28"/>
      <c r="E806" s="28"/>
      <c r="F806" s="28"/>
      <c r="G806" s="28"/>
      <c r="H806" s="28"/>
      <c r="I806" s="28"/>
      <c r="J806" s="28"/>
      <c r="K806" s="28"/>
      <c r="L806" s="27"/>
      <c r="M806" s="28"/>
      <c r="N806" s="28"/>
      <c r="O806" s="28"/>
      <c r="P806" s="28"/>
      <c r="Q806" s="28"/>
      <c r="R806" s="28"/>
      <c r="S806" s="28"/>
      <c r="T806" s="28"/>
      <c r="U806" s="28"/>
      <c r="V806" s="28"/>
      <c r="W806" s="28"/>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row>
    <row r="807" ht="14.6" customHeight="1">
      <c r="A807" s="28"/>
      <c r="B807" s="46"/>
      <c r="C807" s="28"/>
      <c r="D807" s="28"/>
      <c r="E807" s="28"/>
      <c r="F807" s="28"/>
      <c r="G807" s="28"/>
      <c r="H807" s="28"/>
      <c r="I807" s="28"/>
      <c r="J807" s="28"/>
      <c r="K807" s="28"/>
      <c r="L807" s="27"/>
      <c r="M807" s="28"/>
      <c r="N807" s="28"/>
      <c r="O807" s="28"/>
      <c r="P807" s="28"/>
      <c r="Q807" s="28"/>
      <c r="R807" s="28"/>
      <c r="S807" s="28"/>
      <c r="T807" s="28"/>
      <c r="U807" s="28"/>
      <c r="V807" s="28"/>
      <c r="W807" s="28"/>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row>
    <row r="808" ht="14.6" customHeight="1">
      <c r="A808" s="28"/>
      <c r="B808" s="46"/>
      <c r="C808" s="28"/>
      <c r="D808" s="28"/>
      <c r="E808" s="28"/>
      <c r="F808" s="28"/>
      <c r="G808" s="28"/>
      <c r="H808" s="28"/>
      <c r="I808" s="28"/>
      <c r="J808" s="28"/>
      <c r="K808" s="28"/>
      <c r="L808" s="27"/>
      <c r="M808" s="28"/>
      <c r="N808" s="28"/>
      <c r="O808" s="28"/>
      <c r="P808" s="28"/>
      <c r="Q808" s="28"/>
      <c r="R808" s="28"/>
      <c r="S808" s="28"/>
      <c r="T808" s="28"/>
      <c r="U808" s="28"/>
      <c r="V808" s="28"/>
      <c r="W808" s="28"/>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row>
    <row r="809" ht="14.6" customHeight="1">
      <c r="A809" s="28"/>
      <c r="B809" s="46"/>
      <c r="C809" s="28"/>
      <c r="D809" s="28"/>
      <c r="E809" s="28"/>
      <c r="F809" s="28"/>
      <c r="G809" s="28"/>
      <c r="H809" s="28"/>
      <c r="I809" s="28"/>
      <c r="J809" s="28"/>
      <c r="K809" s="28"/>
      <c r="L809" s="27"/>
      <c r="M809" s="28"/>
      <c r="N809" s="28"/>
      <c r="O809" s="28"/>
      <c r="P809" s="28"/>
      <c r="Q809" s="28"/>
      <c r="R809" s="28"/>
      <c r="S809" s="28"/>
      <c r="T809" s="28"/>
      <c r="U809" s="28"/>
      <c r="V809" s="28"/>
      <c r="W809" s="28"/>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row>
    <row r="810" ht="14.6" customHeight="1">
      <c r="A810" s="28"/>
      <c r="B810" s="46"/>
      <c r="C810" s="28"/>
      <c r="D810" s="28"/>
      <c r="E810" s="28"/>
      <c r="F810" s="28"/>
      <c r="G810" s="28"/>
      <c r="H810" s="28"/>
      <c r="I810" s="28"/>
      <c r="J810" s="28"/>
      <c r="K810" s="28"/>
      <c r="L810" s="27"/>
      <c r="M810" s="28"/>
      <c r="N810" s="28"/>
      <c r="O810" s="28"/>
      <c r="P810" s="28"/>
      <c r="Q810" s="28"/>
      <c r="R810" s="28"/>
      <c r="S810" s="28"/>
      <c r="T810" s="28"/>
      <c r="U810" s="28"/>
      <c r="V810" s="28"/>
      <c r="W810" s="28"/>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row>
    <row r="811" ht="14.6" customHeight="1">
      <c r="A811" s="28"/>
      <c r="B811" s="46"/>
      <c r="C811" s="28"/>
      <c r="D811" s="28"/>
      <c r="E811" s="28"/>
      <c r="F811" s="28"/>
      <c r="G811" s="28"/>
      <c r="H811" s="28"/>
      <c r="I811" s="28"/>
      <c r="J811" s="28"/>
      <c r="K811" s="28"/>
      <c r="L811" s="27"/>
      <c r="M811" s="28"/>
      <c r="N811" s="28"/>
      <c r="O811" s="28"/>
      <c r="P811" s="28"/>
      <c r="Q811" s="28"/>
      <c r="R811" s="28"/>
      <c r="S811" s="28"/>
      <c r="T811" s="28"/>
      <c r="U811" s="28"/>
      <c r="V811" s="28"/>
      <c r="W811" s="28"/>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row>
    <row r="812" ht="14.6" customHeight="1">
      <c r="A812" s="28"/>
      <c r="B812" s="46"/>
      <c r="C812" s="28"/>
      <c r="D812" s="28"/>
      <c r="E812" s="28"/>
      <c r="F812" s="28"/>
      <c r="G812" s="28"/>
      <c r="H812" s="28"/>
      <c r="I812" s="28"/>
      <c r="J812" s="28"/>
      <c r="K812" s="28"/>
      <c r="L812" s="27"/>
      <c r="M812" s="28"/>
      <c r="N812" s="28"/>
      <c r="O812" s="28"/>
      <c r="P812" s="28"/>
      <c r="Q812" s="28"/>
      <c r="R812" s="28"/>
      <c r="S812" s="28"/>
      <c r="T812" s="28"/>
      <c r="U812" s="28"/>
      <c r="V812" s="28"/>
      <c r="W812" s="28"/>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row>
    <row r="813" ht="14.6" customHeight="1">
      <c r="A813" s="28"/>
      <c r="B813" s="46"/>
      <c r="C813" s="28"/>
      <c r="D813" s="28"/>
      <c r="E813" s="28"/>
      <c r="F813" s="28"/>
      <c r="G813" s="28"/>
      <c r="H813" s="28"/>
      <c r="I813" s="28"/>
      <c r="J813" s="28"/>
      <c r="K813" s="28"/>
      <c r="L813" s="27"/>
      <c r="M813" s="28"/>
      <c r="N813" s="28"/>
      <c r="O813" s="28"/>
      <c r="P813" s="28"/>
      <c r="Q813" s="28"/>
      <c r="R813" s="28"/>
      <c r="S813" s="28"/>
      <c r="T813" s="28"/>
      <c r="U813" s="28"/>
      <c r="V813" s="28"/>
      <c r="W813" s="28"/>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row>
    <row r="814" ht="14.6" customHeight="1">
      <c r="A814" s="28"/>
      <c r="B814" s="46"/>
      <c r="C814" s="28"/>
      <c r="D814" s="28"/>
      <c r="E814" s="28"/>
      <c r="F814" s="28"/>
      <c r="G814" s="28"/>
      <c r="H814" s="28"/>
      <c r="I814" s="28"/>
      <c r="J814" s="28"/>
      <c r="K814" s="28"/>
      <c r="L814" s="27"/>
      <c r="M814" s="28"/>
      <c r="N814" s="28"/>
      <c r="O814" s="28"/>
      <c r="P814" s="28"/>
      <c r="Q814" s="28"/>
      <c r="R814" s="28"/>
      <c r="S814" s="28"/>
      <c r="T814" s="28"/>
      <c r="U814" s="28"/>
      <c r="V814" s="28"/>
      <c r="W814" s="28"/>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row>
    <row r="815" ht="14.6" customHeight="1">
      <c r="A815" s="28"/>
      <c r="B815" s="46"/>
      <c r="C815" s="28"/>
      <c r="D815" s="28"/>
      <c r="E815" s="28"/>
      <c r="F815" s="28"/>
      <c r="G815" s="28"/>
      <c r="H815" s="28"/>
      <c r="I815" s="28"/>
      <c r="J815" s="28"/>
      <c r="K815" s="28"/>
      <c r="L815" s="27"/>
      <c r="M815" s="28"/>
      <c r="N815" s="28"/>
      <c r="O815" s="28"/>
      <c r="P815" s="28"/>
      <c r="Q815" s="28"/>
      <c r="R815" s="28"/>
      <c r="S815" s="28"/>
      <c r="T815" s="28"/>
      <c r="U815" s="28"/>
      <c r="V815" s="28"/>
      <c r="W815" s="28"/>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row>
    <row r="816" ht="14.6" customHeight="1">
      <c r="A816" s="28"/>
      <c r="B816" s="46"/>
      <c r="C816" s="28"/>
      <c r="D816" s="28"/>
      <c r="E816" s="28"/>
      <c r="F816" s="28"/>
      <c r="G816" s="28"/>
      <c r="H816" s="28"/>
      <c r="I816" s="28"/>
      <c r="J816" s="28"/>
      <c r="K816" s="28"/>
      <c r="L816" s="27"/>
      <c r="M816" s="28"/>
      <c r="N816" s="28"/>
      <c r="O816" s="28"/>
      <c r="P816" s="28"/>
      <c r="Q816" s="28"/>
      <c r="R816" s="28"/>
      <c r="S816" s="28"/>
      <c r="T816" s="28"/>
      <c r="U816" s="28"/>
      <c r="V816" s="28"/>
      <c r="W816" s="28"/>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row>
    <row r="817" ht="14.6" customHeight="1">
      <c r="A817" s="28"/>
      <c r="B817" s="46"/>
      <c r="C817" s="28"/>
      <c r="D817" s="28"/>
      <c r="E817" s="28"/>
      <c r="F817" s="28"/>
      <c r="G817" s="28"/>
      <c r="H817" s="28"/>
      <c r="I817" s="28"/>
      <c r="J817" s="28"/>
      <c r="K817" s="28"/>
      <c r="L817" s="27"/>
      <c r="M817" s="28"/>
      <c r="N817" s="28"/>
      <c r="O817" s="28"/>
      <c r="P817" s="28"/>
      <c r="Q817" s="28"/>
      <c r="R817" s="28"/>
      <c r="S817" s="28"/>
      <c r="T817" s="28"/>
      <c r="U817" s="28"/>
      <c r="V817" s="28"/>
      <c r="W817" s="28"/>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row>
    <row r="818" ht="14.6" customHeight="1">
      <c r="A818" s="28"/>
      <c r="B818" s="46"/>
      <c r="C818" s="28"/>
      <c r="D818" s="28"/>
      <c r="E818" s="28"/>
      <c r="F818" s="28"/>
      <c r="G818" s="28"/>
      <c r="H818" s="28"/>
      <c r="I818" s="28"/>
      <c r="J818" s="28"/>
      <c r="K818" s="28"/>
      <c r="L818" s="27"/>
      <c r="M818" s="28"/>
      <c r="N818" s="28"/>
      <c r="O818" s="28"/>
      <c r="P818" s="28"/>
      <c r="Q818" s="28"/>
      <c r="R818" s="28"/>
      <c r="S818" s="28"/>
      <c r="T818" s="28"/>
      <c r="U818" s="28"/>
      <c r="V818" s="28"/>
      <c r="W818" s="28"/>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row>
    <row r="819" ht="14.6" customHeight="1">
      <c r="A819" s="28"/>
      <c r="B819" s="46"/>
      <c r="C819" s="28"/>
      <c r="D819" s="28"/>
      <c r="E819" s="28"/>
      <c r="F819" s="28"/>
      <c r="G819" s="28"/>
      <c r="H819" s="28"/>
      <c r="I819" s="28"/>
      <c r="J819" s="28"/>
      <c r="K819" s="28"/>
      <c r="L819" s="27"/>
      <c r="M819" s="28"/>
      <c r="N819" s="28"/>
      <c r="O819" s="28"/>
      <c r="P819" s="28"/>
      <c r="Q819" s="28"/>
      <c r="R819" s="28"/>
      <c r="S819" s="28"/>
      <c r="T819" s="28"/>
      <c r="U819" s="28"/>
      <c r="V819" s="28"/>
      <c r="W819" s="28"/>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row>
    <row r="820" ht="14.6" customHeight="1">
      <c r="A820" s="28"/>
      <c r="B820" s="46"/>
      <c r="C820" s="28"/>
      <c r="D820" s="28"/>
      <c r="E820" s="28"/>
      <c r="F820" s="28"/>
      <c r="G820" s="28"/>
      <c r="H820" s="28"/>
      <c r="I820" s="28"/>
      <c r="J820" s="28"/>
      <c r="K820" s="28"/>
      <c r="L820" s="27"/>
      <c r="M820" s="28"/>
      <c r="N820" s="28"/>
      <c r="O820" s="28"/>
      <c r="P820" s="28"/>
      <c r="Q820" s="28"/>
      <c r="R820" s="28"/>
      <c r="S820" s="28"/>
      <c r="T820" s="28"/>
      <c r="U820" s="28"/>
      <c r="V820" s="28"/>
      <c r="W820" s="28"/>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row>
    <row r="821" ht="14.6" customHeight="1">
      <c r="A821" s="28"/>
      <c r="B821" s="46"/>
      <c r="C821" s="28"/>
      <c r="D821" s="28"/>
      <c r="E821" s="28"/>
      <c r="F821" s="28"/>
      <c r="G821" s="28"/>
      <c r="H821" s="28"/>
      <c r="I821" s="28"/>
      <c r="J821" s="28"/>
      <c r="K821" s="28"/>
      <c r="L821" s="27"/>
      <c r="M821" s="28"/>
      <c r="N821" s="28"/>
      <c r="O821" s="28"/>
      <c r="P821" s="28"/>
      <c r="Q821" s="28"/>
      <c r="R821" s="28"/>
      <c r="S821" s="28"/>
      <c r="T821" s="28"/>
      <c r="U821" s="28"/>
      <c r="V821" s="28"/>
      <c r="W821" s="28"/>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row>
    <row r="822" ht="14.6" customHeight="1">
      <c r="A822" s="28"/>
      <c r="B822" s="46"/>
      <c r="C822" s="28"/>
      <c r="D822" s="28"/>
      <c r="E822" s="28"/>
      <c r="F822" s="28"/>
      <c r="G822" s="28"/>
      <c r="H822" s="28"/>
      <c r="I822" s="28"/>
      <c r="J822" s="28"/>
      <c r="K822" s="28"/>
      <c r="L822" s="27"/>
      <c r="M822" s="28"/>
      <c r="N822" s="28"/>
      <c r="O822" s="28"/>
      <c r="P822" s="28"/>
      <c r="Q822" s="28"/>
      <c r="R822" s="28"/>
      <c r="S822" s="28"/>
      <c r="T822" s="28"/>
      <c r="U822" s="28"/>
      <c r="V822" s="28"/>
      <c r="W822" s="28"/>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row>
    <row r="823" ht="14.6" customHeight="1">
      <c r="A823" s="28"/>
      <c r="B823" s="46"/>
      <c r="C823" s="28"/>
      <c r="D823" s="28"/>
      <c r="E823" s="28"/>
      <c r="F823" s="28"/>
      <c r="G823" s="28"/>
      <c r="H823" s="28"/>
      <c r="I823" s="28"/>
      <c r="J823" s="28"/>
      <c r="K823" s="28"/>
      <c r="L823" s="27"/>
      <c r="M823" s="28"/>
      <c r="N823" s="28"/>
      <c r="O823" s="28"/>
      <c r="P823" s="28"/>
      <c r="Q823" s="28"/>
      <c r="R823" s="28"/>
      <c r="S823" s="28"/>
      <c r="T823" s="28"/>
      <c r="U823" s="28"/>
      <c r="V823" s="28"/>
      <c r="W823" s="28"/>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row>
    <row r="824" ht="14.6" customHeight="1">
      <c r="A824" s="28"/>
      <c r="B824" s="46"/>
      <c r="C824" s="28"/>
      <c r="D824" s="28"/>
      <c r="E824" s="28"/>
      <c r="F824" s="28"/>
      <c r="G824" s="28"/>
      <c r="H824" s="28"/>
      <c r="I824" s="28"/>
      <c r="J824" s="28"/>
      <c r="K824" s="28"/>
      <c r="L824" s="27"/>
      <c r="M824" s="28"/>
      <c r="N824" s="28"/>
      <c r="O824" s="28"/>
      <c r="P824" s="28"/>
      <c r="Q824" s="28"/>
      <c r="R824" s="28"/>
      <c r="S824" s="28"/>
      <c r="T824" s="28"/>
      <c r="U824" s="28"/>
      <c r="V824" s="28"/>
      <c r="W824" s="28"/>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row>
    <row r="825" ht="14.6" customHeight="1">
      <c r="A825" s="28"/>
      <c r="B825" s="46"/>
      <c r="C825" s="28"/>
      <c r="D825" s="28"/>
      <c r="E825" s="28"/>
      <c r="F825" s="28"/>
      <c r="G825" s="28"/>
      <c r="H825" s="28"/>
      <c r="I825" s="28"/>
      <c r="J825" s="28"/>
      <c r="K825" s="28"/>
      <c r="L825" s="27"/>
      <c r="M825" s="28"/>
      <c r="N825" s="28"/>
      <c r="O825" s="28"/>
      <c r="P825" s="28"/>
      <c r="Q825" s="28"/>
      <c r="R825" s="28"/>
      <c r="S825" s="28"/>
      <c r="T825" s="28"/>
      <c r="U825" s="28"/>
      <c r="V825" s="28"/>
      <c r="W825" s="28"/>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row>
    <row r="826" ht="14.6" customHeight="1">
      <c r="A826" s="28"/>
      <c r="B826" s="46"/>
      <c r="C826" s="28"/>
      <c r="D826" s="28"/>
      <c r="E826" s="28"/>
      <c r="F826" s="28"/>
      <c r="G826" s="28"/>
      <c r="H826" s="28"/>
      <c r="I826" s="28"/>
      <c r="J826" s="28"/>
      <c r="K826" s="28"/>
      <c r="L826" s="27"/>
      <c r="M826" s="28"/>
      <c r="N826" s="28"/>
      <c r="O826" s="28"/>
      <c r="P826" s="28"/>
      <c r="Q826" s="28"/>
      <c r="R826" s="28"/>
      <c r="S826" s="28"/>
      <c r="T826" s="28"/>
      <c r="U826" s="28"/>
      <c r="V826" s="28"/>
      <c r="W826" s="28"/>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row>
    <row r="827" ht="14.6" customHeight="1">
      <c r="A827" s="28"/>
      <c r="B827" s="46"/>
      <c r="C827" s="28"/>
      <c r="D827" s="28"/>
      <c r="E827" s="28"/>
      <c r="F827" s="28"/>
      <c r="G827" s="28"/>
      <c r="H827" s="28"/>
      <c r="I827" s="28"/>
      <c r="J827" s="28"/>
      <c r="K827" s="28"/>
      <c r="L827" s="27"/>
      <c r="M827" s="28"/>
      <c r="N827" s="28"/>
      <c r="O827" s="28"/>
      <c r="P827" s="28"/>
      <c r="Q827" s="28"/>
      <c r="R827" s="28"/>
      <c r="S827" s="28"/>
      <c r="T827" s="28"/>
      <c r="U827" s="28"/>
      <c r="V827" s="28"/>
      <c r="W827" s="28"/>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row>
    <row r="828" ht="14.6" customHeight="1">
      <c r="A828" s="28"/>
      <c r="B828" s="46"/>
      <c r="C828" s="28"/>
      <c r="D828" s="28"/>
      <c r="E828" s="28"/>
      <c r="F828" s="28"/>
      <c r="G828" s="28"/>
      <c r="H828" s="28"/>
      <c r="I828" s="28"/>
      <c r="J828" s="28"/>
      <c r="K828" s="28"/>
      <c r="L828" s="27"/>
      <c r="M828" s="28"/>
      <c r="N828" s="28"/>
      <c r="O828" s="28"/>
      <c r="P828" s="28"/>
      <c r="Q828" s="28"/>
      <c r="R828" s="28"/>
      <c r="S828" s="28"/>
      <c r="T828" s="28"/>
      <c r="U828" s="28"/>
      <c r="V828" s="28"/>
      <c r="W828" s="28"/>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row>
    <row r="829" ht="14.6" customHeight="1">
      <c r="A829" s="28"/>
      <c r="B829" s="46"/>
      <c r="C829" s="28"/>
      <c r="D829" s="28"/>
      <c r="E829" s="28"/>
      <c r="F829" s="28"/>
      <c r="G829" s="28"/>
      <c r="H829" s="28"/>
      <c r="I829" s="28"/>
      <c r="J829" s="28"/>
      <c r="K829" s="28"/>
      <c r="L829" s="27"/>
      <c r="M829" s="28"/>
      <c r="N829" s="28"/>
      <c r="O829" s="28"/>
      <c r="P829" s="28"/>
      <c r="Q829" s="28"/>
      <c r="R829" s="28"/>
      <c r="S829" s="28"/>
      <c r="T829" s="28"/>
      <c r="U829" s="28"/>
      <c r="V829" s="28"/>
      <c r="W829" s="28"/>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row>
    <row r="830" ht="14.6" customHeight="1">
      <c r="A830" s="28"/>
      <c r="B830" s="46"/>
      <c r="C830" s="28"/>
      <c r="D830" s="28"/>
      <c r="E830" s="28"/>
      <c r="F830" s="28"/>
      <c r="G830" s="28"/>
      <c r="H830" s="28"/>
      <c r="I830" s="28"/>
      <c r="J830" s="28"/>
      <c r="K830" s="28"/>
      <c r="L830" s="27"/>
      <c r="M830" s="28"/>
      <c r="N830" s="28"/>
      <c r="O830" s="28"/>
      <c r="P830" s="28"/>
      <c r="Q830" s="28"/>
      <c r="R830" s="28"/>
      <c r="S830" s="28"/>
      <c r="T830" s="28"/>
      <c r="U830" s="28"/>
      <c r="V830" s="28"/>
      <c r="W830" s="28"/>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row>
    <row r="831" ht="14.6" customHeight="1">
      <c r="A831" s="28"/>
      <c r="B831" s="46"/>
      <c r="C831" s="28"/>
      <c r="D831" s="28"/>
      <c r="E831" s="28"/>
      <c r="F831" s="28"/>
      <c r="G831" s="28"/>
      <c r="H831" s="28"/>
      <c r="I831" s="28"/>
      <c r="J831" s="28"/>
      <c r="K831" s="28"/>
      <c r="L831" s="27"/>
      <c r="M831" s="28"/>
      <c r="N831" s="28"/>
      <c r="O831" s="28"/>
      <c r="P831" s="28"/>
      <c r="Q831" s="28"/>
      <c r="R831" s="28"/>
      <c r="S831" s="28"/>
      <c r="T831" s="28"/>
      <c r="U831" s="28"/>
      <c r="V831" s="28"/>
      <c r="W831" s="28"/>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row>
    <row r="832" ht="14.6" customHeight="1">
      <c r="A832" s="28"/>
      <c r="B832" s="46"/>
      <c r="C832" s="28"/>
      <c r="D832" s="28"/>
      <c r="E832" s="28"/>
      <c r="F832" s="28"/>
      <c r="G832" s="28"/>
      <c r="H832" s="28"/>
      <c r="I832" s="28"/>
      <c r="J832" s="28"/>
      <c r="K832" s="28"/>
      <c r="L832" s="27"/>
      <c r="M832" s="28"/>
      <c r="N832" s="28"/>
      <c r="O832" s="28"/>
      <c r="P832" s="28"/>
      <c r="Q832" s="28"/>
      <c r="R832" s="28"/>
      <c r="S832" s="28"/>
      <c r="T832" s="28"/>
      <c r="U832" s="28"/>
      <c r="V832" s="28"/>
      <c r="W832" s="28"/>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row>
    <row r="833" ht="14.6" customHeight="1">
      <c r="A833" s="28"/>
      <c r="B833" s="46"/>
      <c r="C833" s="28"/>
      <c r="D833" s="28"/>
      <c r="E833" s="28"/>
      <c r="F833" s="28"/>
      <c r="G833" s="28"/>
      <c r="H833" s="28"/>
      <c r="I833" s="28"/>
      <c r="J833" s="28"/>
      <c r="K833" s="28"/>
      <c r="L833" s="27"/>
      <c r="M833" s="28"/>
      <c r="N833" s="28"/>
      <c r="O833" s="28"/>
      <c r="P833" s="28"/>
      <c r="Q833" s="28"/>
      <c r="R833" s="28"/>
      <c r="S833" s="28"/>
      <c r="T833" s="28"/>
      <c r="U833" s="28"/>
      <c r="V833" s="28"/>
      <c r="W833" s="28"/>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row>
    <row r="834" ht="14.6" customHeight="1">
      <c r="A834" s="28"/>
      <c r="B834" s="46"/>
      <c r="C834" s="28"/>
      <c r="D834" s="28"/>
      <c r="E834" s="28"/>
      <c r="F834" s="28"/>
      <c r="G834" s="28"/>
      <c r="H834" s="28"/>
      <c r="I834" s="28"/>
      <c r="J834" s="28"/>
      <c r="K834" s="28"/>
      <c r="L834" s="27"/>
      <c r="M834" s="28"/>
      <c r="N834" s="28"/>
      <c r="O834" s="28"/>
      <c r="P834" s="28"/>
      <c r="Q834" s="28"/>
      <c r="R834" s="28"/>
      <c r="S834" s="28"/>
      <c r="T834" s="28"/>
      <c r="U834" s="28"/>
      <c r="V834" s="28"/>
      <c r="W834" s="28"/>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row>
    <row r="835" ht="14.6" customHeight="1">
      <c r="A835" s="28"/>
      <c r="B835" s="46"/>
      <c r="C835" s="28"/>
      <c r="D835" s="28"/>
      <c r="E835" s="28"/>
      <c r="F835" s="28"/>
      <c r="G835" s="28"/>
      <c r="H835" s="28"/>
      <c r="I835" s="28"/>
      <c r="J835" s="28"/>
      <c r="K835" s="28"/>
      <c r="L835" s="27"/>
      <c r="M835" s="28"/>
      <c r="N835" s="28"/>
      <c r="O835" s="28"/>
      <c r="P835" s="28"/>
      <c r="Q835" s="28"/>
      <c r="R835" s="28"/>
      <c r="S835" s="28"/>
      <c r="T835" s="28"/>
      <c r="U835" s="28"/>
      <c r="V835" s="28"/>
      <c r="W835" s="28"/>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row>
    <row r="836" ht="14.6" customHeight="1">
      <c r="A836" s="28"/>
      <c r="B836" s="46"/>
      <c r="C836" s="28"/>
      <c r="D836" s="28"/>
      <c r="E836" s="28"/>
      <c r="F836" s="28"/>
      <c r="G836" s="28"/>
      <c r="H836" s="28"/>
      <c r="I836" s="28"/>
      <c r="J836" s="28"/>
      <c r="K836" s="28"/>
      <c r="L836" s="27"/>
      <c r="M836" s="28"/>
      <c r="N836" s="28"/>
      <c r="O836" s="28"/>
      <c r="P836" s="28"/>
      <c r="Q836" s="28"/>
      <c r="R836" s="28"/>
      <c r="S836" s="28"/>
      <c r="T836" s="28"/>
      <c r="U836" s="28"/>
      <c r="V836" s="28"/>
      <c r="W836" s="28"/>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row>
    <row r="837" ht="14.6" customHeight="1">
      <c r="A837" s="28"/>
      <c r="B837" s="46"/>
      <c r="C837" s="28"/>
      <c r="D837" s="28"/>
      <c r="E837" s="28"/>
      <c r="F837" s="28"/>
      <c r="G837" s="28"/>
      <c r="H837" s="28"/>
      <c r="I837" s="28"/>
      <c r="J837" s="28"/>
      <c r="K837" s="28"/>
      <c r="L837" s="27"/>
      <c r="M837" s="28"/>
      <c r="N837" s="28"/>
      <c r="O837" s="28"/>
      <c r="P837" s="28"/>
      <c r="Q837" s="28"/>
      <c r="R837" s="28"/>
      <c r="S837" s="28"/>
      <c r="T837" s="28"/>
      <c r="U837" s="28"/>
      <c r="V837" s="28"/>
      <c r="W837" s="28"/>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row>
    <row r="838" ht="14.6" customHeight="1">
      <c r="A838" s="28"/>
      <c r="B838" s="46"/>
      <c r="C838" s="28"/>
      <c r="D838" s="28"/>
      <c r="E838" s="28"/>
      <c r="F838" s="28"/>
      <c r="G838" s="28"/>
      <c r="H838" s="28"/>
      <c r="I838" s="28"/>
      <c r="J838" s="28"/>
      <c r="K838" s="28"/>
      <c r="L838" s="27"/>
      <c r="M838" s="28"/>
      <c r="N838" s="28"/>
      <c r="O838" s="28"/>
      <c r="P838" s="28"/>
      <c r="Q838" s="28"/>
      <c r="R838" s="28"/>
      <c r="S838" s="28"/>
      <c r="T838" s="28"/>
      <c r="U838" s="28"/>
      <c r="V838" s="28"/>
      <c r="W838" s="28"/>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row>
    <row r="839" ht="14.6" customHeight="1">
      <c r="A839" s="28"/>
      <c r="B839" s="46"/>
      <c r="C839" s="28"/>
      <c r="D839" s="28"/>
      <c r="E839" s="28"/>
      <c r="F839" s="28"/>
      <c r="G839" s="28"/>
      <c r="H839" s="28"/>
      <c r="I839" s="28"/>
      <c r="J839" s="28"/>
      <c r="K839" s="28"/>
      <c r="L839" s="27"/>
      <c r="M839" s="28"/>
      <c r="N839" s="28"/>
      <c r="O839" s="28"/>
      <c r="P839" s="28"/>
      <c r="Q839" s="28"/>
      <c r="R839" s="28"/>
      <c r="S839" s="28"/>
      <c r="T839" s="28"/>
      <c r="U839" s="28"/>
      <c r="V839" s="28"/>
      <c r="W839" s="28"/>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row>
    <row r="840" ht="14.6" customHeight="1">
      <c r="A840" s="28"/>
      <c r="B840" s="46"/>
      <c r="C840" s="28"/>
      <c r="D840" s="28"/>
      <c r="E840" s="28"/>
      <c r="F840" s="28"/>
      <c r="G840" s="28"/>
      <c r="H840" s="28"/>
      <c r="I840" s="28"/>
      <c r="J840" s="28"/>
      <c r="K840" s="28"/>
      <c r="L840" s="27"/>
      <c r="M840" s="28"/>
      <c r="N840" s="28"/>
      <c r="O840" s="28"/>
      <c r="P840" s="28"/>
      <c r="Q840" s="28"/>
      <c r="R840" s="28"/>
      <c r="S840" s="28"/>
      <c r="T840" s="28"/>
      <c r="U840" s="28"/>
      <c r="V840" s="28"/>
      <c r="W840" s="28"/>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row>
    <row r="841" ht="14.6" customHeight="1">
      <c r="A841" s="28"/>
      <c r="B841" s="46"/>
      <c r="C841" s="28"/>
      <c r="D841" s="28"/>
      <c r="E841" s="28"/>
      <c r="F841" s="28"/>
      <c r="G841" s="28"/>
      <c r="H841" s="28"/>
      <c r="I841" s="28"/>
      <c r="J841" s="28"/>
      <c r="K841" s="28"/>
      <c r="L841" s="27"/>
      <c r="M841" s="28"/>
      <c r="N841" s="28"/>
      <c r="O841" s="28"/>
      <c r="P841" s="28"/>
      <c r="Q841" s="28"/>
      <c r="R841" s="28"/>
      <c r="S841" s="28"/>
      <c r="T841" s="28"/>
      <c r="U841" s="28"/>
      <c r="V841" s="28"/>
      <c r="W841" s="28"/>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row>
    <row r="842" ht="14.6" customHeight="1">
      <c r="A842" s="28"/>
      <c r="B842" s="46"/>
      <c r="C842" s="28"/>
      <c r="D842" s="28"/>
      <c r="E842" s="28"/>
      <c r="F842" s="28"/>
      <c r="G842" s="28"/>
      <c r="H842" s="28"/>
      <c r="I842" s="28"/>
      <c r="J842" s="28"/>
      <c r="K842" s="28"/>
      <c r="L842" s="27"/>
      <c r="M842" s="28"/>
      <c r="N842" s="28"/>
      <c r="O842" s="28"/>
      <c r="P842" s="28"/>
      <c r="Q842" s="28"/>
      <c r="R842" s="28"/>
      <c r="S842" s="28"/>
      <c r="T842" s="28"/>
      <c r="U842" s="28"/>
      <c r="V842" s="28"/>
      <c r="W842" s="28"/>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row>
    <row r="843" ht="14.6" customHeight="1">
      <c r="A843" s="28"/>
      <c r="B843" s="46"/>
      <c r="C843" s="28"/>
      <c r="D843" s="28"/>
      <c r="E843" s="28"/>
      <c r="F843" s="28"/>
      <c r="G843" s="28"/>
      <c r="H843" s="28"/>
      <c r="I843" s="28"/>
      <c r="J843" s="28"/>
      <c r="K843" s="28"/>
      <c r="L843" s="27"/>
      <c r="M843" s="28"/>
      <c r="N843" s="28"/>
      <c r="O843" s="28"/>
      <c r="P843" s="28"/>
      <c r="Q843" s="28"/>
      <c r="R843" s="28"/>
      <c r="S843" s="28"/>
      <c r="T843" s="28"/>
      <c r="U843" s="28"/>
      <c r="V843" s="28"/>
      <c r="W843" s="28"/>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row>
    <row r="844" ht="14.6" customHeight="1">
      <c r="A844" s="28"/>
      <c r="B844" s="46"/>
      <c r="C844" s="28"/>
      <c r="D844" s="28"/>
      <c r="E844" s="28"/>
      <c r="F844" s="28"/>
      <c r="G844" s="28"/>
      <c r="H844" s="28"/>
      <c r="I844" s="28"/>
      <c r="J844" s="28"/>
      <c r="K844" s="28"/>
      <c r="L844" s="27"/>
      <c r="M844" s="28"/>
      <c r="N844" s="28"/>
      <c r="O844" s="28"/>
      <c r="P844" s="28"/>
      <c r="Q844" s="28"/>
      <c r="R844" s="28"/>
      <c r="S844" s="28"/>
      <c r="T844" s="28"/>
      <c r="U844" s="28"/>
      <c r="V844" s="28"/>
      <c r="W844" s="28"/>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row>
    <row r="845" ht="14.6" customHeight="1">
      <c r="A845" s="28"/>
      <c r="B845" s="46"/>
      <c r="C845" s="28"/>
      <c r="D845" s="28"/>
      <c r="E845" s="28"/>
      <c r="F845" s="28"/>
      <c r="G845" s="28"/>
      <c r="H845" s="28"/>
      <c r="I845" s="28"/>
      <c r="J845" s="28"/>
      <c r="K845" s="28"/>
      <c r="L845" s="27"/>
      <c r="M845" s="28"/>
      <c r="N845" s="28"/>
      <c r="O845" s="28"/>
      <c r="P845" s="28"/>
      <c r="Q845" s="28"/>
      <c r="R845" s="28"/>
      <c r="S845" s="28"/>
      <c r="T845" s="28"/>
      <c r="U845" s="28"/>
      <c r="V845" s="28"/>
      <c r="W845" s="28"/>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row>
    <row r="846" ht="14.6" customHeight="1">
      <c r="A846" s="28"/>
      <c r="B846" s="46"/>
      <c r="C846" s="28"/>
      <c r="D846" s="28"/>
      <c r="E846" s="28"/>
      <c r="F846" s="28"/>
      <c r="G846" s="28"/>
      <c r="H846" s="28"/>
      <c r="I846" s="28"/>
      <c r="J846" s="28"/>
      <c r="K846" s="28"/>
      <c r="L846" s="27"/>
      <c r="M846" s="28"/>
      <c r="N846" s="28"/>
      <c r="O846" s="28"/>
      <c r="P846" s="28"/>
      <c r="Q846" s="28"/>
      <c r="R846" s="28"/>
      <c r="S846" s="28"/>
      <c r="T846" s="28"/>
      <c r="U846" s="28"/>
      <c r="V846" s="28"/>
      <c r="W846" s="28"/>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row>
    <row r="847" ht="14.6" customHeight="1">
      <c r="A847" s="28"/>
      <c r="B847" s="46"/>
      <c r="C847" s="28"/>
      <c r="D847" s="28"/>
      <c r="E847" s="28"/>
      <c r="F847" s="28"/>
      <c r="G847" s="28"/>
      <c r="H847" s="28"/>
      <c r="I847" s="28"/>
      <c r="J847" s="28"/>
      <c r="K847" s="28"/>
      <c r="L847" s="27"/>
      <c r="M847" s="28"/>
      <c r="N847" s="28"/>
      <c r="O847" s="28"/>
      <c r="P847" s="28"/>
      <c r="Q847" s="28"/>
      <c r="R847" s="28"/>
      <c r="S847" s="28"/>
      <c r="T847" s="28"/>
      <c r="U847" s="28"/>
      <c r="V847" s="28"/>
      <c r="W847" s="28"/>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row>
    <row r="848" ht="14.6" customHeight="1">
      <c r="A848" s="28"/>
      <c r="B848" s="46"/>
      <c r="C848" s="28"/>
      <c r="D848" s="28"/>
      <c r="E848" s="28"/>
      <c r="F848" s="28"/>
      <c r="G848" s="28"/>
      <c r="H848" s="28"/>
      <c r="I848" s="28"/>
      <c r="J848" s="28"/>
      <c r="K848" s="28"/>
      <c r="L848" s="27"/>
      <c r="M848" s="28"/>
      <c r="N848" s="28"/>
      <c r="O848" s="28"/>
      <c r="P848" s="28"/>
      <c r="Q848" s="28"/>
      <c r="R848" s="28"/>
      <c r="S848" s="28"/>
      <c r="T848" s="28"/>
      <c r="U848" s="28"/>
      <c r="V848" s="28"/>
      <c r="W848" s="28"/>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row>
    <row r="849" ht="14.6" customHeight="1">
      <c r="A849" s="28"/>
      <c r="B849" s="46"/>
      <c r="C849" s="28"/>
      <c r="D849" s="28"/>
      <c r="E849" s="28"/>
      <c r="F849" s="28"/>
      <c r="G849" s="28"/>
      <c r="H849" s="28"/>
      <c r="I849" s="28"/>
      <c r="J849" s="28"/>
      <c r="K849" s="28"/>
      <c r="L849" s="27"/>
      <c r="M849" s="28"/>
      <c r="N849" s="28"/>
      <c r="O849" s="28"/>
      <c r="P849" s="28"/>
      <c r="Q849" s="28"/>
      <c r="R849" s="28"/>
      <c r="S849" s="28"/>
      <c r="T849" s="28"/>
      <c r="U849" s="28"/>
      <c r="V849" s="28"/>
      <c r="W849" s="28"/>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row>
    <row r="850" ht="14.6" customHeight="1">
      <c r="A850" s="28"/>
      <c r="B850" s="46"/>
      <c r="C850" s="28"/>
      <c r="D850" s="28"/>
      <c r="E850" s="28"/>
      <c r="F850" s="28"/>
      <c r="G850" s="28"/>
      <c r="H850" s="28"/>
      <c r="I850" s="28"/>
      <c r="J850" s="28"/>
      <c r="K850" s="28"/>
      <c r="L850" s="27"/>
      <c r="M850" s="28"/>
      <c r="N850" s="28"/>
      <c r="O850" s="28"/>
      <c r="P850" s="28"/>
      <c r="Q850" s="28"/>
      <c r="R850" s="28"/>
      <c r="S850" s="28"/>
      <c r="T850" s="28"/>
      <c r="U850" s="28"/>
      <c r="V850" s="28"/>
      <c r="W850" s="28"/>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row>
    <row r="851" ht="14.6" customHeight="1">
      <c r="A851" s="28"/>
      <c r="B851" s="46"/>
      <c r="C851" s="28"/>
      <c r="D851" s="28"/>
      <c r="E851" s="28"/>
      <c r="F851" s="28"/>
      <c r="G851" s="28"/>
      <c r="H851" s="28"/>
      <c r="I851" s="28"/>
      <c r="J851" s="28"/>
      <c r="K851" s="28"/>
      <c r="L851" s="27"/>
      <c r="M851" s="28"/>
      <c r="N851" s="28"/>
      <c r="O851" s="28"/>
      <c r="P851" s="28"/>
      <c r="Q851" s="28"/>
      <c r="R851" s="28"/>
      <c r="S851" s="28"/>
      <c r="T851" s="28"/>
      <c r="U851" s="28"/>
      <c r="V851" s="28"/>
      <c r="W851" s="28"/>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row>
    <row r="852" ht="14.6" customHeight="1">
      <c r="A852" s="28"/>
      <c r="B852" s="46"/>
      <c r="C852" s="28"/>
      <c r="D852" s="28"/>
      <c r="E852" s="28"/>
      <c r="F852" s="28"/>
      <c r="G852" s="28"/>
      <c r="H852" s="28"/>
      <c r="I852" s="28"/>
      <c r="J852" s="28"/>
      <c r="K852" s="28"/>
      <c r="L852" s="27"/>
      <c r="M852" s="28"/>
      <c r="N852" s="28"/>
      <c r="O852" s="28"/>
      <c r="P852" s="28"/>
      <c r="Q852" s="28"/>
      <c r="R852" s="28"/>
      <c r="S852" s="28"/>
      <c r="T852" s="28"/>
      <c r="U852" s="28"/>
      <c r="V852" s="28"/>
      <c r="W852" s="28"/>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row>
    <row r="853" ht="14.6" customHeight="1">
      <c r="A853" s="28"/>
      <c r="B853" s="46"/>
      <c r="C853" s="28"/>
      <c r="D853" s="28"/>
      <c r="E853" s="28"/>
      <c r="F853" s="28"/>
      <c r="G853" s="28"/>
      <c r="H853" s="28"/>
      <c r="I853" s="28"/>
      <c r="J853" s="28"/>
      <c r="K853" s="28"/>
      <c r="L853" s="27"/>
      <c r="M853" s="28"/>
      <c r="N853" s="28"/>
      <c r="O853" s="28"/>
      <c r="P853" s="28"/>
      <c r="Q853" s="28"/>
      <c r="R853" s="28"/>
      <c r="S853" s="28"/>
      <c r="T853" s="28"/>
      <c r="U853" s="28"/>
      <c r="V853" s="28"/>
      <c r="W853" s="28"/>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row>
    <row r="854" ht="14.6" customHeight="1">
      <c r="A854" s="28"/>
      <c r="B854" s="46"/>
      <c r="C854" s="28"/>
      <c r="D854" s="28"/>
      <c r="E854" s="28"/>
      <c r="F854" s="28"/>
      <c r="G854" s="28"/>
      <c r="H854" s="28"/>
      <c r="I854" s="28"/>
      <c r="J854" s="28"/>
      <c r="K854" s="28"/>
      <c r="L854" s="27"/>
      <c r="M854" s="28"/>
      <c r="N854" s="28"/>
      <c r="O854" s="28"/>
      <c r="P854" s="28"/>
      <c r="Q854" s="28"/>
      <c r="R854" s="28"/>
      <c r="S854" s="28"/>
      <c r="T854" s="28"/>
      <c r="U854" s="28"/>
      <c r="V854" s="28"/>
      <c r="W854" s="28"/>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row>
    <row r="855" ht="14.6" customHeight="1">
      <c r="A855" s="28"/>
      <c r="B855" s="46"/>
      <c r="C855" s="28"/>
      <c r="D855" s="28"/>
      <c r="E855" s="28"/>
      <c r="F855" s="28"/>
      <c r="G855" s="28"/>
      <c r="H855" s="28"/>
      <c r="I855" s="28"/>
      <c r="J855" s="28"/>
      <c r="K855" s="28"/>
      <c r="L855" s="27"/>
      <c r="M855" s="28"/>
      <c r="N855" s="28"/>
      <c r="O855" s="28"/>
      <c r="P855" s="28"/>
      <c r="Q855" s="28"/>
      <c r="R855" s="28"/>
      <c r="S855" s="28"/>
      <c r="T855" s="28"/>
      <c r="U855" s="28"/>
      <c r="V855" s="28"/>
      <c r="W855" s="28"/>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row>
    <row r="856" ht="14.6" customHeight="1">
      <c r="A856" s="28"/>
      <c r="B856" s="46"/>
      <c r="C856" s="28"/>
      <c r="D856" s="28"/>
      <c r="E856" s="28"/>
      <c r="F856" s="28"/>
      <c r="G856" s="28"/>
      <c r="H856" s="28"/>
      <c r="I856" s="28"/>
      <c r="J856" s="28"/>
      <c r="K856" s="28"/>
      <c r="L856" s="27"/>
      <c r="M856" s="28"/>
      <c r="N856" s="28"/>
      <c r="O856" s="28"/>
      <c r="P856" s="28"/>
      <c r="Q856" s="28"/>
      <c r="R856" s="28"/>
      <c r="S856" s="28"/>
      <c r="T856" s="28"/>
      <c r="U856" s="28"/>
      <c r="V856" s="28"/>
      <c r="W856" s="28"/>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row>
    <row r="857" ht="14.6" customHeight="1">
      <c r="A857" s="28"/>
      <c r="B857" s="46"/>
      <c r="C857" s="28"/>
      <c r="D857" s="28"/>
      <c r="E857" s="28"/>
      <c r="F857" s="28"/>
      <c r="G857" s="28"/>
      <c r="H857" s="28"/>
      <c r="I857" s="28"/>
      <c r="J857" s="28"/>
      <c r="K857" s="28"/>
      <c r="L857" s="27"/>
      <c r="M857" s="28"/>
      <c r="N857" s="28"/>
      <c r="O857" s="28"/>
      <c r="P857" s="28"/>
      <c r="Q857" s="28"/>
      <c r="R857" s="28"/>
      <c r="S857" s="28"/>
      <c r="T857" s="28"/>
      <c r="U857" s="28"/>
      <c r="V857" s="28"/>
      <c r="W857" s="28"/>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row>
    <row r="858" ht="14.6" customHeight="1">
      <c r="A858" s="28"/>
      <c r="B858" s="46"/>
      <c r="C858" s="28"/>
      <c r="D858" s="28"/>
      <c r="E858" s="28"/>
      <c r="F858" s="28"/>
      <c r="G858" s="28"/>
      <c r="H858" s="28"/>
      <c r="I858" s="28"/>
      <c r="J858" s="28"/>
      <c r="K858" s="28"/>
      <c r="L858" s="27"/>
      <c r="M858" s="28"/>
      <c r="N858" s="28"/>
      <c r="O858" s="28"/>
      <c r="P858" s="28"/>
      <c r="Q858" s="28"/>
      <c r="R858" s="28"/>
      <c r="S858" s="28"/>
      <c r="T858" s="28"/>
      <c r="U858" s="28"/>
      <c r="V858" s="28"/>
      <c r="W858" s="28"/>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row>
    <row r="859" ht="14.6" customHeight="1">
      <c r="A859" s="28"/>
      <c r="B859" s="46"/>
      <c r="C859" s="28"/>
      <c r="D859" s="28"/>
      <c r="E859" s="28"/>
      <c r="F859" s="28"/>
      <c r="G859" s="28"/>
      <c r="H859" s="28"/>
      <c r="I859" s="28"/>
      <c r="J859" s="28"/>
      <c r="K859" s="28"/>
      <c r="L859" s="27"/>
      <c r="M859" s="28"/>
      <c r="N859" s="28"/>
      <c r="O859" s="28"/>
      <c r="P859" s="28"/>
      <c r="Q859" s="28"/>
      <c r="R859" s="28"/>
      <c r="S859" s="28"/>
      <c r="T859" s="28"/>
      <c r="U859" s="28"/>
      <c r="V859" s="28"/>
      <c r="W859" s="28"/>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row>
    <row r="860" ht="14.6" customHeight="1">
      <c r="A860" s="28"/>
      <c r="B860" s="46"/>
      <c r="C860" s="28"/>
      <c r="D860" s="28"/>
      <c r="E860" s="28"/>
      <c r="F860" s="28"/>
      <c r="G860" s="28"/>
      <c r="H860" s="28"/>
      <c r="I860" s="28"/>
      <c r="J860" s="28"/>
      <c r="K860" s="28"/>
      <c r="L860" s="27"/>
      <c r="M860" s="28"/>
      <c r="N860" s="28"/>
      <c r="O860" s="28"/>
      <c r="P860" s="28"/>
      <c r="Q860" s="28"/>
      <c r="R860" s="28"/>
      <c r="S860" s="28"/>
      <c r="T860" s="28"/>
      <c r="U860" s="28"/>
      <c r="V860" s="28"/>
      <c r="W860" s="28"/>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row>
    <row r="861" ht="14.6" customHeight="1">
      <c r="A861" s="28"/>
      <c r="B861" s="46"/>
      <c r="C861" s="28"/>
      <c r="D861" s="28"/>
      <c r="E861" s="28"/>
      <c r="F861" s="28"/>
      <c r="G861" s="28"/>
      <c r="H861" s="28"/>
      <c r="I861" s="28"/>
      <c r="J861" s="28"/>
      <c r="K861" s="28"/>
      <c r="L861" s="27"/>
      <c r="M861" s="28"/>
      <c r="N861" s="28"/>
      <c r="O861" s="28"/>
      <c r="P861" s="28"/>
      <c r="Q861" s="28"/>
      <c r="R861" s="28"/>
      <c r="S861" s="28"/>
      <c r="T861" s="28"/>
      <c r="U861" s="28"/>
      <c r="V861" s="28"/>
      <c r="W861" s="28"/>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row>
    <row r="862" ht="14.6" customHeight="1">
      <c r="A862" s="28"/>
      <c r="B862" s="46"/>
      <c r="C862" s="28"/>
      <c r="D862" s="28"/>
      <c r="E862" s="28"/>
      <c r="F862" s="28"/>
      <c r="G862" s="28"/>
      <c r="H862" s="28"/>
      <c r="I862" s="28"/>
      <c r="J862" s="28"/>
      <c r="K862" s="28"/>
      <c r="L862" s="27"/>
      <c r="M862" s="28"/>
      <c r="N862" s="28"/>
      <c r="O862" s="28"/>
      <c r="P862" s="28"/>
      <c r="Q862" s="28"/>
      <c r="R862" s="28"/>
      <c r="S862" s="28"/>
      <c r="T862" s="28"/>
      <c r="U862" s="28"/>
      <c r="V862" s="28"/>
      <c r="W862" s="28"/>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row>
    <row r="863" ht="14.6" customHeight="1">
      <c r="A863" s="28"/>
      <c r="B863" s="46"/>
      <c r="C863" s="28"/>
      <c r="D863" s="28"/>
      <c r="E863" s="28"/>
      <c r="F863" s="28"/>
      <c r="G863" s="28"/>
      <c r="H863" s="28"/>
      <c r="I863" s="28"/>
      <c r="J863" s="28"/>
      <c r="K863" s="28"/>
      <c r="L863" s="27"/>
      <c r="M863" s="28"/>
      <c r="N863" s="28"/>
      <c r="O863" s="28"/>
      <c r="P863" s="28"/>
      <c r="Q863" s="28"/>
      <c r="R863" s="28"/>
      <c r="S863" s="28"/>
      <c r="T863" s="28"/>
      <c r="U863" s="28"/>
      <c r="V863" s="28"/>
      <c r="W863" s="28"/>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row>
    <row r="864" ht="14.6" customHeight="1">
      <c r="A864" s="28"/>
      <c r="B864" s="46"/>
      <c r="C864" s="28"/>
      <c r="D864" s="28"/>
      <c r="E864" s="28"/>
      <c r="F864" s="28"/>
      <c r="G864" s="28"/>
      <c r="H864" s="28"/>
      <c r="I864" s="28"/>
      <c r="J864" s="28"/>
      <c r="K864" s="28"/>
      <c r="L864" s="27"/>
      <c r="M864" s="28"/>
      <c r="N864" s="28"/>
      <c r="O864" s="28"/>
      <c r="P864" s="28"/>
      <c r="Q864" s="28"/>
      <c r="R864" s="28"/>
      <c r="S864" s="28"/>
      <c r="T864" s="28"/>
      <c r="U864" s="28"/>
      <c r="V864" s="28"/>
      <c r="W864" s="28"/>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row>
    <row r="865" ht="14.6" customHeight="1">
      <c r="A865" s="28"/>
      <c r="B865" s="46"/>
      <c r="C865" s="28"/>
      <c r="D865" s="28"/>
      <c r="E865" s="28"/>
      <c r="F865" s="28"/>
      <c r="G865" s="28"/>
      <c r="H865" s="28"/>
      <c r="I865" s="28"/>
      <c r="J865" s="28"/>
      <c r="K865" s="28"/>
      <c r="L865" s="27"/>
      <c r="M865" s="28"/>
      <c r="N865" s="28"/>
      <c r="O865" s="28"/>
      <c r="P865" s="28"/>
      <c r="Q865" s="28"/>
      <c r="R865" s="28"/>
      <c r="S865" s="28"/>
      <c r="T865" s="28"/>
      <c r="U865" s="28"/>
      <c r="V865" s="28"/>
      <c r="W865" s="28"/>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row>
    <row r="866" ht="14.6" customHeight="1">
      <c r="A866" s="28"/>
      <c r="B866" s="46"/>
      <c r="C866" s="28"/>
      <c r="D866" s="28"/>
      <c r="E866" s="28"/>
      <c r="F866" s="28"/>
      <c r="G866" s="28"/>
      <c r="H866" s="28"/>
      <c r="I866" s="28"/>
      <c r="J866" s="28"/>
      <c r="K866" s="28"/>
      <c r="L866" s="27"/>
      <c r="M866" s="28"/>
      <c r="N866" s="28"/>
      <c r="O866" s="28"/>
      <c r="P866" s="28"/>
      <c r="Q866" s="28"/>
      <c r="R866" s="28"/>
      <c r="S866" s="28"/>
      <c r="T866" s="28"/>
      <c r="U866" s="28"/>
      <c r="V866" s="28"/>
      <c r="W866" s="28"/>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row>
    <row r="867" ht="14.6" customHeight="1">
      <c r="A867" s="28"/>
      <c r="B867" s="46"/>
      <c r="C867" s="28"/>
      <c r="D867" s="28"/>
      <c r="E867" s="28"/>
      <c r="F867" s="28"/>
      <c r="G867" s="28"/>
      <c r="H867" s="28"/>
      <c r="I867" s="28"/>
      <c r="J867" s="28"/>
      <c r="K867" s="28"/>
      <c r="L867" s="27"/>
      <c r="M867" s="28"/>
      <c r="N867" s="28"/>
      <c r="O867" s="28"/>
      <c r="P867" s="28"/>
      <c r="Q867" s="28"/>
      <c r="R867" s="28"/>
      <c r="S867" s="28"/>
      <c r="T867" s="28"/>
      <c r="U867" s="28"/>
      <c r="V867" s="28"/>
      <c r="W867" s="28"/>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row>
    <row r="868" ht="14.6" customHeight="1">
      <c r="A868" s="28"/>
      <c r="B868" s="46"/>
      <c r="C868" s="28"/>
      <c r="D868" s="28"/>
      <c r="E868" s="28"/>
      <c r="F868" s="28"/>
      <c r="G868" s="28"/>
      <c r="H868" s="28"/>
      <c r="I868" s="28"/>
      <c r="J868" s="28"/>
      <c r="K868" s="28"/>
      <c r="L868" s="27"/>
      <c r="M868" s="28"/>
      <c r="N868" s="28"/>
      <c r="O868" s="28"/>
      <c r="P868" s="28"/>
      <c r="Q868" s="28"/>
      <c r="R868" s="28"/>
      <c r="S868" s="28"/>
      <c r="T868" s="28"/>
      <c r="U868" s="28"/>
      <c r="V868" s="28"/>
      <c r="W868" s="28"/>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row>
    <row r="869" ht="14.6" customHeight="1">
      <c r="A869" s="28"/>
      <c r="B869" s="46"/>
      <c r="C869" s="28"/>
      <c r="D869" s="28"/>
      <c r="E869" s="28"/>
      <c r="F869" s="28"/>
      <c r="G869" s="28"/>
      <c r="H869" s="28"/>
      <c r="I869" s="28"/>
      <c r="J869" s="28"/>
      <c r="K869" s="28"/>
      <c r="L869" s="27"/>
      <c r="M869" s="28"/>
      <c r="N869" s="28"/>
      <c r="O869" s="28"/>
      <c r="P869" s="28"/>
      <c r="Q869" s="28"/>
      <c r="R869" s="28"/>
      <c r="S869" s="28"/>
      <c r="T869" s="28"/>
      <c r="U869" s="28"/>
      <c r="V869" s="28"/>
      <c r="W869" s="28"/>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row>
    <row r="870" ht="14.6" customHeight="1">
      <c r="A870" s="28"/>
      <c r="B870" s="46"/>
      <c r="C870" s="28"/>
      <c r="D870" s="28"/>
      <c r="E870" s="28"/>
      <c r="F870" s="28"/>
      <c r="G870" s="28"/>
      <c r="H870" s="28"/>
      <c r="I870" s="28"/>
      <c r="J870" s="28"/>
      <c r="K870" s="28"/>
      <c r="L870" s="27"/>
      <c r="M870" s="28"/>
      <c r="N870" s="28"/>
      <c r="O870" s="28"/>
      <c r="P870" s="28"/>
      <c r="Q870" s="28"/>
      <c r="R870" s="28"/>
      <c r="S870" s="28"/>
      <c r="T870" s="28"/>
      <c r="U870" s="28"/>
      <c r="V870" s="28"/>
      <c r="W870" s="28"/>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row>
    <row r="871" ht="14.6" customHeight="1">
      <c r="A871" s="28"/>
      <c r="B871" s="46"/>
      <c r="C871" s="28"/>
      <c r="D871" s="28"/>
      <c r="E871" s="28"/>
      <c r="F871" s="28"/>
      <c r="G871" s="28"/>
      <c r="H871" s="28"/>
      <c r="I871" s="28"/>
      <c r="J871" s="28"/>
      <c r="K871" s="28"/>
      <c r="L871" s="27"/>
      <c r="M871" s="28"/>
      <c r="N871" s="28"/>
      <c r="O871" s="28"/>
      <c r="P871" s="28"/>
      <c r="Q871" s="28"/>
      <c r="R871" s="28"/>
      <c r="S871" s="28"/>
      <c r="T871" s="28"/>
      <c r="U871" s="28"/>
      <c r="V871" s="28"/>
      <c r="W871" s="28"/>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row>
    <row r="872" ht="14.6" customHeight="1">
      <c r="A872" s="28"/>
      <c r="B872" s="46"/>
      <c r="C872" s="28"/>
      <c r="D872" s="28"/>
      <c r="E872" s="28"/>
      <c r="F872" s="28"/>
      <c r="G872" s="28"/>
      <c r="H872" s="28"/>
      <c r="I872" s="28"/>
      <c r="J872" s="28"/>
      <c r="K872" s="28"/>
      <c r="L872" s="27"/>
      <c r="M872" s="28"/>
      <c r="N872" s="28"/>
      <c r="O872" s="28"/>
      <c r="P872" s="28"/>
      <c r="Q872" s="28"/>
      <c r="R872" s="28"/>
      <c r="S872" s="28"/>
      <c r="T872" s="28"/>
      <c r="U872" s="28"/>
      <c r="V872" s="28"/>
      <c r="W872" s="28"/>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row>
    <row r="873" ht="14.6" customHeight="1">
      <c r="A873" s="28"/>
      <c r="B873" s="46"/>
      <c r="C873" s="28"/>
      <c r="D873" s="28"/>
      <c r="E873" s="28"/>
      <c r="F873" s="28"/>
      <c r="G873" s="28"/>
      <c r="H873" s="28"/>
      <c r="I873" s="28"/>
      <c r="J873" s="28"/>
      <c r="K873" s="28"/>
      <c r="L873" s="27"/>
      <c r="M873" s="28"/>
      <c r="N873" s="28"/>
      <c r="O873" s="28"/>
      <c r="P873" s="28"/>
      <c r="Q873" s="28"/>
      <c r="R873" s="28"/>
      <c r="S873" s="28"/>
      <c r="T873" s="28"/>
      <c r="U873" s="28"/>
      <c r="V873" s="28"/>
      <c r="W873" s="28"/>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row>
    <row r="874" ht="14.6" customHeight="1">
      <c r="A874" s="28"/>
      <c r="B874" s="46"/>
      <c r="C874" s="28"/>
      <c r="D874" s="28"/>
      <c r="E874" s="28"/>
      <c r="F874" s="28"/>
      <c r="G874" s="28"/>
      <c r="H874" s="28"/>
      <c r="I874" s="28"/>
      <c r="J874" s="28"/>
      <c r="K874" s="28"/>
      <c r="L874" s="27"/>
      <c r="M874" s="28"/>
      <c r="N874" s="28"/>
      <c r="O874" s="28"/>
      <c r="P874" s="28"/>
      <c r="Q874" s="28"/>
      <c r="R874" s="28"/>
      <c r="S874" s="28"/>
      <c r="T874" s="28"/>
      <c r="U874" s="28"/>
      <c r="V874" s="28"/>
      <c r="W874" s="28"/>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row>
    <row r="875" ht="14.6" customHeight="1">
      <c r="A875" s="28"/>
      <c r="B875" s="46"/>
      <c r="C875" s="28"/>
      <c r="D875" s="28"/>
      <c r="E875" s="28"/>
      <c r="F875" s="28"/>
      <c r="G875" s="28"/>
      <c r="H875" s="28"/>
      <c r="I875" s="28"/>
      <c r="J875" s="28"/>
      <c r="K875" s="28"/>
      <c r="L875" s="27"/>
      <c r="M875" s="28"/>
      <c r="N875" s="28"/>
      <c r="O875" s="28"/>
      <c r="P875" s="28"/>
      <c r="Q875" s="28"/>
      <c r="R875" s="28"/>
      <c r="S875" s="28"/>
      <c r="T875" s="28"/>
      <c r="U875" s="28"/>
      <c r="V875" s="28"/>
      <c r="W875" s="28"/>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row>
    <row r="876" ht="14.6" customHeight="1">
      <c r="A876" s="28"/>
      <c r="B876" s="46"/>
      <c r="C876" s="28"/>
      <c r="D876" s="28"/>
      <c r="E876" s="28"/>
      <c r="F876" s="28"/>
      <c r="G876" s="28"/>
      <c r="H876" s="28"/>
      <c r="I876" s="28"/>
      <c r="J876" s="28"/>
      <c r="K876" s="28"/>
      <c r="L876" s="27"/>
      <c r="M876" s="28"/>
      <c r="N876" s="28"/>
      <c r="O876" s="28"/>
      <c r="P876" s="28"/>
      <c r="Q876" s="28"/>
      <c r="R876" s="28"/>
      <c r="S876" s="28"/>
      <c r="T876" s="28"/>
      <c r="U876" s="28"/>
      <c r="V876" s="28"/>
      <c r="W876" s="28"/>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row>
    <row r="877" ht="14.6" customHeight="1">
      <c r="A877" s="28"/>
      <c r="B877" s="46"/>
      <c r="C877" s="28"/>
      <c r="D877" s="28"/>
      <c r="E877" s="28"/>
      <c r="F877" s="28"/>
      <c r="G877" s="28"/>
      <c r="H877" s="28"/>
      <c r="I877" s="28"/>
      <c r="J877" s="28"/>
      <c r="K877" s="28"/>
      <c r="L877" s="27"/>
      <c r="M877" s="28"/>
      <c r="N877" s="28"/>
      <c r="O877" s="28"/>
      <c r="P877" s="28"/>
      <c r="Q877" s="28"/>
      <c r="R877" s="28"/>
      <c r="S877" s="28"/>
      <c r="T877" s="28"/>
      <c r="U877" s="28"/>
      <c r="V877" s="28"/>
      <c r="W877" s="28"/>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row>
    <row r="878" ht="14.6" customHeight="1">
      <c r="A878" s="28"/>
      <c r="B878" s="46"/>
      <c r="C878" s="28"/>
      <c r="D878" s="28"/>
      <c r="E878" s="28"/>
      <c r="F878" s="28"/>
      <c r="G878" s="28"/>
      <c r="H878" s="28"/>
      <c r="I878" s="28"/>
      <c r="J878" s="28"/>
      <c r="K878" s="28"/>
      <c r="L878" s="27"/>
      <c r="M878" s="28"/>
      <c r="N878" s="28"/>
      <c r="O878" s="28"/>
      <c r="P878" s="28"/>
      <c r="Q878" s="28"/>
      <c r="R878" s="28"/>
      <c r="S878" s="28"/>
      <c r="T878" s="28"/>
      <c r="U878" s="28"/>
      <c r="V878" s="28"/>
      <c r="W878" s="28"/>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row>
    <row r="879" ht="14.6" customHeight="1">
      <c r="A879" s="28"/>
      <c r="B879" s="46"/>
      <c r="C879" s="28"/>
      <c r="D879" s="28"/>
      <c r="E879" s="28"/>
      <c r="F879" s="28"/>
      <c r="G879" s="28"/>
      <c r="H879" s="28"/>
      <c r="I879" s="28"/>
      <c r="J879" s="28"/>
      <c r="K879" s="28"/>
      <c r="L879" s="27"/>
      <c r="M879" s="28"/>
      <c r="N879" s="28"/>
      <c r="O879" s="28"/>
      <c r="P879" s="28"/>
      <c r="Q879" s="28"/>
      <c r="R879" s="28"/>
      <c r="S879" s="28"/>
      <c r="T879" s="28"/>
      <c r="U879" s="28"/>
      <c r="V879" s="28"/>
      <c r="W879" s="28"/>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row>
    <row r="880" ht="14.6" customHeight="1">
      <c r="A880" s="28"/>
      <c r="B880" s="46"/>
      <c r="C880" s="28"/>
      <c r="D880" s="28"/>
      <c r="E880" s="28"/>
      <c r="F880" s="28"/>
      <c r="G880" s="28"/>
      <c r="H880" s="28"/>
      <c r="I880" s="28"/>
      <c r="J880" s="28"/>
      <c r="K880" s="28"/>
      <c r="L880" s="27"/>
      <c r="M880" s="28"/>
      <c r="N880" s="28"/>
      <c r="O880" s="28"/>
      <c r="P880" s="28"/>
      <c r="Q880" s="28"/>
      <c r="R880" s="28"/>
      <c r="S880" s="28"/>
      <c r="T880" s="28"/>
      <c r="U880" s="28"/>
      <c r="V880" s="28"/>
      <c r="W880" s="28"/>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row>
    <row r="881" ht="14.6" customHeight="1">
      <c r="A881" s="28"/>
      <c r="B881" s="46"/>
      <c r="C881" s="28"/>
      <c r="D881" s="28"/>
      <c r="E881" s="28"/>
      <c r="F881" s="28"/>
      <c r="G881" s="28"/>
      <c r="H881" s="28"/>
      <c r="I881" s="28"/>
      <c r="J881" s="28"/>
      <c r="K881" s="28"/>
      <c r="L881" s="27"/>
      <c r="M881" s="28"/>
      <c r="N881" s="28"/>
      <c r="O881" s="28"/>
      <c r="P881" s="28"/>
      <c r="Q881" s="28"/>
      <c r="R881" s="28"/>
      <c r="S881" s="28"/>
      <c r="T881" s="28"/>
      <c r="U881" s="28"/>
      <c r="V881" s="28"/>
      <c r="W881" s="28"/>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row>
    <row r="882" ht="14.6" customHeight="1">
      <c r="A882" s="28"/>
      <c r="B882" s="46"/>
      <c r="C882" s="28"/>
      <c r="D882" s="28"/>
      <c r="E882" s="28"/>
      <c r="F882" s="28"/>
      <c r="G882" s="28"/>
      <c r="H882" s="28"/>
      <c r="I882" s="28"/>
      <c r="J882" s="28"/>
      <c r="K882" s="28"/>
      <c r="L882" s="27"/>
      <c r="M882" s="28"/>
      <c r="N882" s="28"/>
      <c r="O882" s="28"/>
      <c r="P882" s="28"/>
      <c r="Q882" s="28"/>
      <c r="R882" s="28"/>
      <c r="S882" s="28"/>
      <c r="T882" s="28"/>
      <c r="U882" s="28"/>
      <c r="V882" s="28"/>
      <c r="W882" s="28"/>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row>
    <row r="883" ht="14.6" customHeight="1">
      <c r="A883" s="28"/>
      <c r="B883" s="46"/>
      <c r="C883" s="28"/>
      <c r="D883" s="28"/>
      <c r="E883" s="28"/>
      <c r="F883" s="28"/>
      <c r="G883" s="28"/>
      <c r="H883" s="28"/>
      <c r="I883" s="28"/>
      <c r="J883" s="28"/>
      <c r="K883" s="28"/>
      <c r="L883" s="27"/>
      <c r="M883" s="28"/>
      <c r="N883" s="28"/>
      <c r="O883" s="28"/>
      <c r="P883" s="28"/>
      <c r="Q883" s="28"/>
      <c r="R883" s="28"/>
      <c r="S883" s="28"/>
      <c r="T883" s="28"/>
      <c r="U883" s="28"/>
      <c r="V883" s="28"/>
      <c r="W883" s="28"/>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row>
    <row r="884" ht="14.6" customHeight="1">
      <c r="A884" s="28"/>
      <c r="B884" s="46"/>
      <c r="C884" s="28"/>
      <c r="D884" s="28"/>
      <c r="E884" s="28"/>
      <c r="F884" s="28"/>
      <c r="G884" s="28"/>
      <c r="H884" s="28"/>
      <c r="I884" s="28"/>
      <c r="J884" s="28"/>
      <c r="K884" s="28"/>
      <c r="L884" s="27"/>
      <c r="M884" s="28"/>
      <c r="N884" s="28"/>
      <c r="O884" s="28"/>
      <c r="P884" s="28"/>
      <c r="Q884" s="28"/>
      <c r="R884" s="28"/>
      <c r="S884" s="28"/>
      <c r="T884" s="28"/>
      <c r="U884" s="28"/>
      <c r="V884" s="28"/>
      <c r="W884" s="28"/>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row>
    <row r="885" ht="14.6" customHeight="1">
      <c r="A885" s="28"/>
      <c r="B885" s="46"/>
      <c r="C885" s="28"/>
      <c r="D885" s="28"/>
      <c r="E885" s="28"/>
      <c r="F885" s="28"/>
      <c r="G885" s="28"/>
      <c r="H885" s="28"/>
      <c r="I885" s="28"/>
      <c r="J885" s="28"/>
      <c r="K885" s="28"/>
      <c r="L885" s="27"/>
      <c r="M885" s="28"/>
      <c r="N885" s="28"/>
      <c r="O885" s="28"/>
      <c r="P885" s="28"/>
      <c r="Q885" s="28"/>
      <c r="R885" s="28"/>
      <c r="S885" s="28"/>
      <c r="T885" s="28"/>
      <c r="U885" s="28"/>
      <c r="V885" s="28"/>
      <c r="W885" s="28"/>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row>
    <row r="886" ht="14.6" customHeight="1">
      <c r="A886" s="28"/>
      <c r="B886" s="46"/>
      <c r="C886" s="28"/>
      <c r="D886" s="28"/>
      <c r="E886" s="28"/>
      <c r="F886" s="28"/>
      <c r="G886" s="28"/>
      <c r="H886" s="28"/>
      <c r="I886" s="28"/>
      <c r="J886" s="28"/>
      <c r="K886" s="28"/>
      <c r="L886" s="27"/>
      <c r="M886" s="28"/>
      <c r="N886" s="28"/>
      <c r="O886" s="28"/>
      <c r="P886" s="28"/>
      <c r="Q886" s="28"/>
      <c r="R886" s="28"/>
      <c r="S886" s="28"/>
      <c r="T886" s="28"/>
      <c r="U886" s="28"/>
      <c r="V886" s="28"/>
      <c r="W886" s="28"/>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row>
    <row r="887" ht="14.6" customHeight="1">
      <c r="A887" s="28"/>
      <c r="B887" s="46"/>
      <c r="C887" s="28"/>
      <c r="D887" s="28"/>
      <c r="E887" s="28"/>
      <c r="F887" s="28"/>
      <c r="G887" s="28"/>
      <c r="H887" s="28"/>
      <c r="I887" s="28"/>
      <c r="J887" s="28"/>
      <c r="K887" s="28"/>
      <c r="L887" s="27"/>
      <c r="M887" s="28"/>
      <c r="N887" s="28"/>
      <c r="O887" s="28"/>
      <c r="P887" s="28"/>
      <c r="Q887" s="28"/>
      <c r="R887" s="28"/>
      <c r="S887" s="28"/>
      <c r="T887" s="28"/>
      <c r="U887" s="28"/>
      <c r="V887" s="28"/>
      <c r="W887" s="28"/>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row>
    <row r="888" ht="14.6" customHeight="1">
      <c r="A888" s="28"/>
      <c r="B888" s="46"/>
      <c r="C888" s="28"/>
      <c r="D888" s="28"/>
      <c r="E888" s="28"/>
      <c r="F888" s="28"/>
      <c r="G888" s="28"/>
      <c r="H888" s="28"/>
      <c r="I888" s="28"/>
      <c r="J888" s="28"/>
      <c r="K888" s="28"/>
      <c r="L888" s="27"/>
      <c r="M888" s="28"/>
      <c r="N888" s="28"/>
      <c r="O888" s="28"/>
      <c r="P888" s="28"/>
      <c r="Q888" s="28"/>
      <c r="R888" s="28"/>
      <c r="S888" s="28"/>
      <c r="T888" s="28"/>
      <c r="U888" s="28"/>
      <c r="V888" s="28"/>
      <c r="W888" s="28"/>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row>
    <row r="889" ht="14.6" customHeight="1">
      <c r="A889" s="28"/>
      <c r="B889" s="46"/>
      <c r="C889" s="28"/>
      <c r="D889" s="28"/>
      <c r="E889" s="28"/>
      <c r="F889" s="28"/>
      <c r="G889" s="28"/>
      <c r="H889" s="28"/>
      <c r="I889" s="28"/>
      <c r="J889" s="28"/>
      <c r="K889" s="28"/>
      <c r="L889" s="27"/>
      <c r="M889" s="28"/>
      <c r="N889" s="28"/>
      <c r="O889" s="28"/>
      <c r="P889" s="28"/>
      <c r="Q889" s="28"/>
      <c r="R889" s="28"/>
      <c r="S889" s="28"/>
      <c r="T889" s="28"/>
      <c r="U889" s="28"/>
      <c r="V889" s="28"/>
      <c r="W889" s="28"/>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row>
    <row r="890" ht="14.6" customHeight="1">
      <c r="A890" s="28"/>
      <c r="B890" s="46"/>
      <c r="C890" s="28"/>
      <c r="D890" s="28"/>
      <c r="E890" s="28"/>
      <c r="F890" s="28"/>
      <c r="G890" s="28"/>
      <c r="H890" s="28"/>
      <c r="I890" s="28"/>
      <c r="J890" s="28"/>
      <c r="K890" s="28"/>
      <c r="L890" s="27"/>
      <c r="M890" s="28"/>
      <c r="N890" s="28"/>
      <c r="O890" s="28"/>
      <c r="P890" s="28"/>
      <c r="Q890" s="28"/>
      <c r="R890" s="28"/>
      <c r="S890" s="28"/>
      <c r="T890" s="28"/>
      <c r="U890" s="28"/>
      <c r="V890" s="28"/>
      <c r="W890" s="28"/>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row>
    <row r="891" ht="14.6" customHeight="1">
      <c r="A891" s="28"/>
      <c r="B891" s="46"/>
      <c r="C891" s="28"/>
      <c r="D891" s="28"/>
      <c r="E891" s="28"/>
      <c r="F891" s="28"/>
      <c r="G891" s="28"/>
      <c r="H891" s="28"/>
      <c r="I891" s="28"/>
      <c r="J891" s="28"/>
      <c r="K891" s="28"/>
      <c r="L891" s="27"/>
      <c r="M891" s="28"/>
      <c r="N891" s="28"/>
      <c r="O891" s="28"/>
      <c r="P891" s="28"/>
      <c r="Q891" s="28"/>
      <c r="R891" s="28"/>
      <c r="S891" s="28"/>
      <c r="T891" s="28"/>
      <c r="U891" s="28"/>
      <c r="V891" s="28"/>
      <c r="W891" s="28"/>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row>
    <row r="892" ht="14.6" customHeight="1">
      <c r="A892" s="28"/>
      <c r="B892" s="46"/>
      <c r="C892" s="28"/>
      <c r="D892" s="28"/>
      <c r="E892" s="28"/>
      <c r="F892" s="28"/>
      <c r="G892" s="28"/>
      <c r="H892" s="28"/>
      <c r="I892" s="28"/>
      <c r="J892" s="28"/>
      <c r="K892" s="28"/>
      <c r="L892" s="27"/>
      <c r="M892" s="28"/>
      <c r="N892" s="28"/>
      <c r="O892" s="28"/>
      <c r="P892" s="28"/>
      <c r="Q892" s="28"/>
      <c r="R892" s="28"/>
      <c r="S892" s="28"/>
      <c r="T892" s="28"/>
      <c r="U892" s="28"/>
      <c r="V892" s="28"/>
      <c r="W892" s="28"/>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row>
    <row r="893" ht="14.6" customHeight="1">
      <c r="A893" s="28"/>
      <c r="B893" s="46"/>
      <c r="C893" s="28"/>
      <c r="D893" s="28"/>
      <c r="E893" s="28"/>
      <c r="F893" s="28"/>
      <c r="G893" s="28"/>
      <c r="H893" s="28"/>
      <c r="I893" s="28"/>
      <c r="J893" s="28"/>
      <c r="K893" s="28"/>
      <c r="L893" s="27"/>
      <c r="M893" s="28"/>
      <c r="N893" s="28"/>
      <c r="O893" s="28"/>
      <c r="P893" s="28"/>
      <c r="Q893" s="28"/>
      <c r="R893" s="28"/>
      <c r="S893" s="28"/>
      <c r="T893" s="28"/>
      <c r="U893" s="28"/>
      <c r="V893" s="28"/>
      <c r="W893" s="28"/>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row>
    <row r="894" ht="14.6" customHeight="1">
      <c r="A894" s="28"/>
      <c r="B894" s="46"/>
      <c r="C894" s="28"/>
      <c r="D894" s="28"/>
      <c r="E894" s="28"/>
      <c r="F894" s="28"/>
      <c r="G894" s="28"/>
      <c r="H894" s="28"/>
      <c r="I894" s="28"/>
      <c r="J894" s="28"/>
      <c r="K894" s="28"/>
      <c r="L894" s="27"/>
      <c r="M894" s="28"/>
      <c r="N894" s="28"/>
      <c r="O894" s="28"/>
      <c r="P894" s="28"/>
      <c r="Q894" s="28"/>
      <c r="R894" s="28"/>
      <c r="S894" s="28"/>
      <c r="T894" s="28"/>
      <c r="U894" s="28"/>
      <c r="V894" s="28"/>
      <c r="W894" s="28"/>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row>
    <row r="895" ht="14.6" customHeight="1">
      <c r="A895" s="28"/>
      <c r="B895" s="46"/>
      <c r="C895" s="28"/>
      <c r="D895" s="28"/>
      <c r="E895" s="28"/>
      <c r="F895" s="28"/>
      <c r="G895" s="28"/>
      <c r="H895" s="28"/>
      <c r="I895" s="28"/>
      <c r="J895" s="28"/>
      <c r="K895" s="28"/>
      <c r="L895" s="27"/>
      <c r="M895" s="28"/>
      <c r="N895" s="28"/>
      <c r="O895" s="28"/>
      <c r="P895" s="28"/>
      <c r="Q895" s="28"/>
      <c r="R895" s="28"/>
      <c r="S895" s="28"/>
      <c r="T895" s="28"/>
      <c r="U895" s="28"/>
      <c r="V895" s="28"/>
      <c r="W895" s="28"/>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row>
    <row r="896" ht="14.6" customHeight="1">
      <c r="A896" s="28"/>
      <c r="B896" s="46"/>
      <c r="C896" s="28"/>
      <c r="D896" s="28"/>
      <c r="E896" s="28"/>
      <c r="F896" s="28"/>
      <c r="G896" s="28"/>
      <c r="H896" s="28"/>
      <c r="I896" s="28"/>
      <c r="J896" s="28"/>
      <c r="K896" s="28"/>
      <c r="L896" s="27"/>
      <c r="M896" s="28"/>
      <c r="N896" s="28"/>
      <c r="O896" s="28"/>
      <c r="P896" s="28"/>
      <c r="Q896" s="28"/>
      <c r="R896" s="28"/>
      <c r="S896" s="28"/>
      <c r="T896" s="28"/>
      <c r="U896" s="28"/>
      <c r="V896" s="28"/>
      <c r="W896" s="28"/>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row>
    <row r="897" ht="14.6" customHeight="1">
      <c r="A897" s="28"/>
      <c r="B897" s="46"/>
      <c r="C897" s="28"/>
      <c r="D897" s="28"/>
      <c r="E897" s="28"/>
      <c r="F897" s="28"/>
      <c r="G897" s="28"/>
      <c r="H897" s="28"/>
      <c r="I897" s="28"/>
      <c r="J897" s="28"/>
      <c r="K897" s="28"/>
      <c r="L897" s="27"/>
      <c r="M897" s="28"/>
      <c r="N897" s="28"/>
      <c r="O897" s="28"/>
      <c r="P897" s="28"/>
      <c r="Q897" s="28"/>
      <c r="R897" s="28"/>
      <c r="S897" s="28"/>
      <c r="T897" s="28"/>
      <c r="U897" s="28"/>
      <c r="V897" s="28"/>
      <c r="W897" s="28"/>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row>
    <row r="898" ht="14.6" customHeight="1">
      <c r="A898" s="28"/>
      <c r="B898" s="46"/>
      <c r="C898" s="28"/>
      <c r="D898" s="28"/>
      <c r="E898" s="28"/>
      <c r="F898" s="28"/>
      <c r="G898" s="28"/>
      <c r="H898" s="28"/>
      <c r="I898" s="28"/>
      <c r="J898" s="28"/>
      <c r="K898" s="28"/>
      <c r="L898" s="27"/>
      <c r="M898" s="28"/>
      <c r="N898" s="28"/>
      <c r="O898" s="28"/>
      <c r="P898" s="28"/>
      <c r="Q898" s="28"/>
      <c r="R898" s="28"/>
      <c r="S898" s="28"/>
      <c r="T898" s="28"/>
      <c r="U898" s="28"/>
      <c r="V898" s="28"/>
      <c r="W898" s="28"/>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row>
    <row r="899" ht="14.6" customHeight="1">
      <c r="A899" s="28"/>
      <c r="B899" s="46"/>
      <c r="C899" s="28"/>
      <c r="D899" s="28"/>
      <c r="E899" s="28"/>
      <c r="F899" s="28"/>
      <c r="G899" s="28"/>
      <c r="H899" s="28"/>
      <c r="I899" s="28"/>
      <c r="J899" s="28"/>
      <c r="K899" s="28"/>
      <c r="L899" s="27"/>
      <c r="M899" s="28"/>
      <c r="N899" s="28"/>
      <c r="O899" s="28"/>
      <c r="P899" s="28"/>
      <c r="Q899" s="28"/>
      <c r="R899" s="28"/>
      <c r="S899" s="28"/>
      <c r="T899" s="28"/>
      <c r="U899" s="28"/>
      <c r="V899" s="28"/>
      <c r="W899" s="28"/>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row>
    <row r="900" ht="14.6" customHeight="1">
      <c r="A900" s="28"/>
      <c r="B900" s="46"/>
      <c r="C900" s="28"/>
      <c r="D900" s="28"/>
      <c r="E900" s="28"/>
      <c r="F900" s="28"/>
      <c r="G900" s="28"/>
      <c r="H900" s="28"/>
      <c r="I900" s="28"/>
      <c r="J900" s="28"/>
      <c r="K900" s="28"/>
      <c r="L900" s="27"/>
      <c r="M900" s="28"/>
      <c r="N900" s="28"/>
      <c r="O900" s="28"/>
      <c r="P900" s="28"/>
      <c r="Q900" s="28"/>
      <c r="R900" s="28"/>
      <c r="S900" s="28"/>
      <c r="T900" s="28"/>
      <c r="U900" s="28"/>
      <c r="V900" s="28"/>
      <c r="W900" s="28"/>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row>
    <row r="901" ht="14.6" customHeight="1">
      <c r="A901" s="28"/>
      <c r="B901" s="46"/>
      <c r="C901" s="28"/>
      <c r="D901" s="28"/>
      <c r="E901" s="28"/>
      <c r="F901" s="28"/>
      <c r="G901" s="28"/>
      <c r="H901" s="28"/>
      <c r="I901" s="28"/>
      <c r="J901" s="28"/>
      <c r="K901" s="28"/>
      <c r="L901" s="27"/>
      <c r="M901" s="28"/>
      <c r="N901" s="28"/>
      <c r="O901" s="28"/>
      <c r="P901" s="28"/>
      <c r="Q901" s="28"/>
      <c r="R901" s="28"/>
      <c r="S901" s="28"/>
      <c r="T901" s="28"/>
      <c r="U901" s="28"/>
      <c r="V901" s="28"/>
      <c r="W901" s="28"/>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row>
    <row r="902" ht="14.6" customHeight="1">
      <c r="A902" s="28"/>
      <c r="B902" s="46"/>
      <c r="C902" s="28"/>
      <c r="D902" s="28"/>
      <c r="E902" s="28"/>
      <c r="F902" s="28"/>
      <c r="G902" s="28"/>
      <c r="H902" s="28"/>
      <c r="I902" s="28"/>
      <c r="J902" s="28"/>
      <c r="K902" s="28"/>
      <c r="L902" s="27"/>
      <c r="M902" s="28"/>
      <c r="N902" s="28"/>
      <c r="O902" s="28"/>
      <c r="P902" s="28"/>
      <c r="Q902" s="28"/>
      <c r="R902" s="28"/>
      <c r="S902" s="28"/>
      <c r="T902" s="28"/>
      <c r="U902" s="28"/>
      <c r="V902" s="28"/>
      <c r="W902" s="28"/>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row>
    <row r="903" ht="14.6" customHeight="1">
      <c r="A903" s="28"/>
      <c r="B903" s="46"/>
      <c r="C903" s="28"/>
      <c r="D903" s="28"/>
      <c r="E903" s="28"/>
      <c r="F903" s="28"/>
      <c r="G903" s="28"/>
      <c r="H903" s="28"/>
      <c r="I903" s="28"/>
      <c r="J903" s="28"/>
      <c r="K903" s="28"/>
      <c r="L903" s="27"/>
      <c r="M903" s="28"/>
      <c r="N903" s="28"/>
      <c r="O903" s="28"/>
      <c r="P903" s="28"/>
      <c r="Q903" s="28"/>
      <c r="R903" s="28"/>
      <c r="S903" s="28"/>
      <c r="T903" s="28"/>
      <c r="U903" s="28"/>
      <c r="V903" s="28"/>
      <c r="W903" s="28"/>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row>
    <row r="904" ht="14.6" customHeight="1">
      <c r="A904" s="28"/>
      <c r="B904" s="46"/>
      <c r="C904" s="28"/>
      <c r="D904" s="28"/>
      <c r="E904" s="28"/>
      <c r="F904" s="28"/>
      <c r="G904" s="28"/>
      <c r="H904" s="28"/>
      <c r="I904" s="28"/>
      <c r="J904" s="28"/>
      <c r="K904" s="28"/>
      <c r="L904" s="27"/>
      <c r="M904" s="28"/>
      <c r="N904" s="28"/>
      <c r="O904" s="28"/>
      <c r="P904" s="28"/>
      <c r="Q904" s="28"/>
      <c r="R904" s="28"/>
      <c r="S904" s="28"/>
      <c r="T904" s="28"/>
      <c r="U904" s="28"/>
      <c r="V904" s="28"/>
      <c r="W904" s="28"/>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row>
    <row r="905" ht="14.6" customHeight="1">
      <c r="A905" s="28"/>
      <c r="B905" s="46"/>
      <c r="C905" s="28"/>
      <c r="D905" s="28"/>
      <c r="E905" s="28"/>
      <c r="F905" s="28"/>
      <c r="G905" s="28"/>
      <c r="H905" s="28"/>
      <c r="I905" s="28"/>
      <c r="J905" s="28"/>
      <c r="K905" s="28"/>
      <c r="L905" s="27"/>
      <c r="M905" s="28"/>
      <c r="N905" s="28"/>
      <c r="O905" s="28"/>
      <c r="P905" s="28"/>
      <c r="Q905" s="28"/>
      <c r="R905" s="28"/>
      <c r="S905" s="28"/>
      <c r="T905" s="28"/>
      <c r="U905" s="28"/>
      <c r="V905" s="28"/>
      <c r="W905" s="28"/>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row>
    <row r="906" ht="14.6" customHeight="1">
      <c r="A906" s="28"/>
      <c r="B906" s="46"/>
      <c r="C906" s="28"/>
      <c r="D906" s="28"/>
      <c r="E906" s="28"/>
      <c r="F906" s="28"/>
      <c r="G906" s="28"/>
      <c r="H906" s="28"/>
      <c r="I906" s="28"/>
      <c r="J906" s="28"/>
      <c r="K906" s="28"/>
      <c r="L906" s="27"/>
      <c r="M906" s="28"/>
      <c r="N906" s="28"/>
      <c r="O906" s="28"/>
      <c r="P906" s="28"/>
      <c r="Q906" s="28"/>
      <c r="R906" s="28"/>
      <c r="S906" s="28"/>
      <c r="T906" s="28"/>
      <c r="U906" s="28"/>
      <c r="V906" s="28"/>
      <c r="W906" s="28"/>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row>
    <row r="907" ht="14.6" customHeight="1">
      <c r="A907" s="28"/>
      <c r="B907" s="46"/>
      <c r="C907" s="28"/>
      <c r="D907" s="28"/>
      <c r="E907" s="28"/>
      <c r="F907" s="28"/>
      <c r="G907" s="28"/>
      <c r="H907" s="28"/>
      <c r="I907" s="28"/>
      <c r="J907" s="28"/>
      <c r="K907" s="28"/>
      <c r="L907" s="27"/>
      <c r="M907" s="28"/>
      <c r="N907" s="28"/>
      <c r="O907" s="28"/>
      <c r="P907" s="28"/>
      <c r="Q907" s="28"/>
      <c r="R907" s="28"/>
      <c r="S907" s="28"/>
      <c r="T907" s="28"/>
      <c r="U907" s="28"/>
      <c r="V907" s="28"/>
      <c r="W907" s="28"/>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row>
    <row r="908" ht="14.6" customHeight="1">
      <c r="A908" s="28"/>
      <c r="B908" s="46"/>
      <c r="C908" s="28"/>
      <c r="D908" s="28"/>
      <c r="E908" s="28"/>
      <c r="F908" s="28"/>
      <c r="G908" s="28"/>
      <c r="H908" s="28"/>
      <c r="I908" s="28"/>
      <c r="J908" s="28"/>
      <c r="K908" s="28"/>
      <c r="L908" s="27"/>
      <c r="M908" s="28"/>
      <c r="N908" s="28"/>
      <c r="O908" s="28"/>
      <c r="P908" s="28"/>
      <c r="Q908" s="28"/>
      <c r="R908" s="28"/>
      <c r="S908" s="28"/>
      <c r="T908" s="28"/>
      <c r="U908" s="28"/>
      <c r="V908" s="28"/>
      <c r="W908" s="28"/>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row>
    <row r="909" ht="14.6" customHeight="1">
      <c r="A909" s="28"/>
      <c r="B909" s="46"/>
      <c r="C909" s="28"/>
      <c r="D909" s="28"/>
      <c r="E909" s="28"/>
      <c r="F909" s="28"/>
      <c r="G909" s="28"/>
      <c r="H909" s="28"/>
      <c r="I909" s="28"/>
      <c r="J909" s="28"/>
      <c r="K909" s="28"/>
      <c r="L909" s="27"/>
      <c r="M909" s="28"/>
      <c r="N909" s="28"/>
      <c r="O909" s="28"/>
      <c r="P909" s="28"/>
      <c r="Q909" s="28"/>
      <c r="R909" s="28"/>
      <c r="S909" s="28"/>
      <c r="T909" s="28"/>
      <c r="U909" s="28"/>
      <c r="V909" s="28"/>
      <c r="W909" s="28"/>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row>
    <row r="910" ht="14.6" customHeight="1">
      <c r="A910" s="28"/>
      <c r="B910" s="46"/>
      <c r="C910" s="28"/>
      <c r="D910" s="28"/>
      <c r="E910" s="28"/>
      <c r="F910" s="28"/>
      <c r="G910" s="28"/>
      <c r="H910" s="28"/>
      <c r="I910" s="28"/>
      <c r="J910" s="28"/>
      <c r="K910" s="28"/>
      <c r="L910" s="27"/>
      <c r="M910" s="28"/>
      <c r="N910" s="28"/>
      <c r="O910" s="28"/>
      <c r="P910" s="28"/>
      <c r="Q910" s="28"/>
      <c r="R910" s="28"/>
      <c r="S910" s="28"/>
      <c r="T910" s="28"/>
      <c r="U910" s="28"/>
      <c r="V910" s="28"/>
      <c r="W910" s="28"/>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row>
    <row r="911" ht="14.6" customHeight="1">
      <c r="A911" s="28"/>
      <c r="B911" s="46"/>
      <c r="C911" s="28"/>
      <c r="D911" s="28"/>
      <c r="E911" s="28"/>
      <c r="F911" s="28"/>
      <c r="G911" s="28"/>
      <c r="H911" s="28"/>
      <c r="I911" s="28"/>
      <c r="J911" s="28"/>
      <c r="K911" s="28"/>
      <c r="L911" s="27"/>
      <c r="M911" s="28"/>
      <c r="N911" s="28"/>
      <c r="O911" s="28"/>
      <c r="P911" s="28"/>
      <c r="Q911" s="28"/>
      <c r="R911" s="28"/>
      <c r="S911" s="28"/>
      <c r="T911" s="28"/>
      <c r="U911" s="28"/>
      <c r="V911" s="28"/>
      <c r="W911" s="28"/>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row>
    <row r="912" ht="14.6" customHeight="1">
      <c r="A912" s="28"/>
      <c r="B912" s="46"/>
      <c r="C912" s="28"/>
      <c r="D912" s="28"/>
      <c r="E912" s="28"/>
      <c r="F912" s="28"/>
      <c r="G912" s="28"/>
      <c r="H912" s="28"/>
      <c r="I912" s="28"/>
      <c r="J912" s="28"/>
      <c r="K912" s="28"/>
      <c r="L912" s="27"/>
      <c r="M912" s="28"/>
      <c r="N912" s="28"/>
      <c r="O912" s="28"/>
      <c r="P912" s="28"/>
      <c r="Q912" s="28"/>
      <c r="R912" s="28"/>
      <c r="S912" s="28"/>
      <c r="T912" s="28"/>
      <c r="U912" s="28"/>
      <c r="V912" s="28"/>
      <c r="W912" s="28"/>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row>
    <row r="913" ht="14.6" customHeight="1">
      <c r="A913" s="28"/>
      <c r="B913" s="46"/>
      <c r="C913" s="28"/>
      <c r="D913" s="28"/>
      <c r="E913" s="28"/>
      <c r="F913" s="28"/>
      <c r="G913" s="28"/>
      <c r="H913" s="28"/>
      <c r="I913" s="28"/>
      <c r="J913" s="28"/>
      <c r="K913" s="28"/>
      <c r="L913" s="27"/>
      <c r="M913" s="28"/>
      <c r="N913" s="28"/>
      <c r="O913" s="28"/>
      <c r="P913" s="28"/>
      <c r="Q913" s="28"/>
      <c r="R913" s="28"/>
      <c r="S913" s="28"/>
      <c r="T913" s="28"/>
      <c r="U913" s="28"/>
      <c r="V913" s="28"/>
      <c r="W913" s="28"/>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row>
    <row r="914" ht="14.6" customHeight="1">
      <c r="A914" s="28"/>
      <c r="B914" s="46"/>
      <c r="C914" s="28"/>
      <c r="D914" s="28"/>
      <c r="E914" s="28"/>
      <c r="F914" s="28"/>
      <c r="G914" s="28"/>
      <c r="H914" s="28"/>
      <c r="I914" s="28"/>
      <c r="J914" s="28"/>
      <c r="K914" s="28"/>
      <c r="L914" s="27"/>
      <c r="M914" s="28"/>
      <c r="N914" s="28"/>
      <c r="O914" s="28"/>
      <c r="P914" s="28"/>
      <c r="Q914" s="28"/>
      <c r="R914" s="28"/>
      <c r="S914" s="28"/>
      <c r="T914" s="28"/>
      <c r="U914" s="28"/>
      <c r="V914" s="28"/>
      <c r="W914" s="28"/>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row>
    <row r="915" ht="14.6" customHeight="1">
      <c r="A915" s="28"/>
      <c r="B915" s="46"/>
      <c r="C915" s="28"/>
      <c r="D915" s="28"/>
      <c r="E915" s="28"/>
      <c r="F915" s="28"/>
      <c r="G915" s="28"/>
      <c r="H915" s="28"/>
      <c r="I915" s="28"/>
      <c r="J915" s="28"/>
      <c r="K915" s="28"/>
      <c r="L915" s="27"/>
      <c r="M915" s="28"/>
      <c r="N915" s="28"/>
      <c r="O915" s="28"/>
      <c r="P915" s="28"/>
      <c r="Q915" s="28"/>
      <c r="R915" s="28"/>
      <c r="S915" s="28"/>
      <c r="T915" s="28"/>
      <c r="U915" s="28"/>
      <c r="V915" s="28"/>
      <c r="W915" s="28"/>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row>
    <row r="916" ht="14.6" customHeight="1">
      <c r="A916" s="28"/>
      <c r="B916" s="46"/>
      <c r="C916" s="28"/>
      <c r="D916" s="28"/>
      <c r="E916" s="28"/>
      <c r="F916" s="28"/>
      <c r="G916" s="28"/>
      <c r="H916" s="28"/>
      <c r="I916" s="28"/>
      <c r="J916" s="28"/>
      <c r="K916" s="28"/>
      <c r="L916" s="27"/>
      <c r="M916" s="28"/>
      <c r="N916" s="28"/>
      <c r="O916" s="28"/>
      <c r="P916" s="28"/>
      <c r="Q916" s="28"/>
      <c r="R916" s="28"/>
      <c r="S916" s="28"/>
      <c r="T916" s="28"/>
      <c r="U916" s="28"/>
      <c r="V916" s="28"/>
      <c r="W916" s="28"/>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row>
    <row r="917" ht="14.6" customHeight="1">
      <c r="A917" s="28"/>
      <c r="B917" s="46"/>
      <c r="C917" s="28"/>
      <c r="D917" s="28"/>
      <c r="E917" s="28"/>
      <c r="F917" s="28"/>
      <c r="G917" s="28"/>
      <c r="H917" s="28"/>
      <c r="I917" s="28"/>
      <c r="J917" s="28"/>
      <c r="K917" s="28"/>
      <c r="L917" s="27"/>
      <c r="M917" s="28"/>
      <c r="N917" s="28"/>
      <c r="O917" s="28"/>
      <c r="P917" s="28"/>
      <c r="Q917" s="28"/>
      <c r="R917" s="28"/>
      <c r="S917" s="28"/>
      <c r="T917" s="28"/>
      <c r="U917" s="28"/>
      <c r="V917" s="28"/>
      <c r="W917" s="28"/>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row>
    <row r="918" ht="14.6" customHeight="1">
      <c r="A918" s="28"/>
      <c r="B918" s="46"/>
      <c r="C918" s="28"/>
      <c r="D918" s="28"/>
      <c r="E918" s="28"/>
      <c r="F918" s="28"/>
      <c r="G918" s="28"/>
      <c r="H918" s="28"/>
      <c r="I918" s="28"/>
      <c r="J918" s="28"/>
      <c r="K918" s="28"/>
      <c r="L918" s="27"/>
      <c r="M918" s="28"/>
      <c r="N918" s="28"/>
      <c r="O918" s="28"/>
      <c r="P918" s="28"/>
      <c r="Q918" s="28"/>
      <c r="R918" s="28"/>
      <c r="S918" s="28"/>
      <c r="T918" s="28"/>
      <c r="U918" s="28"/>
      <c r="V918" s="28"/>
      <c r="W918" s="28"/>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row>
    <row r="919" ht="14.6" customHeight="1">
      <c r="A919" s="28"/>
      <c r="B919" s="46"/>
      <c r="C919" s="28"/>
      <c r="D919" s="28"/>
      <c r="E919" s="28"/>
      <c r="F919" s="28"/>
      <c r="G919" s="28"/>
      <c r="H919" s="28"/>
      <c r="I919" s="28"/>
      <c r="J919" s="28"/>
      <c r="K919" s="28"/>
      <c r="L919" s="27"/>
      <c r="M919" s="28"/>
      <c r="N919" s="28"/>
      <c r="O919" s="28"/>
      <c r="P919" s="28"/>
      <c r="Q919" s="28"/>
      <c r="R919" s="28"/>
      <c r="S919" s="28"/>
      <c r="T919" s="28"/>
      <c r="U919" s="28"/>
      <c r="V919" s="28"/>
      <c r="W919" s="28"/>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row>
    <row r="920" ht="14.6" customHeight="1">
      <c r="A920" s="28"/>
      <c r="B920" s="46"/>
      <c r="C920" s="28"/>
      <c r="D920" s="28"/>
      <c r="E920" s="28"/>
      <c r="F920" s="28"/>
      <c r="G920" s="28"/>
      <c r="H920" s="28"/>
      <c r="I920" s="28"/>
      <c r="J920" s="28"/>
      <c r="K920" s="28"/>
      <c r="L920" s="27"/>
      <c r="M920" s="28"/>
      <c r="N920" s="28"/>
      <c r="O920" s="28"/>
      <c r="P920" s="28"/>
      <c r="Q920" s="28"/>
      <c r="R920" s="28"/>
      <c r="S920" s="28"/>
      <c r="T920" s="28"/>
      <c r="U920" s="28"/>
      <c r="V920" s="28"/>
      <c r="W920" s="28"/>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row>
    <row r="921" ht="14.6" customHeight="1">
      <c r="A921" s="28"/>
      <c r="B921" s="46"/>
      <c r="C921" s="28"/>
      <c r="D921" s="28"/>
      <c r="E921" s="28"/>
      <c r="F921" s="28"/>
      <c r="G921" s="28"/>
      <c r="H921" s="28"/>
      <c r="I921" s="28"/>
      <c r="J921" s="28"/>
      <c r="K921" s="28"/>
      <c r="L921" s="27"/>
      <c r="M921" s="28"/>
      <c r="N921" s="28"/>
      <c r="O921" s="28"/>
      <c r="P921" s="28"/>
      <c r="Q921" s="28"/>
      <c r="R921" s="28"/>
      <c r="S921" s="28"/>
      <c r="T921" s="28"/>
      <c r="U921" s="28"/>
      <c r="V921" s="28"/>
      <c r="W921" s="28"/>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row>
    <row r="922" ht="14.6" customHeight="1">
      <c r="A922" s="28"/>
      <c r="B922" s="46"/>
      <c r="C922" s="28"/>
      <c r="D922" s="28"/>
      <c r="E922" s="28"/>
      <c r="F922" s="28"/>
      <c r="G922" s="28"/>
      <c r="H922" s="28"/>
      <c r="I922" s="28"/>
      <c r="J922" s="28"/>
      <c r="K922" s="28"/>
      <c r="L922" s="27"/>
      <c r="M922" s="28"/>
      <c r="N922" s="28"/>
      <c r="O922" s="28"/>
      <c r="P922" s="28"/>
      <c r="Q922" s="28"/>
      <c r="R922" s="28"/>
      <c r="S922" s="28"/>
      <c r="T922" s="28"/>
      <c r="U922" s="28"/>
      <c r="V922" s="28"/>
      <c r="W922" s="28"/>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row>
    <row r="923" ht="14.6" customHeight="1">
      <c r="A923" s="28"/>
      <c r="B923" s="46"/>
      <c r="C923" s="28"/>
      <c r="D923" s="28"/>
      <c r="E923" s="28"/>
      <c r="F923" s="28"/>
      <c r="G923" s="28"/>
      <c r="H923" s="28"/>
      <c r="I923" s="28"/>
      <c r="J923" s="28"/>
      <c r="K923" s="28"/>
      <c r="L923" s="27"/>
      <c r="M923" s="28"/>
      <c r="N923" s="28"/>
      <c r="O923" s="28"/>
      <c r="P923" s="28"/>
      <c r="Q923" s="28"/>
      <c r="R923" s="28"/>
      <c r="S923" s="28"/>
      <c r="T923" s="28"/>
      <c r="U923" s="28"/>
      <c r="V923" s="28"/>
      <c r="W923" s="28"/>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row>
    <row r="924" ht="14.6" customHeight="1">
      <c r="A924" s="28"/>
      <c r="B924" s="46"/>
      <c r="C924" s="28"/>
      <c r="D924" s="28"/>
      <c r="E924" s="28"/>
      <c r="F924" s="28"/>
      <c r="G924" s="28"/>
      <c r="H924" s="28"/>
      <c r="I924" s="28"/>
      <c r="J924" s="28"/>
      <c r="K924" s="28"/>
      <c r="L924" s="27"/>
      <c r="M924" s="28"/>
      <c r="N924" s="28"/>
      <c r="O924" s="28"/>
      <c r="P924" s="28"/>
      <c r="Q924" s="28"/>
      <c r="R924" s="28"/>
      <c r="S924" s="28"/>
      <c r="T924" s="28"/>
      <c r="U924" s="28"/>
      <c r="V924" s="28"/>
      <c r="W924" s="28"/>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row>
    <row r="925" ht="14.6" customHeight="1">
      <c r="A925" s="28"/>
      <c r="B925" s="46"/>
      <c r="C925" s="28"/>
      <c r="D925" s="28"/>
      <c r="E925" s="28"/>
      <c r="F925" s="28"/>
      <c r="G925" s="28"/>
      <c r="H925" s="28"/>
      <c r="I925" s="28"/>
      <c r="J925" s="28"/>
      <c r="K925" s="28"/>
      <c r="L925" s="27"/>
      <c r="M925" s="28"/>
      <c r="N925" s="28"/>
      <c r="O925" s="28"/>
      <c r="P925" s="28"/>
      <c r="Q925" s="28"/>
      <c r="R925" s="28"/>
      <c r="S925" s="28"/>
      <c r="T925" s="28"/>
      <c r="U925" s="28"/>
      <c r="V925" s="28"/>
      <c r="W925" s="28"/>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row>
    <row r="926" ht="14.6" customHeight="1">
      <c r="A926" s="28"/>
      <c r="B926" s="46"/>
      <c r="C926" s="28"/>
      <c r="D926" s="28"/>
      <c r="E926" s="28"/>
      <c r="F926" s="28"/>
      <c r="G926" s="28"/>
      <c r="H926" s="28"/>
      <c r="I926" s="28"/>
      <c r="J926" s="28"/>
      <c r="K926" s="28"/>
      <c r="L926" s="27"/>
      <c r="M926" s="28"/>
      <c r="N926" s="28"/>
      <c r="O926" s="28"/>
      <c r="P926" s="28"/>
      <c r="Q926" s="28"/>
      <c r="R926" s="28"/>
      <c r="S926" s="28"/>
      <c r="T926" s="28"/>
      <c r="U926" s="28"/>
      <c r="V926" s="28"/>
      <c r="W926" s="28"/>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row>
    <row r="927" ht="14.6" customHeight="1">
      <c r="A927" s="28"/>
      <c r="B927" s="46"/>
      <c r="C927" s="28"/>
      <c r="D927" s="28"/>
      <c r="E927" s="28"/>
      <c r="F927" s="28"/>
      <c r="G927" s="28"/>
      <c r="H927" s="28"/>
      <c r="I927" s="28"/>
      <c r="J927" s="28"/>
      <c r="K927" s="28"/>
      <c r="L927" s="27"/>
      <c r="M927" s="28"/>
      <c r="N927" s="28"/>
      <c r="O927" s="28"/>
      <c r="P927" s="28"/>
      <c r="Q927" s="28"/>
      <c r="R927" s="28"/>
      <c r="S927" s="28"/>
      <c r="T927" s="28"/>
      <c r="U927" s="28"/>
      <c r="V927" s="28"/>
      <c r="W927" s="28"/>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row>
    <row r="928" ht="14.6" customHeight="1">
      <c r="A928" s="28"/>
      <c r="B928" s="46"/>
      <c r="C928" s="28"/>
      <c r="D928" s="28"/>
      <c r="E928" s="28"/>
      <c r="F928" s="28"/>
      <c r="G928" s="28"/>
      <c r="H928" s="28"/>
      <c r="I928" s="28"/>
      <c r="J928" s="28"/>
      <c r="K928" s="28"/>
      <c r="L928" s="27"/>
      <c r="M928" s="28"/>
      <c r="N928" s="28"/>
      <c r="O928" s="28"/>
      <c r="P928" s="28"/>
      <c r="Q928" s="28"/>
      <c r="R928" s="28"/>
      <c r="S928" s="28"/>
      <c r="T928" s="28"/>
      <c r="U928" s="28"/>
      <c r="V928" s="28"/>
      <c r="W928" s="28"/>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row>
    <row r="929" ht="14.6" customHeight="1">
      <c r="A929" s="28"/>
      <c r="B929" s="46"/>
      <c r="C929" s="28"/>
      <c r="D929" s="28"/>
      <c r="E929" s="28"/>
      <c r="F929" s="28"/>
      <c r="G929" s="28"/>
      <c r="H929" s="28"/>
      <c r="I929" s="28"/>
      <c r="J929" s="28"/>
      <c r="K929" s="28"/>
      <c r="L929" s="27"/>
      <c r="M929" s="28"/>
      <c r="N929" s="28"/>
      <c r="O929" s="28"/>
      <c r="P929" s="28"/>
      <c r="Q929" s="28"/>
      <c r="R929" s="28"/>
      <c r="S929" s="28"/>
      <c r="T929" s="28"/>
      <c r="U929" s="28"/>
      <c r="V929" s="28"/>
      <c r="W929" s="28"/>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row>
    <row r="930" ht="14.6" customHeight="1">
      <c r="A930" s="28"/>
      <c r="B930" s="46"/>
      <c r="C930" s="28"/>
      <c r="D930" s="28"/>
      <c r="E930" s="28"/>
      <c r="F930" s="28"/>
      <c r="G930" s="28"/>
      <c r="H930" s="28"/>
      <c r="I930" s="28"/>
      <c r="J930" s="28"/>
      <c r="K930" s="28"/>
      <c r="L930" s="27"/>
      <c r="M930" s="28"/>
      <c r="N930" s="28"/>
      <c r="O930" s="28"/>
      <c r="P930" s="28"/>
      <c r="Q930" s="28"/>
      <c r="R930" s="28"/>
      <c r="S930" s="28"/>
      <c r="T930" s="28"/>
      <c r="U930" s="28"/>
      <c r="V930" s="28"/>
      <c r="W930" s="28"/>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row>
    <row r="931" ht="14.6" customHeight="1">
      <c r="A931" s="28"/>
      <c r="B931" s="46"/>
      <c r="C931" s="28"/>
      <c r="D931" s="28"/>
      <c r="E931" s="28"/>
      <c r="F931" s="28"/>
      <c r="G931" s="28"/>
      <c r="H931" s="28"/>
      <c r="I931" s="28"/>
      <c r="J931" s="28"/>
      <c r="K931" s="28"/>
      <c r="L931" s="27"/>
      <c r="M931" s="28"/>
      <c r="N931" s="28"/>
      <c r="O931" s="28"/>
      <c r="P931" s="28"/>
      <c r="Q931" s="28"/>
      <c r="R931" s="28"/>
      <c r="S931" s="28"/>
      <c r="T931" s="28"/>
      <c r="U931" s="28"/>
      <c r="V931" s="28"/>
      <c r="W931" s="28"/>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row>
    <row r="932" ht="14.6" customHeight="1">
      <c r="A932" s="28"/>
      <c r="B932" s="46"/>
      <c r="C932" s="28"/>
      <c r="D932" s="28"/>
      <c r="E932" s="28"/>
      <c r="F932" s="28"/>
      <c r="G932" s="28"/>
      <c r="H932" s="28"/>
      <c r="I932" s="28"/>
      <c r="J932" s="28"/>
      <c r="K932" s="28"/>
      <c r="L932" s="27"/>
      <c r="M932" s="28"/>
      <c r="N932" s="28"/>
      <c r="O932" s="28"/>
      <c r="P932" s="28"/>
      <c r="Q932" s="28"/>
      <c r="R932" s="28"/>
      <c r="S932" s="28"/>
      <c r="T932" s="28"/>
      <c r="U932" s="28"/>
      <c r="V932" s="28"/>
      <c r="W932" s="28"/>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row>
    <row r="933" ht="14.6" customHeight="1">
      <c r="A933" s="28"/>
      <c r="B933" s="46"/>
      <c r="C933" s="28"/>
      <c r="D933" s="28"/>
      <c r="E933" s="28"/>
      <c r="F933" s="28"/>
      <c r="G933" s="28"/>
      <c r="H933" s="28"/>
      <c r="I933" s="28"/>
      <c r="J933" s="28"/>
      <c r="K933" s="28"/>
      <c r="L933" s="27"/>
      <c r="M933" s="28"/>
      <c r="N933" s="28"/>
      <c r="O933" s="28"/>
      <c r="P933" s="28"/>
      <c r="Q933" s="28"/>
      <c r="R933" s="28"/>
      <c r="S933" s="28"/>
      <c r="T933" s="28"/>
      <c r="U933" s="28"/>
      <c r="V933" s="28"/>
      <c r="W933" s="28"/>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row>
    <row r="934" ht="14.6" customHeight="1">
      <c r="A934" s="28"/>
      <c r="B934" s="46"/>
      <c r="C934" s="28"/>
      <c r="D934" s="28"/>
      <c r="E934" s="28"/>
      <c r="F934" s="28"/>
      <c r="G934" s="28"/>
      <c r="H934" s="28"/>
      <c r="I934" s="28"/>
      <c r="J934" s="28"/>
      <c r="K934" s="28"/>
      <c r="L934" s="27"/>
      <c r="M934" s="28"/>
      <c r="N934" s="28"/>
      <c r="O934" s="28"/>
      <c r="P934" s="28"/>
      <c r="Q934" s="28"/>
      <c r="R934" s="28"/>
      <c r="S934" s="28"/>
      <c r="T934" s="28"/>
      <c r="U934" s="28"/>
      <c r="V934" s="28"/>
      <c r="W934" s="28"/>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row>
    <row r="935" ht="14.6" customHeight="1">
      <c r="A935" s="28"/>
      <c r="B935" s="46"/>
      <c r="C935" s="28"/>
      <c r="D935" s="28"/>
      <c r="E935" s="28"/>
      <c r="F935" s="28"/>
      <c r="G935" s="28"/>
      <c r="H935" s="28"/>
      <c r="I935" s="28"/>
      <c r="J935" s="28"/>
      <c r="K935" s="28"/>
      <c r="L935" s="27"/>
      <c r="M935" s="28"/>
      <c r="N935" s="28"/>
      <c r="O935" s="28"/>
      <c r="P935" s="28"/>
      <c r="Q935" s="28"/>
      <c r="R935" s="28"/>
      <c r="S935" s="28"/>
      <c r="T935" s="28"/>
      <c r="U935" s="28"/>
      <c r="V935" s="28"/>
      <c r="W935" s="28"/>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row>
    <row r="936" ht="14.6" customHeight="1">
      <c r="A936" s="28"/>
      <c r="B936" s="46"/>
      <c r="C936" s="28"/>
      <c r="D936" s="28"/>
      <c r="E936" s="28"/>
      <c r="F936" s="28"/>
      <c r="G936" s="28"/>
      <c r="H936" s="28"/>
      <c r="I936" s="28"/>
      <c r="J936" s="28"/>
      <c r="K936" s="28"/>
      <c r="L936" s="27"/>
      <c r="M936" s="28"/>
      <c r="N936" s="28"/>
      <c r="O936" s="28"/>
      <c r="P936" s="28"/>
      <c r="Q936" s="28"/>
      <c r="R936" s="28"/>
      <c r="S936" s="28"/>
      <c r="T936" s="28"/>
      <c r="U936" s="28"/>
      <c r="V936" s="28"/>
      <c r="W936" s="28"/>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row>
    <row r="937" ht="14.6" customHeight="1">
      <c r="A937" s="28"/>
      <c r="B937" s="46"/>
      <c r="C937" s="28"/>
      <c r="D937" s="28"/>
      <c r="E937" s="28"/>
      <c r="F937" s="28"/>
      <c r="G937" s="28"/>
      <c r="H937" s="28"/>
      <c r="I937" s="28"/>
      <c r="J937" s="28"/>
      <c r="K937" s="28"/>
      <c r="L937" s="27"/>
      <c r="M937" s="28"/>
      <c r="N937" s="28"/>
      <c r="O937" s="28"/>
      <c r="P937" s="28"/>
      <c r="Q937" s="28"/>
      <c r="R937" s="28"/>
      <c r="S937" s="28"/>
      <c r="T937" s="28"/>
      <c r="U937" s="28"/>
      <c r="V937" s="28"/>
      <c r="W937" s="28"/>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row>
    <row r="938" ht="14.6" customHeight="1">
      <c r="A938" s="28"/>
      <c r="B938" s="46"/>
      <c r="C938" s="28"/>
      <c r="D938" s="28"/>
      <c r="E938" s="28"/>
      <c r="F938" s="28"/>
      <c r="G938" s="28"/>
      <c r="H938" s="28"/>
      <c r="I938" s="28"/>
      <c r="J938" s="28"/>
      <c r="K938" s="28"/>
      <c r="L938" s="27"/>
      <c r="M938" s="28"/>
      <c r="N938" s="28"/>
      <c r="O938" s="28"/>
      <c r="P938" s="28"/>
      <c r="Q938" s="28"/>
      <c r="R938" s="28"/>
      <c r="S938" s="28"/>
      <c r="T938" s="28"/>
      <c r="U938" s="28"/>
      <c r="V938" s="28"/>
      <c r="W938" s="28"/>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row>
    <row r="939" ht="14.6" customHeight="1">
      <c r="A939" s="28"/>
      <c r="B939" s="46"/>
      <c r="C939" s="28"/>
      <c r="D939" s="28"/>
      <c r="E939" s="28"/>
      <c r="F939" s="28"/>
      <c r="G939" s="28"/>
      <c r="H939" s="28"/>
      <c r="I939" s="28"/>
      <c r="J939" s="28"/>
      <c r="K939" s="28"/>
      <c r="L939" s="27"/>
      <c r="M939" s="28"/>
      <c r="N939" s="28"/>
      <c r="O939" s="28"/>
      <c r="P939" s="28"/>
      <c r="Q939" s="28"/>
      <c r="R939" s="28"/>
      <c r="S939" s="28"/>
      <c r="T939" s="28"/>
      <c r="U939" s="28"/>
      <c r="V939" s="28"/>
      <c r="W939" s="28"/>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row>
    <row r="940" ht="14.6" customHeight="1">
      <c r="A940" s="28"/>
      <c r="B940" s="46"/>
      <c r="C940" s="28"/>
      <c r="D940" s="28"/>
      <c r="E940" s="28"/>
      <c r="F940" s="28"/>
      <c r="G940" s="28"/>
      <c r="H940" s="28"/>
      <c r="I940" s="28"/>
      <c r="J940" s="28"/>
      <c r="K940" s="28"/>
      <c r="L940" s="27"/>
      <c r="M940" s="28"/>
      <c r="N940" s="28"/>
      <c r="O940" s="28"/>
      <c r="P940" s="28"/>
      <c r="Q940" s="28"/>
      <c r="R940" s="28"/>
      <c r="S940" s="28"/>
      <c r="T940" s="28"/>
      <c r="U940" s="28"/>
      <c r="V940" s="28"/>
      <c r="W940" s="28"/>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row>
    <row r="941" ht="14.6" customHeight="1">
      <c r="A941" s="28"/>
      <c r="B941" s="46"/>
      <c r="C941" s="28"/>
      <c r="D941" s="28"/>
      <c r="E941" s="28"/>
      <c r="F941" s="28"/>
      <c r="G941" s="28"/>
      <c r="H941" s="28"/>
      <c r="I941" s="28"/>
      <c r="J941" s="28"/>
      <c r="K941" s="28"/>
      <c r="L941" s="27"/>
      <c r="M941" s="28"/>
      <c r="N941" s="28"/>
      <c r="O941" s="28"/>
      <c r="P941" s="28"/>
      <c r="Q941" s="28"/>
      <c r="R941" s="28"/>
      <c r="S941" s="28"/>
      <c r="T941" s="28"/>
      <c r="U941" s="28"/>
      <c r="V941" s="28"/>
      <c r="W941" s="28"/>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row>
    <row r="942" ht="14.6" customHeight="1">
      <c r="A942" s="28"/>
      <c r="B942" s="46"/>
      <c r="C942" s="28"/>
      <c r="D942" s="28"/>
      <c r="E942" s="28"/>
      <c r="F942" s="28"/>
      <c r="G942" s="28"/>
      <c r="H942" s="28"/>
      <c r="I942" s="28"/>
      <c r="J942" s="28"/>
      <c r="K942" s="28"/>
      <c r="L942" s="27"/>
      <c r="M942" s="28"/>
      <c r="N942" s="28"/>
      <c r="O942" s="28"/>
      <c r="P942" s="28"/>
      <c r="Q942" s="28"/>
      <c r="R942" s="28"/>
      <c r="S942" s="28"/>
      <c r="T942" s="28"/>
      <c r="U942" s="28"/>
      <c r="V942" s="28"/>
      <c r="W942" s="28"/>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row>
    <row r="943" ht="14.6" customHeight="1">
      <c r="A943" s="28"/>
      <c r="B943" s="46"/>
      <c r="C943" s="28"/>
      <c r="D943" s="28"/>
      <c r="E943" s="28"/>
      <c r="F943" s="28"/>
      <c r="G943" s="28"/>
      <c r="H943" s="28"/>
      <c r="I943" s="28"/>
      <c r="J943" s="28"/>
      <c r="K943" s="28"/>
      <c r="L943" s="27"/>
      <c r="M943" s="28"/>
      <c r="N943" s="28"/>
      <c r="O943" s="28"/>
      <c r="P943" s="28"/>
      <c r="Q943" s="28"/>
      <c r="R943" s="28"/>
      <c r="S943" s="28"/>
      <c r="T943" s="28"/>
      <c r="U943" s="28"/>
      <c r="V943" s="28"/>
      <c r="W943" s="28"/>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row>
    <row r="944" ht="14.6" customHeight="1">
      <c r="A944" s="28"/>
      <c r="B944" s="46"/>
      <c r="C944" s="28"/>
      <c r="D944" s="28"/>
      <c r="E944" s="28"/>
      <c r="F944" s="28"/>
      <c r="G944" s="28"/>
      <c r="H944" s="28"/>
      <c r="I944" s="28"/>
      <c r="J944" s="28"/>
      <c r="K944" s="28"/>
      <c r="L944" s="27"/>
      <c r="M944" s="28"/>
      <c r="N944" s="28"/>
      <c r="O944" s="28"/>
      <c r="P944" s="28"/>
      <c r="Q944" s="28"/>
      <c r="R944" s="28"/>
      <c r="S944" s="28"/>
      <c r="T944" s="28"/>
      <c r="U944" s="28"/>
      <c r="V944" s="28"/>
      <c r="W944" s="28"/>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row>
    <row r="945" ht="14.6" customHeight="1">
      <c r="A945" s="28"/>
      <c r="B945" s="46"/>
      <c r="C945" s="28"/>
      <c r="D945" s="28"/>
      <c r="E945" s="28"/>
      <c r="F945" s="28"/>
      <c r="G945" s="28"/>
      <c r="H945" s="28"/>
      <c r="I945" s="28"/>
      <c r="J945" s="28"/>
      <c r="K945" s="28"/>
      <c r="L945" s="27"/>
      <c r="M945" s="28"/>
      <c r="N945" s="28"/>
      <c r="O945" s="28"/>
      <c r="P945" s="28"/>
      <c r="Q945" s="28"/>
      <c r="R945" s="28"/>
      <c r="S945" s="28"/>
      <c r="T945" s="28"/>
      <c r="U945" s="28"/>
      <c r="V945" s="28"/>
      <c r="W945" s="28"/>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row>
    <row r="946" ht="14.6" customHeight="1">
      <c r="A946" s="28"/>
      <c r="B946" s="46"/>
      <c r="C946" s="28"/>
      <c r="D946" s="28"/>
      <c r="E946" s="28"/>
      <c r="F946" s="28"/>
      <c r="G946" s="28"/>
      <c r="H946" s="28"/>
      <c r="I946" s="28"/>
      <c r="J946" s="28"/>
      <c r="K946" s="28"/>
      <c r="L946" s="27"/>
      <c r="M946" s="28"/>
      <c r="N946" s="28"/>
      <c r="O946" s="28"/>
      <c r="P946" s="28"/>
      <c r="Q946" s="28"/>
      <c r="R946" s="28"/>
      <c r="S946" s="28"/>
      <c r="T946" s="28"/>
      <c r="U946" s="28"/>
      <c r="V946" s="28"/>
      <c r="W946" s="28"/>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row>
    <row r="947" ht="14.6" customHeight="1">
      <c r="A947" s="28"/>
      <c r="B947" s="46"/>
      <c r="C947" s="28"/>
      <c r="D947" s="28"/>
      <c r="E947" s="28"/>
      <c r="F947" s="28"/>
      <c r="G947" s="28"/>
      <c r="H947" s="28"/>
      <c r="I947" s="28"/>
      <c r="J947" s="28"/>
      <c r="K947" s="28"/>
      <c r="L947" s="27"/>
      <c r="M947" s="28"/>
      <c r="N947" s="28"/>
      <c r="O947" s="28"/>
      <c r="P947" s="28"/>
      <c r="Q947" s="28"/>
      <c r="R947" s="28"/>
      <c r="S947" s="28"/>
      <c r="T947" s="28"/>
      <c r="U947" s="28"/>
      <c r="V947" s="28"/>
      <c r="W947" s="28"/>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row>
    <row r="948" ht="14.6" customHeight="1">
      <c r="A948" s="28"/>
      <c r="B948" s="46"/>
      <c r="C948" s="28"/>
      <c r="D948" s="28"/>
      <c r="E948" s="28"/>
      <c r="F948" s="28"/>
      <c r="G948" s="28"/>
      <c r="H948" s="28"/>
      <c r="I948" s="28"/>
      <c r="J948" s="28"/>
      <c r="K948" s="28"/>
      <c r="L948" s="27"/>
      <c r="M948" s="28"/>
      <c r="N948" s="28"/>
      <c r="O948" s="28"/>
      <c r="P948" s="28"/>
      <c r="Q948" s="28"/>
      <c r="R948" s="28"/>
      <c r="S948" s="28"/>
      <c r="T948" s="28"/>
      <c r="U948" s="28"/>
      <c r="V948" s="28"/>
      <c r="W948" s="28"/>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row>
    <row r="949" ht="14.6" customHeight="1">
      <c r="A949" s="28"/>
      <c r="B949" s="46"/>
      <c r="C949" s="28"/>
      <c r="D949" s="28"/>
      <c r="E949" s="28"/>
      <c r="F949" s="28"/>
      <c r="G949" s="28"/>
      <c r="H949" s="28"/>
      <c r="I949" s="28"/>
      <c r="J949" s="28"/>
      <c r="K949" s="28"/>
      <c r="L949" s="27"/>
      <c r="M949" s="28"/>
      <c r="N949" s="28"/>
      <c r="O949" s="28"/>
      <c r="P949" s="28"/>
      <c r="Q949" s="28"/>
      <c r="R949" s="28"/>
      <c r="S949" s="28"/>
      <c r="T949" s="28"/>
      <c r="U949" s="28"/>
      <c r="V949" s="28"/>
      <c r="W949" s="28"/>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row>
    <row r="950" ht="14.6" customHeight="1">
      <c r="A950" s="28"/>
      <c r="B950" s="46"/>
      <c r="C950" s="28"/>
      <c r="D950" s="28"/>
      <c r="E950" s="28"/>
      <c r="F950" s="28"/>
      <c r="G950" s="28"/>
      <c r="H950" s="28"/>
      <c r="I950" s="28"/>
      <c r="J950" s="28"/>
      <c r="K950" s="28"/>
      <c r="L950" s="27"/>
      <c r="M950" s="28"/>
      <c r="N950" s="28"/>
      <c r="O950" s="28"/>
      <c r="P950" s="28"/>
      <c r="Q950" s="28"/>
      <c r="R950" s="28"/>
      <c r="S950" s="28"/>
      <c r="T950" s="28"/>
      <c r="U950" s="28"/>
      <c r="V950" s="28"/>
      <c r="W950" s="28"/>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row>
    <row r="951" ht="14.6" customHeight="1">
      <c r="A951" s="28"/>
      <c r="B951" s="46"/>
      <c r="C951" s="28"/>
      <c r="D951" s="28"/>
      <c r="E951" s="28"/>
      <c r="F951" s="28"/>
      <c r="G951" s="28"/>
      <c r="H951" s="28"/>
      <c r="I951" s="28"/>
      <c r="J951" s="28"/>
      <c r="K951" s="28"/>
      <c r="L951" s="27"/>
      <c r="M951" s="28"/>
      <c r="N951" s="28"/>
      <c r="O951" s="28"/>
      <c r="P951" s="28"/>
      <c r="Q951" s="28"/>
      <c r="R951" s="28"/>
      <c r="S951" s="28"/>
      <c r="T951" s="28"/>
      <c r="U951" s="28"/>
      <c r="V951" s="28"/>
      <c r="W951" s="28"/>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row>
    <row r="952" ht="14.6" customHeight="1">
      <c r="A952" s="28"/>
      <c r="B952" s="46"/>
      <c r="C952" s="28"/>
      <c r="D952" s="28"/>
      <c r="E952" s="28"/>
      <c r="F952" s="28"/>
      <c r="G952" s="28"/>
      <c r="H952" s="28"/>
      <c r="I952" s="28"/>
      <c r="J952" s="28"/>
      <c r="K952" s="28"/>
      <c r="L952" s="27"/>
      <c r="M952" s="28"/>
      <c r="N952" s="28"/>
      <c r="O952" s="28"/>
      <c r="P952" s="28"/>
      <c r="Q952" s="28"/>
      <c r="R952" s="28"/>
      <c r="S952" s="28"/>
      <c r="T952" s="28"/>
      <c r="U952" s="28"/>
      <c r="V952" s="28"/>
      <c r="W952" s="28"/>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row>
    <row r="953" ht="14.6" customHeight="1">
      <c r="A953" s="28"/>
      <c r="B953" s="46"/>
      <c r="C953" s="28"/>
      <c r="D953" s="28"/>
      <c r="E953" s="28"/>
      <c r="F953" s="28"/>
      <c r="G953" s="28"/>
      <c r="H953" s="28"/>
      <c r="I953" s="28"/>
      <c r="J953" s="28"/>
      <c r="K953" s="28"/>
      <c r="L953" s="27"/>
      <c r="M953" s="28"/>
      <c r="N953" s="28"/>
      <c r="O953" s="28"/>
      <c r="P953" s="28"/>
      <c r="Q953" s="28"/>
      <c r="R953" s="28"/>
      <c r="S953" s="28"/>
      <c r="T953" s="28"/>
      <c r="U953" s="28"/>
      <c r="V953" s="28"/>
      <c r="W953" s="28"/>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row>
    <row r="954" ht="14.6" customHeight="1">
      <c r="A954" s="28"/>
      <c r="B954" s="46"/>
      <c r="C954" s="28"/>
      <c r="D954" s="28"/>
      <c r="E954" s="28"/>
      <c r="F954" s="28"/>
      <c r="G954" s="28"/>
      <c r="H954" s="28"/>
      <c r="I954" s="28"/>
      <c r="J954" s="28"/>
      <c r="K954" s="28"/>
      <c r="L954" s="27"/>
      <c r="M954" s="28"/>
      <c r="N954" s="28"/>
      <c r="O954" s="28"/>
      <c r="P954" s="28"/>
      <c r="Q954" s="28"/>
      <c r="R954" s="28"/>
      <c r="S954" s="28"/>
      <c r="T954" s="28"/>
      <c r="U954" s="28"/>
      <c r="V954" s="28"/>
      <c r="W954" s="28"/>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row>
    <row r="955" ht="14.6" customHeight="1">
      <c r="A955" s="28"/>
      <c r="B955" s="46"/>
      <c r="C955" s="28"/>
      <c r="D955" s="28"/>
      <c r="E955" s="28"/>
      <c r="F955" s="28"/>
      <c r="G955" s="28"/>
      <c r="H955" s="28"/>
      <c r="I955" s="28"/>
      <c r="J955" s="28"/>
      <c r="K955" s="28"/>
      <c r="L955" s="27"/>
      <c r="M955" s="28"/>
      <c r="N955" s="28"/>
      <c r="O955" s="28"/>
      <c r="P955" s="28"/>
      <c r="Q955" s="28"/>
      <c r="R955" s="28"/>
      <c r="S955" s="28"/>
      <c r="T955" s="28"/>
      <c r="U955" s="28"/>
      <c r="V955" s="28"/>
      <c r="W955" s="28"/>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row>
    <row r="956" ht="14.6" customHeight="1">
      <c r="A956" s="28"/>
      <c r="B956" s="46"/>
      <c r="C956" s="28"/>
      <c r="D956" s="28"/>
      <c r="E956" s="28"/>
      <c r="F956" s="28"/>
      <c r="G956" s="28"/>
      <c r="H956" s="28"/>
      <c r="I956" s="28"/>
      <c r="J956" s="28"/>
      <c r="K956" s="28"/>
      <c r="L956" s="27"/>
      <c r="M956" s="28"/>
      <c r="N956" s="28"/>
      <c r="O956" s="28"/>
      <c r="P956" s="28"/>
      <c r="Q956" s="28"/>
      <c r="R956" s="28"/>
      <c r="S956" s="28"/>
      <c r="T956" s="28"/>
      <c r="U956" s="28"/>
      <c r="V956" s="28"/>
      <c r="W956" s="28"/>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row>
    <row r="957" ht="14.6" customHeight="1">
      <c r="A957" s="28"/>
      <c r="B957" s="46"/>
      <c r="C957" s="28"/>
      <c r="D957" s="28"/>
      <c r="E957" s="28"/>
      <c r="F957" s="28"/>
      <c r="G957" s="28"/>
      <c r="H957" s="28"/>
      <c r="I957" s="28"/>
      <c r="J957" s="28"/>
      <c r="K957" s="28"/>
      <c r="L957" s="27"/>
      <c r="M957" s="28"/>
      <c r="N957" s="28"/>
      <c r="O957" s="28"/>
      <c r="P957" s="28"/>
      <c r="Q957" s="28"/>
      <c r="R957" s="28"/>
      <c r="S957" s="28"/>
      <c r="T957" s="28"/>
      <c r="U957" s="28"/>
      <c r="V957" s="28"/>
      <c r="W957" s="28"/>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row>
    <row r="958" ht="14.6" customHeight="1">
      <c r="A958" s="28"/>
      <c r="B958" s="46"/>
      <c r="C958" s="28"/>
      <c r="D958" s="28"/>
      <c r="E958" s="28"/>
      <c r="F958" s="28"/>
      <c r="G958" s="28"/>
      <c r="H958" s="28"/>
      <c r="I958" s="28"/>
      <c r="J958" s="28"/>
      <c r="K958" s="28"/>
      <c r="L958" s="27"/>
      <c r="M958" s="28"/>
      <c r="N958" s="28"/>
      <c r="O958" s="28"/>
      <c r="P958" s="28"/>
      <c r="Q958" s="28"/>
      <c r="R958" s="28"/>
      <c r="S958" s="28"/>
      <c r="T958" s="28"/>
      <c r="U958" s="28"/>
      <c r="V958" s="28"/>
      <c r="W958" s="28"/>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row>
    <row r="959" ht="14.6" customHeight="1">
      <c r="A959" s="28"/>
      <c r="B959" s="46"/>
      <c r="C959" s="28"/>
      <c r="D959" s="28"/>
      <c r="E959" s="28"/>
      <c r="F959" s="28"/>
      <c r="G959" s="28"/>
      <c r="H959" s="28"/>
      <c r="I959" s="28"/>
      <c r="J959" s="28"/>
      <c r="K959" s="28"/>
      <c r="L959" s="27"/>
      <c r="M959" s="28"/>
      <c r="N959" s="28"/>
      <c r="O959" s="28"/>
      <c r="P959" s="28"/>
      <c r="Q959" s="28"/>
      <c r="R959" s="28"/>
      <c r="S959" s="28"/>
      <c r="T959" s="28"/>
      <c r="U959" s="28"/>
      <c r="V959" s="28"/>
      <c r="W959" s="28"/>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row>
    <row r="960" ht="14.6" customHeight="1">
      <c r="A960" s="28"/>
      <c r="B960" s="46"/>
      <c r="C960" s="28"/>
      <c r="D960" s="28"/>
      <c r="E960" s="28"/>
      <c r="F960" s="28"/>
      <c r="G960" s="28"/>
      <c r="H960" s="28"/>
      <c r="I960" s="28"/>
      <c r="J960" s="28"/>
      <c r="K960" s="28"/>
      <c r="L960" s="27"/>
      <c r="M960" s="28"/>
      <c r="N960" s="28"/>
      <c r="O960" s="28"/>
      <c r="P960" s="28"/>
      <c r="Q960" s="28"/>
      <c r="R960" s="28"/>
      <c r="S960" s="28"/>
      <c r="T960" s="28"/>
      <c r="U960" s="28"/>
      <c r="V960" s="28"/>
      <c r="W960" s="28"/>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row>
    <row r="961" ht="14.6" customHeight="1">
      <c r="A961" s="28"/>
      <c r="B961" s="46"/>
      <c r="C961" s="28"/>
      <c r="D961" s="28"/>
      <c r="E961" s="28"/>
      <c r="F961" s="28"/>
      <c r="G961" s="28"/>
      <c r="H961" s="28"/>
      <c r="I961" s="28"/>
      <c r="J961" s="28"/>
      <c r="K961" s="28"/>
      <c r="L961" s="27"/>
      <c r="M961" s="28"/>
      <c r="N961" s="28"/>
      <c r="O961" s="28"/>
      <c r="P961" s="28"/>
      <c r="Q961" s="28"/>
      <c r="R961" s="28"/>
      <c r="S961" s="28"/>
      <c r="T961" s="28"/>
      <c r="U961" s="28"/>
      <c r="V961" s="28"/>
      <c r="W961" s="28"/>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row>
    <row r="962" ht="14.6" customHeight="1">
      <c r="A962" s="28"/>
      <c r="B962" s="46"/>
      <c r="C962" s="28"/>
      <c r="D962" s="28"/>
      <c r="E962" s="28"/>
      <c r="F962" s="28"/>
      <c r="G962" s="28"/>
      <c r="H962" s="28"/>
      <c r="I962" s="28"/>
      <c r="J962" s="28"/>
      <c r="K962" s="28"/>
      <c r="L962" s="27"/>
      <c r="M962" s="28"/>
      <c r="N962" s="28"/>
      <c r="O962" s="28"/>
      <c r="P962" s="28"/>
      <c r="Q962" s="28"/>
      <c r="R962" s="28"/>
      <c r="S962" s="28"/>
      <c r="T962" s="28"/>
      <c r="U962" s="28"/>
      <c r="V962" s="28"/>
      <c r="W962" s="28"/>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row>
    <row r="963" ht="14.6" customHeight="1">
      <c r="A963" s="28"/>
      <c r="B963" s="46"/>
      <c r="C963" s="28"/>
      <c r="D963" s="28"/>
      <c r="E963" s="28"/>
      <c r="F963" s="28"/>
      <c r="G963" s="28"/>
      <c r="H963" s="28"/>
      <c r="I963" s="28"/>
      <c r="J963" s="28"/>
      <c r="K963" s="28"/>
      <c r="L963" s="27"/>
      <c r="M963" s="28"/>
      <c r="N963" s="28"/>
      <c r="O963" s="28"/>
      <c r="P963" s="28"/>
      <c r="Q963" s="28"/>
      <c r="R963" s="28"/>
      <c r="S963" s="28"/>
      <c r="T963" s="28"/>
      <c r="U963" s="28"/>
      <c r="V963" s="28"/>
      <c r="W963" s="28"/>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row>
    <row r="964" ht="14.6" customHeight="1">
      <c r="A964" s="28"/>
      <c r="B964" s="46"/>
      <c r="C964" s="28"/>
      <c r="D964" s="28"/>
      <c r="E964" s="28"/>
      <c r="F964" s="28"/>
      <c r="G964" s="28"/>
      <c r="H964" s="28"/>
      <c r="I964" s="28"/>
      <c r="J964" s="28"/>
      <c r="K964" s="28"/>
      <c r="L964" s="27"/>
      <c r="M964" s="28"/>
      <c r="N964" s="28"/>
      <c r="O964" s="28"/>
      <c r="P964" s="28"/>
      <c r="Q964" s="28"/>
      <c r="R964" s="28"/>
      <c r="S964" s="28"/>
      <c r="T964" s="28"/>
      <c r="U964" s="28"/>
      <c r="V964" s="28"/>
      <c r="W964" s="28"/>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row>
    <row r="965" ht="14.6" customHeight="1">
      <c r="A965" s="28"/>
      <c r="B965" s="46"/>
      <c r="C965" s="28"/>
      <c r="D965" s="28"/>
      <c r="E965" s="28"/>
      <c r="F965" s="28"/>
      <c r="G965" s="28"/>
      <c r="H965" s="28"/>
      <c r="I965" s="28"/>
      <c r="J965" s="28"/>
      <c r="K965" s="28"/>
      <c r="L965" s="27"/>
      <c r="M965" s="28"/>
      <c r="N965" s="28"/>
      <c r="O965" s="28"/>
      <c r="P965" s="28"/>
      <c r="Q965" s="28"/>
      <c r="R965" s="28"/>
      <c r="S965" s="28"/>
      <c r="T965" s="28"/>
      <c r="U965" s="28"/>
      <c r="V965" s="28"/>
      <c r="W965" s="28"/>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row>
    <row r="966" ht="14.6" customHeight="1">
      <c r="A966" s="28"/>
      <c r="B966" s="46"/>
      <c r="C966" s="28"/>
      <c r="D966" s="28"/>
      <c r="E966" s="28"/>
      <c r="F966" s="28"/>
      <c r="G966" s="28"/>
      <c r="H966" s="28"/>
      <c r="I966" s="28"/>
      <c r="J966" s="28"/>
      <c r="K966" s="28"/>
      <c r="L966" s="27"/>
      <c r="M966" s="28"/>
      <c r="N966" s="28"/>
      <c r="O966" s="28"/>
      <c r="P966" s="28"/>
      <c r="Q966" s="28"/>
      <c r="R966" s="28"/>
      <c r="S966" s="28"/>
      <c r="T966" s="28"/>
      <c r="U966" s="28"/>
      <c r="V966" s="28"/>
      <c r="W966" s="28"/>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row>
    <row r="967" ht="14.6" customHeight="1">
      <c r="A967" s="28"/>
      <c r="B967" s="46"/>
      <c r="C967" s="28"/>
      <c r="D967" s="28"/>
      <c r="E967" s="28"/>
      <c r="F967" s="28"/>
      <c r="G967" s="28"/>
      <c r="H967" s="28"/>
      <c r="I967" s="28"/>
      <c r="J967" s="28"/>
      <c r="K967" s="28"/>
      <c r="L967" s="27"/>
      <c r="M967" s="28"/>
      <c r="N967" s="28"/>
      <c r="O967" s="28"/>
      <c r="P967" s="28"/>
      <c r="Q967" s="28"/>
      <c r="R967" s="28"/>
      <c r="S967" s="28"/>
      <c r="T967" s="28"/>
      <c r="U967" s="28"/>
      <c r="V967" s="28"/>
      <c r="W967" s="28"/>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row>
    <row r="968" ht="14.6" customHeight="1">
      <c r="A968" s="28"/>
      <c r="B968" s="46"/>
      <c r="C968" s="28"/>
      <c r="D968" s="28"/>
      <c r="E968" s="28"/>
      <c r="F968" s="28"/>
      <c r="G968" s="28"/>
      <c r="H968" s="28"/>
      <c r="I968" s="28"/>
      <c r="J968" s="28"/>
      <c r="K968" s="28"/>
      <c r="L968" s="27"/>
      <c r="M968" s="28"/>
      <c r="N968" s="28"/>
      <c r="O968" s="28"/>
      <c r="P968" s="28"/>
      <c r="Q968" s="28"/>
      <c r="R968" s="28"/>
      <c r="S968" s="28"/>
      <c r="T968" s="28"/>
      <c r="U968" s="28"/>
      <c r="V968" s="28"/>
      <c r="W968" s="28"/>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row>
    <row r="969" ht="14.6" customHeight="1">
      <c r="A969" s="28"/>
      <c r="B969" s="46"/>
      <c r="C969" s="28"/>
      <c r="D969" s="28"/>
      <c r="E969" s="28"/>
      <c r="F969" s="28"/>
      <c r="G969" s="28"/>
      <c r="H969" s="28"/>
      <c r="I969" s="28"/>
      <c r="J969" s="28"/>
      <c r="K969" s="28"/>
      <c r="L969" s="27"/>
      <c r="M969" s="28"/>
      <c r="N969" s="28"/>
      <c r="O969" s="28"/>
      <c r="P969" s="28"/>
      <c r="Q969" s="28"/>
      <c r="R969" s="28"/>
      <c r="S969" s="28"/>
      <c r="T969" s="28"/>
      <c r="U969" s="28"/>
      <c r="V969" s="28"/>
      <c r="W969" s="28"/>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row>
    <row r="970" ht="14.6" customHeight="1">
      <c r="A970" s="28"/>
      <c r="B970" s="46"/>
      <c r="C970" s="28"/>
      <c r="D970" s="28"/>
      <c r="E970" s="28"/>
      <c r="F970" s="28"/>
      <c r="G970" s="28"/>
      <c r="H970" s="28"/>
      <c r="I970" s="28"/>
      <c r="J970" s="28"/>
      <c r="K970" s="28"/>
      <c r="L970" s="27"/>
      <c r="M970" s="28"/>
      <c r="N970" s="28"/>
      <c r="O970" s="28"/>
      <c r="P970" s="28"/>
      <c r="Q970" s="28"/>
      <c r="R970" s="28"/>
      <c r="S970" s="28"/>
      <c r="T970" s="28"/>
      <c r="U970" s="28"/>
      <c r="V970" s="28"/>
      <c r="W970" s="28"/>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row>
    <row r="971" ht="14.6" customHeight="1">
      <c r="A971" s="28"/>
      <c r="B971" s="46"/>
      <c r="C971" s="28"/>
      <c r="D971" s="28"/>
      <c r="E971" s="28"/>
      <c r="F971" s="28"/>
      <c r="G971" s="28"/>
      <c r="H971" s="28"/>
      <c r="I971" s="28"/>
      <c r="J971" s="28"/>
      <c r="K971" s="28"/>
      <c r="L971" s="27"/>
      <c r="M971" s="28"/>
      <c r="N971" s="28"/>
      <c r="O971" s="28"/>
      <c r="P971" s="28"/>
      <c r="Q971" s="28"/>
      <c r="R971" s="28"/>
      <c r="S971" s="28"/>
      <c r="T971" s="28"/>
      <c r="U971" s="28"/>
      <c r="V971" s="28"/>
      <c r="W971" s="28"/>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row>
    <row r="972" ht="14.6" customHeight="1">
      <c r="A972" s="28"/>
      <c r="B972" s="46"/>
      <c r="C972" s="28"/>
      <c r="D972" s="28"/>
      <c r="E972" s="28"/>
      <c r="F972" s="28"/>
      <c r="G972" s="28"/>
      <c r="H972" s="28"/>
      <c r="I972" s="28"/>
      <c r="J972" s="28"/>
      <c r="K972" s="28"/>
      <c r="L972" s="27"/>
      <c r="M972" s="28"/>
      <c r="N972" s="28"/>
      <c r="O972" s="28"/>
      <c r="P972" s="28"/>
      <c r="Q972" s="28"/>
      <c r="R972" s="28"/>
      <c r="S972" s="28"/>
      <c r="T972" s="28"/>
      <c r="U972" s="28"/>
      <c r="V972" s="28"/>
      <c r="W972" s="28"/>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row>
    <row r="973" ht="14.6" customHeight="1">
      <c r="A973" s="28"/>
      <c r="B973" s="46"/>
      <c r="C973" s="28"/>
      <c r="D973" s="28"/>
      <c r="E973" s="28"/>
      <c r="F973" s="28"/>
      <c r="G973" s="28"/>
      <c r="H973" s="28"/>
      <c r="I973" s="28"/>
      <c r="J973" s="28"/>
      <c r="K973" s="28"/>
      <c r="L973" s="27"/>
      <c r="M973" s="28"/>
      <c r="N973" s="28"/>
      <c r="O973" s="28"/>
      <c r="P973" s="28"/>
      <c r="Q973" s="28"/>
      <c r="R973" s="28"/>
      <c r="S973" s="28"/>
      <c r="T973" s="28"/>
      <c r="U973" s="28"/>
      <c r="V973" s="28"/>
      <c r="W973" s="28"/>
      <c r="X973" s="27"/>
      <c r="Y973" s="27"/>
      <c r="Z973" s="27"/>
      <c r="AA973" s="27"/>
      <c r="AB973" s="27"/>
      <c r="AC973" s="27"/>
      <c r="AD973" s="27"/>
      <c r="AE973" s="27"/>
      <c r="AF973" s="27"/>
      <c r="AG973" s="27"/>
      <c r="AH973" s="27"/>
      <c r="AI973" s="27"/>
      <c r="AJ973" s="27"/>
      <c r="AK973" s="27"/>
      <c r="AL973" s="27"/>
      <c r="AM973" s="27"/>
      <c r="AN973" s="27"/>
      <c r="AO973" s="27"/>
      <c r="AP973" s="27"/>
      <c r="AQ973" s="27"/>
      <c r="AR973" s="27"/>
      <c r="AS973" s="27"/>
    </row>
    <row r="974" ht="14.6" customHeight="1">
      <c r="A974" s="28"/>
      <c r="B974" s="46"/>
      <c r="C974" s="28"/>
      <c r="D974" s="28"/>
      <c r="E974" s="28"/>
      <c r="F974" s="28"/>
      <c r="G974" s="28"/>
      <c r="H974" s="28"/>
      <c r="I974" s="28"/>
      <c r="J974" s="28"/>
      <c r="K974" s="28"/>
      <c r="L974" s="27"/>
      <c r="M974" s="28"/>
      <c r="N974" s="28"/>
      <c r="O974" s="28"/>
      <c r="P974" s="28"/>
      <c r="Q974" s="28"/>
      <c r="R974" s="28"/>
      <c r="S974" s="28"/>
      <c r="T974" s="28"/>
      <c r="U974" s="28"/>
      <c r="V974" s="28"/>
      <c r="W974" s="28"/>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row>
    <row r="975" ht="14.6" customHeight="1">
      <c r="A975" s="28"/>
      <c r="B975" s="46"/>
      <c r="C975" s="28"/>
      <c r="D975" s="28"/>
      <c r="E975" s="28"/>
      <c r="F975" s="28"/>
      <c r="G975" s="28"/>
      <c r="H975" s="28"/>
      <c r="I975" s="28"/>
      <c r="J975" s="28"/>
      <c r="K975" s="28"/>
      <c r="L975" s="27"/>
      <c r="M975" s="28"/>
      <c r="N975" s="28"/>
      <c r="O975" s="28"/>
      <c r="P975" s="28"/>
      <c r="Q975" s="28"/>
      <c r="R975" s="28"/>
      <c r="S975" s="28"/>
      <c r="T975" s="28"/>
      <c r="U975" s="28"/>
      <c r="V975" s="28"/>
      <c r="W975" s="28"/>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row>
    <row r="976" ht="14.6" customHeight="1">
      <c r="A976" s="28"/>
      <c r="B976" s="46"/>
      <c r="C976" s="28"/>
      <c r="D976" s="28"/>
      <c r="E976" s="28"/>
      <c r="F976" s="28"/>
      <c r="G976" s="28"/>
      <c r="H976" s="28"/>
      <c r="I976" s="28"/>
      <c r="J976" s="28"/>
      <c r="K976" s="28"/>
      <c r="L976" s="27"/>
      <c r="M976" s="28"/>
      <c r="N976" s="28"/>
      <c r="O976" s="28"/>
      <c r="P976" s="28"/>
      <c r="Q976" s="28"/>
      <c r="R976" s="28"/>
      <c r="S976" s="28"/>
      <c r="T976" s="28"/>
      <c r="U976" s="28"/>
      <c r="V976" s="28"/>
      <c r="W976" s="28"/>
      <c r="X976" s="27"/>
      <c r="Y976" s="27"/>
      <c r="Z976" s="27"/>
      <c r="AA976" s="27"/>
      <c r="AB976" s="27"/>
      <c r="AC976" s="27"/>
      <c r="AD976" s="27"/>
      <c r="AE976" s="27"/>
      <c r="AF976" s="27"/>
      <c r="AG976" s="27"/>
      <c r="AH976" s="27"/>
      <c r="AI976" s="27"/>
      <c r="AJ976" s="27"/>
      <c r="AK976" s="27"/>
      <c r="AL976" s="27"/>
      <c r="AM976" s="27"/>
      <c r="AN976" s="27"/>
      <c r="AO976" s="27"/>
      <c r="AP976" s="27"/>
      <c r="AQ976" s="27"/>
      <c r="AR976" s="27"/>
      <c r="AS976" s="27"/>
    </row>
    <row r="977" ht="14.6" customHeight="1">
      <c r="A977" s="28"/>
      <c r="B977" s="46"/>
      <c r="C977" s="28"/>
      <c r="D977" s="28"/>
      <c r="E977" s="28"/>
      <c r="F977" s="28"/>
      <c r="G977" s="28"/>
      <c r="H977" s="28"/>
      <c r="I977" s="28"/>
      <c r="J977" s="28"/>
      <c r="K977" s="28"/>
      <c r="L977" s="27"/>
      <c r="M977" s="28"/>
      <c r="N977" s="28"/>
      <c r="O977" s="28"/>
      <c r="P977" s="28"/>
      <c r="Q977" s="28"/>
      <c r="R977" s="28"/>
      <c r="S977" s="28"/>
      <c r="T977" s="28"/>
      <c r="U977" s="28"/>
      <c r="V977" s="28"/>
      <c r="W977" s="28"/>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row>
    <row r="978" ht="14.6" customHeight="1">
      <c r="A978" s="28"/>
      <c r="B978" s="46"/>
      <c r="C978" s="28"/>
      <c r="D978" s="28"/>
      <c r="E978" s="28"/>
      <c r="F978" s="28"/>
      <c r="G978" s="28"/>
      <c r="H978" s="28"/>
      <c r="I978" s="28"/>
      <c r="J978" s="28"/>
      <c r="K978" s="28"/>
      <c r="L978" s="27"/>
      <c r="M978" s="28"/>
      <c r="N978" s="28"/>
      <c r="O978" s="28"/>
      <c r="P978" s="28"/>
      <c r="Q978" s="28"/>
      <c r="R978" s="28"/>
      <c r="S978" s="28"/>
      <c r="T978" s="28"/>
      <c r="U978" s="28"/>
      <c r="V978" s="28"/>
      <c r="W978" s="28"/>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row>
    <row r="979" ht="14.6" customHeight="1">
      <c r="A979" s="28"/>
      <c r="B979" s="46"/>
      <c r="C979" s="28"/>
      <c r="D979" s="28"/>
      <c r="E979" s="28"/>
      <c r="F979" s="28"/>
      <c r="G979" s="28"/>
      <c r="H979" s="28"/>
      <c r="I979" s="28"/>
      <c r="J979" s="28"/>
      <c r="K979" s="28"/>
      <c r="L979" s="27"/>
      <c r="M979" s="28"/>
      <c r="N979" s="28"/>
      <c r="O979" s="28"/>
      <c r="P979" s="28"/>
      <c r="Q979" s="28"/>
      <c r="R979" s="28"/>
      <c r="S979" s="28"/>
      <c r="T979" s="28"/>
      <c r="U979" s="28"/>
      <c r="V979" s="28"/>
      <c r="W979" s="28"/>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row>
    <row r="980" ht="14.6" customHeight="1">
      <c r="A980" s="28"/>
      <c r="B980" s="46"/>
      <c r="C980" s="28"/>
      <c r="D980" s="28"/>
      <c r="E980" s="28"/>
      <c r="F980" s="28"/>
      <c r="G980" s="28"/>
      <c r="H980" s="28"/>
      <c r="I980" s="28"/>
      <c r="J980" s="28"/>
      <c r="K980" s="28"/>
      <c r="L980" s="27"/>
      <c r="M980" s="28"/>
      <c r="N980" s="28"/>
      <c r="O980" s="28"/>
      <c r="P980" s="28"/>
      <c r="Q980" s="28"/>
      <c r="R980" s="28"/>
      <c r="S980" s="28"/>
      <c r="T980" s="28"/>
      <c r="U980" s="28"/>
      <c r="V980" s="28"/>
      <c r="W980" s="28"/>
      <c r="X980" s="27"/>
      <c r="Y980" s="27"/>
      <c r="Z980" s="27"/>
      <c r="AA980" s="27"/>
      <c r="AB980" s="27"/>
      <c r="AC980" s="27"/>
      <c r="AD980" s="27"/>
      <c r="AE980" s="27"/>
      <c r="AF980" s="27"/>
      <c r="AG980" s="27"/>
      <c r="AH980" s="27"/>
      <c r="AI980" s="27"/>
      <c r="AJ980" s="27"/>
      <c r="AK980" s="27"/>
      <c r="AL980" s="27"/>
      <c r="AM980" s="27"/>
      <c r="AN980" s="27"/>
      <c r="AO980" s="27"/>
      <c r="AP980" s="27"/>
      <c r="AQ980" s="27"/>
      <c r="AR980" s="27"/>
      <c r="AS980" s="27"/>
    </row>
    <row r="981" ht="14.6" customHeight="1">
      <c r="A981" s="28"/>
      <c r="B981" s="46"/>
      <c r="C981" s="28"/>
      <c r="D981" s="28"/>
      <c r="E981" s="28"/>
      <c r="F981" s="28"/>
      <c r="G981" s="28"/>
      <c r="H981" s="28"/>
      <c r="I981" s="28"/>
      <c r="J981" s="28"/>
      <c r="K981" s="28"/>
      <c r="L981" s="27"/>
      <c r="M981" s="28"/>
      <c r="N981" s="28"/>
      <c r="O981" s="28"/>
      <c r="P981" s="28"/>
      <c r="Q981" s="28"/>
      <c r="R981" s="28"/>
      <c r="S981" s="28"/>
      <c r="T981" s="28"/>
      <c r="U981" s="28"/>
      <c r="V981" s="28"/>
      <c r="W981" s="28"/>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row>
    <row r="982" ht="14.6" customHeight="1">
      <c r="A982" s="28"/>
      <c r="B982" s="46"/>
      <c r="C982" s="28"/>
      <c r="D982" s="28"/>
      <c r="E982" s="28"/>
      <c r="F982" s="28"/>
      <c r="G982" s="28"/>
      <c r="H982" s="28"/>
      <c r="I982" s="28"/>
      <c r="J982" s="28"/>
      <c r="K982" s="28"/>
      <c r="L982" s="27"/>
      <c r="M982" s="28"/>
      <c r="N982" s="28"/>
      <c r="O982" s="28"/>
      <c r="P982" s="28"/>
      <c r="Q982" s="28"/>
      <c r="R982" s="28"/>
      <c r="S982" s="28"/>
      <c r="T982" s="28"/>
      <c r="U982" s="28"/>
      <c r="V982" s="28"/>
      <c r="W982" s="28"/>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row>
    <row r="983" ht="14.6" customHeight="1">
      <c r="A983" s="28"/>
      <c r="B983" s="46"/>
      <c r="C983" s="28"/>
      <c r="D983" s="28"/>
      <c r="E983" s="28"/>
      <c r="F983" s="28"/>
      <c r="G983" s="28"/>
      <c r="H983" s="28"/>
      <c r="I983" s="28"/>
      <c r="J983" s="28"/>
      <c r="K983" s="28"/>
      <c r="L983" s="27"/>
      <c r="M983" s="28"/>
      <c r="N983" s="28"/>
      <c r="O983" s="28"/>
      <c r="P983" s="28"/>
      <c r="Q983" s="28"/>
      <c r="R983" s="28"/>
      <c r="S983" s="28"/>
      <c r="T983" s="28"/>
      <c r="U983" s="28"/>
      <c r="V983" s="28"/>
      <c r="W983" s="28"/>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row>
    <row r="984" ht="14.6" customHeight="1">
      <c r="A984" s="28"/>
      <c r="B984" s="46"/>
      <c r="C984" s="28"/>
      <c r="D984" s="28"/>
      <c r="E984" s="28"/>
      <c r="F984" s="28"/>
      <c r="G984" s="28"/>
      <c r="H984" s="28"/>
      <c r="I984" s="28"/>
      <c r="J984" s="28"/>
      <c r="K984" s="28"/>
      <c r="L984" s="27"/>
      <c r="M984" s="28"/>
      <c r="N984" s="28"/>
      <c r="O984" s="28"/>
      <c r="P984" s="28"/>
      <c r="Q984" s="28"/>
      <c r="R984" s="28"/>
      <c r="S984" s="28"/>
      <c r="T984" s="28"/>
      <c r="U984" s="28"/>
      <c r="V984" s="28"/>
      <c r="W984" s="28"/>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row>
    <row r="985" ht="14.6" customHeight="1">
      <c r="A985" s="28"/>
      <c r="B985" s="46"/>
      <c r="C985" s="28"/>
      <c r="D985" s="28"/>
      <c r="E985" s="28"/>
      <c r="F985" s="28"/>
      <c r="G985" s="28"/>
      <c r="H985" s="28"/>
      <c r="I985" s="28"/>
      <c r="J985" s="28"/>
      <c r="K985" s="28"/>
      <c r="L985" s="27"/>
      <c r="M985" s="28"/>
      <c r="N985" s="28"/>
      <c r="O985" s="28"/>
      <c r="P985" s="28"/>
      <c r="Q985" s="28"/>
      <c r="R985" s="28"/>
      <c r="S985" s="28"/>
      <c r="T985" s="28"/>
      <c r="U985" s="28"/>
      <c r="V985" s="28"/>
      <c r="W985" s="28"/>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row>
    <row r="986" ht="14.6" customHeight="1">
      <c r="A986" s="28"/>
      <c r="B986" s="46"/>
      <c r="C986" s="28"/>
      <c r="D986" s="28"/>
      <c r="E986" s="28"/>
      <c r="F986" s="28"/>
      <c r="G986" s="28"/>
      <c r="H986" s="28"/>
      <c r="I986" s="28"/>
      <c r="J986" s="28"/>
      <c r="K986" s="28"/>
      <c r="L986" s="27"/>
      <c r="M986" s="28"/>
      <c r="N986" s="28"/>
      <c r="O986" s="28"/>
      <c r="P986" s="28"/>
      <c r="Q986" s="28"/>
      <c r="R986" s="28"/>
      <c r="S986" s="28"/>
      <c r="T986" s="28"/>
      <c r="U986" s="28"/>
      <c r="V986" s="28"/>
      <c r="W986" s="28"/>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row>
    <row r="987" ht="14.6" customHeight="1">
      <c r="A987" s="28"/>
      <c r="B987" s="46"/>
      <c r="C987" s="28"/>
      <c r="D987" s="28"/>
      <c r="E987" s="28"/>
      <c r="F987" s="28"/>
      <c r="G987" s="28"/>
      <c r="H987" s="28"/>
      <c r="I987" s="28"/>
      <c r="J987" s="28"/>
      <c r="K987" s="28"/>
      <c r="L987" s="27"/>
      <c r="M987" s="28"/>
      <c r="N987" s="28"/>
      <c r="O987" s="28"/>
      <c r="P987" s="28"/>
      <c r="Q987" s="28"/>
      <c r="R987" s="28"/>
      <c r="S987" s="28"/>
      <c r="T987" s="28"/>
      <c r="U987" s="28"/>
      <c r="V987" s="28"/>
      <c r="W987" s="28"/>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row>
    <row r="988" ht="14.6" customHeight="1">
      <c r="A988" s="28"/>
      <c r="B988" s="46"/>
      <c r="C988" s="28"/>
      <c r="D988" s="28"/>
      <c r="E988" s="28"/>
      <c r="F988" s="28"/>
      <c r="G988" s="28"/>
      <c r="H988" s="28"/>
      <c r="I988" s="28"/>
      <c r="J988" s="28"/>
      <c r="K988" s="28"/>
      <c r="L988" s="27"/>
      <c r="M988" s="28"/>
      <c r="N988" s="28"/>
      <c r="O988" s="28"/>
      <c r="P988" s="28"/>
      <c r="Q988" s="28"/>
      <c r="R988" s="28"/>
      <c r="S988" s="28"/>
      <c r="T988" s="28"/>
      <c r="U988" s="28"/>
      <c r="V988" s="28"/>
      <c r="W988" s="28"/>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row>
    <row r="989" ht="14.6" customHeight="1">
      <c r="A989" s="28"/>
      <c r="B989" s="46"/>
      <c r="C989" s="28"/>
      <c r="D989" s="28"/>
      <c r="E989" s="28"/>
      <c r="F989" s="28"/>
      <c r="G989" s="28"/>
      <c r="H989" s="28"/>
      <c r="I989" s="28"/>
      <c r="J989" s="28"/>
      <c r="K989" s="28"/>
      <c r="L989" s="27"/>
      <c r="M989" s="28"/>
      <c r="N989" s="28"/>
      <c r="O989" s="28"/>
      <c r="P989" s="28"/>
      <c r="Q989" s="28"/>
      <c r="R989" s="28"/>
      <c r="S989" s="28"/>
      <c r="T989" s="28"/>
      <c r="U989" s="28"/>
      <c r="V989" s="28"/>
      <c r="W989" s="28"/>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row>
    <row r="990" ht="14.6" customHeight="1">
      <c r="A990" s="28"/>
      <c r="B990" s="46"/>
      <c r="C990" s="28"/>
      <c r="D990" s="28"/>
      <c r="E990" s="28"/>
      <c r="F990" s="28"/>
      <c r="G990" s="28"/>
      <c r="H990" s="28"/>
      <c r="I990" s="28"/>
      <c r="J990" s="28"/>
      <c r="K990" s="28"/>
      <c r="L990" s="27"/>
      <c r="M990" s="28"/>
      <c r="N990" s="28"/>
      <c r="O990" s="28"/>
      <c r="P990" s="28"/>
      <c r="Q990" s="28"/>
      <c r="R990" s="28"/>
      <c r="S990" s="28"/>
      <c r="T990" s="28"/>
      <c r="U990" s="28"/>
      <c r="V990" s="28"/>
      <c r="W990" s="28"/>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row>
    <row r="991" ht="14.6" customHeight="1">
      <c r="A991" s="28"/>
      <c r="B991" s="46"/>
      <c r="C991" s="28"/>
      <c r="D991" s="28"/>
      <c r="E991" s="28"/>
      <c r="F991" s="28"/>
      <c r="G991" s="28"/>
      <c r="H991" s="28"/>
      <c r="I991" s="28"/>
      <c r="J991" s="28"/>
      <c r="K991" s="28"/>
      <c r="L991" s="27"/>
      <c r="M991" s="28"/>
      <c r="N991" s="28"/>
      <c r="O991" s="28"/>
      <c r="P991" s="28"/>
      <c r="Q991" s="28"/>
      <c r="R991" s="28"/>
      <c r="S991" s="28"/>
      <c r="T991" s="28"/>
      <c r="U991" s="28"/>
      <c r="V991" s="28"/>
      <c r="W991" s="28"/>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row>
    <row r="992" ht="14.6" customHeight="1">
      <c r="A992" s="28"/>
      <c r="B992" s="46"/>
      <c r="C992" s="28"/>
      <c r="D992" s="28"/>
      <c r="E992" s="28"/>
      <c r="F992" s="28"/>
      <c r="G992" s="28"/>
      <c r="H992" s="28"/>
      <c r="I992" s="28"/>
      <c r="J992" s="28"/>
      <c r="K992" s="28"/>
      <c r="L992" s="27"/>
      <c r="M992" s="28"/>
      <c r="N992" s="28"/>
      <c r="O992" s="28"/>
      <c r="P992" s="28"/>
      <c r="Q992" s="28"/>
      <c r="R992" s="28"/>
      <c r="S992" s="28"/>
      <c r="T992" s="28"/>
      <c r="U992" s="28"/>
      <c r="V992" s="28"/>
      <c r="W992" s="28"/>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row>
    <row r="993" ht="14.6" customHeight="1">
      <c r="A993" s="28"/>
      <c r="B993" s="46"/>
      <c r="C993" s="28"/>
      <c r="D993" s="28"/>
      <c r="E993" s="28"/>
      <c r="F993" s="28"/>
      <c r="G993" s="28"/>
      <c r="H993" s="28"/>
      <c r="I993" s="28"/>
      <c r="J993" s="28"/>
      <c r="K993" s="28"/>
      <c r="L993" s="27"/>
      <c r="M993" s="28"/>
      <c r="N993" s="28"/>
      <c r="O993" s="28"/>
      <c r="P993" s="28"/>
      <c r="Q993" s="28"/>
      <c r="R993" s="28"/>
      <c r="S993" s="28"/>
      <c r="T993" s="28"/>
      <c r="U993" s="28"/>
      <c r="V993" s="28"/>
      <c r="W993" s="28"/>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row>
    <row r="994" ht="14.6" customHeight="1">
      <c r="A994" s="28"/>
      <c r="B994" s="46"/>
      <c r="C994" s="28"/>
      <c r="D994" s="28"/>
      <c r="E994" s="28"/>
      <c r="F994" s="28"/>
      <c r="G994" s="28"/>
      <c r="H994" s="28"/>
      <c r="I994" s="28"/>
      <c r="J994" s="28"/>
      <c r="K994" s="28"/>
      <c r="L994" s="27"/>
      <c r="M994" s="28"/>
      <c r="N994" s="28"/>
      <c r="O994" s="28"/>
      <c r="P994" s="28"/>
      <c r="Q994" s="28"/>
      <c r="R994" s="28"/>
      <c r="S994" s="28"/>
      <c r="T994" s="28"/>
      <c r="U994" s="28"/>
      <c r="V994" s="28"/>
      <c r="W994" s="28"/>
      <c r="X994" s="27"/>
      <c r="Y994" s="27"/>
      <c r="Z994" s="27"/>
      <c r="AA994" s="27"/>
      <c r="AB994" s="27"/>
      <c r="AC994" s="27"/>
      <c r="AD994" s="27"/>
      <c r="AE994" s="27"/>
      <c r="AF994" s="27"/>
      <c r="AG994" s="27"/>
      <c r="AH994" s="27"/>
      <c r="AI994" s="27"/>
      <c r="AJ994" s="27"/>
      <c r="AK994" s="27"/>
      <c r="AL994" s="27"/>
      <c r="AM994" s="27"/>
      <c r="AN994" s="27"/>
      <c r="AO994" s="27"/>
      <c r="AP994" s="27"/>
      <c r="AQ994" s="27"/>
      <c r="AR994" s="27"/>
      <c r="AS994" s="27"/>
    </row>
    <row r="995" ht="14.6" customHeight="1">
      <c r="A995" s="28"/>
      <c r="B995" s="46"/>
      <c r="C995" s="28"/>
      <c r="D995" s="28"/>
      <c r="E995" s="28"/>
      <c r="F995" s="28"/>
      <c r="G995" s="28"/>
      <c r="H995" s="28"/>
      <c r="I995" s="28"/>
      <c r="J995" s="28"/>
      <c r="K995" s="28"/>
      <c r="L995" s="27"/>
      <c r="M995" s="28"/>
      <c r="N995" s="28"/>
      <c r="O995" s="28"/>
      <c r="P995" s="28"/>
      <c r="Q995" s="28"/>
      <c r="R995" s="28"/>
      <c r="S995" s="28"/>
      <c r="T995" s="28"/>
      <c r="U995" s="28"/>
      <c r="V995" s="28"/>
      <c r="W995" s="28"/>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row>
    <row r="996" ht="14.6" customHeight="1">
      <c r="A996" s="28"/>
      <c r="B996" s="46"/>
      <c r="C996" s="28"/>
      <c r="D996" s="28"/>
      <c r="E996" s="28"/>
      <c r="F996" s="28"/>
      <c r="G996" s="28"/>
      <c r="H996" s="28"/>
      <c r="I996" s="28"/>
      <c r="J996" s="28"/>
      <c r="K996" s="28"/>
      <c r="L996" s="27"/>
      <c r="M996" s="28"/>
      <c r="N996" s="28"/>
      <c r="O996" s="28"/>
      <c r="P996" s="28"/>
      <c r="Q996" s="28"/>
      <c r="R996" s="28"/>
      <c r="S996" s="28"/>
      <c r="T996" s="28"/>
      <c r="U996" s="28"/>
      <c r="V996" s="28"/>
      <c r="W996" s="28"/>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row>
    <row r="997" ht="14.6" customHeight="1">
      <c r="A997" s="28"/>
      <c r="B997" s="46"/>
      <c r="C997" s="28"/>
      <c r="D997" s="28"/>
      <c r="E997" s="28"/>
      <c r="F997" s="28"/>
      <c r="G997" s="28"/>
      <c r="H997" s="28"/>
      <c r="I997" s="28"/>
      <c r="J997" s="28"/>
      <c r="K997" s="28"/>
      <c r="L997" s="27"/>
      <c r="M997" s="28"/>
      <c r="N997" s="28"/>
      <c r="O997" s="28"/>
      <c r="P997" s="28"/>
      <c r="Q997" s="28"/>
      <c r="R997" s="28"/>
      <c r="S997" s="28"/>
      <c r="T997" s="28"/>
      <c r="U997" s="28"/>
      <c r="V997" s="28"/>
      <c r="W997" s="28"/>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row>
    <row r="998" ht="14.6" customHeight="1">
      <c r="A998" s="28"/>
      <c r="B998" s="46"/>
      <c r="C998" s="28"/>
      <c r="D998" s="28"/>
      <c r="E998" s="28"/>
      <c r="F998" s="28"/>
      <c r="G998" s="28"/>
      <c r="H998" s="28"/>
      <c r="I998" s="28"/>
      <c r="J998" s="28"/>
      <c r="K998" s="28"/>
      <c r="L998" s="27"/>
      <c r="M998" s="28"/>
      <c r="N998" s="28"/>
      <c r="O998" s="28"/>
      <c r="P998" s="28"/>
      <c r="Q998" s="28"/>
      <c r="R998" s="28"/>
      <c r="S998" s="28"/>
      <c r="T998" s="28"/>
      <c r="U998" s="28"/>
      <c r="V998" s="28"/>
      <c r="W998" s="28"/>
      <c r="X998" s="27"/>
      <c r="Y998" s="27"/>
      <c r="Z998" s="27"/>
      <c r="AA998" s="27"/>
      <c r="AB998" s="27"/>
      <c r="AC998" s="27"/>
      <c r="AD998" s="27"/>
      <c r="AE998" s="27"/>
      <c r="AF998" s="27"/>
      <c r="AG998" s="27"/>
      <c r="AH998" s="27"/>
      <c r="AI998" s="27"/>
      <c r="AJ998" s="27"/>
      <c r="AK998" s="27"/>
      <c r="AL998" s="27"/>
      <c r="AM998" s="27"/>
      <c r="AN998" s="27"/>
      <c r="AO998" s="27"/>
      <c r="AP998" s="27"/>
      <c r="AQ998" s="27"/>
      <c r="AR998" s="27"/>
      <c r="AS998" s="27"/>
    </row>
    <row r="999" ht="14.6" customHeight="1">
      <c r="A999" s="28"/>
      <c r="B999" s="46"/>
      <c r="C999" s="28"/>
      <c r="D999" s="28"/>
      <c r="E999" s="28"/>
      <c r="F999" s="28"/>
      <c r="G999" s="28"/>
      <c r="H999" s="28"/>
      <c r="I999" s="28"/>
      <c r="J999" s="28"/>
      <c r="K999" s="28"/>
      <c r="L999" s="27"/>
      <c r="M999" s="28"/>
      <c r="N999" s="28"/>
      <c r="O999" s="28"/>
      <c r="P999" s="28"/>
      <c r="Q999" s="28"/>
      <c r="R999" s="28"/>
      <c r="S999" s="28"/>
      <c r="T999" s="28"/>
      <c r="U999" s="28"/>
      <c r="V999" s="28"/>
      <c r="W999" s="28"/>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row>
    <row r="1000" ht="14.6" customHeight="1">
      <c r="A1000" s="28"/>
      <c r="B1000" s="46"/>
      <c r="C1000" s="28"/>
      <c r="D1000" s="28"/>
      <c r="E1000" s="28"/>
      <c r="F1000" s="28"/>
      <c r="G1000" s="28"/>
      <c r="H1000" s="28"/>
      <c r="I1000" s="28"/>
      <c r="J1000" s="28"/>
      <c r="K1000" s="28"/>
      <c r="L1000" s="27"/>
      <c r="M1000" s="28"/>
      <c r="N1000" s="28"/>
      <c r="O1000" s="28"/>
      <c r="P1000" s="28"/>
      <c r="Q1000" s="28"/>
      <c r="R1000" s="28"/>
      <c r="S1000" s="28"/>
      <c r="T1000" s="28"/>
      <c r="U1000" s="28"/>
      <c r="V1000" s="28"/>
      <c r="W1000" s="28"/>
      <c r="X1000" s="27"/>
      <c r="Y1000" s="27"/>
      <c r="Z1000" s="27"/>
      <c r="AA1000" s="27"/>
      <c r="AB1000" s="27"/>
      <c r="AC1000" s="27"/>
      <c r="AD1000" s="27"/>
      <c r="AE1000" s="27"/>
      <c r="AF1000" s="27"/>
      <c r="AG1000" s="27"/>
      <c r="AH1000" s="27"/>
      <c r="AI1000" s="27"/>
      <c r="AJ1000" s="27"/>
      <c r="AK1000" s="27"/>
      <c r="AL1000" s="27"/>
      <c r="AM1000" s="27"/>
      <c r="AN1000" s="27"/>
      <c r="AO1000" s="27"/>
      <c r="AP1000" s="27"/>
      <c r="AQ1000" s="27"/>
      <c r="AR1000" s="27"/>
      <c r="AS1000" s="27"/>
    </row>
    <row r="1001" ht="14.6" customHeight="1">
      <c r="A1001" s="28"/>
      <c r="B1001" s="46"/>
      <c r="C1001" s="28"/>
      <c r="D1001" s="28"/>
      <c r="E1001" s="28"/>
      <c r="F1001" s="28"/>
      <c r="G1001" s="28"/>
      <c r="H1001" s="28"/>
      <c r="I1001" s="28"/>
      <c r="J1001" s="28"/>
      <c r="K1001" s="28"/>
      <c r="L1001" s="27"/>
      <c r="M1001" s="28"/>
      <c r="N1001" s="28"/>
      <c r="O1001" s="28"/>
      <c r="P1001" s="28"/>
      <c r="Q1001" s="28"/>
      <c r="R1001" s="28"/>
      <c r="S1001" s="28"/>
      <c r="T1001" s="28"/>
      <c r="U1001" s="28"/>
      <c r="V1001" s="28"/>
      <c r="W1001" s="28"/>
      <c r="X1001" s="27"/>
      <c r="Y1001" s="27"/>
      <c r="Z1001" s="27"/>
      <c r="AA1001" s="27"/>
      <c r="AB1001" s="27"/>
      <c r="AC1001" s="27"/>
      <c r="AD1001" s="27"/>
      <c r="AE1001" s="27"/>
      <c r="AF1001" s="27"/>
      <c r="AG1001" s="27"/>
      <c r="AH1001" s="27"/>
      <c r="AI1001" s="27"/>
      <c r="AJ1001" s="27"/>
      <c r="AK1001" s="27"/>
      <c r="AL1001" s="27"/>
      <c r="AM1001" s="27"/>
      <c r="AN1001" s="27"/>
      <c r="AO1001" s="27"/>
      <c r="AP1001" s="27"/>
      <c r="AQ1001" s="27"/>
      <c r="AR1001" s="27"/>
      <c r="AS1001" s="27"/>
    </row>
    <row r="1002" ht="14.6" customHeight="1">
      <c r="A1002" s="28"/>
      <c r="B1002" s="46"/>
      <c r="C1002" s="28"/>
      <c r="D1002" s="28"/>
      <c r="E1002" s="28"/>
      <c r="F1002" s="28"/>
      <c r="G1002" s="28"/>
      <c r="H1002" s="28"/>
      <c r="I1002" s="28"/>
      <c r="J1002" s="28"/>
      <c r="K1002" s="28"/>
      <c r="L1002" s="27"/>
      <c r="M1002" s="28"/>
      <c r="N1002" s="28"/>
      <c r="O1002" s="28"/>
      <c r="P1002" s="28"/>
      <c r="Q1002" s="28"/>
      <c r="R1002" s="28"/>
      <c r="S1002" s="28"/>
      <c r="T1002" s="28"/>
      <c r="U1002" s="28"/>
      <c r="V1002" s="28"/>
      <c r="W1002" s="28"/>
      <c r="X1002" s="27"/>
      <c r="Y1002" s="27"/>
      <c r="Z1002" s="27"/>
      <c r="AA1002" s="27"/>
      <c r="AB1002" s="27"/>
      <c r="AC1002" s="27"/>
      <c r="AD1002" s="27"/>
      <c r="AE1002" s="27"/>
      <c r="AF1002" s="27"/>
      <c r="AG1002" s="27"/>
      <c r="AH1002" s="27"/>
      <c r="AI1002" s="27"/>
      <c r="AJ1002" s="27"/>
      <c r="AK1002" s="27"/>
      <c r="AL1002" s="27"/>
      <c r="AM1002" s="27"/>
      <c r="AN1002" s="27"/>
      <c r="AO1002" s="27"/>
      <c r="AP1002" s="27"/>
      <c r="AQ1002" s="27"/>
      <c r="AR1002" s="27"/>
      <c r="AS1002" s="27"/>
    </row>
    <row r="1003" ht="14.6" customHeight="1">
      <c r="A1003" s="28"/>
      <c r="B1003" s="46"/>
      <c r="C1003" s="28"/>
      <c r="D1003" s="28"/>
      <c r="E1003" s="28"/>
      <c r="F1003" s="28"/>
      <c r="G1003" s="28"/>
      <c r="H1003" s="28"/>
      <c r="I1003" s="28"/>
      <c r="J1003" s="28"/>
      <c r="K1003" s="28"/>
      <c r="L1003" s="27"/>
      <c r="M1003" s="28"/>
      <c r="N1003" s="28"/>
      <c r="O1003" s="28"/>
      <c r="P1003" s="28"/>
      <c r="Q1003" s="28"/>
      <c r="R1003" s="28"/>
      <c r="S1003" s="28"/>
      <c r="T1003" s="28"/>
      <c r="U1003" s="28"/>
      <c r="V1003" s="28"/>
      <c r="W1003" s="28"/>
      <c r="X1003" s="27"/>
      <c r="Y1003" s="27"/>
      <c r="Z1003" s="27"/>
      <c r="AA1003" s="27"/>
      <c r="AB1003" s="27"/>
      <c r="AC1003" s="27"/>
      <c r="AD1003" s="27"/>
      <c r="AE1003" s="27"/>
      <c r="AF1003" s="27"/>
      <c r="AG1003" s="27"/>
      <c r="AH1003" s="27"/>
      <c r="AI1003" s="27"/>
      <c r="AJ1003" s="27"/>
      <c r="AK1003" s="27"/>
      <c r="AL1003" s="27"/>
      <c r="AM1003" s="27"/>
      <c r="AN1003" s="27"/>
      <c r="AO1003" s="27"/>
      <c r="AP1003" s="27"/>
      <c r="AQ1003" s="27"/>
      <c r="AR1003" s="27"/>
      <c r="AS1003" s="27"/>
    </row>
    <row r="1004" ht="14.6" customHeight="1">
      <c r="A1004" s="28"/>
      <c r="B1004" s="46"/>
      <c r="C1004" s="28"/>
      <c r="D1004" s="28"/>
      <c r="E1004" s="28"/>
      <c r="F1004" s="28"/>
      <c r="G1004" s="28"/>
      <c r="H1004" s="28"/>
      <c r="I1004" s="28"/>
      <c r="J1004" s="28"/>
      <c r="K1004" s="28"/>
      <c r="L1004" s="27"/>
      <c r="M1004" s="28"/>
      <c r="N1004" s="28"/>
      <c r="O1004" s="28"/>
      <c r="P1004" s="28"/>
      <c r="Q1004" s="28"/>
      <c r="R1004" s="28"/>
      <c r="S1004" s="28"/>
      <c r="T1004" s="28"/>
      <c r="U1004" s="28"/>
      <c r="V1004" s="28"/>
      <c r="W1004" s="28"/>
      <c r="X1004" s="27"/>
      <c r="Y1004" s="27"/>
      <c r="Z1004" s="27"/>
      <c r="AA1004" s="27"/>
      <c r="AB1004" s="27"/>
      <c r="AC1004" s="27"/>
      <c r="AD1004" s="27"/>
      <c r="AE1004" s="27"/>
      <c r="AF1004" s="27"/>
      <c r="AG1004" s="27"/>
      <c r="AH1004" s="27"/>
      <c r="AI1004" s="27"/>
      <c r="AJ1004" s="27"/>
      <c r="AK1004" s="27"/>
      <c r="AL1004" s="27"/>
      <c r="AM1004" s="27"/>
      <c r="AN1004" s="27"/>
      <c r="AO1004" s="27"/>
      <c r="AP1004" s="27"/>
      <c r="AQ1004" s="27"/>
      <c r="AR1004" s="27"/>
      <c r="AS1004" s="27"/>
    </row>
    <row r="1005" ht="14.6" customHeight="1">
      <c r="A1005" s="28"/>
      <c r="B1005" s="46"/>
      <c r="C1005" s="28"/>
      <c r="D1005" s="28"/>
      <c r="E1005" s="28"/>
      <c r="F1005" s="28"/>
      <c r="G1005" s="28"/>
      <c r="H1005" s="28"/>
      <c r="I1005" s="28"/>
      <c r="J1005" s="28"/>
      <c r="K1005" s="28"/>
      <c r="L1005" s="27"/>
      <c r="M1005" s="28"/>
      <c r="N1005" s="28"/>
      <c r="O1005" s="28"/>
      <c r="P1005" s="28"/>
      <c r="Q1005" s="28"/>
      <c r="R1005" s="28"/>
      <c r="S1005" s="28"/>
      <c r="T1005" s="28"/>
      <c r="U1005" s="28"/>
      <c r="V1005" s="28"/>
      <c r="W1005" s="28"/>
      <c r="X1005" s="27"/>
      <c r="Y1005" s="27"/>
      <c r="Z1005" s="27"/>
      <c r="AA1005" s="27"/>
      <c r="AB1005" s="27"/>
      <c r="AC1005" s="27"/>
      <c r="AD1005" s="27"/>
      <c r="AE1005" s="27"/>
      <c r="AF1005" s="27"/>
      <c r="AG1005" s="27"/>
      <c r="AH1005" s="27"/>
      <c r="AI1005" s="27"/>
      <c r="AJ1005" s="27"/>
      <c r="AK1005" s="27"/>
      <c r="AL1005" s="27"/>
      <c r="AM1005" s="27"/>
      <c r="AN1005" s="27"/>
      <c r="AO1005" s="27"/>
      <c r="AP1005" s="27"/>
      <c r="AQ1005" s="27"/>
      <c r="AR1005" s="27"/>
      <c r="AS1005" s="27"/>
    </row>
    <row r="1006" ht="14.6" customHeight="1">
      <c r="A1006" s="28"/>
      <c r="B1006" s="46"/>
      <c r="C1006" s="28"/>
      <c r="D1006" s="28"/>
      <c r="E1006" s="28"/>
      <c r="F1006" s="28"/>
      <c r="G1006" s="28"/>
      <c r="H1006" s="28"/>
      <c r="I1006" s="28"/>
      <c r="J1006" s="28"/>
      <c r="K1006" s="28"/>
      <c r="L1006" s="27"/>
      <c r="M1006" s="28"/>
      <c r="N1006" s="28"/>
      <c r="O1006" s="28"/>
      <c r="P1006" s="28"/>
      <c r="Q1006" s="28"/>
      <c r="R1006" s="28"/>
      <c r="S1006" s="28"/>
      <c r="T1006" s="28"/>
      <c r="U1006" s="28"/>
      <c r="V1006" s="28"/>
      <c r="W1006" s="28"/>
      <c r="X1006" s="27"/>
      <c r="Y1006" s="27"/>
      <c r="Z1006" s="27"/>
      <c r="AA1006" s="27"/>
      <c r="AB1006" s="27"/>
      <c r="AC1006" s="27"/>
      <c r="AD1006" s="27"/>
      <c r="AE1006" s="27"/>
      <c r="AF1006" s="27"/>
      <c r="AG1006" s="27"/>
      <c r="AH1006" s="27"/>
      <c r="AI1006" s="27"/>
      <c r="AJ1006" s="27"/>
      <c r="AK1006" s="27"/>
      <c r="AL1006" s="27"/>
      <c r="AM1006" s="27"/>
      <c r="AN1006" s="27"/>
      <c r="AO1006" s="27"/>
      <c r="AP1006" s="27"/>
      <c r="AQ1006" s="27"/>
      <c r="AR1006" s="27"/>
      <c r="AS1006" s="27"/>
    </row>
    <row r="1007" ht="14.6" customHeight="1">
      <c r="A1007" s="28"/>
      <c r="B1007" s="46"/>
      <c r="C1007" s="28"/>
      <c r="D1007" s="28"/>
      <c r="E1007" s="28"/>
      <c r="F1007" s="28"/>
      <c r="G1007" s="28"/>
      <c r="H1007" s="28"/>
      <c r="I1007" s="28"/>
      <c r="J1007" s="28"/>
      <c r="K1007" s="28"/>
      <c r="L1007" s="27"/>
      <c r="M1007" s="28"/>
      <c r="N1007" s="28"/>
      <c r="O1007" s="28"/>
      <c r="P1007" s="28"/>
      <c r="Q1007" s="28"/>
      <c r="R1007" s="28"/>
      <c r="S1007" s="28"/>
      <c r="T1007" s="28"/>
      <c r="U1007" s="28"/>
      <c r="V1007" s="28"/>
      <c r="W1007" s="28"/>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row>
    <row r="1008" ht="14.6" customHeight="1">
      <c r="A1008" s="28"/>
      <c r="B1008" s="46"/>
      <c r="C1008" s="28"/>
      <c r="D1008" s="28"/>
      <c r="E1008" s="28"/>
      <c r="F1008" s="28"/>
      <c r="G1008" s="28"/>
      <c r="H1008" s="28"/>
      <c r="I1008" s="28"/>
      <c r="J1008" s="28"/>
      <c r="K1008" s="28"/>
      <c r="L1008" s="27"/>
      <c r="M1008" s="28"/>
      <c r="N1008" s="28"/>
      <c r="O1008" s="28"/>
      <c r="P1008" s="28"/>
      <c r="Q1008" s="28"/>
      <c r="R1008" s="28"/>
      <c r="S1008" s="28"/>
      <c r="T1008" s="28"/>
      <c r="U1008" s="28"/>
      <c r="V1008" s="28"/>
      <c r="W1008" s="28"/>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row>
    <row r="1009" ht="14.6" customHeight="1">
      <c r="A1009" s="28"/>
      <c r="B1009" s="46"/>
      <c r="C1009" s="28"/>
      <c r="D1009" s="28"/>
      <c r="E1009" s="28"/>
      <c r="F1009" s="28"/>
      <c r="G1009" s="28"/>
      <c r="H1009" s="28"/>
      <c r="I1009" s="28"/>
      <c r="J1009" s="28"/>
      <c r="K1009" s="28"/>
      <c r="L1009" s="27"/>
      <c r="M1009" s="28"/>
      <c r="N1009" s="28"/>
      <c r="O1009" s="28"/>
      <c r="P1009" s="28"/>
      <c r="Q1009" s="28"/>
      <c r="R1009" s="28"/>
      <c r="S1009" s="28"/>
      <c r="T1009" s="28"/>
      <c r="U1009" s="28"/>
      <c r="V1009" s="28"/>
      <c r="W1009" s="28"/>
      <c r="X1009" s="27"/>
      <c r="Y1009" s="27"/>
      <c r="Z1009" s="27"/>
      <c r="AA1009" s="27"/>
      <c r="AB1009" s="27"/>
      <c r="AC1009" s="27"/>
      <c r="AD1009" s="27"/>
      <c r="AE1009" s="27"/>
      <c r="AF1009" s="27"/>
      <c r="AG1009" s="27"/>
      <c r="AH1009" s="27"/>
      <c r="AI1009" s="27"/>
      <c r="AJ1009" s="27"/>
      <c r="AK1009" s="27"/>
      <c r="AL1009" s="27"/>
      <c r="AM1009" s="27"/>
      <c r="AN1009" s="27"/>
      <c r="AO1009" s="27"/>
      <c r="AP1009" s="27"/>
      <c r="AQ1009" s="27"/>
      <c r="AR1009" s="27"/>
      <c r="AS1009" s="27"/>
    </row>
    <row r="1010" ht="14.6" customHeight="1">
      <c r="A1010" s="28"/>
      <c r="B1010" s="46"/>
      <c r="C1010" s="28"/>
      <c r="D1010" s="28"/>
      <c r="E1010" s="28"/>
      <c r="F1010" s="28"/>
      <c r="G1010" s="28"/>
      <c r="H1010" s="28"/>
      <c r="I1010" s="28"/>
      <c r="J1010" s="28"/>
      <c r="K1010" s="28"/>
      <c r="L1010" s="27"/>
      <c r="M1010" s="28"/>
      <c r="N1010" s="28"/>
      <c r="O1010" s="28"/>
      <c r="P1010" s="28"/>
      <c r="Q1010" s="28"/>
      <c r="R1010" s="28"/>
      <c r="S1010" s="28"/>
      <c r="T1010" s="28"/>
      <c r="U1010" s="28"/>
      <c r="V1010" s="28"/>
      <c r="W1010" s="28"/>
      <c r="X1010" s="27"/>
      <c r="Y1010" s="27"/>
      <c r="Z1010" s="27"/>
      <c r="AA1010" s="27"/>
      <c r="AB1010" s="27"/>
      <c r="AC1010" s="27"/>
      <c r="AD1010" s="27"/>
      <c r="AE1010" s="27"/>
      <c r="AF1010" s="27"/>
      <c r="AG1010" s="27"/>
      <c r="AH1010" s="27"/>
      <c r="AI1010" s="27"/>
      <c r="AJ1010" s="27"/>
      <c r="AK1010" s="27"/>
      <c r="AL1010" s="27"/>
      <c r="AM1010" s="27"/>
      <c r="AN1010" s="27"/>
      <c r="AO1010" s="27"/>
      <c r="AP1010" s="27"/>
      <c r="AQ1010" s="27"/>
      <c r="AR1010" s="27"/>
      <c r="AS1010" s="27"/>
    </row>
    <row r="1011" ht="14.6" customHeight="1">
      <c r="A1011" s="28"/>
      <c r="B1011" s="46"/>
      <c r="C1011" s="28"/>
      <c r="D1011" s="28"/>
      <c r="E1011" s="28"/>
      <c r="F1011" s="28"/>
      <c r="G1011" s="28"/>
      <c r="H1011" s="28"/>
      <c r="I1011" s="28"/>
      <c r="J1011" s="28"/>
      <c r="K1011" s="28"/>
      <c r="L1011" s="27"/>
      <c r="M1011" s="28"/>
      <c r="N1011" s="28"/>
      <c r="O1011" s="28"/>
      <c r="P1011" s="28"/>
      <c r="Q1011" s="28"/>
      <c r="R1011" s="28"/>
      <c r="S1011" s="28"/>
      <c r="T1011" s="28"/>
      <c r="U1011" s="28"/>
      <c r="V1011" s="28"/>
      <c r="W1011" s="28"/>
      <c r="X1011" s="27"/>
      <c r="Y1011" s="27"/>
      <c r="Z1011" s="27"/>
      <c r="AA1011" s="27"/>
      <c r="AB1011" s="27"/>
      <c r="AC1011" s="27"/>
      <c r="AD1011" s="27"/>
      <c r="AE1011" s="27"/>
      <c r="AF1011" s="27"/>
      <c r="AG1011" s="27"/>
      <c r="AH1011" s="27"/>
      <c r="AI1011" s="27"/>
      <c r="AJ1011" s="27"/>
      <c r="AK1011" s="27"/>
      <c r="AL1011" s="27"/>
      <c r="AM1011" s="27"/>
      <c r="AN1011" s="27"/>
      <c r="AO1011" s="27"/>
      <c r="AP1011" s="27"/>
      <c r="AQ1011" s="27"/>
      <c r="AR1011" s="27"/>
      <c r="AS1011" s="27"/>
    </row>
    <row r="1012" ht="14.6" customHeight="1">
      <c r="A1012" s="28"/>
      <c r="B1012" s="46"/>
      <c r="C1012" s="28"/>
      <c r="D1012" s="28"/>
      <c r="E1012" s="28"/>
      <c r="F1012" s="28"/>
      <c r="G1012" s="28"/>
      <c r="H1012" s="28"/>
      <c r="I1012" s="28"/>
      <c r="J1012" s="28"/>
      <c r="K1012" s="28"/>
      <c r="L1012" s="27"/>
      <c r="M1012" s="28"/>
      <c r="N1012" s="28"/>
      <c r="O1012" s="28"/>
      <c r="P1012" s="28"/>
      <c r="Q1012" s="28"/>
      <c r="R1012" s="28"/>
      <c r="S1012" s="28"/>
      <c r="T1012" s="28"/>
      <c r="U1012" s="28"/>
      <c r="V1012" s="28"/>
      <c r="W1012" s="28"/>
      <c r="X1012" s="27"/>
      <c r="Y1012" s="27"/>
      <c r="Z1012" s="27"/>
      <c r="AA1012" s="27"/>
      <c r="AB1012" s="27"/>
      <c r="AC1012" s="27"/>
      <c r="AD1012" s="27"/>
      <c r="AE1012" s="27"/>
      <c r="AF1012" s="27"/>
      <c r="AG1012" s="27"/>
      <c r="AH1012" s="27"/>
      <c r="AI1012" s="27"/>
      <c r="AJ1012" s="27"/>
      <c r="AK1012" s="27"/>
      <c r="AL1012" s="27"/>
      <c r="AM1012" s="27"/>
      <c r="AN1012" s="27"/>
      <c r="AO1012" s="27"/>
      <c r="AP1012" s="27"/>
      <c r="AQ1012" s="27"/>
      <c r="AR1012" s="27"/>
      <c r="AS1012" s="27"/>
    </row>
    <row r="1013" ht="14.6" customHeight="1">
      <c r="A1013" s="28"/>
      <c r="B1013" s="46"/>
      <c r="C1013" s="28"/>
      <c r="D1013" s="28"/>
      <c r="E1013" s="28"/>
      <c r="F1013" s="28"/>
      <c r="G1013" s="28"/>
      <c r="H1013" s="28"/>
      <c r="I1013" s="28"/>
      <c r="J1013" s="28"/>
      <c r="K1013" s="28"/>
      <c r="L1013" s="27"/>
      <c r="M1013" s="28"/>
      <c r="N1013" s="28"/>
      <c r="O1013" s="28"/>
      <c r="P1013" s="28"/>
      <c r="Q1013" s="28"/>
      <c r="R1013" s="28"/>
      <c r="S1013" s="28"/>
      <c r="T1013" s="28"/>
      <c r="U1013" s="28"/>
      <c r="V1013" s="28"/>
      <c r="W1013" s="28"/>
      <c r="X1013" s="27"/>
      <c r="Y1013" s="27"/>
      <c r="Z1013" s="27"/>
      <c r="AA1013" s="27"/>
      <c r="AB1013" s="27"/>
      <c r="AC1013" s="27"/>
      <c r="AD1013" s="27"/>
      <c r="AE1013" s="27"/>
      <c r="AF1013" s="27"/>
      <c r="AG1013" s="27"/>
      <c r="AH1013" s="27"/>
      <c r="AI1013" s="27"/>
      <c r="AJ1013" s="27"/>
      <c r="AK1013" s="27"/>
      <c r="AL1013" s="27"/>
      <c r="AM1013" s="27"/>
      <c r="AN1013" s="27"/>
      <c r="AO1013" s="27"/>
      <c r="AP1013" s="27"/>
      <c r="AQ1013" s="27"/>
      <c r="AR1013" s="27"/>
      <c r="AS1013" s="27"/>
    </row>
    <row r="1014" ht="14.6" customHeight="1">
      <c r="A1014" s="28"/>
      <c r="B1014" s="46"/>
      <c r="C1014" s="28"/>
      <c r="D1014" s="28"/>
      <c r="E1014" s="28"/>
      <c r="F1014" s="28"/>
      <c r="G1014" s="28"/>
      <c r="H1014" s="28"/>
      <c r="I1014" s="28"/>
      <c r="J1014" s="28"/>
      <c r="K1014" s="28"/>
      <c r="L1014" s="27"/>
      <c r="M1014" s="28"/>
      <c r="N1014" s="28"/>
      <c r="O1014" s="28"/>
      <c r="P1014" s="28"/>
      <c r="Q1014" s="28"/>
      <c r="R1014" s="28"/>
      <c r="S1014" s="28"/>
      <c r="T1014" s="28"/>
      <c r="U1014" s="28"/>
      <c r="V1014" s="28"/>
      <c r="W1014" s="28"/>
      <c r="X1014" s="27"/>
      <c r="Y1014" s="27"/>
      <c r="Z1014" s="27"/>
      <c r="AA1014" s="27"/>
      <c r="AB1014" s="27"/>
      <c r="AC1014" s="27"/>
      <c r="AD1014" s="27"/>
      <c r="AE1014" s="27"/>
      <c r="AF1014" s="27"/>
      <c r="AG1014" s="27"/>
      <c r="AH1014" s="27"/>
      <c r="AI1014" s="27"/>
      <c r="AJ1014" s="27"/>
      <c r="AK1014" s="27"/>
      <c r="AL1014" s="27"/>
      <c r="AM1014" s="27"/>
      <c r="AN1014" s="27"/>
      <c r="AO1014" s="27"/>
      <c r="AP1014" s="27"/>
      <c r="AQ1014" s="27"/>
      <c r="AR1014" s="27"/>
      <c r="AS1014" s="27"/>
    </row>
    <row r="1015" ht="14.6" customHeight="1">
      <c r="A1015" s="28"/>
      <c r="B1015" s="46"/>
      <c r="C1015" s="28"/>
      <c r="D1015" s="28"/>
      <c r="E1015" s="28"/>
      <c r="F1015" s="28"/>
      <c r="G1015" s="28"/>
      <c r="H1015" s="28"/>
      <c r="I1015" s="28"/>
      <c r="J1015" s="28"/>
      <c r="K1015" s="28"/>
      <c r="L1015" s="27"/>
      <c r="M1015" s="28"/>
      <c r="N1015" s="28"/>
      <c r="O1015" s="28"/>
      <c r="P1015" s="28"/>
      <c r="Q1015" s="28"/>
      <c r="R1015" s="28"/>
      <c r="S1015" s="28"/>
      <c r="T1015" s="28"/>
      <c r="U1015" s="28"/>
      <c r="V1015" s="28"/>
      <c r="W1015" s="28"/>
      <c r="X1015" s="27"/>
      <c r="Y1015" s="27"/>
      <c r="Z1015" s="27"/>
      <c r="AA1015" s="27"/>
      <c r="AB1015" s="27"/>
      <c r="AC1015" s="27"/>
      <c r="AD1015" s="27"/>
      <c r="AE1015" s="27"/>
      <c r="AF1015" s="27"/>
      <c r="AG1015" s="27"/>
      <c r="AH1015" s="27"/>
      <c r="AI1015" s="27"/>
      <c r="AJ1015" s="27"/>
      <c r="AK1015" s="27"/>
      <c r="AL1015" s="27"/>
      <c r="AM1015" s="27"/>
      <c r="AN1015" s="27"/>
      <c r="AO1015" s="27"/>
      <c r="AP1015" s="27"/>
      <c r="AQ1015" s="27"/>
      <c r="AR1015" s="27"/>
      <c r="AS1015" s="27"/>
    </row>
    <row r="1016" ht="14.6" customHeight="1">
      <c r="A1016" s="28"/>
      <c r="B1016" s="46"/>
      <c r="C1016" s="28"/>
      <c r="D1016" s="28"/>
      <c r="E1016" s="28"/>
      <c r="F1016" s="28"/>
      <c r="G1016" s="28"/>
      <c r="H1016" s="28"/>
      <c r="I1016" s="28"/>
      <c r="J1016" s="28"/>
      <c r="K1016" s="28"/>
      <c r="L1016" s="27"/>
      <c r="M1016" s="28"/>
      <c r="N1016" s="28"/>
      <c r="O1016" s="28"/>
      <c r="P1016" s="28"/>
      <c r="Q1016" s="28"/>
      <c r="R1016" s="28"/>
      <c r="S1016" s="28"/>
      <c r="T1016" s="28"/>
      <c r="U1016" s="28"/>
      <c r="V1016" s="28"/>
      <c r="W1016" s="28"/>
      <c r="X1016" s="27"/>
      <c r="Y1016" s="27"/>
      <c r="Z1016" s="27"/>
      <c r="AA1016" s="27"/>
      <c r="AB1016" s="27"/>
      <c r="AC1016" s="27"/>
      <c r="AD1016" s="27"/>
      <c r="AE1016" s="27"/>
      <c r="AF1016" s="27"/>
      <c r="AG1016" s="27"/>
      <c r="AH1016" s="27"/>
      <c r="AI1016" s="27"/>
      <c r="AJ1016" s="27"/>
      <c r="AK1016" s="27"/>
      <c r="AL1016" s="27"/>
      <c r="AM1016" s="27"/>
      <c r="AN1016" s="27"/>
      <c r="AO1016" s="27"/>
      <c r="AP1016" s="27"/>
      <c r="AQ1016" s="27"/>
      <c r="AR1016" s="27"/>
      <c r="AS1016" s="27"/>
    </row>
    <row r="1017" ht="14.6" customHeight="1">
      <c r="A1017" s="28"/>
      <c r="B1017" s="46"/>
      <c r="C1017" s="28"/>
      <c r="D1017" s="28"/>
      <c r="E1017" s="28"/>
      <c r="F1017" s="28"/>
      <c r="G1017" s="28"/>
      <c r="H1017" s="28"/>
      <c r="I1017" s="28"/>
      <c r="J1017" s="28"/>
      <c r="K1017" s="28"/>
      <c r="L1017" s="27"/>
      <c r="M1017" s="28"/>
      <c r="N1017" s="28"/>
      <c r="O1017" s="28"/>
      <c r="P1017" s="28"/>
      <c r="Q1017" s="28"/>
      <c r="R1017" s="28"/>
      <c r="S1017" s="28"/>
      <c r="T1017" s="28"/>
      <c r="U1017" s="28"/>
      <c r="V1017" s="28"/>
      <c r="W1017" s="28"/>
      <c r="X1017" s="27"/>
      <c r="Y1017" s="27"/>
      <c r="Z1017" s="27"/>
      <c r="AA1017" s="27"/>
      <c r="AB1017" s="27"/>
      <c r="AC1017" s="27"/>
      <c r="AD1017" s="27"/>
      <c r="AE1017" s="27"/>
      <c r="AF1017" s="27"/>
      <c r="AG1017" s="27"/>
      <c r="AH1017" s="27"/>
      <c r="AI1017" s="27"/>
      <c r="AJ1017" s="27"/>
      <c r="AK1017" s="27"/>
      <c r="AL1017" s="27"/>
      <c r="AM1017" s="27"/>
      <c r="AN1017" s="27"/>
      <c r="AO1017" s="27"/>
      <c r="AP1017" s="27"/>
      <c r="AQ1017" s="27"/>
      <c r="AR1017" s="27"/>
      <c r="AS1017" s="27"/>
    </row>
    <row r="1018" ht="14.6" customHeight="1">
      <c r="A1018" s="28"/>
      <c r="B1018" s="46"/>
      <c r="C1018" s="28"/>
      <c r="D1018" s="28"/>
      <c r="E1018" s="28"/>
      <c r="F1018" s="28"/>
      <c r="G1018" s="28"/>
      <c r="H1018" s="28"/>
      <c r="I1018" s="28"/>
      <c r="J1018" s="28"/>
      <c r="K1018" s="28"/>
      <c r="L1018" s="27"/>
      <c r="M1018" s="28"/>
      <c r="N1018" s="28"/>
      <c r="O1018" s="28"/>
      <c r="P1018" s="28"/>
      <c r="Q1018" s="28"/>
      <c r="R1018" s="28"/>
      <c r="S1018" s="28"/>
      <c r="T1018" s="28"/>
      <c r="U1018" s="28"/>
      <c r="V1018" s="28"/>
      <c r="W1018" s="28"/>
      <c r="X1018" s="27"/>
      <c r="Y1018" s="27"/>
      <c r="Z1018" s="27"/>
      <c r="AA1018" s="27"/>
      <c r="AB1018" s="27"/>
      <c r="AC1018" s="27"/>
      <c r="AD1018" s="27"/>
      <c r="AE1018" s="27"/>
      <c r="AF1018" s="27"/>
      <c r="AG1018" s="27"/>
      <c r="AH1018" s="27"/>
      <c r="AI1018" s="27"/>
      <c r="AJ1018" s="27"/>
      <c r="AK1018" s="27"/>
      <c r="AL1018" s="27"/>
      <c r="AM1018" s="27"/>
      <c r="AN1018" s="27"/>
      <c r="AO1018" s="27"/>
      <c r="AP1018" s="27"/>
      <c r="AQ1018" s="27"/>
      <c r="AR1018" s="27"/>
      <c r="AS1018" s="27"/>
    </row>
    <row r="1019" ht="14.6" customHeight="1">
      <c r="A1019" s="28"/>
      <c r="B1019" s="46"/>
      <c r="C1019" s="28"/>
      <c r="D1019" s="28"/>
      <c r="E1019" s="28"/>
      <c r="F1019" s="28"/>
      <c r="G1019" s="28"/>
      <c r="H1019" s="28"/>
      <c r="I1019" s="28"/>
      <c r="J1019" s="28"/>
      <c r="K1019" s="28"/>
      <c r="L1019" s="27"/>
      <c r="M1019" s="28"/>
      <c r="N1019" s="28"/>
      <c r="O1019" s="28"/>
      <c r="P1019" s="28"/>
      <c r="Q1019" s="28"/>
      <c r="R1019" s="28"/>
      <c r="S1019" s="28"/>
      <c r="T1019" s="28"/>
      <c r="U1019" s="28"/>
      <c r="V1019" s="28"/>
      <c r="W1019" s="28"/>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row>
    <row r="1020" ht="14.6" customHeight="1">
      <c r="A1020" s="28"/>
      <c r="B1020" s="46"/>
      <c r="C1020" s="28"/>
      <c r="D1020" s="28"/>
      <c r="E1020" s="28"/>
      <c r="F1020" s="28"/>
      <c r="G1020" s="28"/>
      <c r="H1020" s="28"/>
      <c r="I1020" s="28"/>
      <c r="J1020" s="28"/>
      <c r="K1020" s="28"/>
      <c r="L1020" s="27"/>
      <c r="M1020" s="28"/>
      <c r="N1020" s="28"/>
      <c r="O1020" s="28"/>
      <c r="P1020" s="28"/>
      <c r="Q1020" s="28"/>
      <c r="R1020" s="28"/>
      <c r="S1020" s="28"/>
      <c r="T1020" s="28"/>
      <c r="U1020" s="28"/>
      <c r="V1020" s="28"/>
      <c r="W1020" s="28"/>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row>
    <row r="1021" ht="14.6" customHeight="1">
      <c r="A1021" s="28"/>
      <c r="B1021" s="46"/>
      <c r="C1021" s="28"/>
      <c r="D1021" s="28"/>
      <c r="E1021" s="28"/>
      <c r="F1021" s="28"/>
      <c r="G1021" s="28"/>
      <c r="H1021" s="28"/>
      <c r="I1021" s="28"/>
      <c r="J1021" s="28"/>
      <c r="K1021" s="28"/>
      <c r="L1021" s="27"/>
      <c r="M1021" s="28"/>
      <c r="N1021" s="28"/>
      <c r="O1021" s="28"/>
      <c r="P1021" s="28"/>
      <c r="Q1021" s="28"/>
      <c r="R1021" s="28"/>
      <c r="S1021" s="28"/>
      <c r="T1021" s="28"/>
      <c r="U1021" s="28"/>
      <c r="V1021" s="28"/>
      <c r="W1021" s="28"/>
      <c r="X1021" s="27"/>
      <c r="Y1021" s="27"/>
      <c r="Z1021" s="27"/>
      <c r="AA1021" s="27"/>
      <c r="AB1021" s="27"/>
      <c r="AC1021" s="27"/>
      <c r="AD1021" s="27"/>
      <c r="AE1021" s="27"/>
      <c r="AF1021" s="27"/>
      <c r="AG1021" s="27"/>
      <c r="AH1021" s="27"/>
      <c r="AI1021" s="27"/>
      <c r="AJ1021" s="27"/>
      <c r="AK1021" s="27"/>
      <c r="AL1021" s="27"/>
      <c r="AM1021" s="27"/>
      <c r="AN1021" s="27"/>
      <c r="AO1021" s="27"/>
      <c r="AP1021" s="27"/>
      <c r="AQ1021" s="27"/>
      <c r="AR1021" s="27"/>
      <c r="AS1021" s="27"/>
    </row>
    <row r="1022" ht="14.6" customHeight="1">
      <c r="A1022" s="28"/>
      <c r="B1022" s="46"/>
      <c r="C1022" s="28"/>
      <c r="D1022" s="28"/>
      <c r="E1022" s="28"/>
      <c r="F1022" s="28"/>
      <c r="G1022" s="28"/>
      <c r="H1022" s="28"/>
      <c r="I1022" s="28"/>
      <c r="J1022" s="28"/>
      <c r="K1022" s="28"/>
      <c r="L1022" s="27"/>
      <c r="M1022" s="28"/>
      <c r="N1022" s="28"/>
      <c r="O1022" s="28"/>
      <c r="P1022" s="28"/>
      <c r="Q1022" s="28"/>
      <c r="R1022" s="28"/>
      <c r="S1022" s="28"/>
      <c r="T1022" s="28"/>
      <c r="U1022" s="28"/>
      <c r="V1022" s="28"/>
      <c r="W1022" s="28"/>
      <c r="X1022" s="27"/>
      <c r="Y1022" s="27"/>
      <c r="Z1022" s="27"/>
      <c r="AA1022" s="27"/>
      <c r="AB1022" s="27"/>
      <c r="AC1022" s="27"/>
      <c r="AD1022" s="27"/>
      <c r="AE1022" s="27"/>
      <c r="AF1022" s="27"/>
      <c r="AG1022" s="27"/>
      <c r="AH1022" s="27"/>
      <c r="AI1022" s="27"/>
      <c r="AJ1022" s="27"/>
      <c r="AK1022" s="27"/>
      <c r="AL1022" s="27"/>
      <c r="AM1022" s="27"/>
      <c r="AN1022" s="27"/>
      <c r="AO1022" s="27"/>
      <c r="AP1022" s="27"/>
      <c r="AQ1022" s="27"/>
      <c r="AR1022" s="27"/>
      <c r="AS1022" s="27"/>
    </row>
    <row r="1023" ht="14.6" customHeight="1">
      <c r="A1023" s="28"/>
      <c r="B1023" s="46"/>
      <c r="C1023" s="28"/>
      <c r="D1023" s="28"/>
      <c r="E1023" s="28"/>
      <c r="F1023" s="28"/>
      <c r="G1023" s="28"/>
      <c r="H1023" s="28"/>
      <c r="I1023" s="28"/>
      <c r="J1023" s="28"/>
      <c r="K1023" s="28"/>
      <c r="L1023" s="27"/>
      <c r="M1023" s="28"/>
      <c r="N1023" s="28"/>
      <c r="O1023" s="28"/>
      <c r="P1023" s="28"/>
      <c r="Q1023" s="28"/>
      <c r="R1023" s="28"/>
      <c r="S1023" s="28"/>
      <c r="T1023" s="28"/>
      <c r="U1023" s="28"/>
      <c r="V1023" s="28"/>
      <c r="W1023" s="28"/>
      <c r="X1023" s="27"/>
      <c r="Y1023" s="27"/>
      <c r="Z1023" s="27"/>
      <c r="AA1023" s="27"/>
      <c r="AB1023" s="27"/>
      <c r="AC1023" s="27"/>
      <c r="AD1023" s="27"/>
      <c r="AE1023" s="27"/>
      <c r="AF1023" s="27"/>
      <c r="AG1023" s="27"/>
      <c r="AH1023" s="27"/>
      <c r="AI1023" s="27"/>
      <c r="AJ1023" s="27"/>
      <c r="AK1023" s="27"/>
      <c r="AL1023" s="27"/>
      <c r="AM1023" s="27"/>
      <c r="AN1023" s="27"/>
      <c r="AO1023" s="27"/>
      <c r="AP1023" s="27"/>
      <c r="AQ1023" s="27"/>
      <c r="AR1023" s="27"/>
      <c r="AS1023" s="27"/>
    </row>
    <row r="1024" ht="14.6" customHeight="1">
      <c r="A1024" s="28"/>
      <c r="B1024" s="46"/>
      <c r="C1024" s="28"/>
      <c r="D1024" s="28"/>
      <c r="E1024" s="28"/>
      <c r="F1024" s="28"/>
      <c r="G1024" s="28"/>
      <c r="H1024" s="28"/>
      <c r="I1024" s="28"/>
      <c r="J1024" s="28"/>
      <c r="K1024" s="28"/>
      <c r="L1024" s="27"/>
      <c r="M1024" s="28"/>
      <c r="N1024" s="28"/>
      <c r="O1024" s="28"/>
      <c r="P1024" s="28"/>
      <c r="Q1024" s="28"/>
      <c r="R1024" s="28"/>
      <c r="S1024" s="28"/>
      <c r="T1024" s="28"/>
      <c r="U1024" s="28"/>
      <c r="V1024" s="28"/>
      <c r="W1024" s="28"/>
      <c r="X1024" s="27"/>
      <c r="Y1024" s="27"/>
      <c r="Z1024" s="27"/>
      <c r="AA1024" s="27"/>
      <c r="AB1024" s="27"/>
      <c r="AC1024" s="27"/>
      <c r="AD1024" s="27"/>
      <c r="AE1024" s="27"/>
      <c r="AF1024" s="27"/>
      <c r="AG1024" s="27"/>
      <c r="AH1024" s="27"/>
      <c r="AI1024" s="27"/>
      <c r="AJ1024" s="27"/>
      <c r="AK1024" s="27"/>
      <c r="AL1024" s="27"/>
      <c r="AM1024" s="27"/>
      <c r="AN1024" s="27"/>
      <c r="AO1024" s="27"/>
      <c r="AP1024" s="27"/>
      <c r="AQ1024" s="27"/>
      <c r="AR1024" s="27"/>
      <c r="AS1024" s="27"/>
    </row>
    <row r="1025" ht="14.6" customHeight="1">
      <c r="A1025" s="28"/>
      <c r="B1025" s="46"/>
      <c r="C1025" s="28"/>
      <c r="D1025" s="28"/>
      <c r="E1025" s="28"/>
      <c r="F1025" s="28"/>
      <c r="G1025" s="28"/>
      <c r="H1025" s="28"/>
      <c r="I1025" s="28"/>
      <c r="J1025" s="28"/>
      <c r="K1025" s="28"/>
      <c r="L1025" s="27"/>
      <c r="M1025" s="28"/>
      <c r="N1025" s="28"/>
      <c r="O1025" s="28"/>
      <c r="P1025" s="28"/>
      <c r="Q1025" s="28"/>
      <c r="R1025" s="28"/>
      <c r="S1025" s="28"/>
      <c r="T1025" s="28"/>
      <c r="U1025" s="28"/>
      <c r="V1025" s="28"/>
      <c r="W1025" s="28"/>
      <c r="X1025" s="27"/>
      <c r="Y1025" s="27"/>
      <c r="Z1025" s="27"/>
      <c r="AA1025" s="27"/>
      <c r="AB1025" s="27"/>
      <c r="AC1025" s="27"/>
      <c r="AD1025" s="27"/>
      <c r="AE1025" s="27"/>
      <c r="AF1025" s="27"/>
      <c r="AG1025" s="27"/>
      <c r="AH1025" s="27"/>
      <c r="AI1025" s="27"/>
      <c r="AJ1025" s="27"/>
      <c r="AK1025" s="27"/>
      <c r="AL1025" s="27"/>
      <c r="AM1025" s="27"/>
      <c r="AN1025" s="27"/>
      <c r="AO1025" s="27"/>
      <c r="AP1025" s="27"/>
      <c r="AQ1025" s="27"/>
      <c r="AR1025" s="27"/>
      <c r="AS1025" s="27"/>
    </row>
    <row r="1026" ht="14.6" customHeight="1">
      <c r="A1026" s="28"/>
      <c r="B1026" s="46"/>
      <c r="C1026" s="28"/>
      <c r="D1026" s="28"/>
      <c r="E1026" s="28"/>
      <c r="F1026" s="28"/>
      <c r="G1026" s="28"/>
      <c r="H1026" s="28"/>
      <c r="I1026" s="28"/>
      <c r="J1026" s="28"/>
      <c r="K1026" s="28"/>
      <c r="L1026" s="27"/>
      <c r="M1026" s="28"/>
      <c r="N1026" s="28"/>
      <c r="O1026" s="28"/>
      <c r="P1026" s="28"/>
      <c r="Q1026" s="28"/>
      <c r="R1026" s="28"/>
      <c r="S1026" s="28"/>
      <c r="T1026" s="28"/>
      <c r="U1026" s="28"/>
      <c r="V1026" s="28"/>
      <c r="W1026" s="28"/>
      <c r="X1026" s="27"/>
      <c r="Y1026" s="27"/>
      <c r="Z1026" s="27"/>
      <c r="AA1026" s="27"/>
      <c r="AB1026" s="27"/>
      <c r="AC1026" s="27"/>
      <c r="AD1026" s="27"/>
      <c r="AE1026" s="27"/>
      <c r="AF1026" s="27"/>
      <c r="AG1026" s="27"/>
      <c r="AH1026" s="27"/>
      <c r="AI1026" s="27"/>
      <c r="AJ1026" s="27"/>
      <c r="AK1026" s="27"/>
      <c r="AL1026" s="27"/>
      <c r="AM1026" s="27"/>
      <c r="AN1026" s="27"/>
      <c r="AO1026" s="27"/>
      <c r="AP1026" s="27"/>
      <c r="AQ1026" s="27"/>
      <c r="AR1026" s="27"/>
      <c r="AS1026" s="27"/>
    </row>
    <row r="1027" ht="14.6" customHeight="1">
      <c r="A1027" s="28"/>
      <c r="B1027" s="46"/>
      <c r="C1027" s="28"/>
      <c r="D1027" s="28"/>
      <c r="E1027" s="28"/>
      <c r="F1027" s="28"/>
      <c r="G1027" s="28"/>
      <c r="H1027" s="28"/>
      <c r="I1027" s="28"/>
      <c r="J1027" s="28"/>
      <c r="K1027" s="28"/>
      <c r="L1027" s="27"/>
      <c r="M1027" s="28"/>
      <c r="N1027" s="28"/>
      <c r="O1027" s="28"/>
      <c r="P1027" s="28"/>
      <c r="Q1027" s="28"/>
      <c r="R1027" s="28"/>
      <c r="S1027" s="28"/>
      <c r="T1027" s="28"/>
      <c r="U1027" s="28"/>
      <c r="V1027" s="28"/>
      <c r="W1027" s="28"/>
      <c r="X1027" s="27"/>
      <c r="Y1027" s="27"/>
      <c r="Z1027" s="27"/>
      <c r="AA1027" s="27"/>
      <c r="AB1027" s="27"/>
      <c r="AC1027" s="27"/>
      <c r="AD1027" s="27"/>
      <c r="AE1027" s="27"/>
      <c r="AF1027" s="27"/>
      <c r="AG1027" s="27"/>
      <c r="AH1027" s="27"/>
      <c r="AI1027" s="27"/>
      <c r="AJ1027" s="27"/>
      <c r="AK1027" s="27"/>
      <c r="AL1027" s="27"/>
      <c r="AM1027" s="27"/>
      <c r="AN1027" s="27"/>
      <c r="AO1027" s="27"/>
      <c r="AP1027" s="27"/>
      <c r="AQ1027" s="27"/>
      <c r="AR1027" s="27"/>
      <c r="AS1027" s="27"/>
    </row>
    <row r="1028" ht="14.6" customHeight="1">
      <c r="A1028" s="28"/>
      <c r="B1028" s="46"/>
      <c r="C1028" s="28"/>
      <c r="D1028" s="28"/>
      <c r="E1028" s="28"/>
      <c r="F1028" s="28"/>
      <c r="G1028" s="28"/>
      <c r="H1028" s="28"/>
      <c r="I1028" s="28"/>
      <c r="J1028" s="28"/>
      <c r="K1028" s="28"/>
      <c r="L1028" s="27"/>
      <c r="M1028" s="28"/>
      <c r="N1028" s="28"/>
      <c r="O1028" s="28"/>
      <c r="P1028" s="28"/>
      <c r="Q1028" s="28"/>
      <c r="R1028" s="28"/>
      <c r="S1028" s="28"/>
      <c r="T1028" s="28"/>
      <c r="U1028" s="28"/>
      <c r="V1028" s="28"/>
      <c r="W1028" s="28"/>
      <c r="X1028" s="27"/>
      <c r="Y1028" s="27"/>
      <c r="Z1028" s="27"/>
      <c r="AA1028" s="27"/>
      <c r="AB1028" s="27"/>
      <c r="AC1028" s="27"/>
      <c r="AD1028" s="27"/>
      <c r="AE1028" s="27"/>
      <c r="AF1028" s="27"/>
      <c r="AG1028" s="27"/>
      <c r="AH1028" s="27"/>
      <c r="AI1028" s="27"/>
      <c r="AJ1028" s="27"/>
      <c r="AK1028" s="27"/>
      <c r="AL1028" s="27"/>
      <c r="AM1028" s="27"/>
      <c r="AN1028" s="27"/>
      <c r="AO1028" s="27"/>
      <c r="AP1028" s="27"/>
      <c r="AQ1028" s="27"/>
      <c r="AR1028" s="27"/>
      <c r="AS1028" s="27"/>
    </row>
    <row r="1029" ht="14.6" customHeight="1">
      <c r="A1029" s="28"/>
      <c r="B1029" s="46"/>
      <c r="C1029" s="28"/>
      <c r="D1029" s="28"/>
      <c r="E1029" s="28"/>
      <c r="F1029" s="28"/>
      <c r="G1029" s="28"/>
      <c r="H1029" s="28"/>
      <c r="I1029" s="28"/>
      <c r="J1029" s="28"/>
      <c r="K1029" s="28"/>
      <c r="L1029" s="27"/>
      <c r="M1029" s="28"/>
      <c r="N1029" s="28"/>
      <c r="O1029" s="28"/>
      <c r="P1029" s="28"/>
      <c r="Q1029" s="28"/>
      <c r="R1029" s="28"/>
      <c r="S1029" s="28"/>
      <c r="T1029" s="28"/>
      <c r="U1029" s="28"/>
      <c r="V1029" s="28"/>
      <c r="W1029" s="28"/>
      <c r="X1029" s="27"/>
      <c r="Y1029" s="27"/>
      <c r="Z1029" s="27"/>
      <c r="AA1029" s="27"/>
      <c r="AB1029" s="27"/>
      <c r="AC1029" s="27"/>
      <c r="AD1029" s="27"/>
      <c r="AE1029" s="27"/>
      <c r="AF1029" s="27"/>
      <c r="AG1029" s="27"/>
      <c r="AH1029" s="27"/>
      <c r="AI1029" s="27"/>
      <c r="AJ1029" s="27"/>
      <c r="AK1029" s="27"/>
      <c r="AL1029" s="27"/>
      <c r="AM1029" s="27"/>
      <c r="AN1029" s="27"/>
      <c r="AO1029" s="27"/>
      <c r="AP1029" s="27"/>
      <c r="AQ1029" s="27"/>
      <c r="AR1029" s="27"/>
      <c r="AS1029" s="27"/>
    </row>
    <row r="1030" ht="14.6" customHeight="1">
      <c r="A1030" s="28"/>
      <c r="B1030" s="46"/>
      <c r="C1030" s="28"/>
      <c r="D1030" s="28"/>
      <c r="E1030" s="28"/>
      <c r="F1030" s="28"/>
      <c r="G1030" s="28"/>
      <c r="H1030" s="28"/>
      <c r="I1030" s="28"/>
      <c r="J1030" s="28"/>
      <c r="K1030" s="28"/>
      <c r="L1030" s="27"/>
      <c r="M1030" s="28"/>
      <c r="N1030" s="28"/>
      <c r="O1030" s="28"/>
      <c r="P1030" s="28"/>
      <c r="Q1030" s="28"/>
      <c r="R1030" s="28"/>
      <c r="S1030" s="28"/>
      <c r="T1030" s="28"/>
      <c r="U1030" s="28"/>
      <c r="V1030" s="28"/>
      <c r="W1030" s="28"/>
      <c r="X1030" s="27"/>
      <c r="Y1030" s="27"/>
      <c r="Z1030" s="27"/>
      <c r="AA1030" s="27"/>
      <c r="AB1030" s="27"/>
      <c r="AC1030" s="27"/>
      <c r="AD1030" s="27"/>
      <c r="AE1030" s="27"/>
      <c r="AF1030" s="27"/>
      <c r="AG1030" s="27"/>
      <c r="AH1030" s="27"/>
      <c r="AI1030" s="27"/>
      <c r="AJ1030" s="27"/>
      <c r="AK1030" s="27"/>
      <c r="AL1030" s="27"/>
      <c r="AM1030" s="27"/>
      <c r="AN1030" s="27"/>
      <c r="AO1030" s="27"/>
      <c r="AP1030" s="27"/>
      <c r="AQ1030" s="27"/>
      <c r="AR1030" s="27"/>
      <c r="AS1030" s="27"/>
    </row>
    <row r="1031" ht="14.6" customHeight="1">
      <c r="A1031" s="28"/>
      <c r="B1031" s="46"/>
      <c r="C1031" s="28"/>
      <c r="D1031" s="28"/>
      <c r="E1031" s="28"/>
      <c r="F1031" s="28"/>
      <c r="G1031" s="28"/>
      <c r="H1031" s="28"/>
      <c r="I1031" s="28"/>
      <c r="J1031" s="28"/>
      <c r="K1031" s="28"/>
      <c r="L1031" s="27"/>
      <c r="M1031" s="28"/>
      <c r="N1031" s="28"/>
      <c r="O1031" s="28"/>
      <c r="P1031" s="28"/>
      <c r="Q1031" s="28"/>
      <c r="R1031" s="28"/>
      <c r="S1031" s="28"/>
      <c r="T1031" s="28"/>
      <c r="U1031" s="28"/>
      <c r="V1031" s="28"/>
      <c r="W1031" s="28"/>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row>
    <row r="1032" ht="14.6" customHeight="1">
      <c r="A1032" s="28"/>
      <c r="B1032" s="46"/>
      <c r="C1032" s="28"/>
      <c r="D1032" s="28"/>
      <c r="E1032" s="28"/>
      <c r="F1032" s="28"/>
      <c r="G1032" s="28"/>
      <c r="H1032" s="28"/>
      <c r="I1032" s="28"/>
      <c r="J1032" s="28"/>
      <c r="K1032" s="28"/>
      <c r="L1032" s="27"/>
      <c r="M1032" s="28"/>
      <c r="N1032" s="28"/>
      <c r="O1032" s="28"/>
      <c r="P1032" s="28"/>
      <c r="Q1032" s="28"/>
      <c r="R1032" s="28"/>
      <c r="S1032" s="28"/>
      <c r="T1032" s="28"/>
      <c r="U1032" s="28"/>
      <c r="V1032" s="28"/>
      <c r="W1032" s="28"/>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row>
    <row r="1033" ht="14.6" customHeight="1">
      <c r="A1033" s="28"/>
      <c r="B1033" s="46"/>
      <c r="C1033" s="28"/>
      <c r="D1033" s="28"/>
      <c r="E1033" s="28"/>
      <c r="F1033" s="28"/>
      <c r="G1033" s="28"/>
      <c r="H1033" s="28"/>
      <c r="I1033" s="28"/>
      <c r="J1033" s="28"/>
      <c r="K1033" s="28"/>
      <c r="L1033" s="27"/>
      <c r="M1033" s="28"/>
      <c r="N1033" s="28"/>
      <c r="O1033" s="28"/>
      <c r="P1033" s="28"/>
      <c r="Q1033" s="28"/>
      <c r="R1033" s="28"/>
      <c r="S1033" s="28"/>
      <c r="T1033" s="28"/>
      <c r="U1033" s="28"/>
      <c r="V1033" s="28"/>
      <c r="W1033" s="28"/>
      <c r="X1033" s="27"/>
      <c r="Y1033" s="27"/>
      <c r="Z1033" s="27"/>
      <c r="AA1033" s="27"/>
      <c r="AB1033" s="27"/>
      <c r="AC1033" s="27"/>
      <c r="AD1033" s="27"/>
      <c r="AE1033" s="27"/>
      <c r="AF1033" s="27"/>
      <c r="AG1033" s="27"/>
      <c r="AH1033" s="27"/>
      <c r="AI1033" s="27"/>
      <c r="AJ1033" s="27"/>
      <c r="AK1033" s="27"/>
      <c r="AL1033" s="27"/>
      <c r="AM1033" s="27"/>
      <c r="AN1033" s="27"/>
      <c r="AO1033" s="27"/>
      <c r="AP1033" s="27"/>
      <c r="AQ1033" s="27"/>
      <c r="AR1033" s="27"/>
      <c r="AS1033" s="27"/>
    </row>
    <row r="1034" ht="14.6" customHeight="1">
      <c r="A1034" s="28"/>
      <c r="B1034" s="46"/>
      <c r="C1034" s="28"/>
      <c r="D1034" s="28"/>
      <c r="E1034" s="28"/>
      <c r="F1034" s="28"/>
      <c r="G1034" s="28"/>
      <c r="H1034" s="28"/>
      <c r="I1034" s="28"/>
      <c r="J1034" s="28"/>
      <c r="K1034" s="28"/>
      <c r="L1034" s="27"/>
      <c r="M1034" s="28"/>
      <c r="N1034" s="28"/>
      <c r="O1034" s="28"/>
      <c r="P1034" s="28"/>
      <c r="Q1034" s="28"/>
      <c r="R1034" s="28"/>
      <c r="S1034" s="28"/>
      <c r="T1034" s="28"/>
      <c r="U1034" s="28"/>
      <c r="V1034" s="28"/>
      <c r="W1034" s="28"/>
      <c r="X1034" s="27"/>
      <c r="Y1034" s="27"/>
      <c r="Z1034" s="27"/>
      <c r="AA1034" s="27"/>
      <c r="AB1034" s="27"/>
      <c r="AC1034" s="27"/>
      <c r="AD1034" s="27"/>
      <c r="AE1034" s="27"/>
      <c r="AF1034" s="27"/>
      <c r="AG1034" s="27"/>
      <c r="AH1034" s="27"/>
      <c r="AI1034" s="27"/>
      <c r="AJ1034" s="27"/>
      <c r="AK1034" s="27"/>
      <c r="AL1034" s="27"/>
      <c r="AM1034" s="27"/>
      <c r="AN1034" s="27"/>
      <c r="AO1034" s="27"/>
      <c r="AP1034" s="27"/>
      <c r="AQ1034" s="27"/>
      <c r="AR1034" s="27"/>
      <c r="AS1034" s="27"/>
    </row>
    <row r="1035" ht="14.6" customHeight="1">
      <c r="A1035" s="28"/>
      <c r="B1035" s="46"/>
      <c r="C1035" s="28"/>
      <c r="D1035" s="28"/>
      <c r="E1035" s="28"/>
      <c r="F1035" s="28"/>
      <c r="G1035" s="28"/>
      <c r="H1035" s="28"/>
      <c r="I1035" s="28"/>
      <c r="J1035" s="28"/>
      <c r="K1035" s="28"/>
      <c r="L1035" s="27"/>
      <c r="M1035" s="28"/>
      <c r="N1035" s="28"/>
      <c r="O1035" s="28"/>
      <c r="P1035" s="28"/>
      <c r="Q1035" s="28"/>
      <c r="R1035" s="28"/>
      <c r="S1035" s="28"/>
      <c r="T1035" s="28"/>
      <c r="U1035" s="28"/>
      <c r="V1035" s="28"/>
      <c r="W1035" s="28"/>
      <c r="X1035" s="27"/>
      <c r="Y1035" s="27"/>
      <c r="Z1035" s="27"/>
      <c r="AA1035" s="27"/>
      <c r="AB1035" s="27"/>
      <c r="AC1035" s="27"/>
      <c r="AD1035" s="27"/>
      <c r="AE1035" s="27"/>
      <c r="AF1035" s="27"/>
      <c r="AG1035" s="27"/>
      <c r="AH1035" s="27"/>
      <c r="AI1035" s="27"/>
      <c r="AJ1035" s="27"/>
      <c r="AK1035" s="27"/>
      <c r="AL1035" s="27"/>
      <c r="AM1035" s="27"/>
      <c r="AN1035" s="27"/>
      <c r="AO1035" s="27"/>
      <c r="AP1035" s="27"/>
      <c r="AQ1035" s="27"/>
      <c r="AR1035" s="27"/>
      <c r="AS1035" s="27"/>
    </row>
    <row r="1036" ht="14.6" customHeight="1">
      <c r="A1036" s="28"/>
      <c r="B1036" s="46"/>
      <c r="C1036" s="28"/>
      <c r="D1036" s="28"/>
      <c r="E1036" s="28"/>
      <c r="F1036" s="28"/>
      <c r="G1036" s="28"/>
      <c r="H1036" s="28"/>
      <c r="I1036" s="28"/>
      <c r="J1036" s="28"/>
      <c r="K1036" s="28"/>
      <c r="L1036" s="27"/>
      <c r="M1036" s="28"/>
      <c r="N1036" s="28"/>
      <c r="O1036" s="28"/>
      <c r="P1036" s="28"/>
      <c r="Q1036" s="28"/>
      <c r="R1036" s="28"/>
      <c r="S1036" s="28"/>
      <c r="T1036" s="28"/>
      <c r="U1036" s="28"/>
      <c r="V1036" s="28"/>
      <c r="W1036" s="28"/>
      <c r="X1036" s="27"/>
      <c r="Y1036" s="27"/>
      <c r="Z1036" s="27"/>
      <c r="AA1036" s="27"/>
      <c r="AB1036" s="27"/>
      <c r="AC1036" s="27"/>
      <c r="AD1036" s="27"/>
      <c r="AE1036" s="27"/>
      <c r="AF1036" s="27"/>
      <c r="AG1036" s="27"/>
      <c r="AH1036" s="27"/>
      <c r="AI1036" s="27"/>
      <c r="AJ1036" s="27"/>
      <c r="AK1036" s="27"/>
      <c r="AL1036" s="27"/>
      <c r="AM1036" s="27"/>
      <c r="AN1036" s="27"/>
      <c r="AO1036" s="27"/>
      <c r="AP1036" s="27"/>
      <c r="AQ1036" s="27"/>
      <c r="AR1036" s="27"/>
      <c r="AS1036" s="27"/>
    </row>
    <row r="1037" ht="14.6" customHeight="1">
      <c r="A1037" s="28"/>
      <c r="B1037" s="46"/>
      <c r="C1037" s="28"/>
      <c r="D1037" s="28"/>
      <c r="E1037" s="28"/>
      <c r="F1037" s="28"/>
      <c r="G1037" s="28"/>
      <c r="H1037" s="28"/>
      <c r="I1037" s="28"/>
      <c r="J1037" s="28"/>
      <c r="K1037" s="28"/>
      <c r="L1037" s="27"/>
      <c r="M1037" s="28"/>
      <c r="N1037" s="28"/>
      <c r="O1037" s="28"/>
      <c r="P1037" s="28"/>
      <c r="Q1037" s="28"/>
      <c r="R1037" s="28"/>
      <c r="S1037" s="28"/>
      <c r="T1037" s="28"/>
      <c r="U1037" s="28"/>
      <c r="V1037" s="28"/>
      <c r="W1037" s="28"/>
      <c r="X1037" s="27"/>
      <c r="Y1037" s="27"/>
      <c r="Z1037" s="27"/>
      <c r="AA1037" s="27"/>
      <c r="AB1037" s="27"/>
      <c r="AC1037" s="27"/>
      <c r="AD1037" s="27"/>
      <c r="AE1037" s="27"/>
      <c r="AF1037" s="27"/>
      <c r="AG1037" s="27"/>
      <c r="AH1037" s="27"/>
      <c r="AI1037" s="27"/>
      <c r="AJ1037" s="27"/>
      <c r="AK1037" s="27"/>
      <c r="AL1037" s="27"/>
      <c r="AM1037" s="27"/>
      <c r="AN1037" s="27"/>
      <c r="AO1037" s="27"/>
      <c r="AP1037" s="27"/>
      <c r="AQ1037" s="27"/>
      <c r="AR1037" s="27"/>
      <c r="AS1037" s="27"/>
    </row>
    <row r="1038" ht="14.6" customHeight="1">
      <c r="A1038" s="28"/>
      <c r="B1038" s="46"/>
      <c r="C1038" s="28"/>
      <c r="D1038" s="28"/>
      <c r="E1038" s="28"/>
      <c r="F1038" s="28"/>
      <c r="G1038" s="28"/>
      <c r="H1038" s="28"/>
      <c r="I1038" s="28"/>
      <c r="J1038" s="28"/>
      <c r="K1038" s="28"/>
      <c r="L1038" s="27"/>
      <c r="M1038" s="28"/>
      <c r="N1038" s="28"/>
      <c r="O1038" s="28"/>
      <c r="P1038" s="28"/>
      <c r="Q1038" s="28"/>
      <c r="R1038" s="28"/>
      <c r="S1038" s="28"/>
      <c r="T1038" s="28"/>
      <c r="U1038" s="28"/>
      <c r="V1038" s="28"/>
      <c r="W1038" s="28"/>
      <c r="X1038" s="27"/>
      <c r="Y1038" s="27"/>
      <c r="Z1038" s="27"/>
      <c r="AA1038" s="27"/>
      <c r="AB1038" s="27"/>
      <c r="AC1038" s="27"/>
      <c r="AD1038" s="27"/>
      <c r="AE1038" s="27"/>
      <c r="AF1038" s="27"/>
      <c r="AG1038" s="27"/>
      <c r="AH1038" s="27"/>
      <c r="AI1038" s="27"/>
      <c r="AJ1038" s="27"/>
      <c r="AK1038" s="27"/>
      <c r="AL1038" s="27"/>
      <c r="AM1038" s="27"/>
      <c r="AN1038" s="27"/>
      <c r="AO1038" s="27"/>
      <c r="AP1038" s="27"/>
      <c r="AQ1038" s="27"/>
      <c r="AR1038" s="27"/>
      <c r="AS1038" s="27"/>
    </row>
    <row r="1039" ht="14.6" customHeight="1">
      <c r="A1039" s="28"/>
      <c r="B1039" s="46"/>
      <c r="C1039" s="28"/>
      <c r="D1039" s="28"/>
      <c r="E1039" s="28"/>
      <c r="F1039" s="28"/>
      <c r="G1039" s="28"/>
      <c r="H1039" s="28"/>
      <c r="I1039" s="28"/>
      <c r="J1039" s="28"/>
      <c r="K1039" s="28"/>
      <c r="L1039" s="27"/>
      <c r="M1039" s="28"/>
      <c r="N1039" s="28"/>
      <c r="O1039" s="28"/>
      <c r="P1039" s="28"/>
      <c r="Q1039" s="28"/>
      <c r="R1039" s="28"/>
      <c r="S1039" s="28"/>
      <c r="T1039" s="28"/>
      <c r="U1039" s="28"/>
      <c r="V1039" s="28"/>
      <c r="W1039" s="28"/>
      <c r="X1039" s="27"/>
      <c r="Y1039" s="27"/>
      <c r="Z1039" s="27"/>
      <c r="AA1039" s="27"/>
      <c r="AB1039" s="27"/>
      <c r="AC1039" s="27"/>
      <c r="AD1039" s="27"/>
      <c r="AE1039" s="27"/>
      <c r="AF1039" s="27"/>
      <c r="AG1039" s="27"/>
      <c r="AH1039" s="27"/>
      <c r="AI1039" s="27"/>
      <c r="AJ1039" s="27"/>
      <c r="AK1039" s="27"/>
      <c r="AL1039" s="27"/>
      <c r="AM1039" s="27"/>
      <c r="AN1039" s="27"/>
      <c r="AO1039" s="27"/>
      <c r="AP1039" s="27"/>
      <c r="AQ1039" s="27"/>
      <c r="AR1039" s="27"/>
      <c r="AS1039" s="27"/>
    </row>
    <row r="1040" ht="14.6" customHeight="1">
      <c r="A1040" s="28"/>
      <c r="B1040" s="46"/>
      <c r="C1040" s="28"/>
      <c r="D1040" s="28"/>
      <c r="E1040" s="28"/>
      <c r="F1040" s="28"/>
      <c r="G1040" s="28"/>
      <c r="H1040" s="28"/>
      <c r="I1040" s="28"/>
      <c r="J1040" s="28"/>
      <c r="K1040" s="28"/>
      <c r="L1040" s="27"/>
      <c r="M1040" s="28"/>
      <c r="N1040" s="28"/>
      <c r="O1040" s="28"/>
      <c r="P1040" s="28"/>
      <c r="Q1040" s="28"/>
      <c r="R1040" s="28"/>
      <c r="S1040" s="28"/>
      <c r="T1040" s="28"/>
      <c r="U1040" s="28"/>
      <c r="V1040" s="28"/>
      <c r="W1040" s="28"/>
      <c r="X1040" s="27"/>
      <c r="Y1040" s="27"/>
      <c r="Z1040" s="27"/>
      <c r="AA1040" s="27"/>
      <c r="AB1040" s="27"/>
      <c r="AC1040" s="27"/>
      <c r="AD1040" s="27"/>
      <c r="AE1040" s="27"/>
      <c r="AF1040" s="27"/>
      <c r="AG1040" s="27"/>
      <c r="AH1040" s="27"/>
      <c r="AI1040" s="27"/>
      <c r="AJ1040" s="27"/>
      <c r="AK1040" s="27"/>
      <c r="AL1040" s="27"/>
      <c r="AM1040" s="27"/>
      <c r="AN1040" s="27"/>
      <c r="AO1040" s="27"/>
      <c r="AP1040" s="27"/>
      <c r="AQ1040" s="27"/>
      <c r="AR1040" s="27"/>
      <c r="AS1040" s="27"/>
    </row>
    <row r="1041" ht="14.6" customHeight="1">
      <c r="A1041" s="28"/>
      <c r="B1041" s="46"/>
      <c r="C1041" s="28"/>
      <c r="D1041" s="28"/>
      <c r="E1041" s="28"/>
      <c r="F1041" s="28"/>
      <c r="G1041" s="28"/>
      <c r="H1041" s="28"/>
      <c r="I1041" s="28"/>
      <c r="J1041" s="28"/>
      <c r="K1041" s="28"/>
      <c r="L1041" s="27"/>
      <c r="M1041" s="28"/>
      <c r="N1041" s="28"/>
      <c r="O1041" s="28"/>
      <c r="P1041" s="28"/>
      <c r="Q1041" s="28"/>
      <c r="R1041" s="28"/>
      <c r="S1041" s="28"/>
      <c r="T1041" s="28"/>
      <c r="U1041" s="28"/>
      <c r="V1041" s="28"/>
      <c r="W1041" s="28"/>
      <c r="X1041" s="27"/>
      <c r="Y1041" s="27"/>
      <c r="Z1041" s="27"/>
      <c r="AA1041" s="27"/>
      <c r="AB1041" s="27"/>
      <c r="AC1041" s="27"/>
      <c r="AD1041" s="27"/>
      <c r="AE1041" s="27"/>
      <c r="AF1041" s="27"/>
      <c r="AG1041" s="27"/>
      <c r="AH1041" s="27"/>
      <c r="AI1041" s="27"/>
      <c r="AJ1041" s="27"/>
      <c r="AK1041" s="27"/>
      <c r="AL1041" s="27"/>
      <c r="AM1041" s="27"/>
      <c r="AN1041" s="27"/>
      <c r="AO1041" s="27"/>
      <c r="AP1041" s="27"/>
      <c r="AQ1041" s="27"/>
      <c r="AR1041" s="27"/>
      <c r="AS1041" s="27"/>
    </row>
    <row r="1042" ht="14.6" customHeight="1">
      <c r="A1042" s="28"/>
      <c r="B1042" s="46"/>
      <c r="C1042" s="28"/>
      <c r="D1042" s="28"/>
      <c r="E1042" s="28"/>
      <c r="F1042" s="28"/>
      <c r="G1042" s="28"/>
      <c r="H1042" s="28"/>
      <c r="I1042" s="28"/>
      <c r="J1042" s="28"/>
      <c r="K1042" s="28"/>
      <c r="L1042" s="27"/>
      <c r="M1042" s="28"/>
      <c r="N1042" s="28"/>
      <c r="O1042" s="28"/>
      <c r="P1042" s="28"/>
      <c r="Q1042" s="28"/>
      <c r="R1042" s="28"/>
      <c r="S1042" s="28"/>
      <c r="T1042" s="28"/>
      <c r="U1042" s="28"/>
      <c r="V1042" s="28"/>
      <c r="W1042" s="28"/>
      <c r="X1042" s="27"/>
      <c r="Y1042" s="27"/>
      <c r="Z1042" s="27"/>
      <c r="AA1042" s="27"/>
      <c r="AB1042" s="27"/>
      <c r="AC1042" s="27"/>
      <c r="AD1042" s="27"/>
      <c r="AE1042" s="27"/>
      <c r="AF1042" s="27"/>
      <c r="AG1042" s="27"/>
      <c r="AH1042" s="27"/>
      <c r="AI1042" s="27"/>
      <c r="AJ1042" s="27"/>
      <c r="AK1042" s="27"/>
      <c r="AL1042" s="27"/>
      <c r="AM1042" s="27"/>
      <c r="AN1042" s="27"/>
      <c r="AO1042" s="27"/>
      <c r="AP1042" s="27"/>
      <c r="AQ1042" s="27"/>
      <c r="AR1042" s="27"/>
      <c r="AS1042" s="27"/>
    </row>
    <row r="1043" ht="14.6" customHeight="1">
      <c r="A1043" s="28"/>
      <c r="B1043" s="46"/>
      <c r="C1043" s="28"/>
      <c r="D1043" s="28"/>
      <c r="E1043" s="28"/>
      <c r="F1043" s="28"/>
      <c r="G1043" s="28"/>
      <c r="H1043" s="28"/>
      <c r="I1043" s="28"/>
      <c r="J1043" s="28"/>
      <c r="K1043" s="28"/>
      <c r="L1043" s="27"/>
      <c r="M1043" s="28"/>
      <c r="N1043" s="28"/>
      <c r="O1043" s="28"/>
      <c r="P1043" s="28"/>
      <c r="Q1043" s="28"/>
      <c r="R1043" s="28"/>
      <c r="S1043" s="28"/>
      <c r="T1043" s="28"/>
      <c r="U1043" s="28"/>
      <c r="V1043" s="28"/>
      <c r="W1043" s="28"/>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row>
    <row r="1044" ht="14.6" customHeight="1">
      <c r="A1044" s="28"/>
      <c r="B1044" s="46"/>
      <c r="C1044" s="28"/>
      <c r="D1044" s="28"/>
      <c r="E1044" s="28"/>
      <c r="F1044" s="28"/>
      <c r="G1044" s="28"/>
      <c r="H1044" s="28"/>
      <c r="I1044" s="28"/>
      <c r="J1044" s="28"/>
      <c r="K1044" s="28"/>
      <c r="L1044" s="27"/>
      <c r="M1044" s="28"/>
      <c r="N1044" s="28"/>
      <c r="O1044" s="28"/>
      <c r="P1044" s="28"/>
      <c r="Q1044" s="28"/>
      <c r="R1044" s="28"/>
      <c r="S1044" s="28"/>
      <c r="T1044" s="28"/>
      <c r="U1044" s="28"/>
      <c r="V1044" s="28"/>
      <c r="W1044" s="28"/>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row>
    <row r="1045" ht="14.6" customHeight="1">
      <c r="A1045" s="28"/>
      <c r="B1045" s="46"/>
      <c r="C1045" s="28"/>
      <c r="D1045" s="28"/>
      <c r="E1045" s="28"/>
      <c r="F1045" s="28"/>
      <c r="G1045" s="28"/>
      <c r="H1045" s="28"/>
      <c r="I1045" s="28"/>
      <c r="J1045" s="28"/>
      <c r="K1045" s="28"/>
      <c r="L1045" s="27"/>
      <c r="M1045" s="28"/>
      <c r="N1045" s="28"/>
      <c r="O1045" s="28"/>
      <c r="P1045" s="28"/>
      <c r="Q1045" s="28"/>
      <c r="R1045" s="28"/>
      <c r="S1045" s="28"/>
      <c r="T1045" s="28"/>
      <c r="U1045" s="28"/>
      <c r="V1045" s="28"/>
      <c r="W1045" s="28"/>
      <c r="X1045" s="27"/>
      <c r="Y1045" s="27"/>
      <c r="Z1045" s="27"/>
      <c r="AA1045" s="27"/>
      <c r="AB1045" s="27"/>
      <c r="AC1045" s="27"/>
      <c r="AD1045" s="27"/>
      <c r="AE1045" s="27"/>
      <c r="AF1045" s="27"/>
      <c r="AG1045" s="27"/>
      <c r="AH1045" s="27"/>
      <c r="AI1045" s="27"/>
      <c r="AJ1045" s="27"/>
      <c r="AK1045" s="27"/>
      <c r="AL1045" s="27"/>
      <c r="AM1045" s="27"/>
      <c r="AN1045" s="27"/>
      <c r="AO1045" s="27"/>
      <c r="AP1045" s="27"/>
      <c r="AQ1045" s="27"/>
      <c r="AR1045" s="27"/>
      <c r="AS1045" s="27"/>
    </row>
    <row r="1046" ht="14.6" customHeight="1">
      <c r="A1046" s="28"/>
      <c r="B1046" s="46"/>
      <c r="C1046" s="28"/>
      <c r="D1046" s="28"/>
      <c r="E1046" s="28"/>
      <c r="F1046" s="28"/>
      <c r="G1046" s="28"/>
      <c r="H1046" s="28"/>
      <c r="I1046" s="28"/>
      <c r="J1046" s="28"/>
      <c r="K1046" s="28"/>
      <c r="L1046" s="27"/>
      <c r="M1046" s="28"/>
      <c r="N1046" s="28"/>
      <c r="O1046" s="28"/>
      <c r="P1046" s="28"/>
      <c r="Q1046" s="28"/>
      <c r="R1046" s="28"/>
      <c r="S1046" s="28"/>
      <c r="T1046" s="28"/>
      <c r="U1046" s="28"/>
      <c r="V1046" s="28"/>
      <c r="W1046" s="28"/>
      <c r="X1046" s="27"/>
      <c r="Y1046" s="27"/>
      <c r="Z1046" s="27"/>
      <c r="AA1046" s="27"/>
      <c r="AB1046" s="27"/>
      <c r="AC1046" s="27"/>
      <c r="AD1046" s="27"/>
      <c r="AE1046" s="27"/>
      <c r="AF1046" s="27"/>
      <c r="AG1046" s="27"/>
      <c r="AH1046" s="27"/>
      <c r="AI1046" s="27"/>
      <c r="AJ1046" s="27"/>
      <c r="AK1046" s="27"/>
      <c r="AL1046" s="27"/>
      <c r="AM1046" s="27"/>
      <c r="AN1046" s="27"/>
      <c r="AO1046" s="27"/>
      <c r="AP1046" s="27"/>
      <c r="AQ1046" s="27"/>
      <c r="AR1046" s="27"/>
      <c r="AS1046" s="27"/>
    </row>
    <row r="1047" ht="14.6" customHeight="1">
      <c r="A1047" s="28"/>
      <c r="B1047" s="46"/>
      <c r="C1047" s="28"/>
      <c r="D1047" s="28"/>
      <c r="E1047" s="28"/>
      <c r="F1047" s="28"/>
      <c r="G1047" s="28"/>
      <c r="H1047" s="28"/>
      <c r="I1047" s="28"/>
      <c r="J1047" s="28"/>
      <c r="K1047" s="28"/>
      <c r="L1047" s="27"/>
      <c r="M1047" s="28"/>
      <c r="N1047" s="28"/>
      <c r="O1047" s="28"/>
      <c r="P1047" s="28"/>
      <c r="Q1047" s="28"/>
      <c r="R1047" s="28"/>
      <c r="S1047" s="28"/>
      <c r="T1047" s="28"/>
      <c r="U1047" s="28"/>
      <c r="V1047" s="28"/>
      <c r="W1047" s="28"/>
      <c r="X1047" s="27"/>
      <c r="Y1047" s="27"/>
      <c r="Z1047" s="27"/>
      <c r="AA1047" s="27"/>
      <c r="AB1047" s="27"/>
      <c r="AC1047" s="27"/>
      <c r="AD1047" s="27"/>
      <c r="AE1047" s="27"/>
      <c r="AF1047" s="27"/>
      <c r="AG1047" s="27"/>
      <c r="AH1047" s="27"/>
      <c r="AI1047" s="27"/>
      <c r="AJ1047" s="27"/>
      <c r="AK1047" s="27"/>
      <c r="AL1047" s="27"/>
      <c r="AM1047" s="27"/>
      <c r="AN1047" s="27"/>
      <c r="AO1047" s="27"/>
      <c r="AP1047" s="27"/>
      <c r="AQ1047" s="27"/>
      <c r="AR1047" s="27"/>
      <c r="AS1047" s="27"/>
    </row>
    <row r="1048" ht="14.6" customHeight="1">
      <c r="A1048" s="28"/>
      <c r="B1048" s="46"/>
      <c r="C1048" s="28"/>
      <c r="D1048" s="28"/>
      <c r="E1048" s="28"/>
      <c r="F1048" s="28"/>
      <c r="G1048" s="28"/>
      <c r="H1048" s="28"/>
      <c r="I1048" s="28"/>
      <c r="J1048" s="28"/>
      <c r="K1048" s="28"/>
      <c r="L1048" s="27"/>
      <c r="M1048" s="28"/>
      <c r="N1048" s="28"/>
      <c r="O1048" s="28"/>
      <c r="P1048" s="28"/>
      <c r="Q1048" s="28"/>
      <c r="R1048" s="28"/>
      <c r="S1048" s="28"/>
      <c r="T1048" s="28"/>
      <c r="U1048" s="28"/>
      <c r="V1048" s="28"/>
      <c r="W1048" s="28"/>
      <c r="X1048" s="27"/>
      <c r="Y1048" s="27"/>
      <c r="Z1048" s="27"/>
      <c r="AA1048" s="27"/>
      <c r="AB1048" s="27"/>
      <c r="AC1048" s="27"/>
      <c r="AD1048" s="27"/>
      <c r="AE1048" s="27"/>
      <c r="AF1048" s="27"/>
      <c r="AG1048" s="27"/>
      <c r="AH1048" s="27"/>
      <c r="AI1048" s="27"/>
      <c r="AJ1048" s="27"/>
      <c r="AK1048" s="27"/>
      <c r="AL1048" s="27"/>
      <c r="AM1048" s="27"/>
      <c r="AN1048" s="27"/>
      <c r="AO1048" s="27"/>
      <c r="AP1048" s="27"/>
      <c r="AQ1048" s="27"/>
      <c r="AR1048" s="27"/>
      <c r="AS1048" s="27"/>
    </row>
    <row r="1049" ht="14.6" customHeight="1">
      <c r="A1049" s="28"/>
      <c r="B1049" s="46"/>
      <c r="C1049" s="28"/>
      <c r="D1049" s="28"/>
      <c r="E1049" s="28"/>
      <c r="F1049" s="28"/>
      <c r="G1049" s="28"/>
      <c r="H1049" s="28"/>
      <c r="I1049" s="28"/>
      <c r="J1049" s="28"/>
      <c r="K1049" s="28"/>
      <c r="L1049" s="27"/>
      <c r="M1049" s="28"/>
      <c r="N1049" s="28"/>
      <c r="O1049" s="28"/>
      <c r="P1049" s="28"/>
      <c r="Q1049" s="28"/>
      <c r="R1049" s="28"/>
      <c r="S1049" s="28"/>
      <c r="T1049" s="28"/>
      <c r="U1049" s="28"/>
      <c r="V1049" s="28"/>
      <c r="W1049" s="28"/>
      <c r="X1049" s="27"/>
      <c r="Y1049" s="27"/>
      <c r="Z1049" s="27"/>
      <c r="AA1049" s="27"/>
      <c r="AB1049" s="27"/>
      <c r="AC1049" s="27"/>
      <c r="AD1049" s="27"/>
      <c r="AE1049" s="27"/>
      <c r="AF1049" s="27"/>
      <c r="AG1049" s="27"/>
      <c r="AH1049" s="27"/>
      <c r="AI1049" s="27"/>
      <c r="AJ1049" s="27"/>
      <c r="AK1049" s="27"/>
      <c r="AL1049" s="27"/>
      <c r="AM1049" s="27"/>
      <c r="AN1049" s="27"/>
      <c r="AO1049" s="27"/>
      <c r="AP1049" s="27"/>
      <c r="AQ1049" s="27"/>
      <c r="AR1049" s="27"/>
      <c r="AS1049" s="27"/>
    </row>
    <row r="1050" ht="14.6" customHeight="1">
      <c r="A1050" s="28"/>
      <c r="B1050" s="46"/>
      <c r="C1050" s="28"/>
      <c r="D1050" s="28"/>
      <c r="E1050" s="28"/>
      <c r="F1050" s="28"/>
      <c r="G1050" s="28"/>
      <c r="H1050" s="28"/>
      <c r="I1050" s="28"/>
      <c r="J1050" s="28"/>
      <c r="K1050" s="28"/>
      <c r="L1050" s="27"/>
      <c r="M1050" s="28"/>
      <c r="N1050" s="28"/>
      <c r="O1050" s="28"/>
      <c r="P1050" s="28"/>
      <c r="Q1050" s="28"/>
      <c r="R1050" s="28"/>
      <c r="S1050" s="28"/>
      <c r="T1050" s="28"/>
      <c r="U1050" s="28"/>
      <c r="V1050" s="28"/>
      <c r="W1050" s="28"/>
      <c r="X1050" s="27"/>
      <c r="Y1050" s="27"/>
      <c r="Z1050" s="27"/>
      <c r="AA1050" s="27"/>
      <c r="AB1050" s="27"/>
      <c r="AC1050" s="27"/>
      <c r="AD1050" s="27"/>
      <c r="AE1050" s="27"/>
      <c r="AF1050" s="27"/>
      <c r="AG1050" s="27"/>
      <c r="AH1050" s="27"/>
      <c r="AI1050" s="27"/>
      <c r="AJ1050" s="27"/>
      <c r="AK1050" s="27"/>
      <c r="AL1050" s="27"/>
      <c r="AM1050" s="27"/>
      <c r="AN1050" s="27"/>
      <c r="AO1050" s="27"/>
      <c r="AP1050" s="27"/>
      <c r="AQ1050" s="27"/>
      <c r="AR1050" s="27"/>
      <c r="AS1050" s="27"/>
    </row>
    <row r="1051" ht="14.6" customHeight="1">
      <c r="A1051" s="28"/>
      <c r="B1051" s="46"/>
      <c r="C1051" s="28"/>
      <c r="D1051" s="28"/>
      <c r="E1051" s="28"/>
      <c r="F1051" s="28"/>
      <c r="G1051" s="28"/>
      <c r="H1051" s="28"/>
      <c r="I1051" s="28"/>
      <c r="J1051" s="28"/>
      <c r="K1051" s="28"/>
      <c r="L1051" s="27"/>
      <c r="M1051" s="28"/>
      <c r="N1051" s="28"/>
      <c r="O1051" s="28"/>
      <c r="P1051" s="28"/>
      <c r="Q1051" s="28"/>
      <c r="R1051" s="28"/>
      <c r="S1051" s="28"/>
      <c r="T1051" s="28"/>
      <c r="U1051" s="28"/>
      <c r="V1051" s="28"/>
      <c r="W1051" s="28"/>
      <c r="X1051" s="27"/>
      <c r="Y1051" s="27"/>
      <c r="Z1051" s="27"/>
      <c r="AA1051" s="27"/>
      <c r="AB1051" s="27"/>
      <c r="AC1051" s="27"/>
      <c r="AD1051" s="27"/>
      <c r="AE1051" s="27"/>
      <c r="AF1051" s="27"/>
      <c r="AG1051" s="27"/>
      <c r="AH1051" s="27"/>
      <c r="AI1051" s="27"/>
      <c r="AJ1051" s="27"/>
      <c r="AK1051" s="27"/>
      <c r="AL1051" s="27"/>
      <c r="AM1051" s="27"/>
      <c r="AN1051" s="27"/>
      <c r="AO1051" s="27"/>
      <c r="AP1051" s="27"/>
      <c r="AQ1051" s="27"/>
      <c r="AR1051" s="27"/>
      <c r="AS1051" s="27"/>
    </row>
    <row r="1052" ht="14.6" customHeight="1">
      <c r="A1052" s="28"/>
      <c r="B1052" s="46"/>
      <c r="C1052" s="28"/>
      <c r="D1052" s="28"/>
      <c r="E1052" s="28"/>
      <c r="F1052" s="28"/>
      <c r="G1052" s="28"/>
      <c r="H1052" s="28"/>
      <c r="I1052" s="28"/>
      <c r="J1052" s="28"/>
      <c r="K1052" s="28"/>
      <c r="L1052" s="27"/>
      <c r="M1052" s="28"/>
      <c r="N1052" s="28"/>
      <c r="O1052" s="28"/>
      <c r="P1052" s="28"/>
      <c r="Q1052" s="28"/>
      <c r="R1052" s="28"/>
      <c r="S1052" s="28"/>
      <c r="T1052" s="28"/>
      <c r="U1052" s="28"/>
      <c r="V1052" s="28"/>
      <c r="W1052" s="28"/>
      <c r="X1052" s="27"/>
      <c r="Y1052" s="27"/>
      <c r="Z1052" s="27"/>
      <c r="AA1052" s="27"/>
      <c r="AB1052" s="27"/>
      <c r="AC1052" s="27"/>
      <c r="AD1052" s="27"/>
      <c r="AE1052" s="27"/>
      <c r="AF1052" s="27"/>
      <c r="AG1052" s="27"/>
      <c r="AH1052" s="27"/>
      <c r="AI1052" s="27"/>
      <c r="AJ1052" s="27"/>
      <c r="AK1052" s="27"/>
      <c r="AL1052" s="27"/>
      <c r="AM1052" s="27"/>
      <c r="AN1052" s="27"/>
      <c r="AO1052" s="27"/>
      <c r="AP1052" s="27"/>
      <c r="AQ1052" s="27"/>
      <c r="AR1052" s="27"/>
      <c r="AS1052" s="27"/>
    </row>
    <row r="1053" ht="14.6" customHeight="1">
      <c r="A1053" s="28"/>
      <c r="B1053" s="46"/>
      <c r="C1053" s="28"/>
      <c r="D1053" s="28"/>
      <c r="E1053" s="28"/>
      <c r="F1053" s="28"/>
      <c r="G1053" s="28"/>
      <c r="H1053" s="28"/>
      <c r="I1053" s="28"/>
      <c r="J1053" s="28"/>
      <c r="K1053" s="28"/>
      <c r="L1053" s="27"/>
      <c r="M1053" s="28"/>
      <c r="N1053" s="28"/>
      <c r="O1053" s="28"/>
      <c r="P1053" s="28"/>
      <c r="Q1053" s="28"/>
      <c r="R1053" s="28"/>
      <c r="S1053" s="28"/>
      <c r="T1053" s="28"/>
      <c r="U1053" s="28"/>
      <c r="V1053" s="28"/>
      <c r="W1053" s="28"/>
      <c r="X1053" s="27"/>
      <c r="Y1053" s="27"/>
      <c r="Z1053" s="27"/>
      <c r="AA1053" s="27"/>
      <c r="AB1053" s="27"/>
      <c r="AC1053" s="27"/>
      <c r="AD1053" s="27"/>
      <c r="AE1053" s="27"/>
      <c r="AF1053" s="27"/>
      <c r="AG1053" s="27"/>
      <c r="AH1053" s="27"/>
      <c r="AI1053" s="27"/>
      <c r="AJ1053" s="27"/>
      <c r="AK1053" s="27"/>
      <c r="AL1053" s="27"/>
      <c r="AM1053" s="27"/>
      <c r="AN1053" s="27"/>
      <c r="AO1053" s="27"/>
      <c r="AP1053" s="27"/>
      <c r="AQ1053" s="27"/>
      <c r="AR1053" s="27"/>
      <c r="AS1053" s="27"/>
    </row>
    <row r="1054" ht="14.6" customHeight="1">
      <c r="A1054" s="28"/>
      <c r="B1054" s="46"/>
      <c r="C1054" s="28"/>
      <c r="D1054" s="28"/>
      <c r="E1054" s="28"/>
      <c r="F1054" s="28"/>
      <c r="G1054" s="28"/>
      <c r="H1054" s="28"/>
      <c r="I1054" s="28"/>
      <c r="J1054" s="28"/>
      <c r="K1054" s="28"/>
      <c r="L1054" s="27"/>
      <c r="M1054" s="28"/>
      <c r="N1054" s="28"/>
      <c r="O1054" s="28"/>
      <c r="P1054" s="28"/>
      <c r="Q1054" s="28"/>
      <c r="R1054" s="28"/>
      <c r="S1054" s="28"/>
      <c r="T1054" s="28"/>
      <c r="U1054" s="28"/>
      <c r="V1054" s="28"/>
      <c r="W1054" s="28"/>
      <c r="X1054" s="27"/>
      <c r="Y1054" s="27"/>
      <c r="Z1054" s="27"/>
      <c r="AA1054" s="27"/>
      <c r="AB1054" s="27"/>
      <c r="AC1054" s="27"/>
      <c r="AD1054" s="27"/>
      <c r="AE1054" s="27"/>
      <c r="AF1054" s="27"/>
      <c r="AG1054" s="27"/>
      <c r="AH1054" s="27"/>
      <c r="AI1054" s="27"/>
      <c r="AJ1054" s="27"/>
      <c r="AK1054" s="27"/>
      <c r="AL1054" s="27"/>
      <c r="AM1054" s="27"/>
      <c r="AN1054" s="27"/>
      <c r="AO1054" s="27"/>
      <c r="AP1054" s="27"/>
      <c r="AQ1054" s="27"/>
      <c r="AR1054" s="27"/>
      <c r="AS1054" s="27"/>
    </row>
    <row r="1055" ht="14.6" customHeight="1">
      <c r="A1055" s="28"/>
      <c r="B1055" s="46"/>
      <c r="C1055" s="28"/>
      <c r="D1055" s="28"/>
      <c r="E1055" s="28"/>
      <c r="F1055" s="28"/>
      <c r="G1055" s="28"/>
      <c r="H1055" s="28"/>
      <c r="I1055" s="28"/>
      <c r="J1055" s="28"/>
      <c r="K1055" s="28"/>
      <c r="L1055" s="27"/>
      <c r="M1055" s="28"/>
      <c r="N1055" s="28"/>
      <c r="O1055" s="28"/>
      <c r="P1055" s="28"/>
      <c r="Q1055" s="28"/>
      <c r="R1055" s="28"/>
      <c r="S1055" s="28"/>
      <c r="T1055" s="28"/>
      <c r="U1055" s="28"/>
      <c r="V1055" s="28"/>
      <c r="W1055" s="28"/>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row>
    <row r="1056" ht="14.6" customHeight="1">
      <c r="A1056" s="28"/>
      <c r="B1056" s="46"/>
      <c r="C1056" s="28"/>
      <c r="D1056" s="28"/>
      <c r="E1056" s="28"/>
      <c r="F1056" s="28"/>
      <c r="G1056" s="28"/>
      <c r="H1056" s="28"/>
      <c r="I1056" s="28"/>
      <c r="J1056" s="28"/>
      <c r="K1056" s="28"/>
      <c r="L1056" s="27"/>
      <c r="M1056" s="28"/>
      <c r="N1056" s="28"/>
      <c r="O1056" s="28"/>
      <c r="P1056" s="28"/>
      <c r="Q1056" s="28"/>
      <c r="R1056" s="28"/>
      <c r="S1056" s="28"/>
      <c r="T1056" s="28"/>
      <c r="U1056" s="28"/>
      <c r="V1056" s="28"/>
      <c r="W1056" s="28"/>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row>
    <row r="1057" ht="14.6" customHeight="1">
      <c r="A1057" s="28"/>
      <c r="B1057" s="46"/>
      <c r="C1057" s="28"/>
      <c r="D1057" s="28"/>
      <c r="E1057" s="28"/>
      <c r="F1057" s="28"/>
      <c r="G1057" s="28"/>
      <c r="H1057" s="28"/>
      <c r="I1057" s="28"/>
      <c r="J1057" s="28"/>
      <c r="K1057" s="28"/>
      <c r="L1057" s="27"/>
      <c r="M1057" s="28"/>
      <c r="N1057" s="28"/>
      <c r="O1057" s="28"/>
      <c r="P1057" s="28"/>
      <c r="Q1057" s="28"/>
      <c r="R1057" s="28"/>
      <c r="S1057" s="28"/>
      <c r="T1057" s="28"/>
      <c r="U1057" s="28"/>
      <c r="V1057" s="28"/>
      <c r="W1057" s="28"/>
      <c r="X1057" s="27"/>
      <c r="Y1057" s="27"/>
      <c r="Z1057" s="27"/>
      <c r="AA1057" s="27"/>
      <c r="AB1057" s="27"/>
      <c r="AC1057" s="27"/>
      <c r="AD1057" s="27"/>
      <c r="AE1057" s="27"/>
      <c r="AF1057" s="27"/>
      <c r="AG1057" s="27"/>
      <c r="AH1057" s="27"/>
      <c r="AI1057" s="27"/>
      <c r="AJ1057" s="27"/>
      <c r="AK1057" s="27"/>
      <c r="AL1057" s="27"/>
      <c r="AM1057" s="27"/>
      <c r="AN1057" s="27"/>
      <c r="AO1057" s="27"/>
      <c r="AP1057" s="27"/>
      <c r="AQ1057" s="27"/>
      <c r="AR1057" s="27"/>
      <c r="AS1057" s="27"/>
    </row>
    <row r="1058" ht="14.6" customHeight="1">
      <c r="A1058" s="28"/>
      <c r="B1058" s="46"/>
      <c r="C1058" s="28"/>
      <c r="D1058" s="28"/>
      <c r="E1058" s="28"/>
      <c r="F1058" s="28"/>
      <c r="G1058" s="28"/>
      <c r="H1058" s="28"/>
      <c r="I1058" s="28"/>
      <c r="J1058" s="28"/>
      <c r="K1058" s="28"/>
      <c r="L1058" s="27"/>
      <c r="M1058" s="28"/>
      <c r="N1058" s="28"/>
      <c r="O1058" s="28"/>
      <c r="P1058" s="28"/>
      <c r="Q1058" s="28"/>
      <c r="R1058" s="28"/>
      <c r="S1058" s="28"/>
      <c r="T1058" s="28"/>
      <c r="U1058" s="28"/>
      <c r="V1058" s="28"/>
      <c r="W1058" s="28"/>
      <c r="X1058" s="27"/>
      <c r="Y1058" s="27"/>
      <c r="Z1058" s="27"/>
      <c r="AA1058" s="27"/>
      <c r="AB1058" s="27"/>
      <c r="AC1058" s="27"/>
      <c r="AD1058" s="27"/>
      <c r="AE1058" s="27"/>
      <c r="AF1058" s="27"/>
      <c r="AG1058" s="27"/>
      <c r="AH1058" s="27"/>
      <c r="AI1058" s="27"/>
      <c r="AJ1058" s="27"/>
      <c r="AK1058" s="27"/>
      <c r="AL1058" s="27"/>
      <c r="AM1058" s="27"/>
      <c r="AN1058" s="27"/>
      <c r="AO1058" s="27"/>
      <c r="AP1058" s="27"/>
      <c r="AQ1058" s="27"/>
      <c r="AR1058" s="27"/>
      <c r="AS1058" s="27"/>
    </row>
    <row r="1059" ht="14.6" customHeight="1">
      <c r="A1059" s="28"/>
      <c r="B1059" s="46"/>
      <c r="C1059" s="28"/>
      <c r="D1059" s="28"/>
      <c r="E1059" s="28"/>
      <c r="F1059" s="28"/>
      <c r="G1059" s="28"/>
      <c r="H1059" s="28"/>
      <c r="I1059" s="28"/>
      <c r="J1059" s="28"/>
      <c r="K1059" s="28"/>
      <c r="L1059" s="27"/>
      <c r="M1059" s="28"/>
      <c r="N1059" s="28"/>
      <c r="O1059" s="28"/>
      <c r="P1059" s="28"/>
      <c r="Q1059" s="28"/>
      <c r="R1059" s="28"/>
      <c r="S1059" s="28"/>
      <c r="T1059" s="28"/>
      <c r="U1059" s="28"/>
      <c r="V1059" s="28"/>
      <c r="W1059" s="28"/>
      <c r="X1059" s="27"/>
      <c r="Y1059" s="27"/>
      <c r="Z1059" s="27"/>
      <c r="AA1059" s="27"/>
      <c r="AB1059" s="27"/>
      <c r="AC1059" s="27"/>
      <c r="AD1059" s="27"/>
      <c r="AE1059" s="27"/>
      <c r="AF1059" s="27"/>
      <c r="AG1059" s="27"/>
      <c r="AH1059" s="27"/>
      <c r="AI1059" s="27"/>
      <c r="AJ1059" s="27"/>
      <c r="AK1059" s="27"/>
      <c r="AL1059" s="27"/>
      <c r="AM1059" s="27"/>
      <c r="AN1059" s="27"/>
      <c r="AO1059" s="27"/>
      <c r="AP1059" s="27"/>
      <c r="AQ1059" s="27"/>
      <c r="AR1059" s="27"/>
      <c r="AS1059" s="27"/>
    </row>
    <row r="1060" ht="14.6" customHeight="1">
      <c r="A1060" s="28"/>
      <c r="B1060" s="46"/>
      <c r="C1060" s="28"/>
      <c r="D1060" s="28"/>
      <c r="E1060" s="28"/>
      <c r="F1060" s="28"/>
      <c r="G1060" s="28"/>
      <c r="H1060" s="28"/>
      <c r="I1060" s="28"/>
      <c r="J1060" s="28"/>
      <c r="K1060" s="28"/>
      <c r="L1060" s="27"/>
      <c r="M1060" s="28"/>
      <c r="N1060" s="28"/>
      <c r="O1060" s="28"/>
      <c r="P1060" s="28"/>
      <c r="Q1060" s="28"/>
      <c r="R1060" s="28"/>
      <c r="S1060" s="28"/>
      <c r="T1060" s="28"/>
      <c r="U1060" s="28"/>
      <c r="V1060" s="28"/>
      <c r="W1060" s="28"/>
      <c r="X1060" s="27"/>
      <c r="Y1060" s="27"/>
      <c r="Z1060" s="27"/>
      <c r="AA1060" s="27"/>
      <c r="AB1060" s="27"/>
      <c r="AC1060" s="27"/>
      <c r="AD1060" s="27"/>
      <c r="AE1060" s="27"/>
      <c r="AF1060" s="27"/>
      <c r="AG1060" s="27"/>
      <c r="AH1060" s="27"/>
      <c r="AI1060" s="27"/>
      <c r="AJ1060" s="27"/>
      <c r="AK1060" s="27"/>
      <c r="AL1060" s="27"/>
      <c r="AM1060" s="27"/>
      <c r="AN1060" s="27"/>
      <c r="AO1060" s="27"/>
      <c r="AP1060" s="27"/>
      <c r="AQ1060" s="27"/>
      <c r="AR1060" s="27"/>
      <c r="AS1060" s="27"/>
    </row>
    <row r="1061" ht="14.6" customHeight="1">
      <c r="A1061" s="28"/>
      <c r="B1061" s="46"/>
      <c r="C1061" s="28"/>
      <c r="D1061" s="28"/>
      <c r="E1061" s="28"/>
      <c r="F1061" s="28"/>
      <c r="G1061" s="28"/>
      <c r="H1061" s="28"/>
      <c r="I1061" s="28"/>
      <c r="J1061" s="28"/>
      <c r="K1061" s="28"/>
      <c r="L1061" s="27"/>
      <c r="M1061" s="28"/>
      <c r="N1061" s="28"/>
      <c r="O1061" s="28"/>
      <c r="P1061" s="28"/>
      <c r="Q1061" s="28"/>
      <c r="R1061" s="28"/>
      <c r="S1061" s="28"/>
      <c r="T1061" s="28"/>
      <c r="U1061" s="28"/>
      <c r="V1061" s="28"/>
      <c r="W1061" s="28"/>
      <c r="X1061" s="27"/>
      <c r="Y1061" s="27"/>
      <c r="Z1061" s="27"/>
      <c r="AA1061" s="27"/>
      <c r="AB1061" s="27"/>
      <c r="AC1061" s="27"/>
      <c r="AD1061" s="27"/>
      <c r="AE1061" s="27"/>
      <c r="AF1061" s="27"/>
      <c r="AG1061" s="27"/>
      <c r="AH1061" s="27"/>
      <c r="AI1061" s="27"/>
      <c r="AJ1061" s="27"/>
      <c r="AK1061" s="27"/>
      <c r="AL1061" s="27"/>
      <c r="AM1061" s="27"/>
      <c r="AN1061" s="27"/>
      <c r="AO1061" s="27"/>
      <c r="AP1061" s="27"/>
      <c r="AQ1061" s="27"/>
      <c r="AR1061" s="27"/>
      <c r="AS1061" s="27"/>
    </row>
    <row r="1062" ht="14.6" customHeight="1">
      <c r="A1062" s="28"/>
      <c r="B1062" s="46"/>
      <c r="C1062" s="28"/>
      <c r="D1062" s="28"/>
      <c r="E1062" s="28"/>
      <c r="F1062" s="28"/>
      <c r="G1062" s="28"/>
      <c r="H1062" s="28"/>
      <c r="I1062" s="28"/>
      <c r="J1062" s="28"/>
      <c r="K1062" s="28"/>
      <c r="L1062" s="27"/>
      <c r="M1062" s="28"/>
      <c r="N1062" s="28"/>
      <c r="O1062" s="28"/>
      <c r="P1062" s="28"/>
      <c r="Q1062" s="28"/>
      <c r="R1062" s="28"/>
      <c r="S1062" s="28"/>
      <c r="T1062" s="28"/>
      <c r="U1062" s="28"/>
      <c r="V1062" s="28"/>
      <c r="W1062" s="28"/>
      <c r="X1062" s="27"/>
      <c r="Y1062" s="27"/>
      <c r="Z1062" s="27"/>
      <c r="AA1062" s="27"/>
      <c r="AB1062" s="27"/>
      <c r="AC1062" s="27"/>
      <c r="AD1062" s="27"/>
      <c r="AE1062" s="27"/>
      <c r="AF1062" s="27"/>
      <c r="AG1062" s="27"/>
      <c r="AH1062" s="27"/>
      <c r="AI1062" s="27"/>
      <c r="AJ1062" s="27"/>
      <c r="AK1062" s="27"/>
      <c r="AL1062" s="27"/>
      <c r="AM1062" s="27"/>
      <c r="AN1062" s="27"/>
      <c r="AO1062" s="27"/>
      <c r="AP1062" s="27"/>
      <c r="AQ1062" s="27"/>
      <c r="AR1062" s="27"/>
      <c r="AS1062" s="27"/>
    </row>
    <row r="1063" ht="14.6" customHeight="1">
      <c r="A1063" s="28"/>
      <c r="B1063" s="46"/>
      <c r="C1063" s="28"/>
      <c r="D1063" s="28"/>
      <c r="E1063" s="28"/>
      <c r="F1063" s="28"/>
      <c r="G1063" s="28"/>
      <c r="H1063" s="28"/>
      <c r="I1063" s="28"/>
      <c r="J1063" s="28"/>
      <c r="K1063" s="28"/>
      <c r="L1063" s="27"/>
      <c r="M1063" s="28"/>
      <c r="N1063" s="28"/>
      <c r="O1063" s="28"/>
      <c r="P1063" s="28"/>
      <c r="Q1063" s="28"/>
      <c r="R1063" s="28"/>
      <c r="S1063" s="28"/>
      <c r="T1063" s="28"/>
      <c r="U1063" s="28"/>
      <c r="V1063" s="28"/>
      <c r="W1063" s="28"/>
      <c r="X1063" s="27"/>
      <c r="Y1063" s="27"/>
      <c r="Z1063" s="27"/>
      <c r="AA1063" s="27"/>
      <c r="AB1063" s="27"/>
      <c r="AC1063" s="27"/>
      <c r="AD1063" s="27"/>
      <c r="AE1063" s="27"/>
      <c r="AF1063" s="27"/>
      <c r="AG1063" s="27"/>
      <c r="AH1063" s="27"/>
      <c r="AI1063" s="27"/>
      <c r="AJ1063" s="27"/>
      <c r="AK1063" s="27"/>
      <c r="AL1063" s="27"/>
      <c r="AM1063" s="27"/>
      <c r="AN1063" s="27"/>
      <c r="AO1063" s="27"/>
      <c r="AP1063" s="27"/>
      <c r="AQ1063" s="27"/>
      <c r="AR1063" s="27"/>
      <c r="AS1063" s="27"/>
    </row>
    <row r="1064" ht="14.6" customHeight="1">
      <c r="A1064" s="28"/>
      <c r="B1064" s="46"/>
      <c r="C1064" s="28"/>
      <c r="D1064" s="28"/>
      <c r="E1064" s="28"/>
      <c r="F1064" s="28"/>
      <c r="G1064" s="28"/>
      <c r="H1064" s="28"/>
      <c r="I1064" s="28"/>
      <c r="J1064" s="28"/>
      <c r="K1064" s="28"/>
      <c r="L1064" s="27"/>
      <c r="M1064" s="28"/>
      <c r="N1064" s="28"/>
      <c r="O1064" s="28"/>
      <c r="P1064" s="28"/>
      <c r="Q1064" s="28"/>
      <c r="R1064" s="28"/>
      <c r="S1064" s="28"/>
      <c r="T1064" s="28"/>
      <c r="U1064" s="28"/>
      <c r="V1064" s="28"/>
      <c r="W1064" s="28"/>
      <c r="X1064" s="27"/>
      <c r="Y1064" s="27"/>
      <c r="Z1064" s="27"/>
      <c r="AA1064" s="27"/>
      <c r="AB1064" s="27"/>
      <c r="AC1064" s="27"/>
      <c r="AD1064" s="27"/>
      <c r="AE1064" s="27"/>
      <c r="AF1064" s="27"/>
      <c r="AG1064" s="27"/>
      <c r="AH1064" s="27"/>
      <c r="AI1064" s="27"/>
      <c r="AJ1064" s="27"/>
      <c r="AK1064" s="27"/>
      <c r="AL1064" s="27"/>
      <c r="AM1064" s="27"/>
      <c r="AN1064" s="27"/>
      <c r="AO1064" s="27"/>
      <c r="AP1064" s="27"/>
      <c r="AQ1064" s="27"/>
      <c r="AR1064" s="27"/>
      <c r="AS1064" s="27"/>
    </row>
    <row r="1065" ht="14.6" customHeight="1">
      <c r="A1065" s="28"/>
      <c r="B1065" s="46"/>
      <c r="C1065" s="28"/>
      <c r="D1065" s="28"/>
      <c r="E1065" s="28"/>
      <c r="F1065" s="28"/>
      <c r="G1065" s="28"/>
      <c r="H1065" s="28"/>
      <c r="I1065" s="28"/>
      <c r="J1065" s="28"/>
      <c r="K1065" s="28"/>
      <c r="L1065" s="27"/>
      <c r="M1065" s="28"/>
      <c r="N1065" s="28"/>
      <c r="O1065" s="28"/>
      <c r="P1065" s="28"/>
      <c r="Q1065" s="28"/>
      <c r="R1065" s="28"/>
      <c r="S1065" s="28"/>
      <c r="T1065" s="28"/>
      <c r="U1065" s="28"/>
      <c r="V1065" s="28"/>
      <c r="W1065" s="28"/>
      <c r="X1065" s="27"/>
      <c r="Y1065" s="27"/>
      <c r="Z1065" s="27"/>
      <c r="AA1065" s="27"/>
      <c r="AB1065" s="27"/>
      <c r="AC1065" s="27"/>
      <c r="AD1065" s="27"/>
      <c r="AE1065" s="27"/>
      <c r="AF1065" s="27"/>
      <c r="AG1065" s="27"/>
      <c r="AH1065" s="27"/>
      <c r="AI1065" s="27"/>
      <c r="AJ1065" s="27"/>
      <c r="AK1065" s="27"/>
      <c r="AL1065" s="27"/>
      <c r="AM1065" s="27"/>
      <c r="AN1065" s="27"/>
      <c r="AO1065" s="27"/>
      <c r="AP1065" s="27"/>
      <c r="AQ1065" s="27"/>
      <c r="AR1065" s="27"/>
      <c r="AS1065" s="27"/>
    </row>
    <row r="1066" ht="14.6" customHeight="1">
      <c r="A1066" s="28"/>
      <c r="B1066" s="46"/>
      <c r="C1066" s="28"/>
      <c r="D1066" s="28"/>
      <c r="E1066" s="28"/>
      <c r="F1066" s="28"/>
      <c r="G1066" s="28"/>
      <c r="H1066" s="28"/>
      <c r="I1066" s="28"/>
      <c r="J1066" s="28"/>
      <c r="K1066" s="28"/>
      <c r="L1066" s="27"/>
      <c r="M1066" s="28"/>
      <c r="N1066" s="28"/>
      <c r="O1066" s="28"/>
      <c r="P1066" s="28"/>
      <c r="Q1066" s="28"/>
      <c r="R1066" s="28"/>
      <c r="S1066" s="28"/>
      <c r="T1066" s="28"/>
      <c r="U1066" s="28"/>
      <c r="V1066" s="28"/>
      <c r="W1066" s="28"/>
      <c r="X1066" s="27"/>
      <c r="Y1066" s="27"/>
      <c r="Z1066" s="27"/>
      <c r="AA1066" s="27"/>
      <c r="AB1066" s="27"/>
      <c r="AC1066" s="27"/>
      <c r="AD1066" s="27"/>
      <c r="AE1066" s="27"/>
      <c r="AF1066" s="27"/>
      <c r="AG1066" s="27"/>
      <c r="AH1066" s="27"/>
      <c r="AI1066" s="27"/>
      <c r="AJ1066" s="27"/>
      <c r="AK1066" s="27"/>
      <c r="AL1066" s="27"/>
      <c r="AM1066" s="27"/>
      <c r="AN1066" s="27"/>
      <c r="AO1066" s="27"/>
      <c r="AP1066" s="27"/>
      <c r="AQ1066" s="27"/>
      <c r="AR1066" s="27"/>
      <c r="AS1066" s="27"/>
    </row>
    <row r="1067" ht="14.6" customHeight="1">
      <c r="A1067" s="28"/>
      <c r="B1067" s="46"/>
      <c r="C1067" s="28"/>
      <c r="D1067" s="28"/>
      <c r="E1067" s="28"/>
      <c r="F1067" s="28"/>
      <c r="G1067" s="28"/>
      <c r="H1067" s="28"/>
      <c r="I1067" s="28"/>
      <c r="J1067" s="28"/>
      <c r="K1067" s="28"/>
      <c r="L1067" s="27"/>
      <c r="M1067" s="28"/>
      <c r="N1067" s="28"/>
      <c r="O1067" s="28"/>
      <c r="P1067" s="28"/>
      <c r="Q1067" s="28"/>
      <c r="R1067" s="28"/>
      <c r="S1067" s="28"/>
      <c r="T1067" s="28"/>
      <c r="U1067" s="28"/>
      <c r="V1067" s="28"/>
      <c r="W1067" s="28"/>
      <c r="X1067" s="27"/>
      <c r="Y1067" s="27"/>
      <c r="Z1067" s="27"/>
      <c r="AA1067" s="27"/>
      <c r="AB1067" s="27"/>
      <c r="AC1067" s="27"/>
      <c r="AD1067" s="27"/>
      <c r="AE1067" s="27"/>
      <c r="AF1067" s="27"/>
      <c r="AG1067" s="27"/>
      <c r="AH1067" s="27"/>
      <c r="AI1067" s="27"/>
      <c r="AJ1067" s="27"/>
      <c r="AK1067" s="27"/>
      <c r="AL1067" s="27"/>
      <c r="AM1067" s="27"/>
      <c r="AN1067" s="27"/>
      <c r="AO1067" s="27"/>
      <c r="AP1067" s="27"/>
      <c r="AQ1067" s="27"/>
      <c r="AR1067" s="27"/>
      <c r="AS1067" s="27"/>
    </row>
    <row r="1068" ht="14.6" customHeight="1">
      <c r="A1068" s="28"/>
      <c r="B1068" s="46"/>
      <c r="C1068" s="28"/>
      <c r="D1068" s="28"/>
      <c r="E1068" s="28"/>
      <c r="F1068" s="28"/>
      <c r="G1068" s="28"/>
      <c r="H1068" s="28"/>
      <c r="I1068" s="28"/>
      <c r="J1068" s="28"/>
      <c r="K1068" s="28"/>
      <c r="L1068" s="27"/>
      <c r="M1068" s="28"/>
      <c r="N1068" s="28"/>
      <c r="O1068" s="28"/>
      <c r="P1068" s="28"/>
      <c r="Q1068" s="28"/>
      <c r="R1068" s="28"/>
      <c r="S1068" s="28"/>
      <c r="T1068" s="28"/>
      <c r="U1068" s="28"/>
      <c r="V1068" s="28"/>
      <c r="W1068" s="28"/>
      <c r="X1068" s="27"/>
      <c r="Y1068" s="27"/>
      <c r="Z1068" s="27"/>
      <c r="AA1068" s="27"/>
      <c r="AB1068" s="27"/>
      <c r="AC1068" s="27"/>
      <c r="AD1068" s="27"/>
      <c r="AE1068" s="27"/>
      <c r="AF1068" s="27"/>
      <c r="AG1068" s="27"/>
      <c r="AH1068" s="27"/>
      <c r="AI1068" s="27"/>
      <c r="AJ1068" s="27"/>
      <c r="AK1068" s="27"/>
      <c r="AL1068" s="27"/>
      <c r="AM1068" s="27"/>
      <c r="AN1068" s="27"/>
      <c r="AO1068" s="27"/>
      <c r="AP1068" s="27"/>
      <c r="AQ1068" s="27"/>
      <c r="AR1068" s="27"/>
      <c r="AS1068" s="27"/>
    </row>
    <row r="1069" ht="14.6" customHeight="1">
      <c r="A1069" s="28"/>
      <c r="B1069" s="46"/>
      <c r="C1069" s="28"/>
      <c r="D1069" s="28"/>
      <c r="E1069" s="28"/>
      <c r="F1069" s="28"/>
      <c r="G1069" s="28"/>
      <c r="H1069" s="28"/>
      <c r="I1069" s="28"/>
      <c r="J1069" s="28"/>
      <c r="K1069" s="28"/>
      <c r="L1069" s="27"/>
      <c r="M1069" s="28"/>
      <c r="N1069" s="28"/>
      <c r="O1069" s="28"/>
      <c r="P1069" s="28"/>
      <c r="Q1069" s="28"/>
      <c r="R1069" s="28"/>
      <c r="S1069" s="28"/>
      <c r="T1069" s="28"/>
      <c r="U1069" s="28"/>
      <c r="V1069" s="28"/>
      <c r="W1069" s="28"/>
      <c r="X1069" s="27"/>
      <c r="Y1069" s="27"/>
      <c r="Z1069" s="27"/>
      <c r="AA1069" s="27"/>
      <c r="AB1069" s="27"/>
      <c r="AC1069" s="27"/>
      <c r="AD1069" s="27"/>
      <c r="AE1069" s="27"/>
      <c r="AF1069" s="27"/>
      <c r="AG1069" s="27"/>
      <c r="AH1069" s="27"/>
      <c r="AI1069" s="27"/>
      <c r="AJ1069" s="27"/>
      <c r="AK1069" s="27"/>
      <c r="AL1069" s="27"/>
      <c r="AM1069" s="27"/>
      <c r="AN1069" s="27"/>
      <c r="AO1069" s="27"/>
      <c r="AP1069" s="27"/>
      <c r="AQ1069" s="27"/>
      <c r="AR1069" s="27"/>
      <c r="AS1069" s="27"/>
    </row>
    <row r="1070" ht="14.6" customHeight="1">
      <c r="A1070" s="28"/>
      <c r="B1070" s="46"/>
      <c r="C1070" s="28"/>
      <c r="D1070" s="28"/>
      <c r="E1070" s="28"/>
      <c r="F1070" s="28"/>
      <c r="G1070" s="28"/>
      <c r="H1070" s="28"/>
      <c r="I1070" s="28"/>
      <c r="J1070" s="28"/>
      <c r="K1070" s="28"/>
      <c r="L1070" s="27"/>
      <c r="M1070" s="28"/>
      <c r="N1070" s="28"/>
      <c r="O1070" s="28"/>
      <c r="P1070" s="28"/>
      <c r="Q1070" s="28"/>
      <c r="R1070" s="28"/>
      <c r="S1070" s="28"/>
      <c r="T1070" s="28"/>
      <c r="U1070" s="28"/>
      <c r="V1070" s="28"/>
      <c r="W1070" s="28"/>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row>
    <row r="1071" ht="14.6" customHeight="1">
      <c r="A1071" s="28"/>
      <c r="B1071" s="46"/>
      <c r="C1071" s="28"/>
      <c r="D1071" s="28"/>
      <c r="E1071" s="28"/>
      <c r="F1071" s="28"/>
      <c r="G1071" s="28"/>
      <c r="H1071" s="28"/>
      <c r="I1071" s="28"/>
      <c r="J1071" s="28"/>
      <c r="K1071" s="28"/>
      <c r="L1071" s="27"/>
      <c r="M1071" s="28"/>
      <c r="N1071" s="28"/>
      <c r="O1071" s="28"/>
      <c r="P1071" s="28"/>
      <c r="Q1071" s="28"/>
      <c r="R1071" s="28"/>
      <c r="S1071" s="28"/>
      <c r="T1071" s="28"/>
      <c r="U1071" s="28"/>
      <c r="V1071" s="28"/>
      <c r="W1071" s="28"/>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row>
    <row r="1072" ht="14.6" customHeight="1">
      <c r="A1072" s="28"/>
      <c r="B1072" s="46"/>
      <c r="C1072" s="28"/>
      <c r="D1072" s="28"/>
      <c r="E1072" s="28"/>
      <c r="F1072" s="28"/>
      <c r="G1072" s="28"/>
      <c r="H1072" s="28"/>
      <c r="I1072" s="28"/>
      <c r="J1072" s="28"/>
      <c r="K1072" s="28"/>
      <c r="L1072" s="27"/>
      <c r="M1072" s="28"/>
      <c r="N1072" s="28"/>
      <c r="O1072" s="28"/>
      <c r="P1072" s="28"/>
      <c r="Q1072" s="28"/>
      <c r="R1072" s="28"/>
      <c r="S1072" s="28"/>
      <c r="T1072" s="28"/>
      <c r="U1072" s="28"/>
      <c r="V1072" s="28"/>
      <c r="W1072" s="28"/>
      <c r="X1072" s="27"/>
      <c r="Y1072" s="27"/>
      <c r="Z1072" s="27"/>
      <c r="AA1072" s="27"/>
      <c r="AB1072" s="27"/>
      <c r="AC1072" s="27"/>
      <c r="AD1072" s="27"/>
      <c r="AE1072" s="27"/>
      <c r="AF1072" s="27"/>
      <c r="AG1072" s="27"/>
      <c r="AH1072" s="27"/>
      <c r="AI1072" s="27"/>
      <c r="AJ1072" s="27"/>
      <c r="AK1072" s="27"/>
      <c r="AL1072" s="27"/>
      <c r="AM1072" s="27"/>
      <c r="AN1072" s="27"/>
      <c r="AO1072" s="27"/>
      <c r="AP1072" s="27"/>
      <c r="AQ1072" s="27"/>
      <c r="AR1072" s="27"/>
      <c r="AS1072" s="27"/>
    </row>
    <row r="1073" ht="14.6" customHeight="1">
      <c r="A1073" s="28"/>
      <c r="B1073" s="46"/>
      <c r="C1073" s="28"/>
      <c r="D1073" s="28"/>
      <c r="E1073" s="28"/>
      <c r="F1073" s="28"/>
      <c r="G1073" s="28"/>
      <c r="H1073" s="28"/>
      <c r="I1073" s="28"/>
      <c r="J1073" s="28"/>
      <c r="K1073" s="28"/>
      <c r="L1073" s="27"/>
      <c r="M1073" s="28"/>
      <c r="N1073" s="28"/>
      <c r="O1073" s="28"/>
      <c r="P1073" s="28"/>
      <c r="Q1073" s="28"/>
      <c r="R1073" s="28"/>
      <c r="S1073" s="28"/>
      <c r="T1073" s="28"/>
      <c r="U1073" s="28"/>
      <c r="V1073" s="28"/>
      <c r="W1073" s="28"/>
      <c r="X1073" s="27"/>
      <c r="Y1073" s="27"/>
      <c r="Z1073" s="27"/>
      <c r="AA1073" s="27"/>
      <c r="AB1073" s="27"/>
      <c r="AC1073" s="27"/>
      <c r="AD1073" s="27"/>
      <c r="AE1073" s="27"/>
      <c r="AF1073" s="27"/>
      <c r="AG1073" s="27"/>
      <c r="AH1073" s="27"/>
      <c r="AI1073" s="27"/>
      <c r="AJ1073" s="27"/>
      <c r="AK1073" s="27"/>
      <c r="AL1073" s="27"/>
      <c r="AM1073" s="27"/>
      <c r="AN1073" s="27"/>
      <c r="AO1073" s="27"/>
      <c r="AP1073" s="27"/>
      <c r="AQ1073" s="27"/>
      <c r="AR1073" s="27"/>
      <c r="AS1073" s="27"/>
    </row>
    <row r="1074" ht="14.6" customHeight="1">
      <c r="A1074" s="28"/>
      <c r="B1074" s="46"/>
      <c r="C1074" s="28"/>
      <c r="D1074" s="28"/>
      <c r="E1074" s="28"/>
      <c r="F1074" s="28"/>
      <c r="G1074" s="28"/>
      <c r="H1074" s="28"/>
      <c r="I1074" s="28"/>
      <c r="J1074" s="28"/>
      <c r="K1074" s="28"/>
      <c r="L1074" s="27"/>
      <c r="M1074" s="28"/>
      <c r="N1074" s="28"/>
      <c r="O1074" s="28"/>
      <c r="P1074" s="28"/>
      <c r="Q1074" s="28"/>
      <c r="R1074" s="28"/>
      <c r="S1074" s="28"/>
      <c r="T1074" s="28"/>
      <c r="U1074" s="28"/>
      <c r="V1074" s="28"/>
      <c r="W1074" s="28"/>
      <c r="X1074" s="27"/>
      <c r="Y1074" s="27"/>
      <c r="Z1074" s="27"/>
      <c r="AA1074" s="27"/>
      <c r="AB1074" s="27"/>
      <c r="AC1074" s="27"/>
      <c r="AD1074" s="27"/>
      <c r="AE1074" s="27"/>
      <c r="AF1074" s="27"/>
      <c r="AG1074" s="27"/>
      <c r="AH1074" s="27"/>
      <c r="AI1074" s="27"/>
      <c r="AJ1074" s="27"/>
      <c r="AK1074" s="27"/>
      <c r="AL1074" s="27"/>
      <c r="AM1074" s="27"/>
      <c r="AN1074" s="27"/>
      <c r="AO1074" s="27"/>
      <c r="AP1074" s="27"/>
      <c r="AQ1074" s="27"/>
      <c r="AR1074" s="27"/>
      <c r="AS1074" s="27"/>
    </row>
    <row r="1075" ht="14.6" customHeight="1">
      <c r="A1075" s="28"/>
      <c r="B1075" s="46"/>
      <c r="C1075" s="28"/>
      <c r="D1075" s="28"/>
      <c r="E1075" s="28"/>
      <c r="F1075" s="28"/>
      <c r="G1075" s="28"/>
      <c r="H1075" s="28"/>
      <c r="I1075" s="28"/>
      <c r="J1075" s="28"/>
      <c r="K1075" s="28"/>
      <c r="L1075" s="27"/>
      <c r="M1075" s="28"/>
      <c r="N1075" s="28"/>
      <c r="O1075" s="28"/>
      <c r="P1075" s="28"/>
      <c r="Q1075" s="28"/>
      <c r="R1075" s="28"/>
      <c r="S1075" s="28"/>
      <c r="T1075" s="28"/>
      <c r="U1075" s="28"/>
      <c r="V1075" s="28"/>
      <c r="W1075" s="28"/>
      <c r="X1075" s="27"/>
      <c r="Y1075" s="27"/>
      <c r="Z1075" s="27"/>
      <c r="AA1075" s="27"/>
      <c r="AB1075" s="27"/>
      <c r="AC1075" s="27"/>
      <c r="AD1075" s="27"/>
      <c r="AE1075" s="27"/>
      <c r="AF1075" s="27"/>
      <c r="AG1075" s="27"/>
      <c r="AH1075" s="27"/>
      <c r="AI1075" s="27"/>
      <c r="AJ1075" s="27"/>
      <c r="AK1075" s="27"/>
      <c r="AL1075" s="27"/>
      <c r="AM1075" s="27"/>
      <c r="AN1075" s="27"/>
      <c r="AO1075" s="27"/>
      <c r="AP1075" s="27"/>
      <c r="AQ1075" s="27"/>
      <c r="AR1075" s="27"/>
      <c r="AS1075" s="27"/>
    </row>
    <row r="1076" ht="14.6" customHeight="1">
      <c r="A1076" s="28"/>
      <c r="B1076" s="46"/>
      <c r="C1076" s="28"/>
      <c r="D1076" s="28"/>
      <c r="E1076" s="28"/>
      <c r="F1076" s="28"/>
      <c r="G1076" s="28"/>
      <c r="H1076" s="28"/>
      <c r="I1076" s="28"/>
      <c r="J1076" s="28"/>
      <c r="K1076" s="28"/>
      <c r="L1076" s="27"/>
      <c r="M1076" s="28"/>
      <c r="N1076" s="28"/>
      <c r="O1076" s="28"/>
      <c r="P1076" s="28"/>
      <c r="Q1076" s="28"/>
      <c r="R1076" s="28"/>
      <c r="S1076" s="28"/>
      <c r="T1076" s="28"/>
      <c r="U1076" s="28"/>
      <c r="V1076" s="28"/>
      <c r="W1076" s="28"/>
      <c r="X1076" s="27"/>
      <c r="Y1076" s="27"/>
      <c r="Z1076" s="27"/>
      <c r="AA1076" s="27"/>
      <c r="AB1076" s="27"/>
      <c r="AC1076" s="27"/>
      <c r="AD1076" s="27"/>
      <c r="AE1076" s="27"/>
      <c r="AF1076" s="27"/>
      <c r="AG1076" s="27"/>
      <c r="AH1076" s="27"/>
      <c r="AI1076" s="27"/>
      <c r="AJ1076" s="27"/>
      <c r="AK1076" s="27"/>
      <c r="AL1076" s="27"/>
      <c r="AM1076" s="27"/>
      <c r="AN1076" s="27"/>
      <c r="AO1076" s="27"/>
      <c r="AP1076" s="27"/>
      <c r="AQ1076" s="27"/>
      <c r="AR1076" s="27"/>
      <c r="AS1076" s="27"/>
    </row>
    <row r="1077" ht="14.6" customHeight="1">
      <c r="A1077" s="28"/>
      <c r="B1077" s="46"/>
      <c r="C1077" s="28"/>
      <c r="D1077" s="28"/>
      <c r="E1077" s="28"/>
      <c r="F1077" s="28"/>
      <c r="G1077" s="28"/>
      <c r="H1077" s="28"/>
      <c r="I1077" s="28"/>
      <c r="J1077" s="28"/>
      <c r="K1077" s="28"/>
      <c r="L1077" s="27"/>
      <c r="M1077" s="28"/>
      <c r="N1077" s="28"/>
      <c r="O1077" s="28"/>
      <c r="P1077" s="28"/>
      <c r="Q1077" s="28"/>
      <c r="R1077" s="28"/>
      <c r="S1077" s="28"/>
      <c r="T1077" s="28"/>
      <c r="U1077" s="28"/>
      <c r="V1077" s="28"/>
      <c r="W1077" s="28"/>
      <c r="X1077" s="27"/>
      <c r="Y1077" s="27"/>
      <c r="Z1077" s="27"/>
      <c r="AA1077" s="27"/>
      <c r="AB1077" s="27"/>
      <c r="AC1077" s="27"/>
      <c r="AD1077" s="27"/>
      <c r="AE1077" s="27"/>
      <c r="AF1077" s="27"/>
      <c r="AG1077" s="27"/>
      <c r="AH1077" s="27"/>
      <c r="AI1077" s="27"/>
      <c r="AJ1077" s="27"/>
      <c r="AK1077" s="27"/>
      <c r="AL1077" s="27"/>
      <c r="AM1077" s="27"/>
      <c r="AN1077" s="27"/>
      <c r="AO1077" s="27"/>
      <c r="AP1077" s="27"/>
      <c r="AQ1077" s="27"/>
      <c r="AR1077" s="27"/>
      <c r="AS1077" s="27"/>
    </row>
    <row r="1078" ht="14.6" customHeight="1">
      <c r="A1078" s="28"/>
      <c r="B1078" s="46"/>
      <c r="C1078" s="28"/>
      <c r="D1078" s="28"/>
      <c r="E1078" s="28"/>
      <c r="F1078" s="28"/>
      <c r="G1078" s="28"/>
      <c r="H1078" s="28"/>
      <c r="I1078" s="28"/>
      <c r="J1078" s="28"/>
      <c r="K1078" s="28"/>
      <c r="L1078" s="27"/>
      <c r="M1078" s="28"/>
      <c r="N1078" s="28"/>
      <c r="O1078" s="28"/>
      <c r="P1078" s="28"/>
      <c r="Q1078" s="28"/>
      <c r="R1078" s="28"/>
      <c r="S1078" s="28"/>
      <c r="T1078" s="28"/>
      <c r="U1078" s="28"/>
      <c r="V1078" s="28"/>
      <c r="W1078" s="28"/>
      <c r="X1078" s="27"/>
      <c r="Y1078" s="27"/>
      <c r="Z1078" s="27"/>
      <c r="AA1078" s="27"/>
      <c r="AB1078" s="27"/>
      <c r="AC1078" s="27"/>
      <c r="AD1078" s="27"/>
      <c r="AE1078" s="27"/>
      <c r="AF1078" s="27"/>
      <c r="AG1078" s="27"/>
      <c r="AH1078" s="27"/>
      <c r="AI1078" s="27"/>
      <c r="AJ1078" s="27"/>
      <c r="AK1078" s="27"/>
      <c r="AL1078" s="27"/>
      <c r="AM1078" s="27"/>
      <c r="AN1078" s="27"/>
      <c r="AO1078" s="27"/>
      <c r="AP1078" s="27"/>
      <c r="AQ1078" s="27"/>
      <c r="AR1078" s="27"/>
      <c r="AS1078" s="27"/>
    </row>
    <row r="1079" ht="14.6" customHeight="1">
      <c r="A1079" s="28"/>
      <c r="B1079" s="46"/>
      <c r="C1079" s="28"/>
      <c r="D1079" s="28"/>
      <c r="E1079" s="28"/>
      <c r="F1079" s="28"/>
      <c r="G1079" s="28"/>
      <c r="H1079" s="28"/>
      <c r="I1079" s="28"/>
      <c r="J1079" s="28"/>
      <c r="K1079" s="28"/>
      <c r="L1079" s="27"/>
      <c r="M1079" s="28"/>
      <c r="N1079" s="28"/>
      <c r="O1079" s="28"/>
      <c r="P1079" s="28"/>
      <c r="Q1079" s="28"/>
      <c r="R1079" s="28"/>
      <c r="S1079" s="28"/>
      <c r="T1079" s="28"/>
      <c r="U1079" s="28"/>
      <c r="V1079" s="28"/>
      <c r="W1079" s="28"/>
      <c r="X1079" s="27"/>
      <c r="Y1079" s="27"/>
      <c r="Z1079" s="27"/>
      <c r="AA1079" s="27"/>
      <c r="AB1079" s="27"/>
      <c r="AC1079" s="27"/>
      <c r="AD1079" s="27"/>
      <c r="AE1079" s="27"/>
      <c r="AF1079" s="27"/>
      <c r="AG1079" s="27"/>
      <c r="AH1079" s="27"/>
      <c r="AI1079" s="27"/>
      <c r="AJ1079" s="27"/>
      <c r="AK1079" s="27"/>
      <c r="AL1079" s="27"/>
      <c r="AM1079" s="27"/>
      <c r="AN1079" s="27"/>
      <c r="AO1079" s="27"/>
      <c r="AP1079" s="27"/>
      <c r="AQ1079" s="27"/>
      <c r="AR1079" s="27"/>
      <c r="AS1079" s="27"/>
    </row>
    <row r="1080" ht="14.6" customHeight="1">
      <c r="A1080" s="28"/>
      <c r="B1080" s="46"/>
      <c r="C1080" s="28"/>
      <c r="D1080" s="28"/>
      <c r="E1080" s="28"/>
      <c r="F1080" s="28"/>
      <c r="G1080" s="28"/>
      <c r="H1080" s="28"/>
      <c r="I1080" s="28"/>
      <c r="J1080" s="28"/>
      <c r="K1080" s="28"/>
      <c r="L1080" s="27"/>
      <c r="M1080" s="28"/>
      <c r="N1080" s="28"/>
      <c r="O1080" s="28"/>
      <c r="P1080" s="28"/>
      <c r="Q1080" s="28"/>
      <c r="R1080" s="28"/>
      <c r="S1080" s="28"/>
      <c r="T1080" s="28"/>
      <c r="U1080" s="28"/>
      <c r="V1080" s="28"/>
      <c r="W1080" s="28"/>
      <c r="X1080" s="27"/>
      <c r="Y1080" s="27"/>
      <c r="Z1080" s="27"/>
      <c r="AA1080" s="27"/>
      <c r="AB1080" s="27"/>
      <c r="AC1080" s="27"/>
      <c r="AD1080" s="27"/>
      <c r="AE1080" s="27"/>
      <c r="AF1080" s="27"/>
      <c r="AG1080" s="27"/>
      <c r="AH1080" s="27"/>
      <c r="AI1080" s="27"/>
      <c r="AJ1080" s="27"/>
      <c r="AK1080" s="27"/>
      <c r="AL1080" s="27"/>
      <c r="AM1080" s="27"/>
      <c r="AN1080" s="27"/>
      <c r="AO1080" s="27"/>
      <c r="AP1080" s="27"/>
      <c r="AQ1080" s="27"/>
      <c r="AR1080" s="27"/>
      <c r="AS1080" s="27"/>
    </row>
    <row r="1081" ht="14.6" customHeight="1">
      <c r="A1081" s="28"/>
      <c r="B1081" s="46"/>
      <c r="C1081" s="28"/>
      <c r="D1081" s="28"/>
      <c r="E1081" s="28"/>
      <c r="F1081" s="28"/>
      <c r="G1081" s="28"/>
      <c r="H1081" s="28"/>
      <c r="I1081" s="28"/>
      <c r="J1081" s="28"/>
      <c r="K1081" s="28"/>
      <c r="L1081" s="27"/>
      <c r="M1081" s="28"/>
      <c r="N1081" s="28"/>
      <c r="O1081" s="28"/>
      <c r="P1081" s="28"/>
      <c r="Q1081" s="28"/>
      <c r="R1081" s="28"/>
      <c r="S1081" s="28"/>
      <c r="T1081" s="28"/>
      <c r="U1081" s="28"/>
      <c r="V1081" s="28"/>
      <c r="W1081" s="28"/>
      <c r="X1081" s="27"/>
      <c r="Y1081" s="27"/>
      <c r="Z1081" s="27"/>
      <c r="AA1081" s="27"/>
      <c r="AB1081" s="27"/>
      <c r="AC1081" s="27"/>
      <c r="AD1081" s="27"/>
      <c r="AE1081" s="27"/>
      <c r="AF1081" s="27"/>
      <c r="AG1081" s="27"/>
      <c r="AH1081" s="27"/>
      <c r="AI1081" s="27"/>
      <c r="AJ1081" s="27"/>
      <c r="AK1081" s="27"/>
      <c r="AL1081" s="27"/>
      <c r="AM1081" s="27"/>
      <c r="AN1081" s="27"/>
      <c r="AO1081" s="27"/>
      <c r="AP1081" s="27"/>
      <c r="AQ1081" s="27"/>
      <c r="AR1081" s="27"/>
      <c r="AS1081" s="27"/>
    </row>
    <row r="1082" ht="14.6" customHeight="1">
      <c r="A1082" s="28"/>
      <c r="B1082" s="46"/>
      <c r="C1082" s="28"/>
      <c r="D1082" s="28"/>
      <c r="E1082" s="28"/>
      <c r="F1082" s="28"/>
      <c r="G1082" s="28"/>
      <c r="H1082" s="28"/>
      <c r="I1082" s="28"/>
      <c r="J1082" s="28"/>
      <c r="K1082" s="28"/>
      <c r="L1082" s="27"/>
      <c r="M1082" s="28"/>
      <c r="N1082" s="28"/>
      <c r="O1082" s="28"/>
      <c r="P1082" s="28"/>
      <c r="Q1082" s="28"/>
      <c r="R1082" s="28"/>
      <c r="S1082" s="28"/>
      <c r="T1082" s="28"/>
      <c r="U1082" s="28"/>
      <c r="V1082" s="28"/>
      <c r="W1082" s="28"/>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row>
    <row r="1083" ht="14.6" customHeight="1">
      <c r="A1083" s="28"/>
      <c r="B1083" s="46"/>
      <c r="C1083" s="28"/>
      <c r="D1083" s="28"/>
      <c r="E1083" s="28"/>
      <c r="F1083" s="28"/>
      <c r="G1083" s="28"/>
      <c r="H1083" s="28"/>
      <c r="I1083" s="28"/>
      <c r="J1083" s="28"/>
      <c r="K1083" s="28"/>
      <c r="L1083" s="27"/>
      <c r="M1083" s="28"/>
      <c r="N1083" s="28"/>
      <c r="O1083" s="28"/>
      <c r="P1083" s="28"/>
      <c r="Q1083" s="28"/>
      <c r="R1083" s="28"/>
      <c r="S1083" s="28"/>
      <c r="T1083" s="28"/>
      <c r="U1083" s="28"/>
      <c r="V1083" s="28"/>
      <c r="W1083" s="28"/>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row>
    <row r="1084" ht="14.6" customHeight="1">
      <c r="A1084" s="28"/>
      <c r="B1084" s="46"/>
      <c r="C1084" s="28"/>
      <c r="D1084" s="28"/>
      <c r="E1084" s="28"/>
      <c r="F1084" s="28"/>
      <c r="G1084" s="28"/>
      <c r="H1084" s="28"/>
      <c r="I1084" s="28"/>
      <c r="J1084" s="28"/>
      <c r="K1084" s="28"/>
      <c r="L1084" s="27"/>
      <c r="M1084" s="28"/>
      <c r="N1084" s="28"/>
      <c r="O1084" s="28"/>
      <c r="P1084" s="28"/>
      <c r="Q1084" s="28"/>
      <c r="R1084" s="28"/>
      <c r="S1084" s="28"/>
      <c r="T1084" s="28"/>
      <c r="U1084" s="28"/>
      <c r="V1084" s="28"/>
      <c r="W1084" s="28"/>
      <c r="X1084" s="27"/>
      <c r="Y1084" s="27"/>
      <c r="Z1084" s="27"/>
      <c r="AA1084" s="27"/>
      <c r="AB1084" s="27"/>
      <c r="AC1084" s="27"/>
      <c r="AD1084" s="27"/>
      <c r="AE1084" s="27"/>
      <c r="AF1084" s="27"/>
      <c r="AG1084" s="27"/>
      <c r="AH1084" s="27"/>
      <c r="AI1084" s="27"/>
      <c r="AJ1084" s="27"/>
      <c r="AK1084" s="27"/>
      <c r="AL1084" s="27"/>
      <c r="AM1084" s="27"/>
      <c r="AN1084" s="27"/>
      <c r="AO1084" s="27"/>
      <c r="AP1084" s="27"/>
      <c r="AQ1084" s="27"/>
      <c r="AR1084" s="27"/>
      <c r="AS1084" s="27"/>
    </row>
    <row r="1085" ht="14.6" customHeight="1">
      <c r="A1085" s="28"/>
      <c r="B1085" s="46"/>
      <c r="C1085" s="28"/>
      <c r="D1085" s="28"/>
      <c r="E1085" s="28"/>
      <c r="F1085" s="28"/>
      <c r="G1085" s="28"/>
      <c r="H1085" s="28"/>
      <c r="I1085" s="28"/>
      <c r="J1085" s="28"/>
      <c r="K1085" s="28"/>
      <c r="L1085" s="27"/>
      <c r="M1085" s="28"/>
      <c r="N1085" s="28"/>
      <c r="O1085" s="28"/>
      <c r="P1085" s="28"/>
      <c r="Q1085" s="28"/>
      <c r="R1085" s="28"/>
      <c r="S1085" s="28"/>
      <c r="T1085" s="28"/>
      <c r="U1085" s="28"/>
      <c r="V1085" s="28"/>
      <c r="W1085" s="28"/>
      <c r="X1085" s="27"/>
      <c r="Y1085" s="27"/>
      <c r="Z1085" s="27"/>
      <c r="AA1085" s="27"/>
      <c r="AB1085" s="27"/>
      <c r="AC1085" s="27"/>
      <c r="AD1085" s="27"/>
      <c r="AE1085" s="27"/>
      <c r="AF1085" s="27"/>
      <c r="AG1085" s="27"/>
      <c r="AH1085" s="27"/>
      <c r="AI1085" s="27"/>
      <c r="AJ1085" s="27"/>
      <c r="AK1085" s="27"/>
      <c r="AL1085" s="27"/>
      <c r="AM1085" s="27"/>
      <c r="AN1085" s="27"/>
      <c r="AO1085" s="27"/>
      <c r="AP1085" s="27"/>
      <c r="AQ1085" s="27"/>
      <c r="AR1085" s="27"/>
      <c r="AS1085" s="27"/>
    </row>
    <row r="1086" ht="14.6" customHeight="1">
      <c r="A1086" s="28"/>
      <c r="B1086" s="46"/>
      <c r="C1086" s="28"/>
      <c r="D1086" s="28"/>
      <c r="E1086" s="28"/>
      <c r="F1086" s="28"/>
      <c r="G1086" s="28"/>
      <c r="H1086" s="28"/>
      <c r="I1086" s="28"/>
      <c r="J1086" s="28"/>
      <c r="K1086" s="28"/>
      <c r="L1086" s="27"/>
      <c r="M1086" s="28"/>
      <c r="N1086" s="28"/>
      <c r="O1086" s="28"/>
      <c r="P1086" s="28"/>
      <c r="Q1086" s="28"/>
      <c r="R1086" s="28"/>
      <c r="S1086" s="28"/>
      <c r="T1086" s="28"/>
      <c r="U1086" s="28"/>
      <c r="V1086" s="28"/>
      <c r="W1086" s="28"/>
      <c r="X1086" s="27"/>
      <c r="Y1086" s="27"/>
      <c r="Z1086" s="27"/>
      <c r="AA1086" s="27"/>
      <c r="AB1086" s="27"/>
      <c r="AC1086" s="27"/>
      <c r="AD1086" s="27"/>
      <c r="AE1086" s="27"/>
      <c r="AF1086" s="27"/>
      <c r="AG1086" s="27"/>
      <c r="AH1086" s="27"/>
      <c r="AI1086" s="27"/>
      <c r="AJ1086" s="27"/>
      <c r="AK1086" s="27"/>
      <c r="AL1086" s="27"/>
      <c r="AM1086" s="27"/>
      <c r="AN1086" s="27"/>
      <c r="AO1086" s="27"/>
      <c r="AP1086" s="27"/>
      <c r="AQ1086" s="27"/>
      <c r="AR1086" s="27"/>
      <c r="AS1086" s="27"/>
    </row>
    <row r="1087" ht="14.6" customHeight="1">
      <c r="A1087" s="28"/>
      <c r="B1087" s="46"/>
      <c r="C1087" s="28"/>
      <c r="D1087" s="28"/>
      <c r="E1087" s="28"/>
      <c r="F1087" s="28"/>
      <c r="G1087" s="28"/>
      <c r="H1087" s="28"/>
      <c r="I1087" s="28"/>
      <c r="J1087" s="28"/>
      <c r="K1087" s="28"/>
      <c r="L1087" s="27"/>
      <c r="M1087" s="28"/>
      <c r="N1087" s="28"/>
      <c r="O1087" s="28"/>
      <c r="P1087" s="28"/>
      <c r="Q1087" s="28"/>
      <c r="R1087" s="28"/>
      <c r="S1087" s="28"/>
      <c r="T1087" s="28"/>
      <c r="U1087" s="28"/>
      <c r="V1087" s="28"/>
      <c r="W1087" s="28"/>
      <c r="X1087" s="27"/>
      <c r="Y1087" s="27"/>
      <c r="Z1087" s="27"/>
      <c r="AA1087" s="27"/>
      <c r="AB1087" s="27"/>
      <c r="AC1087" s="27"/>
      <c r="AD1087" s="27"/>
      <c r="AE1087" s="27"/>
      <c r="AF1087" s="27"/>
      <c r="AG1087" s="27"/>
      <c r="AH1087" s="27"/>
      <c r="AI1087" s="27"/>
      <c r="AJ1087" s="27"/>
      <c r="AK1087" s="27"/>
      <c r="AL1087" s="27"/>
      <c r="AM1087" s="27"/>
      <c r="AN1087" s="27"/>
      <c r="AO1087" s="27"/>
      <c r="AP1087" s="27"/>
      <c r="AQ1087" s="27"/>
      <c r="AR1087" s="27"/>
      <c r="AS1087" s="27"/>
    </row>
    <row r="1088" ht="14.6" customHeight="1">
      <c r="A1088" s="28"/>
      <c r="B1088" s="46"/>
      <c r="C1088" s="28"/>
      <c r="D1088" s="28"/>
      <c r="E1088" s="28"/>
      <c r="F1088" s="28"/>
      <c r="G1088" s="28"/>
      <c r="H1088" s="28"/>
      <c r="I1088" s="28"/>
      <c r="J1088" s="28"/>
      <c r="K1088" s="28"/>
      <c r="L1088" s="27"/>
      <c r="M1088" s="28"/>
      <c r="N1088" s="28"/>
      <c r="O1088" s="28"/>
      <c r="P1088" s="28"/>
      <c r="Q1088" s="28"/>
      <c r="R1088" s="28"/>
      <c r="S1088" s="28"/>
      <c r="T1088" s="28"/>
      <c r="U1088" s="28"/>
      <c r="V1088" s="28"/>
      <c r="W1088" s="28"/>
      <c r="X1088" s="27"/>
      <c r="Y1088" s="27"/>
      <c r="Z1088" s="27"/>
      <c r="AA1088" s="27"/>
      <c r="AB1088" s="27"/>
      <c r="AC1088" s="27"/>
      <c r="AD1088" s="27"/>
      <c r="AE1088" s="27"/>
      <c r="AF1088" s="27"/>
      <c r="AG1088" s="27"/>
      <c r="AH1088" s="27"/>
      <c r="AI1088" s="27"/>
      <c r="AJ1088" s="27"/>
      <c r="AK1088" s="27"/>
      <c r="AL1088" s="27"/>
      <c r="AM1088" s="27"/>
      <c r="AN1088" s="27"/>
      <c r="AO1088" s="27"/>
      <c r="AP1088" s="27"/>
      <c r="AQ1088" s="27"/>
      <c r="AR1088" s="27"/>
      <c r="AS1088" s="27"/>
    </row>
    <row r="1089" ht="14.6" customHeight="1">
      <c r="A1089" s="28"/>
      <c r="B1089" s="46"/>
      <c r="C1089" s="28"/>
      <c r="D1089" s="28"/>
      <c r="E1089" s="28"/>
      <c r="F1089" s="28"/>
      <c r="G1089" s="28"/>
      <c r="H1089" s="28"/>
      <c r="I1089" s="28"/>
      <c r="J1089" s="28"/>
      <c r="K1089" s="28"/>
      <c r="L1089" s="27"/>
      <c r="M1089" s="28"/>
      <c r="N1089" s="28"/>
      <c r="O1089" s="28"/>
      <c r="P1089" s="28"/>
      <c r="Q1089" s="28"/>
      <c r="R1089" s="28"/>
      <c r="S1089" s="28"/>
      <c r="T1089" s="28"/>
      <c r="U1089" s="28"/>
      <c r="V1089" s="28"/>
      <c r="W1089" s="28"/>
      <c r="X1089" s="27"/>
      <c r="Y1089" s="27"/>
      <c r="Z1089" s="27"/>
      <c r="AA1089" s="27"/>
      <c r="AB1089" s="27"/>
      <c r="AC1089" s="27"/>
      <c r="AD1089" s="27"/>
      <c r="AE1089" s="27"/>
      <c r="AF1089" s="27"/>
      <c r="AG1089" s="27"/>
      <c r="AH1089" s="27"/>
      <c r="AI1089" s="27"/>
      <c r="AJ1089" s="27"/>
      <c r="AK1089" s="27"/>
      <c r="AL1089" s="27"/>
      <c r="AM1089" s="27"/>
      <c r="AN1089" s="27"/>
      <c r="AO1089" s="27"/>
      <c r="AP1089" s="27"/>
      <c r="AQ1089" s="27"/>
      <c r="AR1089" s="27"/>
      <c r="AS1089" s="27"/>
    </row>
    <row r="1090" ht="14.6" customHeight="1">
      <c r="A1090" s="28"/>
      <c r="B1090" s="46"/>
      <c r="C1090" s="28"/>
      <c r="D1090" s="28"/>
      <c r="E1090" s="28"/>
      <c r="F1090" s="28"/>
      <c r="G1090" s="28"/>
      <c r="H1090" s="28"/>
      <c r="I1090" s="28"/>
      <c r="J1090" s="28"/>
      <c r="K1090" s="28"/>
      <c r="L1090" s="27"/>
      <c r="M1090" s="28"/>
      <c r="N1090" s="28"/>
      <c r="O1090" s="28"/>
      <c r="P1090" s="28"/>
      <c r="Q1090" s="28"/>
      <c r="R1090" s="28"/>
      <c r="S1090" s="28"/>
      <c r="T1090" s="28"/>
      <c r="U1090" s="28"/>
      <c r="V1090" s="28"/>
      <c r="W1090" s="28"/>
      <c r="X1090" s="27"/>
      <c r="Y1090" s="27"/>
      <c r="Z1090" s="27"/>
      <c r="AA1090" s="27"/>
      <c r="AB1090" s="27"/>
      <c r="AC1090" s="27"/>
      <c r="AD1090" s="27"/>
      <c r="AE1090" s="27"/>
      <c r="AF1090" s="27"/>
      <c r="AG1090" s="27"/>
      <c r="AH1090" s="27"/>
      <c r="AI1090" s="27"/>
      <c r="AJ1090" s="27"/>
      <c r="AK1090" s="27"/>
      <c r="AL1090" s="27"/>
      <c r="AM1090" s="27"/>
      <c r="AN1090" s="27"/>
      <c r="AO1090" s="27"/>
      <c r="AP1090" s="27"/>
      <c r="AQ1090" s="27"/>
      <c r="AR1090" s="27"/>
      <c r="AS1090" s="27"/>
    </row>
    <row r="1091" ht="14.6" customHeight="1">
      <c r="A1091" s="28"/>
      <c r="B1091" s="46"/>
      <c r="C1091" s="28"/>
      <c r="D1091" s="28"/>
      <c r="E1091" s="28"/>
      <c r="F1091" s="28"/>
      <c r="G1091" s="28"/>
      <c r="H1091" s="28"/>
      <c r="I1091" s="28"/>
      <c r="J1091" s="28"/>
      <c r="K1091" s="28"/>
      <c r="L1091" s="27"/>
      <c r="M1091" s="28"/>
      <c r="N1091" s="28"/>
      <c r="O1091" s="28"/>
      <c r="P1091" s="28"/>
      <c r="Q1091" s="28"/>
      <c r="R1091" s="28"/>
      <c r="S1091" s="28"/>
      <c r="T1091" s="28"/>
      <c r="U1091" s="28"/>
      <c r="V1091" s="28"/>
      <c r="W1091" s="28"/>
      <c r="X1091" s="27"/>
      <c r="Y1091" s="27"/>
      <c r="Z1091" s="27"/>
      <c r="AA1091" s="27"/>
      <c r="AB1091" s="27"/>
      <c r="AC1091" s="27"/>
      <c r="AD1091" s="27"/>
      <c r="AE1091" s="27"/>
      <c r="AF1091" s="27"/>
      <c r="AG1091" s="27"/>
      <c r="AH1091" s="27"/>
      <c r="AI1091" s="27"/>
      <c r="AJ1091" s="27"/>
      <c r="AK1091" s="27"/>
      <c r="AL1091" s="27"/>
      <c r="AM1091" s="27"/>
      <c r="AN1091" s="27"/>
      <c r="AO1091" s="27"/>
      <c r="AP1091" s="27"/>
      <c r="AQ1091" s="27"/>
      <c r="AR1091" s="27"/>
      <c r="AS1091" s="27"/>
    </row>
    <row r="1092" ht="14.6" customHeight="1">
      <c r="A1092" s="28"/>
      <c r="B1092" s="46"/>
      <c r="C1092" s="28"/>
      <c r="D1092" s="28"/>
      <c r="E1092" s="28"/>
      <c r="F1092" s="28"/>
      <c r="G1092" s="28"/>
      <c r="H1092" s="28"/>
      <c r="I1092" s="28"/>
      <c r="J1092" s="28"/>
      <c r="K1092" s="28"/>
      <c r="L1092" s="27"/>
      <c r="M1092" s="28"/>
      <c r="N1092" s="28"/>
      <c r="O1092" s="28"/>
      <c r="P1092" s="28"/>
      <c r="Q1092" s="28"/>
      <c r="R1092" s="28"/>
      <c r="S1092" s="28"/>
      <c r="T1092" s="28"/>
      <c r="U1092" s="28"/>
      <c r="V1092" s="28"/>
      <c r="W1092" s="28"/>
      <c r="X1092" s="27"/>
      <c r="Y1092" s="27"/>
      <c r="Z1092" s="27"/>
      <c r="AA1092" s="27"/>
      <c r="AB1092" s="27"/>
      <c r="AC1092" s="27"/>
      <c r="AD1092" s="27"/>
      <c r="AE1092" s="27"/>
      <c r="AF1092" s="27"/>
      <c r="AG1092" s="27"/>
      <c r="AH1092" s="27"/>
      <c r="AI1092" s="27"/>
      <c r="AJ1092" s="27"/>
      <c r="AK1092" s="27"/>
      <c r="AL1092" s="27"/>
      <c r="AM1092" s="27"/>
      <c r="AN1092" s="27"/>
      <c r="AO1092" s="27"/>
      <c r="AP1092" s="27"/>
      <c r="AQ1092" s="27"/>
      <c r="AR1092" s="27"/>
      <c r="AS1092" s="27"/>
    </row>
    <row r="1093" ht="14.6" customHeight="1">
      <c r="A1093" s="28"/>
      <c r="B1093" s="46"/>
      <c r="C1093" s="28"/>
      <c r="D1093" s="28"/>
      <c r="E1093" s="28"/>
      <c r="F1093" s="28"/>
      <c r="G1093" s="28"/>
      <c r="H1093" s="28"/>
      <c r="I1093" s="28"/>
      <c r="J1093" s="28"/>
      <c r="K1093" s="28"/>
      <c r="L1093" s="27"/>
      <c r="M1093" s="28"/>
      <c r="N1093" s="28"/>
      <c r="O1093" s="28"/>
      <c r="P1093" s="28"/>
      <c r="Q1093" s="28"/>
      <c r="R1093" s="28"/>
      <c r="S1093" s="28"/>
      <c r="T1093" s="28"/>
      <c r="U1093" s="28"/>
      <c r="V1093" s="28"/>
      <c r="W1093" s="28"/>
      <c r="X1093" s="27"/>
      <c r="Y1093" s="27"/>
      <c r="Z1093" s="27"/>
      <c r="AA1093" s="27"/>
      <c r="AB1093" s="27"/>
      <c r="AC1093" s="27"/>
      <c r="AD1093" s="27"/>
      <c r="AE1093" s="27"/>
      <c r="AF1093" s="27"/>
      <c r="AG1093" s="27"/>
      <c r="AH1093" s="27"/>
      <c r="AI1093" s="27"/>
      <c r="AJ1093" s="27"/>
      <c r="AK1093" s="27"/>
      <c r="AL1093" s="27"/>
      <c r="AM1093" s="27"/>
      <c r="AN1093" s="27"/>
      <c r="AO1093" s="27"/>
      <c r="AP1093" s="27"/>
      <c r="AQ1093" s="27"/>
      <c r="AR1093" s="27"/>
      <c r="AS1093" s="27"/>
    </row>
    <row r="1094" ht="14.6" customHeight="1">
      <c r="A1094" s="28"/>
      <c r="B1094" s="46"/>
      <c r="C1094" s="28"/>
      <c r="D1094" s="28"/>
      <c r="E1094" s="28"/>
      <c r="F1094" s="28"/>
      <c r="G1094" s="28"/>
      <c r="H1094" s="28"/>
      <c r="I1094" s="28"/>
      <c r="J1094" s="28"/>
      <c r="K1094" s="28"/>
      <c r="L1094" s="27"/>
      <c r="M1094" s="28"/>
      <c r="N1094" s="28"/>
      <c r="O1094" s="28"/>
      <c r="P1094" s="28"/>
      <c r="Q1094" s="28"/>
      <c r="R1094" s="28"/>
      <c r="S1094" s="28"/>
      <c r="T1094" s="28"/>
      <c r="U1094" s="28"/>
      <c r="V1094" s="28"/>
      <c r="W1094" s="28"/>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row>
    <row r="1095" ht="14.6" customHeight="1">
      <c r="A1095" s="28"/>
      <c r="B1095" s="46"/>
      <c r="C1095" s="28"/>
      <c r="D1095" s="28"/>
      <c r="E1095" s="28"/>
      <c r="F1095" s="28"/>
      <c r="G1095" s="28"/>
      <c r="H1095" s="28"/>
      <c r="I1095" s="28"/>
      <c r="J1095" s="28"/>
      <c r="K1095" s="28"/>
      <c r="L1095" s="27"/>
      <c r="M1095" s="28"/>
      <c r="N1095" s="28"/>
      <c r="O1095" s="28"/>
      <c r="P1095" s="28"/>
      <c r="Q1095" s="28"/>
      <c r="R1095" s="28"/>
      <c r="S1095" s="28"/>
      <c r="T1095" s="28"/>
      <c r="U1095" s="28"/>
      <c r="V1095" s="28"/>
      <c r="W1095" s="28"/>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row>
    <row r="1096" ht="14.6" customHeight="1">
      <c r="A1096" s="28"/>
      <c r="B1096" s="46"/>
      <c r="C1096" s="28"/>
      <c r="D1096" s="28"/>
      <c r="E1096" s="28"/>
      <c r="F1096" s="28"/>
      <c r="G1096" s="28"/>
      <c r="H1096" s="28"/>
      <c r="I1096" s="28"/>
      <c r="J1096" s="28"/>
      <c r="K1096" s="28"/>
      <c r="L1096" s="27"/>
      <c r="M1096" s="28"/>
      <c r="N1096" s="28"/>
      <c r="O1096" s="28"/>
      <c r="P1096" s="28"/>
      <c r="Q1096" s="28"/>
      <c r="R1096" s="28"/>
      <c r="S1096" s="28"/>
      <c r="T1096" s="28"/>
      <c r="U1096" s="28"/>
      <c r="V1096" s="28"/>
      <c r="W1096" s="28"/>
      <c r="X1096" s="27"/>
      <c r="Y1096" s="27"/>
      <c r="Z1096" s="27"/>
      <c r="AA1096" s="27"/>
      <c r="AB1096" s="27"/>
      <c r="AC1096" s="27"/>
      <c r="AD1096" s="27"/>
      <c r="AE1096" s="27"/>
      <c r="AF1096" s="27"/>
      <c r="AG1096" s="27"/>
      <c r="AH1096" s="27"/>
      <c r="AI1096" s="27"/>
      <c r="AJ1096" s="27"/>
      <c r="AK1096" s="27"/>
      <c r="AL1096" s="27"/>
      <c r="AM1096" s="27"/>
      <c r="AN1096" s="27"/>
      <c r="AO1096" s="27"/>
      <c r="AP1096" s="27"/>
      <c r="AQ1096" s="27"/>
      <c r="AR1096" s="27"/>
      <c r="AS1096" s="27"/>
    </row>
    <row r="1097" ht="14.6" customHeight="1">
      <c r="A1097" s="28"/>
      <c r="B1097" s="46"/>
      <c r="C1097" s="28"/>
      <c r="D1097" s="28"/>
      <c r="E1097" s="28"/>
      <c r="F1097" s="28"/>
      <c r="G1097" s="28"/>
      <c r="H1097" s="28"/>
      <c r="I1097" s="28"/>
      <c r="J1097" s="28"/>
      <c r="K1097" s="28"/>
      <c r="L1097" s="27"/>
      <c r="M1097" s="28"/>
      <c r="N1097" s="28"/>
      <c r="O1097" s="28"/>
      <c r="P1097" s="28"/>
      <c r="Q1097" s="28"/>
      <c r="R1097" s="28"/>
      <c r="S1097" s="28"/>
      <c r="T1097" s="28"/>
      <c r="U1097" s="28"/>
      <c r="V1097" s="28"/>
      <c r="W1097" s="28"/>
      <c r="X1097" s="27"/>
      <c r="Y1097" s="27"/>
      <c r="Z1097" s="27"/>
      <c r="AA1097" s="27"/>
      <c r="AB1097" s="27"/>
      <c r="AC1097" s="27"/>
      <c r="AD1097" s="27"/>
      <c r="AE1097" s="27"/>
      <c r="AF1097" s="27"/>
      <c r="AG1097" s="27"/>
      <c r="AH1097" s="27"/>
      <c r="AI1097" s="27"/>
      <c r="AJ1097" s="27"/>
      <c r="AK1097" s="27"/>
      <c r="AL1097" s="27"/>
      <c r="AM1097" s="27"/>
      <c r="AN1097" s="27"/>
      <c r="AO1097" s="27"/>
      <c r="AP1097" s="27"/>
      <c r="AQ1097" s="27"/>
      <c r="AR1097" s="27"/>
      <c r="AS1097" s="27"/>
    </row>
    <row r="1098" ht="14.6" customHeight="1">
      <c r="A1098" s="28"/>
      <c r="B1098" s="46"/>
      <c r="C1098" s="28"/>
      <c r="D1098" s="28"/>
      <c r="E1098" s="28"/>
      <c r="F1098" s="28"/>
      <c r="G1098" s="28"/>
      <c r="H1098" s="28"/>
      <c r="I1098" s="28"/>
      <c r="J1098" s="28"/>
      <c r="K1098" s="28"/>
      <c r="L1098" s="27"/>
      <c r="M1098" s="28"/>
      <c r="N1098" s="28"/>
      <c r="O1098" s="28"/>
      <c r="P1098" s="28"/>
      <c r="Q1098" s="28"/>
      <c r="R1098" s="28"/>
      <c r="S1098" s="28"/>
      <c r="T1098" s="28"/>
      <c r="U1098" s="28"/>
      <c r="V1098" s="28"/>
      <c r="W1098" s="28"/>
      <c r="X1098" s="27"/>
      <c r="Y1098" s="27"/>
      <c r="Z1098" s="27"/>
      <c r="AA1098" s="27"/>
      <c r="AB1098" s="27"/>
      <c r="AC1098" s="27"/>
      <c r="AD1098" s="27"/>
      <c r="AE1098" s="27"/>
      <c r="AF1098" s="27"/>
      <c r="AG1098" s="27"/>
      <c r="AH1098" s="27"/>
      <c r="AI1098" s="27"/>
      <c r="AJ1098" s="27"/>
      <c r="AK1098" s="27"/>
      <c r="AL1098" s="27"/>
      <c r="AM1098" s="27"/>
      <c r="AN1098" s="27"/>
      <c r="AO1098" s="27"/>
      <c r="AP1098" s="27"/>
      <c r="AQ1098" s="27"/>
      <c r="AR1098" s="27"/>
      <c r="AS1098" s="27"/>
    </row>
    <row r="1099" ht="14.6" customHeight="1">
      <c r="A1099" s="28"/>
      <c r="B1099" s="46"/>
      <c r="C1099" s="28"/>
      <c r="D1099" s="28"/>
      <c r="E1099" s="28"/>
      <c r="F1099" s="28"/>
      <c r="G1099" s="28"/>
      <c r="H1099" s="28"/>
      <c r="I1099" s="28"/>
      <c r="J1099" s="28"/>
      <c r="K1099" s="28"/>
      <c r="L1099" s="27"/>
      <c r="M1099" s="28"/>
      <c r="N1099" s="28"/>
      <c r="O1099" s="28"/>
      <c r="P1099" s="28"/>
      <c r="Q1099" s="28"/>
      <c r="R1099" s="28"/>
      <c r="S1099" s="28"/>
      <c r="T1099" s="28"/>
      <c r="U1099" s="28"/>
      <c r="V1099" s="28"/>
      <c r="W1099" s="28"/>
      <c r="X1099" s="27"/>
      <c r="Y1099" s="27"/>
      <c r="Z1099" s="27"/>
      <c r="AA1099" s="27"/>
      <c r="AB1099" s="27"/>
      <c r="AC1099" s="27"/>
      <c r="AD1099" s="27"/>
      <c r="AE1099" s="27"/>
      <c r="AF1099" s="27"/>
      <c r="AG1099" s="27"/>
      <c r="AH1099" s="27"/>
      <c r="AI1099" s="27"/>
      <c r="AJ1099" s="27"/>
      <c r="AK1099" s="27"/>
      <c r="AL1099" s="27"/>
      <c r="AM1099" s="27"/>
      <c r="AN1099" s="27"/>
      <c r="AO1099" s="27"/>
      <c r="AP1099" s="27"/>
      <c r="AQ1099" s="27"/>
      <c r="AR1099" s="27"/>
      <c r="AS1099" s="27"/>
    </row>
    <row r="1100" ht="14.6" customHeight="1">
      <c r="A1100" s="28"/>
      <c r="B1100" s="46"/>
      <c r="C1100" s="28"/>
      <c r="D1100" s="28"/>
      <c r="E1100" s="28"/>
      <c r="F1100" s="28"/>
      <c r="G1100" s="28"/>
      <c r="H1100" s="28"/>
      <c r="I1100" s="28"/>
      <c r="J1100" s="28"/>
      <c r="K1100" s="28"/>
      <c r="L1100" s="27"/>
      <c r="M1100" s="28"/>
      <c r="N1100" s="28"/>
      <c r="O1100" s="28"/>
      <c r="P1100" s="28"/>
      <c r="Q1100" s="28"/>
      <c r="R1100" s="28"/>
      <c r="S1100" s="28"/>
      <c r="T1100" s="28"/>
      <c r="U1100" s="28"/>
      <c r="V1100" s="28"/>
      <c r="W1100" s="28"/>
      <c r="X1100" s="27"/>
      <c r="Y1100" s="27"/>
      <c r="Z1100" s="27"/>
      <c r="AA1100" s="27"/>
      <c r="AB1100" s="27"/>
      <c r="AC1100" s="27"/>
      <c r="AD1100" s="27"/>
      <c r="AE1100" s="27"/>
      <c r="AF1100" s="27"/>
      <c r="AG1100" s="27"/>
      <c r="AH1100" s="27"/>
      <c r="AI1100" s="27"/>
      <c r="AJ1100" s="27"/>
      <c r="AK1100" s="27"/>
      <c r="AL1100" s="27"/>
      <c r="AM1100" s="27"/>
      <c r="AN1100" s="27"/>
      <c r="AO1100" s="27"/>
      <c r="AP1100" s="27"/>
      <c r="AQ1100" s="27"/>
      <c r="AR1100" s="27"/>
      <c r="AS1100" s="27"/>
    </row>
    <row r="1101" ht="14.6" customHeight="1">
      <c r="A1101" s="28"/>
      <c r="B1101" s="46"/>
      <c r="C1101" s="28"/>
      <c r="D1101" s="28"/>
      <c r="E1101" s="28"/>
      <c r="F1101" s="28"/>
      <c r="G1101" s="28"/>
      <c r="H1101" s="28"/>
      <c r="I1101" s="28"/>
      <c r="J1101" s="28"/>
      <c r="K1101" s="28"/>
      <c r="L1101" s="27"/>
      <c r="M1101" s="28"/>
      <c r="N1101" s="28"/>
      <c r="O1101" s="28"/>
      <c r="P1101" s="28"/>
      <c r="Q1101" s="28"/>
      <c r="R1101" s="28"/>
      <c r="S1101" s="28"/>
      <c r="T1101" s="28"/>
      <c r="U1101" s="28"/>
      <c r="V1101" s="28"/>
      <c r="W1101" s="28"/>
      <c r="X1101" s="27"/>
      <c r="Y1101" s="27"/>
      <c r="Z1101" s="27"/>
      <c r="AA1101" s="27"/>
      <c r="AB1101" s="27"/>
      <c r="AC1101" s="27"/>
      <c r="AD1101" s="27"/>
      <c r="AE1101" s="27"/>
      <c r="AF1101" s="27"/>
      <c r="AG1101" s="27"/>
      <c r="AH1101" s="27"/>
      <c r="AI1101" s="27"/>
      <c r="AJ1101" s="27"/>
      <c r="AK1101" s="27"/>
      <c r="AL1101" s="27"/>
      <c r="AM1101" s="27"/>
      <c r="AN1101" s="27"/>
      <c r="AO1101" s="27"/>
      <c r="AP1101" s="27"/>
      <c r="AQ1101" s="27"/>
      <c r="AR1101" s="27"/>
      <c r="AS1101" s="27"/>
    </row>
    <row r="1102" ht="14.6" customHeight="1">
      <c r="A1102" s="28"/>
      <c r="B1102" s="46"/>
      <c r="C1102" s="28"/>
      <c r="D1102" s="28"/>
      <c r="E1102" s="28"/>
      <c r="F1102" s="28"/>
      <c r="G1102" s="28"/>
      <c r="H1102" s="28"/>
      <c r="I1102" s="28"/>
      <c r="J1102" s="28"/>
      <c r="K1102" s="28"/>
      <c r="L1102" s="27"/>
      <c r="M1102" s="28"/>
      <c r="N1102" s="28"/>
      <c r="O1102" s="28"/>
      <c r="P1102" s="28"/>
      <c r="Q1102" s="28"/>
      <c r="R1102" s="28"/>
      <c r="S1102" s="28"/>
      <c r="T1102" s="28"/>
      <c r="U1102" s="28"/>
      <c r="V1102" s="28"/>
      <c r="W1102" s="28"/>
      <c r="X1102" s="27"/>
      <c r="Y1102" s="27"/>
      <c r="Z1102" s="27"/>
      <c r="AA1102" s="27"/>
      <c r="AB1102" s="27"/>
      <c r="AC1102" s="27"/>
      <c r="AD1102" s="27"/>
      <c r="AE1102" s="27"/>
      <c r="AF1102" s="27"/>
      <c r="AG1102" s="27"/>
      <c r="AH1102" s="27"/>
      <c r="AI1102" s="27"/>
      <c r="AJ1102" s="27"/>
      <c r="AK1102" s="27"/>
      <c r="AL1102" s="27"/>
      <c r="AM1102" s="27"/>
      <c r="AN1102" s="27"/>
      <c r="AO1102" s="27"/>
      <c r="AP1102" s="27"/>
      <c r="AQ1102" s="27"/>
      <c r="AR1102" s="27"/>
      <c r="AS1102" s="27"/>
    </row>
    <row r="1103" ht="14.6" customHeight="1">
      <c r="A1103" s="28"/>
      <c r="B1103" s="46"/>
      <c r="C1103" s="28"/>
      <c r="D1103" s="28"/>
      <c r="E1103" s="28"/>
      <c r="F1103" s="28"/>
      <c r="G1103" s="28"/>
      <c r="H1103" s="28"/>
      <c r="I1103" s="28"/>
      <c r="J1103" s="28"/>
      <c r="K1103" s="28"/>
      <c r="L1103" s="27"/>
      <c r="M1103" s="28"/>
      <c r="N1103" s="28"/>
      <c r="O1103" s="28"/>
      <c r="P1103" s="28"/>
      <c r="Q1103" s="28"/>
      <c r="R1103" s="28"/>
      <c r="S1103" s="28"/>
      <c r="T1103" s="28"/>
      <c r="U1103" s="28"/>
      <c r="V1103" s="28"/>
      <c r="W1103" s="28"/>
      <c r="X1103" s="27"/>
      <c r="Y1103" s="27"/>
      <c r="Z1103" s="27"/>
      <c r="AA1103" s="27"/>
      <c r="AB1103" s="27"/>
      <c r="AC1103" s="27"/>
      <c r="AD1103" s="27"/>
      <c r="AE1103" s="27"/>
      <c r="AF1103" s="27"/>
      <c r="AG1103" s="27"/>
      <c r="AH1103" s="27"/>
      <c r="AI1103" s="27"/>
      <c r="AJ1103" s="27"/>
      <c r="AK1103" s="27"/>
      <c r="AL1103" s="27"/>
      <c r="AM1103" s="27"/>
      <c r="AN1103" s="27"/>
      <c r="AO1103" s="27"/>
      <c r="AP1103" s="27"/>
      <c r="AQ1103" s="27"/>
      <c r="AR1103" s="27"/>
      <c r="AS1103" s="27"/>
    </row>
    <row r="1104" ht="14.6" customHeight="1">
      <c r="A1104" s="28"/>
      <c r="B1104" s="46"/>
      <c r="C1104" s="28"/>
      <c r="D1104" s="28"/>
      <c r="E1104" s="28"/>
      <c r="F1104" s="28"/>
      <c r="G1104" s="28"/>
      <c r="H1104" s="28"/>
      <c r="I1104" s="28"/>
      <c r="J1104" s="28"/>
      <c r="K1104" s="28"/>
      <c r="L1104" s="27"/>
      <c r="M1104" s="28"/>
      <c r="N1104" s="28"/>
      <c r="O1104" s="28"/>
      <c r="P1104" s="28"/>
      <c r="Q1104" s="28"/>
      <c r="R1104" s="28"/>
      <c r="S1104" s="28"/>
      <c r="T1104" s="28"/>
      <c r="U1104" s="28"/>
      <c r="V1104" s="28"/>
      <c r="W1104" s="28"/>
      <c r="X1104" s="27"/>
      <c r="Y1104" s="27"/>
      <c r="Z1104" s="27"/>
      <c r="AA1104" s="27"/>
      <c r="AB1104" s="27"/>
      <c r="AC1104" s="27"/>
      <c r="AD1104" s="27"/>
      <c r="AE1104" s="27"/>
      <c r="AF1104" s="27"/>
      <c r="AG1104" s="27"/>
      <c r="AH1104" s="27"/>
      <c r="AI1104" s="27"/>
      <c r="AJ1104" s="27"/>
      <c r="AK1104" s="27"/>
      <c r="AL1104" s="27"/>
      <c r="AM1104" s="27"/>
      <c r="AN1104" s="27"/>
      <c r="AO1104" s="27"/>
      <c r="AP1104" s="27"/>
      <c r="AQ1104" s="27"/>
      <c r="AR1104" s="27"/>
      <c r="AS1104" s="27"/>
    </row>
    <row r="1105" ht="14.6" customHeight="1">
      <c r="A1105" s="28"/>
      <c r="B1105" s="46"/>
      <c r="C1105" s="28"/>
      <c r="D1105" s="28"/>
      <c r="E1105" s="28"/>
      <c r="F1105" s="28"/>
      <c r="G1105" s="28"/>
      <c r="H1105" s="28"/>
      <c r="I1105" s="28"/>
      <c r="J1105" s="28"/>
      <c r="K1105" s="28"/>
      <c r="L1105" s="27"/>
      <c r="M1105" s="28"/>
      <c r="N1105" s="28"/>
      <c r="O1105" s="28"/>
      <c r="P1105" s="28"/>
      <c r="Q1105" s="28"/>
      <c r="R1105" s="28"/>
      <c r="S1105" s="28"/>
      <c r="T1105" s="28"/>
      <c r="U1105" s="28"/>
      <c r="V1105" s="28"/>
      <c r="W1105" s="28"/>
      <c r="X1105" s="27"/>
      <c r="Y1105" s="27"/>
      <c r="Z1105" s="27"/>
      <c r="AA1105" s="27"/>
      <c r="AB1105" s="27"/>
      <c r="AC1105" s="27"/>
      <c r="AD1105" s="27"/>
      <c r="AE1105" s="27"/>
      <c r="AF1105" s="27"/>
      <c r="AG1105" s="27"/>
      <c r="AH1105" s="27"/>
      <c r="AI1105" s="27"/>
      <c r="AJ1105" s="27"/>
      <c r="AK1105" s="27"/>
      <c r="AL1105" s="27"/>
      <c r="AM1105" s="27"/>
      <c r="AN1105" s="27"/>
      <c r="AO1105" s="27"/>
      <c r="AP1105" s="27"/>
      <c r="AQ1105" s="27"/>
      <c r="AR1105" s="27"/>
      <c r="AS1105" s="27"/>
    </row>
    <row r="1106" ht="14.6" customHeight="1">
      <c r="A1106" s="28"/>
      <c r="B1106" s="46"/>
      <c r="C1106" s="28"/>
      <c r="D1106" s="28"/>
      <c r="E1106" s="28"/>
      <c r="F1106" s="28"/>
      <c r="G1106" s="28"/>
      <c r="H1106" s="28"/>
      <c r="I1106" s="28"/>
      <c r="J1106" s="28"/>
      <c r="K1106" s="28"/>
      <c r="L1106" s="27"/>
      <c r="M1106" s="28"/>
      <c r="N1106" s="28"/>
      <c r="O1106" s="28"/>
      <c r="P1106" s="28"/>
      <c r="Q1106" s="28"/>
      <c r="R1106" s="28"/>
      <c r="S1106" s="28"/>
      <c r="T1106" s="28"/>
      <c r="U1106" s="28"/>
      <c r="V1106" s="28"/>
      <c r="W1106" s="28"/>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row>
    <row r="1107" ht="14.6" customHeight="1">
      <c r="A1107" s="28"/>
      <c r="B1107" s="46"/>
      <c r="C1107" s="28"/>
      <c r="D1107" s="28"/>
      <c r="E1107" s="28"/>
      <c r="F1107" s="28"/>
      <c r="G1107" s="28"/>
      <c r="H1107" s="28"/>
      <c r="I1107" s="28"/>
      <c r="J1107" s="28"/>
      <c r="K1107" s="28"/>
      <c r="L1107" s="27"/>
      <c r="M1107" s="28"/>
      <c r="N1107" s="28"/>
      <c r="O1107" s="28"/>
      <c r="P1107" s="28"/>
      <c r="Q1107" s="28"/>
      <c r="R1107" s="28"/>
      <c r="S1107" s="28"/>
      <c r="T1107" s="28"/>
      <c r="U1107" s="28"/>
      <c r="V1107" s="28"/>
      <c r="W1107" s="28"/>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row>
    <row r="1108" ht="14.6" customHeight="1">
      <c r="A1108" s="28"/>
      <c r="B1108" s="46"/>
      <c r="C1108" s="28"/>
      <c r="D1108" s="28"/>
      <c r="E1108" s="28"/>
      <c r="F1108" s="28"/>
      <c r="G1108" s="28"/>
      <c r="H1108" s="28"/>
      <c r="I1108" s="28"/>
      <c r="J1108" s="28"/>
      <c r="K1108" s="28"/>
      <c r="L1108" s="27"/>
      <c r="M1108" s="28"/>
      <c r="N1108" s="28"/>
      <c r="O1108" s="28"/>
      <c r="P1108" s="28"/>
      <c r="Q1108" s="28"/>
      <c r="R1108" s="28"/>
      <c r="S1108" s="28"/>
      <c r="T1108" s="28"/>
      <c r="U1108" s="28"/>
      <c r="V1108" s="28"/>
      <c r="W1108" s="28"/>
      <c r="X1108" s="27"/>
      <c r="Y1108" s="27"/>
      <c r="Z1108" s="27"/>
      <c r="AA1108" s="27"/>
      <c r="AB1108" s="27"/>
      <c r="AC1108" s="27"/>
      <c r="AD1108" s="27"/>
      <c r="AE1108" s="27"/>
      <c r="AF1108" s="27"/>
      <c r="AG1108" s="27"/>
      <c r="AH1108" s="27"/>
      <c r="AI1108" s="27"/>
      <c r="AJ1108" s="27"/>
      <c r="AK1108" s="27"/>
      <c r="AL1108" s="27"/>
      <c r="AM1108" s="27"/>
      <c r="AN1108" s="27"/>
      <c r="AO1108" s="27"/>
      <c r="AP1108" s="27"/>
      <c r="AQ1108" s="27"/>
      <c r="AR1108" s="27"/>
      <c r="AS1108" s="27"/>
    </row>
    <row r="1109" ht="14.6" customHeight="1">
      <c r="A1109" s="28"/>
      <c r="B1109" s="46"/>
      <c r="C1109" s="28"/>
      <c r="D1109" s="28"/>
      <c r="E1109" s="28"/>
      <c r="F1109" s="28"/>
      <c r="G1109" s="28"/>
      <c r="H1109" s="28"/>
      <c r="I1109" s="28"/>
      <c r="J1109" s="28"/>
      <c r="K1109" s="28"/>
      <c r="L1109" s="27"/>
      <c r="M1109" s="28"/>
      <c r="N1109" s="28"/>
      <c r="O1109" s="28"/>
      <c r="P1109" s="28"/>
      <c r="Q1109" s="28"/>
      <c r="R1109" s="28"/>
      <c r="S1109" s="28"/>
      <c r="T1109" s="28"/>
      <c r="U1109" s="28"/>
      <c r="V1109" s="28"/>
      <c r="W1109" s="28"/>
      <c r="X1109" s="27"/>
      <c r="Y1109" s="27"/>
      <c r="Z1109" s="27"/>
      <c r="AA1109" s="27"/>
      <c r="AB1109" s="27"/>
      <c r="AC1109" s="27"/>
      <c r="AD1109" s="27"/>
      <c r="AE1109" s="27"/>
      <c r="AF1109" s="27"/>
      <c r="AG1109" s="27"/>
      <c r="AH1109" s="27"/>
      <c r="AI1109" s="27"/>
      <c r="AJ1109" s="27"/>
      <c r="AK1109" s="27"/>
      <c r="AL1109" s="27"/>
      <c r="AM1109" s="27"/>
      <c r="AN1109" s="27"/>
      <c r="AO1109" s="27"/>
      <c r="AP1109" s="27"/>
      <c r="AQ1109" s="27"/>
      <c r="AR1109" s="27"/>
      <c r="AS1109" s="27"/>
    </row>
    <row r="1110" ht="14.6" customHeight="1">
      <c r="A1110" s="28"/>
      <c r="B1110" s="46"/>
      <c r="C1110" s="28"/>
      <c r="D1110" s="28"/>
      <c r="E1110" s="28"/>
      <c r="F1110" s="28"/>
      <c r="G1110" s="28"/>
      <c r="H1110" s="28"/>
      <c r="I1110" s="28"/>
      <c r="J1110" s="28"/>
      <c r="K1110" s="28"/>
      <c r="L1110" s="27"/>
      <c r="M1110" s="28"/>
      <c r="N1110" s="28"/>
      <c r="O1110" s="28"/>
      <c r="P1110" s="28"/>
      <c r="Q1110" s="28"/>
      <c r="R1110" s="28"/>
      <c r="S1110" s="28"/>
      <c r="T1110" s="28"/>
      <c r="U1110" s="28"/>
      <c r="V1110" s="28"/>
      <c r="W1110" s="28"/>
      <c r="X1110" s="27"/>
      <c r="Y1110" s="27"/>
      <c r="Z1110" s="27"/>
      <c r="AA1110" s="27"/>
      <c r="AB1110" s="27"/>
      <c r="AC1110" s="27"/>
      <c r="AD1110" s="27"/>
      <c r="AE1110" s="27"/>
      <c r="AF1110" s="27"/>
      <c r="AG1110" s="27"/>
      <c r="AH1110" s="27"/>
      <c r="AI1110" s="27"/>
      <c r="AJ1110" s="27"/>
      <c r="AK1110" s="27"/>
      <c r="AL1110" s="27"/>
      <c r="AM1110" s="27"/>
      <c r="AN1110" s="27"/>
      <c r="AO1110" s="27"/>
      <c r="AP1110" s="27"/>
      <c r="AQ1110" s="27"/>
      <c r="AR1110" s="27"/>
      <c r="AS1110" s="27"/>
    </row>
    <row r="1111" ht="14.6" customHeight="1">
      <c r="A1111" s="28"/>
      <c r="B1111" s="46"/>
      <c r="C1111" s="28"/>
      <c r="D1111" s="28"/>
      <c r="E1111" s="28"/>
      <c r="F1111" s="28"/>
      <c r="G1111" s="28"/>
      <c r="H1111" s="28"/>
      <c r="I1111" s="28"/>
      <c r="J1111" s="28"/>
      <c r="K1111" s="28"/>
      <c r="L1111" s="27"/>
      <c r="M1111" s="28"/>
      <c r="N1111" s="28"/>
      <c r="O1111" s="28"/>
      <c r="P1111" s="28"/>
      <c r="Q1111" s="28"/>
      <c r="R1111" s="28"/>
      <c r="S1111" s="28"/>
      <c r="T1111" s="28"/>
      <c r="U1111" s="28"/>
      <c r="V1111" s="28"/>
      <c r="W1111" s="28"/>
      <c r="X1111" s="27"/>
      <c r="Y1111" s="27"/>
      <c r="Z1111" s="27"/>
      <c r="AA1111" s="27"/>
      <c r="AB1111" s="27"/>
      <c r="AC1111" s="27"/>
      <c r="AD1111" s="27"/>
      <c r="AE1111" s="27"/>
      <c r="AF1111" s="27"/>
      <c r="AG1111" s="27"/>
      <c r="AH1111" s="27"/>
      <c r="AI1111" s="27"/>
      <c r="AJ1111" s="27"/>
      <c r="AK1111" s="27"/>
      <c r="AL1111" s="27"/>
      <c r="AM1111" s="27"/>
      <c r="AN1111" s="27"/>
      <c r="AO1111" s="27"/>
      <c r="AP1111" s="27"/>
      <c r="AQ1111" s="27"/>
      <c r="AR1111" s="27"/>
      <c r="AS1111" s="27"/>
    </row>
    <row r="1112" ht="14.6" customHeight="1">
      <c r="A1112" s="28"/>
      <c r="B1112" s="46"/>
      <c r="C1112" s="28"/>
      <c r="D1112" s="28"/>
      <c r="E1112" s="28"/>
      <c r="F1112" s="28"/>
      <c r="G1112" s="28"/>
      <c r="H1112" s="28"/>
      <c r="I1112" s="28"/>
      <c r="J1112" s="28"/>
      <c r="K1112" s="28"/>
      <c r="L1112" s="27"/>
      <c r="M1112" s="28"/>
      <c r="N1112" s="28"/>
      <c r="O1112" s="28"/>
      <c r="P1112" s="28"/>
      <c r="Q1112" s="28"/>
      <c r="R1112" s="28"/>
      <c r="S1112" s="28"/>
      <c r="T1112" s="28"/>
      <c r="U1112" s="28"/>
      <c r="V1112" s="28"/>
      <c r="W1112" s="28"/>
      <c r="X1112" s="27"/>
      <c r="Y1112" s="27"/>
      <c r="Z1112" s="27"/>
      <c r="AA1112" s="27"/>
      <c r="AB1112" s="27"/>
      <c r="AC1112" s="27"/>
      <c r="AD1112" s="27"/>
      <c r="AE1112" s="27"/>
      <c r="AF1112" s="27"/>
      <c r="AG1112" s="27"/>
      <c r="AH1112" s="27"/>
      <c r="AI1112" s="27"/>
      <c r="AJ1112" s="27"/>
      <c r="AK1112" s="27"/>
      <c r="AL1112" s="27"/>
      <c r="AM1112" s="27"/>
      <c r="AN1112" s="27"/>
      <c r="AO1112" s="27"/>
      <c r="AP1112" s="27"/>
      <c r="AQ1112" s="27"/>
      <c r="AR1112" s="27"/>
      <c r="AS1112" s="27"/>
    </row>
    <row r="1113" ht="14.6" customHeight="1">
      <c r="A1113" s="28"/>
      <c r="B1113" s="46"/>
      <c r="C1113" s="28"/>
      <c r="D1113" s="28"/>
      <c r="E1113" s="28"/>
      <c r="F1113" s="28"/>
      <c r="G1113" s="28"/>
      <c r="H1113" s="28"/>
      <c r="I1113" s="28"/>
      <c r="J1113" s="28"/>
      <c r="K1113" s="28"/>
      <c r="L1113" s="27"/>
      <c r="M1113" s="28"/>
      <c r="N1113" s="28"/>
      <c r="O1113" s="28"/>
      <c r="P1113" s="28"/>
      <c r="Q1113" s="28"/>
      <c r="R1113" s="28"/>
      <c r="S1113" s="28"/>
      <c r="T1113" s="28"/>
      <c r="U1113" s="28"/>
      <c r="V1113" s="28"/>
      <c r="W1113" s="28"/>
      <c r="X1113" s="27"/>
      <c r="Y1113" s="27"/>
      <c r="Z1113" s="27"/>
      <c r="AA1113" s="27"/>
      <c r="AB1113" s="27"/>
      <c r="AC1113" s="27"/>
      <c r="AD1113" s="27"/>
      <c r="AE1113" s="27"/>
      <c r="AF1113" s="27"/>
      <c r="AG1113" s="27"/>
      <c r="AH1113" s="27"/>
      <c r="AI1113" s="27"/>
      <c r="AJ1113" s="27"/>
      <c r="AK1113" s="27"/>
      <c r="AL1113" s="27"/>
      <c r="AM1113" s="27"/>
      <c r="AN1113" s="27"/>
      <c r="AO1113" s="27"/>
      <c r="AP1113" s="27"/>
      <c r="AQ1113" s="27"/>
      <c r="AR1113" s="27"/>
      <c r="AS1113" s="27"/>
    </row>
    <row r="1114" ht="14.6" customHeight="1">
      <c r="A1114" s="28"/>
      <c r="B1114" s="46"/>
      <c r="C1114" s="28"/>
      <c r="D1114" s="28"/>
      <c r="E1114" s="28"/>
      <c r="F1114" s="28"/>
      <c r="G1114" s="28"/>
      <c r="H1114" s="28"/>
      <c r="I1114" s="28"/>
      <c r="J1114" s="28"/>
      <c r="K1114" s="28"/>
      <c r="L1114" s="27"/>
      <c r="M1114" s="28"/>
      <c r="N1114" s="28"/>
      <c r="O1114" s="28"/>
      <c r="P1114" s="28"/>
      <c r="Q1114" s="28"/>
      <c r="R1114" s="28"/>
      <c r="S1114" s="28"/>
      <c r="T1114" s="28"/>
      <c r="U1114" s="28"/>
      <c r="V1114" s="28"/>
      <c r="W1114" s="28"/>
      <c r="X1114" s="27"/>
      <c r="Y1114" s="27"/>
      <c r="Z1114" s="27"/>
      <c r="AA1114" s="27"/>
      <c r="AB1114" s="27"/>
      <c r="AC1114" s="27"/>
      <c r="AD1114" s="27"/>
      <c r="AE1114" s="27"/>
      <c r="AF1114" s="27"/>
      <c r="AG1114" s="27"/>
      <c r="AH1114" s="27"/>
      <c r="AI1114" s="27"/>
      <c r="AJ1114" s="27"/>
      <c r="AK1114" s="27"/>
      <c r="AL1114" s="27"/>
      <c r="AM1114" s="27"/>
      <c r="AN1114" s="27"/>
      <c r="AO1114" s="27"/>
      <c r="AP1114" s="27"/>
      <c r="AQ1114" s="27"/>
      <c r="AR1114" s="27"/>
      <c r="AS1114" s="27"/>
    </row>
    <row r="1115" ht="14.6" customHeight="1">
      <c r="A1115" s="28"/>
      <c r="B1115" s="46"/>
      <c r="C1115" s="28"/>
      <c r="D1115" s="28"/>
      <c r="E1115" s="28"/>
      <c r="F1115" s="28"/>
      <c r="G1115" s="28"/>
      <c r="H1115" s="28"/>
      <c r="I1115" s="28"/>
      <c r="J1115" s="28"/>
      <c r="K1115" s="28"/>
      <c r="L1115" s="27"/>
      <c r="M1115" s="28"/>
      <c r="N1115" s="28"/>
      <c r="O1115" s="28"/>
      <c r="P1115" s="28"/>
      <c r="Q1115" s="28"/>
      <c r="R1115" s="28"/>
      <c r="S1115" s="28"/>
      <c r="T1115" s="28"/>
      <c r="U1115" s="28"/>
      <c r="V1115" s="28"/>
      <c r="W1115" s="28"/>
      <c r="X1115" s="27"/>
      <c r="Y1115" s="27"/>
      <c r="Z1115" s="27"/>
      <c r="AA1115" s="27"/>
      <c r="AB1115" s="27"/>
      <c r="AC1115" s="27"/>
      <c r="AD1115" s="27"/>
      <c r="AE1115" s="27"/>
      <c r="AF1115" s="27"/>
      <c r="AG1115" s="27"/>
      <c r="AH1115" s="27"/>
      <c r="AI1115" s="27"/>
      <c r="AJ1115" s="27"/>
      <c r="AK1115" s="27"/>
      <c r="AL1115" s="27"/>
      <c r="AM1115" s="27"/>
      <c r="AN1115" s="27"/>
      <c r="AO1115" s="27"/>
      <c r="AP1115" s="27"/>
      <c r="AQ1115" s="27"/>
      <c r="AR1115" s="27"/>
      <c r="AS1115" s="27"/>
    </row>
    <row r="1116" ht="14.6" customHeight="1">
      <c r="A1116" s="28"/>
      <c r="B1116" s="46"/>
      <c r="C1116" s="28"/>
      <c r="D1116" s="28"/>
      <c r="E1116" s="28"/>
      <c r="F1116" s="28"/>
      <c r="G1116" s="28"/>
      <c r="H1116" s="28"/>
      <c r="I1116" s="28"/>
      <c r="J1116" s="28"/>
      <c r="K1116" s="28"/>
      <c r="L1116" s="27"/>
      <c r="M1116" s="28"/>
      <c r="N1116" s="28"/>
      <c r="O1116" s="28"/>
      <c r="P1116" s="28"/>
      <c r="Q1116" s="28"/>
      <c r="R1116" s="28"/>
      <c r="S1116" s="28"/>
      <c r="T1116" s="28"/>
      <c r="U1116" s="28"/>
      <c r="V1116" s="28"/>
      <c r="W1116" s="28"/>
      <c r="X1116" s="27"/>
      <c r="Y1116" s="27"/>
      <c r="Z1116" s="27"/>
      <c r="AA1116" s="27"/>
      <c r="AB1116" s="27"/>
      <c r="AC1116" s="27"/>
      <c r="AD1116" s="27"/>
      <c r="AE1116" s="27"/>
      <c r="AF1116" s="27"/>
      <c r="AG1116" s="27"/>
      <c r="AH1116" s="27"/>
      <c r="AI1116" s="27"/>
      <c r="AJ1116" s="27"/>
      <c r="AK1116" s="27"/>
      <c r="AL1116" s="27"/>
      <c r="AM1116" s="27"/>
      <c r="AN1116" s="27"/>
      <c r="AO1116" s="27"/>
      <c r="AP1116" s="27"/>
      <c r="AQ1116" s="27"/>
      <c r="AR1116" s="27"/>
      <c r="AS1116" s="27"/>
    </row>
    <row r="1117" ht="14.6" customHeight="1">
      <c r="A1117" s="28"/>
      <c r="B1117" s="46"/>
      <c r="C1117" s="28"/>
      <c r="D1117" s="28"/>
      <c r="E1117" s="28"/>
      <c r="F1117" s="28"/>
      <c r="G1117" s="28"/>
      <c r="H1117" s="28"/>
      <c r="I1117" s="28"/>
      <c r="J1117" s="28"/>
      <c r="K1117" s="28"/>
      <c r="L1117" s="27"/>
      <c r="M1117" s="28"/>
      <c r="N1117" s="28"/>
      <c r="O1117" s="28"/>
      <c r="P1117" s="28"/>
      <c r="Q1117" s="28"/>
      <c r="R1117" s="28"/>
      <c r="S1117" s="28"/>
      <c r="T1117" s="28"/>
      <c r="U1117" s="28"/>
      <c r="V1117" s="28"/>
      <c r="W1117" s="28"/>
      <c r="X1117" s="27"/>
      <c r="Y1117" s="27"/>
      <c r="Z1117" s="27"/>
      <c r="AA1117" s="27"/>
      <c r="AB1117" s="27"/>
      <c r="AC1117" s="27"/>
      <c r="AD1117" s="27"/>
      <c r="AE1117" s="27"/>
      <c r="AF1117" s="27"/>
      <c r="AG1117" s="27"/>
      <c r="AH1117" s="27"/>
      <c r="AI1117" s="27"/>
      <c r="AJ1117" s="27"/>
      <c r="AK1117" s="27"/>
      <c r="AL1117" s="27"/>
      <c r="AM1117" s="27"/>
      <c r="AN1117" s="27"/>
      <c r="AO1117" s="27"/>
      <c r="AP1117" s="27"/>
      <c r="AQ1117" s="27"/>
      <c r="AR1117" s="27"/>
      <c r="AS1117" s="27"/>
    </row>
    <row r="1118" ht="14.6" customHeight="1">
      <c r="A1118" s="28"/>
      <c r="B1118" s="46"/>
      <c r="C1118" s="28"/>
      <c r="D1118" s="28"/>
      <c r="E1118" s="28"/>
      <c r="F1118" s="28"/>
      <c r="G1118" s="28"/>
      <c r="H1118" s="28"/>
      <c r="I1118" s="28"/>
      <c r="J1118" s="28"/>
      <c r="K1118" s="28"/>
      <c r="L1118" s="27"/>
      <c r="M1118" s="28"/>
      <c r="N1118" s="28"/>
      <c r="O1118" s="28"/>
      <c r="P1118" s="28"/>
      <c r="Q1118" s="28"/>
      <c r="R1118" s="28"/>
      <c r="S1118" s="28"/>
      <c r="T1118" s="28"/>
      <c r="U1118" s="28"/>
      <c r="V1118" s="28"/>
      <c r="W1118" s="28"/>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row>
    <row r="1119" ht="14.6" customHeight="1">
      <c r="A1119" s="28"/>
      <c r="B1119" s="46"/>
      <c r="C1119" s="28"/>
      <c r="D1119" s="28"/>
      <c r="E1119" s="28"/>
      <c r="F1119" s="28"/>
      <c r="G1119" s="28"/>
      <c r="H1119" s="28"/>
      <c r="I1119" s="28"/>
      <c r="J1119" s="28"/>
      <c r="K1119" s="28"/>
      <c r="L1119" s="27"/>
      <c r="M1119" s="28"/>
      <c r="N1119" s="28"/>
      <c r="O1119" s="28"/>
      <c r="P1119" s="28"/>
      <c r="Q1119" s="28"/>
      <c r="R1119" s="28"/>
      <c r="S1119" s="28"/>
      <c r="T1119" s="28"/>
      <c r="U1119" s="28"/>
      <c r="V1119" s="28"/>
      <c r="W1119" s="28"/>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row>
    <row r="1120" ht="14.6" customHeight="1">
      <c r="A1120" s="28"/>
      <c r="B1120" s="46"/>
      <c r="C1120" s="28"/>
      <c r="D1120" s="28"/>
      <c r="E1120" s="28"/>
      <c r="F1120" s="28"/>
      <c r="G1120" s="28"/>
      <c r="H1120" s="28"/>
      <c r="I1120" s="28"/>
      <c r="J1120" s="28"/>
      <c r="K1120" s="28"/>
      <c r="L1120" s="27"/>
      <c r="M1120" s="28"/>
      <c r="N1120" s="28"/>
      <c r="O1120" s="28"/>
      <c r="P1120" s="28"/>
      <c r="Q1120" s="28"/>
      <c r="R1120" s="28"/>
      <c r="S1120" s="28"/>
      <c r="T1120" s="28"/>
      <c r="U1120" s="28"/>
      <c r="V1120" s="28"/>
      <c r="W1120" s="28"/>
      <c r="X1120" s="27"/>
      <c r="Y1120" s="27"/>
      <c r="Z1120" s="27"/>
      <c r="AA1120" s="27"/>
      <c r="AB1120" s="27"/>
      <c r="AC1120" s="27"/>
      <c r="AD1120" s="27"/>
      <c r="AE1120" s="27"/>
      <c r="AF1120" s="27"/>
      <c r="AG1120" s="27"/>
      <c r="AH1120" s="27"/>
      <c r="AI1120" s="27"/>
      <c r="AJ1120" s="27"/>
      <c r="AK1120" s="27"/>
      <c r="AL1120" s="27"/>
      <c r="AM1120" s="27"/>
      <c r="AN1120" s="27"/>
      <c r="AO1120" s="27"/>
      <c r="AP1120" s="27"/>
      <c r="AQ1120" s="27"/>
      <c r="AR1120" s="27"/>
      <c r="AS1120" s="27"/>
    </row>
    <row r="1121" ht="14.6" customHeight="1">
      <c r="A1121" s="28"/>
      <c r="B1121" s="46"/>
      <c r="C1121" s="28"/>
      <c r="D1121" s="28"/>
      <c r="E1121" s="28"/>
      <c r="F1121" s="28"/>
      <c r="G1121" s="28"/>
      <c r="H1121" s="28"/>
      <c r="I1121" s="28"/>
      <c r="J1121" s="28"/>
      <c r="K1121" s="28"/>
      <c r="L1121" s="27"/>
      <c r="M1121" s="28"/>
      <c r="N1121" s="28"/>
      <c r="O1121" s="28"/>
      <c r="P1121" s="28"/>
      <c r="Q1121" s="28"/>
      <c r="R1121" s="28"/>
      <c r="S1121" s="28"/>
      <c r="T1121" s="28"/>
      <c r="U1121" s="28"/>
      <c r="V1121" s="28"/>
      <c r="W1121" s="28"/>
      <c r="X1121" s="27"/>
      <c r="Y1121" s="27"/>
      <c r="Z1121" s="27"/>
      <c r="AA1121" s="27"/>
      <c r="AB1121" s="27"/>
      <c r="AC1121" s="27"/>
      <c r="AD1121" s="27"/>
      <c r="AE1121" s="27"/>
      <c r="AF1121" s="27"/>
      <c r="AG1121" s="27"/>
      <c r="AH1121" s="27"/>
      <c r="AI1121" s="27"/>
      <c r="AJ1121" s="27"/>
      <c r="AK1121" s="27"/>
      <c r="AL1121" s="27"/>
      <c r="AM1121" s="27"/>
      <c r="AN1121" s="27"/>
      <c r="AO1121" s="27"/>
      <c r="AP1121" s="27"/>
      <c r="AQ1121" s="27"/>
      <c r="AR1121" s="27"/>
      <c r="AS1121" s="27"/>
    </row>
    <row r="1122" ht="14.6" customHeight="1">
      <c r="A1122" s="28"/>
      <c r="B1122" s="46"/>
      <c r="C1122" s="28"/>
      <c r="D1122" s="28"/>
      <c r="E1122" s="28"/>
      <c r="F1122" s="28"/>
      <c r="G1122" s="28"/>
      <c r="H1122" s="28"/>
      <c r="I1122" s="28"/>
      <c r="J1122" s="28"/>
      <c r="K1122" s="28"/>
      <c r="L1122" s="27"/>
      <c r="M1122" s="28"/>
      <c r="N1122" s="28"/>
      <c r="O1122" s="28"/>
      <c r="P1122" s="28"/>
      <c r="Q1122" s="28"/>
      <c r="R1122" s="28"/>
      <c r="S1122" s="28"/>
      <c r="T1122" s="28"/>
      <c r="U1122" s="28"/>
      <c r="V1122" s="28"/>
      <c r="W1122" s="28"/>
      <c r="X1122" s="27"/>
      <c r="Y1122" s="27"/>
      <c r="Z1122" s="27"/>
      <c r="AA1122" s="27"/>
      <c r="AB1122" s="27"/>
      <c r="AC1122" s="27"/>
      <c r="AD1122" s="27"/>
      <c r="AE1122" s="27"/>
      <c r="AF1122" s="27"/>
      <c r="AG1122" s="27"/>
      <c r="AH1122" s="27"/>
      <c r="AI1122" s="27"/>
      <c r="AJ1122" s="27"/>
      <c r="AK1122" s="27"/>
      <c r="AL1122" s="27"/>
      <c r="AM1122" s="27"/>
      <c r="AN1122" s="27"/>
      <c r="AO1122" s="27"/>
      <c r="AP1122" s="27"/>
      <c r="AQ1122" s="27"/>
      <c r="AR1122" s="27"/>
      <c r="AS1122" s="27"/>
    </row>
    <row r="1123" ht="14.6" customHeight="1">
      <c r="A1123" s="28"/>
      <c r="B1123" s="46"/>
      <c r="C1123" s="28"/>
      <c r="D1123" s="28"/>
      <c r="E1123" s="28"/>
      <c r="F1123" s="28"/>
      <c r="G1123" s="28"/>
      <c r="H1123" s="28"/>
      <c r="I1123" s="28"/>
      <c r="J1123" s="28"/>
      <c r="K1123" s="28"/>
      <c r="L1123" s="27"/>
      <c r="M1123" s="28"/>
      <c r="N1123" s="28"/>
      <c r="O1123" s="28"/>
      <c r="P1123" s="28"/>
      <c r="Q1123" s="28"/>
      <c r="R1123" s="28"/>
      <c r="S1123" s="28"/>
      <c r="T1123" s="28"/>
      <c r="U1123" s="28"/>
      <c r="V1123" s="28"/>
      <c r="W1123" s="28"/>
      <c r="X1123" s="27"/>
      <c r="Y1123" s="27"/>
      <c r="Z1123" s="27"/>
      <c r="AA1123" s="27"/>
      <c r="AB1123" s="27"/>
      <c r="AC1123" s="27"/>
      <c r="AD1123" s="27"/>
      <c r="AE1123" s="27"/>
      <c r="AF1123" s="27"/>
      <c r="AG1123" s="27"/>
      <c r="AH1123" s="27"/>
      <c r="AI1123" s="27"/>
      <c r="AJ1123" s="27"/>
      <c r="AK1123" s="27"/>
      <c r="AL1123" s="27"/>
      <c r="AM1123" s="27"/>
      <c r="AN1123" s="27"/>
      <c r="AO1123" s="27"/>
      <c r="AP1123" s="27"/>
      <c r="AQ1123" s="27"/>
      <c r="AR1123" s="27"/>
      <c r="AS1123" s="27"/>
    </row>
    <row r="1124" ht="14.6" customHeight="1">
      <c r="A1124" s="28"/>
      <c r="B1124" s="46"/>
      <c r="C1124" s="28"/>
      <c r="D1124" s="28"/>
      <c r="E1124" s="28"/>
      <c r="F1124" s="28"/>
      <c r="G1124" s="28"/>
      <c r="H1124" s="28"/>
      <c r="I1124" s="28"/>
      <c r="J1124" s="28"/>
      <c r="K1124" s="28"/>
      <c r="L1124" s="27"/>
      <c r="M1124" s="28"/>
      <c r="N1124" s="28"/>
      <c r="O1124" s="28"/>
      <c r="P1124" s="28"/>
      <c r="Q1124" s="28"/>
      <c r="R1124" s="28"/>
      <c r="S1124" s="28"/>
      <c r="T1124" s="28"/>
      <c r="U1124" s="28"/>
      <c r="V1124" s="28"/>
      <c r="W1124" s="28"/>
      <c r="X1124" s="27"/>
      <c r="Y1124" s="27"/>
      <c r="Z1124" s="27"/>
      <c r="AA1124" s="27"/>
      <c r="AB1124" s="27"/>
      <c r="AC1124" s="27"/>
      <c r="AD1124" s="27"/>
      <c r="AE1124" s="27"/>
      <c r="AF1124" s="27"/>
      <c r="AG1124" s="27"/>
      <c r="AH1124" s="27"/>
      <c r="AI1124" s="27"/>
      <c r="AJ1124" s="27"/>
      <c r="AK1124" s="27"/>
      <c r="AL1124" s="27"/>
      <c r="AM1124" s="27"/>
      <c r="AN1124" s="27"/>
      <c r="AO1124" s="27"/>
      <c r="AP1124" s="27"/>
      <c r="AQ1124" s="27"/>
      <c r="AR1124" s="27"/>
      <c r="AS1124" s="27"/>
    </row>
    <row r="1125" ht="14.6" customHeight="1">
      <c r="A1125" s="28"/>
      <c r="B1125" s="46"/>
      <c r="C1125" s="28"/>
      <c r="D1125" s="28"/>
      <c r="E1125" s="28"/>
      <c r="F1125" s="28"/>
      <c r="G1125" s="28"/>
      <c r="H1125" s="28"/>
      <c r="I1125" s="28"/>
      <c r="J1125" s="28"/>
      <c r="K1125" s="28"/>
      <c r="L1125" s="27"/>
      <c r="M1125" s="28"/>
      <c r="N1125" s="28"/>
      <c r="O1125" s="28"/>
      <c r="P1125" s="28"/>
      <c r="Q1125" s="28"/>
      <c r="R1125" s="28"/>
      <c r="S1125" s="28"/>
      <c r="T1125" s="28"/>
      <c r="U1125" s="28"/>
      <c r="V1125" s="28"/>
      <c r="W1125" s="28"/>
      <c r="X1125" s="27"/>
      <c r="Y1125" s="27"/>
      <c r="Z1125" s="27"/>
      <c r="AA1125" s="27"/>
      <c r="AB1125" s="27"/>
      <c r="AC1125" s="27"/>
      <c r="AD1125" s="27"/>
      <c r="AE1125" s="27"/>
      <c r="AF1125" s="27"/>
      <c r="AG1125" s="27"/>
      <c r="AH1125" s="27"/>
      <c r="AI1125" s="27"/>
      <c r="AJ1125" s="27"/>
      <c r="AK1125" s="27"/>
      <c r="AL1125" s="27"/>
      <c r="AM1125" s="27"/>
      <c r="AN1125" s="27"/>
      <c r="AO1125" s="27"/>
      <c r="AP1125" s="27"/>
      <c r="AQ1125" s="27"/>
      <c r="AR1125" s="27"/>
      <c r="AS1125" s="27"/>
    </row>
    <row r="1126" ht="14.6" customHeight="1">
      <c r="A1126" s="28"/>
      <c r="B1126" s="46"/>
      <c r="C1126" s="28"/>
      <c r="D1126" s="28"/>
      <c r="E1126" s="28"/>
      <c r="F1126" s="28"/>
      <c r="G1126" s="28"/>
      <c r="H1126" s="28"/>
      <c r="I1126" s="28"/>
      <c r="J1126" s="28"/>
      <c r="K1126" s="28"/>
      <c r="L1126" s="27"/>
      <c r="M1126" s="28"/>
      <c r="N1126" s="28"/>
      <c r="O1126" s="28"/>
      <c r="P1126" s="28"/>
      <c r="Q1126" s="28"/>
      <c r="R1126" s="28"/>
      <c r="S1126" s="28"/>
      <c r="T1126" s="28"/>
      <c r="U1126" s="28"/>
      <c r="V1126" s="28"/>
      <c r="W1126" s="28"/>
      <c r="X1126" s="27"/>
      <c r="Y1126" s="27"/>
      <c r="Z1126" s="27"/>
      <c r="AA1126" s="27"/>
      <c r="AB1126" s="27"/>
      <c r="AC1126" s="27"/>
      <c r="AD1126" s="27"/>
      <c r="AE1126" s="27"/>
      <c r="AF1126" s="27"/>
      <c r="AG1126" s="27"/>
      <c r="AH1126" s="27"/>
      <c r="AI1126" s="27"/>
      <c r="AJ1126" s="27"/>
      <c r="AK1126" s="27"/>
      <c r="AL1126" s="27"/>
      <c r="AM1126" s="27"/>
      <c r="AN1126" s="27"/>
      <c r="AO1126" s="27"/>
      <c r="AP1126" s="27"/>
      <c r="AQ1126" s="27"/>
      <c r="AR1126" s="27"/>
      <c r="AS1126" s="27"/>
    </row>
    <row r="1127" ht="14.6" customHeight="1">
      <c r="A1127" s="28"/>
      <c r="B1127" s="46"/>
      <c r="C1127" s="28"/>
      <c r="D1127" s="28"/>
      <c r="E1127" s="28"/>
      <c r="F1127" s="28"/>
      <c r="G1127" s="28"/>
      <c r="H1127" s="28"/>
      <c r="I1127" s="28"/>
      <c r="J1127" s="28"/>
      <c r="K1127" s="28"/>
      <c r="L1127" s="27"/>
      <c r="M1127" s="28"/>
      <c r="N1127" s="28"/>
      <c r="O1127" s="28"/>
      <c r="P1127" s="28"/>
      <c r="Q1127" s="28"/>
      <c r="R1127" s="28"/>
      <c r="S1127" s="28"/>
      <c r="T1127" s="28"/>
      <c r="U1127" s="28"/>
      <c r="V1127" s="28"/>
      <c r="W1127" s="28"/>
      <c r="X1127" s="27"/>
      <c r="Y1127" s="27"/>
      <c r="Z1127" s="27"/>
      <c r="AA1127" s="27"/>
      <c r="AB1127" s="27"/>
      <c r="AC1127" s="27"/>
      <c r="AD1127" s="27"/>
      <c r="AE1127" s="27"/>
      <c r="AF1127" s="27"/>
      <c r="AG1127" s="27"/>
      <c r="AH1127" s="27"/>
      <c r="AI1127" s="27"/>
      <c r="AJ1127" s="27"/>
      <c r="AK1127" s="27"/>
      <c r="AL1127" s="27"/>
      <c r="AM1127" s="27"/>
      <c r="AN1127" s="27"/>
      <c r="AO1127" s="27"/>
      <c r="AP1127" s="27"/>
      <c r="AQ1127" s="27"/>
      <c r="AR1127" s="27"/>
      <c r="AS1127" s="27"/>
    </row>
    <row r="1128" ht="14.6" customHeight="1">
      <c r="A1128" s="28"/>
      <c r="B1128" s="46"/>
      <c r="C1128" s="28"/>
      <c r="D1128" s="28"/>
      <c r="E1128" s="28"/>
      <c r="F1128" s="28"/>
      <c r="G1128" s="28"/>
      <c r="H1128" s="28"/>
      <c r="I1128" s="28"/>
      <c r="J1128" s="28"/>
      <c r="K1128" s="28"/>
      <c r="L1128" s="27"/>
      <c r="M1128" s="28"/>
      <c r="N1128" s="28"/>
      <c r="O1128" s="28"/>
      <c r="P1128" s="28"/>
      <c r="Q1128" s="28"/>
      <c r="R1128" s="28"/>
      <c r="S1128" s="28"/>
      <c r="T1128" s="28"/>
      <c r="U1128" s="28"/>
      <c r="V1128" s="28"/>
      <c r="W1128" s="28"/>
      <c r="X1128" s="27"/>
      <c r="Y1128" s="27"/>
      <c r="Z1128" s="27"/>
      <c r="AA1128" s="27"/>
      <c r="AB1128" s="27"/>
      <c r="AC1128" s="27"/>
      <c r="AD1128" s="27"/>
      <c r="AE1128" s="27"/>
      <c r="AF1128" s="27"/>
      <c r="AG1128" s="27"/>
      <c r="AH1128" s="27"/>
      <c r="AI1128" s="27"/>
      <c r="AJ1128" s="27"/>
      <c r="AK1128" s="27"/>
      <c r="AL1128" s="27"/>
      <c r="AM1128" s="27"/>
      <c r="AN1128" s="27"/>
      <c r="AO1128" s="27"/>
      <c r="AP1128" s="27"/>
      <c r="AQ1128" s="27"/>
      <c r="AR1128" s="27"/>
      <c r="AS1128" s="27"/>
    </row>
    <row r="1129" ht="14.6" customHeight="1">
      <c r="A1129" s="28"/>
      <c r="B1129" s="46"/>
      <c r="C1129" s="28"/>
      <c r="D1129" s="28"/>
      <c r="E1129" s="28"/>
      <c r="F1129" s="28"/>
      <c r="G1129" s="28"/>
      <c r="H1129" s="28"/>
      <c r="I1129" s="28"/>
      <c r="J1129" s="28"/>
      <c r="K1129" s="28"/>
      <c r="L1129" s="27"/>
      <c r="M1129" s="28"/>
      <c r="N1129" s="28"/>
      <c r="O1129" s="28"/>
      <c r="P1129" s="28"/>
      <c r="Q1129" s="28"/>
      <c r="R1129" s="28"/>
      <c r="S1129" s="28"/>
      <c r="T1129" s="28"/>
      <c r="U1129" s="28"/>
      <c r="V1129" s="28"/>
      <c r="W1129" s="28"/>
      <c r="X1129" s="27"/>
      <c r="Y1129" s="27"/>
      <c r="Z1129" s="27"/>
      <c r="AA1129" s="27"/>
      <c r="AB1129" s="27"/>
      <c r="AC1129" s="27"/>
      <c r="AD1129" s="27"/>
      <c r="AE1129" s="27"/>
      <c r="AF1129" s="27"/>
      <c r="AG1129" s="27"/>
      <c r="AH1129" s="27"/>
      <c r="AI1129" s="27"/>
      <c r="AJ1129" s="27"/>
      <c r="AK1129" s="27"/>
      <c r="AL1129" s="27"/>
      <c r="AM1129" s="27"/>
      <c r="AN1129" s="27"/>
      <c r="AO1129" s="27"/>
      <c r="AP1129" s="27"/>
      <c r="AQ1129" s="27"/>
      <c r="AR1129" s="27"/>
      <c r="AS1129" s="27"/>
    </row>
    <row r="1130" ht="14.6" customHeight="1">
      <c r="A1130" s="28"/>
      <c r="B1130" s="46"/>
      <c r="C1130" s="28"/>
      <c r="D1130" s="28"/>
      <c r="E1130" s="28"/>
      <c r="F1130" s="28"/>
      <c r="G1130" s="28"/>
      <c r="H1130" s="28"/>
      <c r="I1130" s="28"/>
      <c r="J1130" s="28"/>
      <c r="K1130" s="28"/>
      <c r="L1130" s="27"/>
      <c r="M1130" s="28"/>
      <c r="N1130" s="28"/>
      <c r="O1130" s="28"/>
      <c r="P1130" s="28"/>
      <c r="Q1130" s="28"/>
      <c r="R1130" s="28"/>
      <c r="S1130" s="28"/>
      <c r="T1130" s="28"/>
      <c r="U1130" s="28"/>
      <c r="V1130" s="28"/>
      <c r="W1130" s="28"/>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row>
    <row r="1131" ht="14.6" customHeight="1">
      <c r="A1131" s="28"/>
      <c r="B1131" s="46"/>
      <c r="C1131" s="28"/>
      <c r="D1131" s="28"/>
      <c r="E1131" s="28"/>
      <c r="F1131" s="28"/>
      <c r="G1131" s="28"/>
      <c r="H1131" s="28"/>
      <c r="I1131" s="28"/>
      <c r="J1131" s="28"/>
      <c r="K1131" s="28"/>
      <c r="L1131" s="27"/>
      <c r="M1131" s="28"/>
      <c r="N1131" s="28"/>
      <c r="O1131" s="28"/>
      <c r="P1131" s="28"/>
      <c r="Q1131" s="28"/>
      <c r="R1131" s="28"/>
      <c r="S1131" s="28"/>
      <c r="T1131" s="28"/>
      <c r="U1131" s="28"/>
      <c r="V1131" s="28"/>
      <c r="W1131" s="28"/>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row>
    <row r="1132" ht="14.6" customHeight="1">
      <c r="A1132" s="28"/>
      <c r="B1132" s="46"/>
      <c r="C1132" s="28"/>
      <c r="D1132" s="28"/>
      <c r="E1132" s="28"/>
      <c r="F1132" s="28"/>
      <c r="G1132" s="28"/>
      <c r="H1132" s="28"/>
      <c r="I1132" s="28"/>
      <c r="J1132" s="28"/>
      <c r="K1132" s="28"/>
      <c r="L1132" s="27"/>
      <c r="M1132" s="28"/>
      <c r="N1132" s="28"/>
      <c r="O1132" s="28"/>
      <c r="P1132" s="28"/>
      <c r="Q1132" s="28"/>
      <c r="R1132" s="28"/>
      <c r="S1132" s="28"/>
      <c r="T1132" s="28"/>
      <c r="U1132" s="28"/>
      <c r="V1132" s="28"/>
      <c r="W1132" s="28"/>
      <c r="X1132" s="27"/>
      <c r="Y1132" s="27"/>
      <c r="Z1132" s="27"/>
      <c r="AA1132" s="27"/>
      <c r="AB1132" s="27"/>
      <c r="AC1132" s="27"/>
      <c r="AD1132" s="27"/>
      <c r="AE1132" s="27"/>
      <c r="AF1132" s="27"/>
      <c r="AG1132" s="27"/>
      <c r="AH1132" s="27"/>
      <c r="AI1132" s="27"/>
      <c r="AJ1132" s="27"/>
      <c r="AK1132" s="27"/>
      <c r="AL1132" s="27"/>
      <c r="AM1132" s="27"/>
      <c r="AN1132" s="27"/>
      <c r="AO1132" s="27"/>
      <c r="AP1132" s="27"/>
      <c r="AQ1132" s="27"/>
      <c r="AR1132" s="27"/>
      <c r="AS1132" s="27"/>
    </row>
    <row r="1133" ht="14.6" customHeight="1">
      <c r="A1133" s="28"/>
      <c r="B1133" s="46"/>
      <c r="C1133" s="28"/>
      <c r="D1133" s="28"/>
      <c r="E1133" s="28"/>
      <c r="F1133" s="28"/>
      <c r="G1133" s="28"/>
      <c r="H1133" s="28"/>
      <c r="I1133" s="28"/>
      <c r="J1133" s="28"/>
      <c r="K1133" s="28"/>
      <c r="L1133" s="27"/>
      <c r="M1133" s="28"/>
      <c r="N1133" s="28"/>
      <c r="O1133" s="28"/>
      <c r="P1133" s="28"/>
      <c r="Q1133" s="28"/>
      <c r="R1133" s="28"/>
      <c r="S1133" s="28"/>
      <c r="T1133" s="28"/>
      <c r="U1133" s="28"/>
      <c r="V1133" s="28"/>
      <c r="W1133" s="28"/>
      <c r="X1133" s="27"/>
      <c r="Y1133" s="27"/>
      <c r="Z1133" s="27"/>
      <c r="AA1133" s="27"/>
      <c r="AB1133" s="27"/>
      <c r="AC1133" s="27"/>
      <c r="AD1133" s="27"/>
      <c r="AE1133" s="27"/>
      <c r="AF1133" s="27"/>
      <c r="AG1133" s="27"/>
      <c r="AH1133" s="27"/>
      <c r="AI1133" s="27"/>
      <c r="AJ1133" s="27"/>
      <c r="AK1133" s="27"/>
      <c r="AL1133" s="27"/>
      <c r="AM1133" s="27"/>
      <c r="AN1133" s="27"/>
      <c r="AO1133" s="27"/>
      <c r="AP1133" s="27"/>
      <c r="AQ1133" s="27"/>
      <c r="AR1133" s="27"/>
      <c r="AS1133" s="27"/>
    </row>
    <row r="1134" ht="14.6" customHeight="1">
      <c r="A1134" s="28"/>
      <c r="B1134" s="46"/>
      <c r="C1134" s="28"/>
      <c r="D1134" s="28"/>
      <c r="E1134" s="28"/>
      <c r="F1134" s="28"/>
      <c r="G1134" s="28"/>
      <c r="H1134" s="28"/>
      <c r="I1134" s="28"/>
      <c r="J1134" s="28"/>
      <c r="K1134" s="28"/>
      <c r="L1134" s="27"/>
      <c r="M1134" s="28"/>
      <c r="N1134" s="28"/>
      <c r="O1134" s="28"/>
      <c r="P1134" s="28"/>
      <c r="Q1134" s="28"/>
      <c r="R1134" s="28"/>
      <c r="S1134" s="28"/>
      <c r="T1134" s="28"/>
      <c r="U1134" s="28"/>
      <c r="V1134" s="28"/>
      <c r="W1134" s="28"/>
      <c r="X1134" s="27"/>
      <c r="Y1134" s="27"/>
      <c r="Z1134" s="27"/>
      <c r="AA1134" s="27"/>
      <c r="AB1134" s="27"/>
      <c r="AC1134" s="27"/>
      <c r="AD1134" s="27"/>
      <c r="AE1134" s="27"/>
      <c r="AF1134" s="27"/>
      <c r="AG1134" s="27"/>
      <c r="AH1134" s="27"/>
      <c r="AI1134" s="27"/>
      <c r="AJ1134" s="27"/>
      <c r="AK1134" s="27"/>
      <c r="AL1134" s="27"/>
      <c r="AM1134" s="27"/>
      <c r="AN1134" s="27"/>
      <c r="AO1134" s="27"/>
      <c r="AP1134" s="27"/>
      <c r="AQ1134" s="27"/>
      <c r="AR1134" s="27"/>
      <c r="AS1134" s="27"/>
    </row>
    <row r="1135" ht="14.6" customHeight="1">
      <c r="A1135" s="28"/>
      <c r="B1135" s="46"/>
      <c r="C1135" s="28"/>
      <c r="D1135" s="28"/>
      <c r="E1135" s="28"/>
      <c r="F1135" s="28"/>
      <c r="G1135" s="28"/>
      <c r="H1135" s="28"/>
      <c r="I1135" s="28"/>
      <c r="J1135" s="28"/>
      <c r="K1135" s="28"/>
      <c r="L1135" s="27"/>
      <c r="M1135" s="28"/>
      <c r="N1135" s="28"/>
      <c r="O1135" s="28"/>
      <c r="P1135" s="28"/>
      <c r="Q1135" s="28"/>
      <c r="R1135" s="28"/>
      <c r="S1135" s="28"/>
      <c r="T1135" s="28"/>
      <c r="U1135" s="28"/>
      <c r="V1135" s="28"/>
      <c r="W1135" s="28"/>
      <c r="X1135" s="27"/>
      <c r="Y1135" s="27"/>
      <c r="Z1135" s="27"/>
      <c r="AA1135" s="27"/>
      <c r="AB1135" s="27"/>
      <c r="AC1135" s="27"/>
      <c r="AD1135" s="27"/>
      <c r="AE1135" s="27"/>
      <c r="AF1135" s="27"/>
      <c r="AG1135" s="27"/>
      <c r="AH1135" s="27"/>
      <c r="AI1135" s="27"/>
      <c r="AJ1135" s="27"/>
      <c r="AK1135" s="27"/>
      <c r="AL1135" s="27"/>
      <c r="AM1135" s="27"/>
      <c r="AN1135" s="27"/>
      <c r="AO1135" s="27"/>
      <c r="AP1135" s="27"/>
      <c r="AQ1135" s="27"/>
      <c r="AR1135" s="27"/>
      <c r="AS1135" s="27"/>
    </row>
    <row r="1136" ht="14.6" customHeight="1">
      <c r="A1136" s="28"/>
      <c r="B1136" s="46"/>
      <c r="C1136" s="28"/>
      <c r="D1136" s="28"/>
      <c r="E1136" s="28"/>
      <c r="F1136" s="28"/>
      <c r="G1136" s="28"/>
      <c r="H1136" s="28"/>
      <c r="I1136" s="28"/>
      <c r="J1136" s="28"/>
      <c r="K1136" s="28"/>
      <c r="L1136" s="27"/>
      <c r="M1136" s="28"/>
      <c r="N1136" s="28"/>
      <c r="O1136" s="28"/>
      <c r="P1136" s="28"/>
      <c r="Q1136" s="28"/>
      <c r="R1136" s="28"/>
      <c r="S1136" s="28"/>
      <c r="T1136" s="28"/>
      <c r="U1136" s="28"/>
      <c r="V1136" s="28"/>
      <c r="W1136" s="28"/>
      <c r="X1136" s="27"/>
      <c r="Y1136" s="27"/>
      <c r="Z1136" s="27"/>
      <c r="AA1136" s="27"/>
      <c r="AB1136" s="27"/>
      <c r="AC1136" s="27"/>
      <c r="AD1136" s="27"/>
      <c r="AE1136" s="27"/>
      <c r="AF1136" s="27"/>
      <c r="AG1136" s="27"/>
      <c r="AH1136" s="27"/>
      <c r="AI1136" s="27"/>
      <c r="AJ1136" s="27"/>
      <c r="AK1136" s="27"/>
      <c r="AL1136" s="27"/>
      <c r="AM1136" s="27"/>
      <c r="AN1136" s="27"/>
      <c r="AO1136" s="27"/>
      <c r="AP1136" s="27"/>
      <c r="AQ1136" s="27"/>
      <c r="AR1136" s="27"/>
      <c r="AS1136" s="27"/>
    </row>
    <row r="1137" ht="14.6" customHeight="1">
      <c r="A1137" s="28"/>
      <c r="B1137" s="46"/>
      <c r="C1137" s="28"/>
      <c r="D1137" s="28"/>
      <c r="E1137" s="28"/>
      <c r="F1137" s="28"/>
      <c r="G1137" s="28"/>
      <c r="H1137" s="28"/>
      <c r="I1137" s="28"/>
      <c r="J1137" s="28"/>
      <c r="K1137" s="28"/>
      <c r="L1137" s="27"/>
      <c r="M1137" s="28"/>
      <c r="N1137" s="28"/>
      <c r="O1137" s="28"/>
      <c r="P1137" s="28"/>
      <c r="Q1137" s="28"/>
      <c r="R1137" s="28"/>
      <c r="S1137" s="28"/>
      <c r="T1137" s="28"/>
      <c r="U1137" s="28"/>
      <c r="V1137" s="28"/>
      <c r="W1137" s="28"/>
      <c r="X1137" s="27"/>
      <c r="Y1137" s="27"/>
      <c r="Z1137" s="27"/>
      <c r="AA1137" s="27"/>
      <c r="AB1137" s="27"/>
      <c r="AC1137" s="27"/>
      <c r="AD1137" s="27"/>
      <c r="AE1137" s="27"/>
      <c r="AF1137" s="27"/>
      <c r="AG1137" s="27"/>
      <c r="AH1137" s="27"/>
      <c r="AI1137" s="27"/>
      <c r="AJ1137" s="27"/>
      <c r="AK1137" s="27"/>
      <c r="AL1137" s="27"/>
      <c r="AM1137" s="27"/>
      <c r="AN1137" s="27"/>
      <c r="AO1137" s="27"/>
      <c r="AP1137" s="27"/>
      <c r="AQ1137" s="27"/>
      <c r="AR1137" s="27"/>
      <c r="AS1137" s="27"/>
    </row>
    <row r="1138" ht="14.6" customHeight="1">
      <c r="A1138" s="28"/>
      <c r="B1138" s="46"/>
      <c r="C1138" s="28"/>
      <c r="D1138" s="28"/>
      <c r="E1138" s="28"/>
      <c r="F1138" s="28"/>
      <c r="G1138" s="28"/>
      <c r="H1138" s="28"/>
      <c r="I1138" s="28"/>
      <c r="J1138" s="28"/>
      <c r="K1138" s="28"/>
      <c r="L1138" s="27"/>
      <c r="M1138" s="28"/>
      <c r="N1138" s="28"/>
      <c r="O1138" s="28"/>
      <c r="P1138" s="28"/>
      <c r="Q1138" s="28"/>
      <c r="R1138" s="28"/>
      <c r="S1138" s="28"/>
      <c r="T1138" s="28"/>
      <c r="U1138" s="28"/>
      <c r="V1138" s="28"/>
      <c r="W1138" s="28"/>
      <c r="X1138" s="27"/>
      <c r="Y1138" s="27"/>
      <c r="Z1138" s="27"/>
      <c r="AA1138" s="27"/>
      <c r="AB1138" s="27"/>
      <c r="AC1138" s="27"/>
      <c r="AD1138" s="27"/>
      <c r="AE1138" s="27"/>
      <c r="AF1138" s="27"/>
      <c r="AG1138" s="27"/>
      <c r="AH1138" s="27"/>
      <c r="AI1138" s="27"/>
      <c r="AJ1138" s="27"/>
      <c r="AK1138" s="27"/>
      <c r="AL1138" s="27"/>
      <c r="AM1138" s="27"/>
      <c r="AN1138" s="27"/>
      <c r="AO1138" s="27"/>
      <c r="AP1138" s="27"/>
      <c r="AQ1138" s="27"/>
      <c r="AR1138" s="27"/>
      <c r="AS1138" s="27"/>
    </row>
    <row r="1139" ht="14.6" customHeight="1">
      <c r="A1139" s="28"/>
      <c r="B1139" s="46"/>
      <c r="C1139" s="28"/>
      <c r="D1139" s="28"/>
      <c r="E1139" s="28"/>
      <c r="F1139" s="28"/>
      <c r="G1139" s="28"/>
      <c r="H1139" s="28"/>
      <c r="I1139" s="28"/>
      <c r="J1139" s="28"/>
      <c r="K1139" s="28"/>
      <c r="L1139" s="27"/>
      <c r="M1139" s="28"/>
      <c r="N1139" s="28"/>
      <c r="O1139" s="28"/>
      <c r="P1139" s="28"/>
      <c r="Q1139" s="28"/>
      <c r="R1139" s="28"/>
      <c r="S1139" s="28"/>
      <c r="T1139" s="28"/>
      <c r="U1139" s="28"/>
      <c r="V1139" s="28"/>
      <c r="W1139" s="28"/>
      <c r="X1139" s="27"/>
      <c r="Y1139" s="27"/>
      <c r="Z1139" s="27"/>
      <c r="AA1139" s="27"/>
      <c r="AB1139" s="27"/>
      <c r="AC1139" s="27"/>
      <c r="AD1139" s="27"/>
      <c r="AE1139" s="27"/>
      <c r="AF1139" s="27"/>
      <c r="AG1139" s="27"/>
      <c r="AH1139" s="27"/>
      <c r="AI1139" s="27"/>
      <c r="AJ1139" s="27"/>
      <c r="AK1139" s="27"/>
      <c r="AL1139" s="27"/>
      <c r="AM1139" s="27"/>
      <c r="AN1139" s="27"/>
      <c r="AO1139" s="27"/>
      <c r="AP1139" s="27"/>
      <c r="AQ1139" s="27"/>
      <c r="AR1139" s="27"/>
      <c r="AS1139" s="27"/>
    </row>
    <row r="1140" ht="14.6" customHeight="1">
      <c r="A1140" s="28"/>
      <c r="B1140" s="46"/>
      <c r="C1140" s="28"/>
      <c r="D1140" s="28"/>
      <c r="E1140" s="28"/>
      <c r="F1140" s="28"/>
      <c r="G1140" s="28"/>
      <c r="H1140" s="28"/>
      <c r="I1140" s="28"/>
      <c r="J1140" s="28"/>
      <c r="K1140" s="28"/>
      <c r="L1140" s="27"/>
      <c r="M1140" s="28"/>
      <c r="N1140" s="28"/>
      <c r="O1140" s="28"/>
      <c r="P1140" s="28"/>
      <c r="Q1140" s="28"/>
      <c r="R1140" s="28"/>
      <c r="S1140" s="28"/>
      <c r="T1140" s="28"/>
      <c r="U1140" s="28"/>
      <c r="V1140" s="28"/>
      <c r="W1140" s="28"/>
      <c r="X1140" s="27"/>
      <c r="Y1140" s="27"/>
      <c r="Z1140" s="27"/>
      <c r="AA1140" s="27"/>
      <c r="AB1140" s="27"/>
      <c r="AC1140" s="27"/>
      <c r="AD1140" s="27"/>
      <c r="AE1140" s="27"/>
      <c r="AF1140" s="27"/>
      <c r="AG1140" s="27"/>
      <c r="AH1140" s="27"/>
      <c r="AI1140" s="27"/>
      <c r="AJ1140" s="27"/>
      <c r="AK1140" s="27"/>
      <c r="AL1140" s="27"/>
      <c r="AM1140" s="27"/>
      <c r="AN1140" s="27"/>
      <c r="AO1140" s="27"/>
      <c r="AP1140" s="27"/>
      <c r="AQ1140" s="27"/>
      <c r="AR1140" s="27"/>
      <c r="AS1140" s="27"/>
    </row>
    <row r="1141" ht="14.6" customHeight="1">
      <c r="A1141" s="28"/>
      <c r="B1141" s="46"/>
      <c r="C1141" s="28"/>
      <c r="D1141" s="28"/>
      <c r="E1141" s="28"/>
      <c r="F1141" s="28"/>
      <c r="G1141" s="28"/>
      <c r="H1141" s="28"/>
      <c r="I1141" s="28"/>
      <c r="J1141" s="28"/>
      <c r="K1141" s="28"/>
      <c r="L1141" s="27"/>
      <c r="M1141" s="28"/>
      <c r="N1141" s="28"/>
      <c r="O1141" s="28"/>
      <c r="P1141" s="28"/>
      <c r="Q1141" s="28"/>
      <c r="R1141" s="28"/>
      <c r="S1141" s="28"/>
      <c r="T1141" s="28"/>
      <c r="U1141" s="28"/>
      <c r="V1141" s="28"/>
      <c r="W1141" s="28"/>
      <c r="X1141" s="27"/>
      <c r="Y1141" s="27"/>
      <c r="Z1141" s="27"/>
      <c r="AA1141" s="27"/>
      <c r="AB1141" s="27"/>
      <c r="AC1141" s="27"/>
      <c r="AD1141" s="27"/>
      <c r="AE1141" s="27"/>
      <c r="AF1141" s="27"/>
      <c r="AG1141" s="27"/>
      <c r="AH1141" s="27"/>
      <c r="AI1141" s="27"/>
      <c r="AJ1141" s="27"/>
      <c r="AK1141" s="27"/>
      <c r="AL1141" s="27"/>
      <c r="AM1141" s="27"/>
      <c r="AN1141" s="27"/>
      <c r="AO1141" s="27"/>
      <c r="AP1141" s="27"/>
      <c r="AQ1141" s="27"/>
      <c r="AR1141" s="27"/>
      <c r="AS1141" s="27"/>
    </row>
    <row r="1142" ht="14.6" customHeight="1">
      <c r="A1142" s="28"/>
      <c r="B1142" s="46"/>
      <c r="C1142" s="28"/>
      <c r="D1142" s="28"/>
      <c r="E1142" s="28"/>
      <c r="F1142" s="28"/>
      <c r="G1142" s="28"/>
      <c r="H1142" s="28"/>
      <c r="I1142" s="28"/>
      <c r="J1142" s="28"/>
      <c r="K1142" s="28"/>
      <c r="L1142" s="27"/>
      <c r="M1142" s="28"/>
      <c r="N1142" s="28"/>
      <c r="O1142" s="28"/>
      <c r="P1142" s="28"/>
      <c r="Q1142" s="28"/>
      <c r="R1142" s="28"/>
      <c r="S1142" s="28"/>
      <c r="T1142" s="28"/>
      <c r="U1142" s="28"/>
      <c r="V1142" s="28"/>
      <c r="W1142" s="28"/>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row>
    <row r="1143" ht="14.6" customHeight="1">
      <c r="A1143" s="28"/>
      <c r="B1143" s="46"/>
      <c r="C1143" s="28"/>
      <c r="D1143" s="28"/>
      <c r="E1143" s="28"/>
      <c r="F1143" s="28"/>
      <c r="G1143" s="28"/>
      <c r="H1143" s="28"/>
      <c r="I1143" s="28"/>
      <c r="J1143" s="28"/>
      <c r="K1143" s="28"/>
      <c r="L1143" s="27"/>
      <c r="M1143" s="28"/>
      <c r="N1143" s="28"/>
      <c r="O1143" s="28"/>
      <c r="P1143" s="28"/>
      <c r="Q1143" s="28"/>
      <c r="R1143" s="28"/>
      <c r="S1143" s="28"/>
      <c r="T1143" s="28"/>
      <c r="U1143" s="28"/>
      <c r="V1143" s="28"/>
      <c r="W1143" s="28"/>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row>
    <row r="1144" ht="14.6" customHeight="1">
      <c r="A1144" s="28"/>
      <c r="B1144" s="46"/>
      <c r="C1144" s="28"/>
      <c r="D1144" s="28"/>
      <c r="E1144" s="28"/>
      <c r="F1144" s="28"/>
      <c r="G1144" s="28"/>
      <c r="H1144" s="28"/>
      <c r="I1144" s="28"/>
      <c r="J1144" s="28"/>
      <c r="K1144" s="28"/>
      <c r="L1144" s="27"/>
      <c r="M1144" s="28"/>
      <c r="N1144" s="28"/>
      <c r="O1144" s="28"/>
      <c r="P1144" s="28"/>
      <c r="Q1144" s="28"/>
      <c r="R1144" s="28"/>
      <c r="S1144" s="28"/>
      <c r="T1144" s="28"/>
      <c r="U1144" s="28"/>
      <c r="V1144" s="28"/>
      <c r="W1144" s="28"/>
      <c r="X1144" s="27"/>
      <c r="Y1144" s="27"/>
      <c r="Z1144" s="27"/>
      <c r="AA1144" s="27"/>
      <c r="AB1144" s="27"/>
      <c r="AC1144" s="27"/>
      <c r="AD1144" s="27"/>
      <c r="AE1144" s="27"/>
      <c r="AF1144" s="27"/>
      <c r="AG1144" s="27"/>
      <c r="AH1144" s="27"/>
      <c r="AI1144" s="27"/>
      <c r="AJ1144" s="27"/>
      <c r="AK1144" s="27"/>
      <c r="AL1144" s="27"/>
      <c r="AM1144" s="27"/>
      <c r="AN1144" s="27"/>
      <c r="AO1144" s="27"/>
      <c r="AP1144" s="27"/>
      <c r="AQ1144" s="27"/>
      <c r="AR1144" s="27"/>
      <c r="AS1144" s="27"/>
    </row>
    <row r="1145" ht="14.6" customHeight="1">
      <c r="A1145" s="28"/>
      <c r="B1145" s="46"/>
      <c r="C1145" s="28"/>
      <c r="D1145" s="28"/>
      <c r="E1145" s="28"/>
      <c r="F1145" s="28"/>
      <c r="G1145" s="28"/>
      <c r="H1145" s="28"/>
      <c r="I1145" s="28"/>
      <c r="J1145" s="28"/>
      <c r="K1145" s="28"/>
      <c r="L1145" s="27"/>
      <c r="M1145" s="28"/>
      <c r="N1145" s="28"/>
      <c r="O1145" s="28"/>
      <c r="P1145" s="28"/>
      <c r="Q1145" s="28"/>
      <c r="R1145" s="28"/>
      <c r="S1145" s="28"/>
      <c r="T1145" s="28"/>
      <c r="U1145" s="28"/>
      <c r="V1145" s="28"/>
      <c r="W1145" s="28"/>
      <c r="X1145" s="27"/>
      <c r="Y1145" s="27"/>
      <c r="Z1145" s="27"/>
      <c r="AA1145" s="27"/>
      <c r="AB1145" s="27"/>
      <c r="AC1145" s="27"/>
      <c r="AD1145" s="27"/>
      <c r="AE1145" s="27"/>
      <c r="AF1145" s="27"/>
      <c r="AG1145" s="27"/>
      <c r="AH1145" s="27"/>
      <c r="AI1145" s="27"/>
      <c r="AJ1145" s="27"/>
      <c r="AK1145" s="27"/>
      <c r="AL1145" s="27"/>
      <c r="AM1145" s="27"/>
      <c r="AN1145" s="27"/>
      <c r="AO1145" s="27"/>
      <c r="AP1145" s="27"/>
      <c r="AQ1145" s="27"/>
      <c r="AR1145" s="27"/>
      <c r="AS1145" s="27"/>
    </row>
    <row r="1146" ht="14.6" customHeight="1">
      <c r="A1146" s="28"/>
      <c r="B1146" s="46"/>
      <c r="C1146" s="28"/>
      <c r="D1146" s="28"/>
      <c r="E1146" s="28"/>
      <c r="F1146" s="28"/>
      <c r="G1146" s="28"/>
      <c r="H1146" s="28"/>
      <c r="I1146" s="28"/>
      <c r="J1146" s="28"/>
      <c r="K1146" s="28"/>
      <c r="L1146" s="27"/>
      <c r="M1146" s="28"/>
      <c r="N1146" s="28"/>
      <c r="O1146" s="28"/>
      <c r="P1146" s="28"/>
      <c r="Q1146" s="28"/>
      <c r="R1146" s="28"/>
      <c r="S1146" s="28"/>
      <c r="T1146" s="28"/>
      <c r="U1146" s="28"/>
      <c r="V1146" s="28"/>
      <c r="W1146" s="28"/>
      <c r="X1146" s="27"/>
      <c r="Y1146" s="27"/>
      <c r="Z1146" s="27"/>
      <c r="AA1146" s="27"/>
      <c r="AB1146" s="27"/>
      <c r="AC1146" s="27"/>
      <c r="AD1146" s="27"/>
      <c r="AE1146" s="27"/>
      <c r="AF1146" s="27"/>
      <c r="AG1146" s="27"/>
      <c r="AH1146" s="27"/>
      <c r="AI1146" s="27"/>
      <c r="AJ1146" s="27"/>
      <c r="AK1146" s="27"/>
      <c r="AL1146" s="27"/>
      <c r="AM1146" s="27"/>
      <c r="AN1146" s="27"/>
      <c r="AO1146" s="27"/>
      <c r="AP1146" s="27"/>
      <c r="AQ1146" s="27"/>
      <c r="AR1146" s="27"/>
      <c r="AS1146" s="27"/>
    </row>
    <row r="1147" ht="14.6" customHeight="1">
      <c r="A1147" s="28"/>
      <c r="B1147" s="46"/>
      <c r="C1147" s="28"/>
      <c r="D1147" s="28"/>
      <c r="E1147" s="28"/>
      <c r="F1147" s="28"/>
      <c r="G1147" s="28"/>
      <c r="H1147" s="28"/>
      <c r="I1147" s="28"/>
      <c r="J1147" s="28"/>
      <c r="K1147" s="28"/>
      <c r="L1147" s="27"/>
      <c r="M1147" s="28"/>
      <c r="N1147" s="28"/>
      <c r="O1147" s="28"/>
      <c r="P1147" s="28"/>
      <c r="Q1147" s="28"/>
      <c r="R1147" s="28"/>
      <c r="S1147" s="28"/>
      <c r="T1147" s="28"/>
      <c r="U1147" s="28"/>
      <c r="V1147" s="28"/>
      <c r="W1147" s="28"/>
      <c r="X1147" s="27"/>
      <c r="Y1147" s="27"/>
      <c r="Z1147" s="27"/>
      <c r="AA1147" s="27"/>
      <c r="AB1147" s="27"/>
      <c r="AC1147" s="27"/>
      <c r="AD1147" s="27"/>
      <c r="AE1147" s="27"/>
      <c r="AF1147" s="27"/>
      <c r="AG1147" s="27"/>
      <c r="AH1147" s="27"/>
      <c r="AI1147" s="27"/>
      <c r="AJ1147" s="27"/>
      <c r="AK1147" s="27"/>
      <c r="AL1147" s="27"/>
      <c r="AM1147" s="27"/>
      <c r="AN1147" s="27"/>
      <c r="AO1147" s="27"/>
      <c r="AP1147" s="27"/>
      <c r="AQ1147" s="27"/>
      <c r="AR1147" s="27"/>
      <c r="AS1147" s="27"/>
    </row>
    <row r="1148" ht="14.6" customHeight="1">
      <c r="A1148" s="28"/>
      <c r="B1148" s="46"/>
      <c r="C1148" s="28"/>
      <c r="D1148" s="28"/>
      <c r="E1148" s="28"/>
      <c r="F1148" s="28"/>
      <c r="G1148" s="28"/>
      <c r="H1148" s="28"/>
      <c r="I1148" s="28"/>
      <c r="J1148" s="28"/>
      <c r="K1148" s="28"/>
      <c r="L1148" s="27"/>
      <c r="M1148" s="28"/>
      <c r="N1148" s="28"/>
      <c r="O1148" s="28"/>
      <c r="P1148" s="28"/>
      <c r="Q1148" s="28"/>
      <c r="R1148" s="28"/>
      <c r="S1148" s="28"/>
      <c r="T1148" s="28"/>
      <c r="U1148" s="28"/>
      <c r="V1148" s="28"/>
      <c r="W1148" s="28"/>
      <c r="X1148" s="27"/>
      <c r="Y1148" s="27"/>
      <c r="Z1148" s="27"/>
      <c r="AA1148" s="27"/>
      <c r="AB1148" s="27"/>
      <c r="AC1148" s="27"/>
      <c r="AD1148" s="27"/>
      <c r="AE1148" s="27"/>
      <c r="AF1148" s="27"/>
      <c r="AG1148" s="27"/>
      <c r="AH1148" s="27"/>
      <c r="AI1148" s="27"/>
      <c r="AJ1148" s="27"/>
      <c r="AK1148" s="27"/>
      <c r="AL1148" s="27"/>
      <c r="AM1148" s="27"/>
      <c r="AN1148" s="27"/>
      <c r="AO1148" s="27"/>
      <c r="AP1148" s="27"/>
      <c r="AQ1148" s="27"/>
      <c r="AR1148" s="27"/>
      <c r="AS1148" s="27"/>
    </row>
    <row r="1149" ht="14.6" customHeight="1">
      <c r="A1149" s="28"/>
      <c r="B1149" s="46"/>
      <c r="C1149" s="28"/>
      <c r="D1149" s="28"/>
      <c r="E1149" s="28"/>
      <c r="F1149" s="28"/>
      <c r="G1149" s="28"/>
      <c r="H1149" s="28"/>
      <c r="I1149" s="28"/>
      <c r="J1149" s="28"/>
      <c r="K1149" s="28"/>
      <c r="L1149" s="27"/>
      <c r="M1149" s="28"/>
      <c r="N1149" s="28"/>
      <c r="O1149" s="28"/>
      <c r="P1149" s="28"/>
      <c r="Q1149" s="28"/>
      <c r="R1149" s="28"/>
      <c r="S1149" s="28"/>
      <c r="T1149" s="28"/>
      <c r="U1149" s="28"/>
      <c r="V1149" s="28"/>
      <c r="W1149" s="28"/>
      <c r="X1149" s="27"/>
      <c r="Y1149" s="27"/>
      <c r="Z1149" s="27"/>
      <c r="AA1149" s="27"/>
      <c r="AB1149" s="27"/>
      <c r="AC1149" s="27"/>
      <c r="AD1149" s="27"/>
      <c r="AE1149" s="27"/>
      <c r="AF1149" s="27"/>
      <c r="AG1149" s="27"/>
      <c r="AH1149" s="27"/>
      <c r="AI1149" s="27"/>
      <c r="AJ1149" s="27"/>
      <c r="AK1149" s="27"/>
      <c r="AL1149" s="27"/>
      <c r="AM1149" s="27"/>
      <c r="AN1149" s="27"/>
      <c r="AO1149" s="27"/>
      <c r="AP1149" s="27"/>
      <c r="AQ1149" s="27"/>
      <c r="AR1149" s="27"/>
      <c r="AS1149" s="27"/>
    </row>
    <row r="1150" ht="14.6" customHeight="1">
      <c r="A1150" s="28"/>
      <c r="B1150" s="46"/>
      <c r="C1150" s="28"/>
      <c r="D1150" s="28"/>
      <c r="E1150" s="28"/>
      <c r="F1150" s="28"/>
      <c r="G1150" s="28"/>
      <c r="H1150" s="28"/>
      <c r="I1150" s="28"/>
      <c r="J1150" s="28"/>
      <c r="K1150" s="28"/>
      <c r="L1150" s="27"/>
      <c r="M1150" s="28"/>
      <c r="N1150" s="28"/>
      <c r="O1150" s="28"/>
      <c r="P1150" s="28"/>
      <c r="Q1150" s="28"/>
      <c r="R1150" s="28"/>
      <c r="S1150" s="28"/>
      <c r="T1150" s="28"/>
      <c r="U1150" s="28"/>
      <c r="V1150" s="28"/>
      <c r="W1150" s="28"/>
      <c r="X1150" s="27"/>
      <c r="Y1150" s="27"/>
      <c r="Z1150" s="27"/>
      <c r="AA1150" s="27"/>
      <c r="AB1150" s="27"/>
      <c r="AC1150" s="27"/>
      <c r="AD1150" s="27"/>
      <c r="AE1150" s="27"/>
      <c r="AF1150" s="27"/>
      <c r="AG1150" s="27"/>
      <c r="AH1150" s="27"/>
      <c r="AI1150" s="27"/>
      <c r="AJ1150" s="27"/>
      <c r="AK1150" s="27"/>
      <c r="AL1150" s="27"/>
      <c r="AM1150" s="27"/>
      <c r="AN1150" s="27"/>
      <c r="AO1150" s="27"/>
      <c r="AP1150" s="27"/>
      <c r="AQ1150" s="27"/>
      <c r="AR1150" s="27"/>
      <c r="AS1150" s="27"/>
    </row>
    <row r="1151" ht="14.6" customHeight="1">
      <c r="A1151" s="28"/>
      <c r="B1151" s="46"/>
      <c r="C1151" s="28"/>
      <c r="D1151" s="28"/>
      <c r="E1151" s="28"/>
      <c r="F1151" s="28"/>
      <c r="G1151" s="28"/>
      <c r="H1151" s="28"/>
      <c r="I1151" s="28"/>
      <c r="J1151" s="28"/>
      <c r="K1151" s="28"/>
      <c r="L1151" s="27"/>
      <c r="M1151" s="28"/>
      <c r="N1151" s="28"/>
      <c r="O1151" s="28"/>
      <c r="P1151" s="28"/>
      <c r="Q1151" s="28"/>
      <c r="R1151" s="28"/>
      <c r="S1151" s="28"/>
      <c r="T1151" s="28"/>
      <c r="U1151" s="28"/>
      <c r="V1151" s="28"/>
      <c r="W1151" s="28"/>
      <c r="X1151" s="27"/>
      <c r="Y1151" s="27"/>
      <c r="Z1151" s="27"/>
      <c r="AA1151" s="27"/>
      <c r="AB1151" s="27"/>
      <c r="AC1151" s="27"/>
      <c r="AD1151" s="27"/>
      <c r="AE1151" s="27"/>
      <c r="AF1151" s="27"/>
      <c r="AG1151" s="27"/>
      <c r="AH1151" s="27"/>
      <c r="AI1151" s="27"/>
      <c r="AJ1151" s="27"/>
      <c r="AK1151" s="27"/>
      <c r="AL1151" s="27"/>
      <c r="AM1151" s="27"/>
      <c r="AN1151" s="27"/>
      <c r="AO1151" s="27"/>
      <c r="AP1151" s="27"/>
      <c r="AQ1151" s="27"/>
      <c r="AR1151" s="27"/>
      <c r="AS1151" s="27"/>
    </row>
    <row r="1152" ht="14.6" customHeight="1">
      <c r="A1152" s="28"/>
      <c r="B1152" s="46"/>
      <c r="C1152" s="28"/>
      <c r="D1152" s="28"/>
      <c r="E1152" s="28"/>
      <c r="F1152" s="28"/>
      <c r="G1152" s="28"/>
      <c r="H1152" s="28"/>
      <c r="I1152" s="28"/>
      <c r="J1152" s="28"/>
      <c r="K1152" s="28"/>
      <c r="L1152" s="27"/>
      <c r="M1152" s="28"/>
      <c r="N1152" s="28"/>
      <c r="O1152" s="28"/>
      <c r="P1152" s="28"/>
      <c r="Q1152" s="28"/>
      <c r="R1152" s="28"/>
      <c r="S1152" s="28"/>
      <c r="T1152" s="28"/>
      <c r="U1152" s="28"/>
      <c r="V1152" s="28"/>
      <c r="W1152" s="28"/>
      <c r="X1152" s="27"/>
      <c r="Y1152" s="27"/>
      <c r="Z1152" s="27"/>
      <c r="AA1152" s="27"/>
      <c r="AB1152" s="27"/>
      <c r="AC1152" s="27"/>
      <c r="AD1152" s="27"/>
      <c r="AE1152" s="27"/>
      <c r="AF1152" s="27"/>
      <c r="AG1152" s="27"/>
      <c r="AH1152" s="27"/>
      <c r="AI1152" s="27"/>
      <c r="AJ1152" s="27"/>
      <c r="AK1152" s="27"/>
      <c r="AL1152" s="27"/>
      <c r="AM1152" s="27"/>
      <c r="AN1152" s="27"/>
      <c r="AO1152" s="27"/>
      <c r="AP1152" s="27"/>
      <c r="AQ1152" s="27"/>
      <c r="AR1152" s="27"/>
      <c r="AS1152" s="27"/>
    </row>
    <row r="1153" ht="14.6" customHeight="1">
      <c r="A1153" s="28"/>
      <c r="B1153" s="46"/>
      <c r="C1153" s="28"/>
      <c r="D1153" s="28"/>
      <c r="E1153" s="28"/>
      <c r="F1153" s="28"/>
      <c r="G1153" s="28"/>
      <c r="H1153" s="28"/>
      <c r="I1153" s="28"/>
      <c r="J1153" s="28"/>
      <c r="K1153" s="28"/>
      <c r="L1153" s="27"/>
      <c r="M1153" s="28"/>
      <c r="N1153" s="28"/>
      <c r="O1153" s="28"/>
      <c r="P1153" s="28"/>
      <c r="Q1153" s="28"/>
      <c r="R1153" s="28"/>
      <c r="S1153" s="28"/>
      <c r="T1153" s="28"/>
      <c r="U1153" s="28"/>
      <c r="V1153" s="28"/>
      <c r="W1153" s="28"/>
      <c r="X1153" s="27"/>
      <c r="Y1153" s="27"/>
      <c r="Z1153" s="27"/>
      <c r="AA1153" s="27"/>
      <c r="AB1153" s="27"/>
      <c r="AC1153" s="27"/>
      <c r="AD1153" s="27"/>
      <c r="AE1153" s="27"/>
      <c r="AF1153" s="27"/>
      <c r="AG1153" s="27"/>
      <c r="AH1153" s="27"/>
      <c r="AI1153" s="27"/>
      <c r="AJ1153" s="27"/>
      <c r="AK1153" s="27"/>
      <c r="AL1153" s="27"/>
      <c r="AM1153" s="27"/>
      <c r="AN1153" s="27"/>
      <c r="AO1153" s="27"/>
      <c r="AP1153" s="27"/>
      <c r="AQ1153" s="27"/>
      <c r="AR1153" s="27"/>
      <c r="AS1153" s="27"/>
    </row>
    <row r="1154" ht="14.6" customHeight="1">
      <c r="A1154" s="28"/>
      <c r="B1154" s="46"/>
      <c r="C1154" s="28"/>
      <c r="D1154" s="28"/>
      <c r="E1154" s="28"/>
      <c r="F1154" s="28"/>
      <c r="G1154" s="28"/>
      <c r="H1154" s="28"/>
      <c r="I1154" s="28"/>
      <c r="J1154" s="28"/>
      <c r="K1154" s="28"/>
      <c r="L1154" s="27"/>
      <c r="M1154" s="28"/>
      <c r="N1154" s="28"/>
      <c r="O1154" s="28"/>
      <c r="P1154" s="28"/>
      <c r="Q1154" s="28"/>
      <c r="R1154" s="28"/>
      <c r="S1154" s="28"/>
      <c r="T1154" s="28"/>
      <c r="U1154" s="28"/>
      <c r="V1154" s="28"/>
      <c r="W1154" s="28"/>
      <c r="X1154" s="27"/>
      <c r="Y1154" s="27"/>
      <c r="Z1154" s="27"/>
      <c r="AA1154" s="27"/>
      <c r="AB1154" s="27"/>
      <c r="AC1154" s="27"/>
      <c r="AD1154" s="27"/>
      <c r="AE1154" s="27"/>
      <c r="AF1154" s="27"/>
      <c r="AG1154" s="27"/>
      <c r="AH1154" s="27"/>
      <c r="AI1154" s="27"/>
      <c r="AJ1154" s="27"/>
      <c r="AK1154" s="27"/>
      <c r="AL1154" s="27"/>
      <c r="AM1154" s="27"/>
      <c r="AN1154" s="27"/>
      <c r="AO1154" s="27"/>
      <c r="AP1154" s="27"/>
      <c r="AQ1154" s="27"/>
      <c r="AR1154" s="27"/>
      <c r="AS1154" s="27"/>
    </row>
    <row r="1155" ht="14.6" customHeight="1">
      <c r="A1155" s="28"/>
      <c r="B1155" s="46"/>
      <c r="C1155" s="28"/>
      <c r="D1155" s="28"/>
      <c r="E1155" s="28"/>
      <c r="F1155" s="28"/>
      <c r="G1155" s="28"/>
      <c r="H1155" s="28"/>
      <c r="I1155" s="28"/>
      <c r="J1155" s="28"/>
      <c r="K1155" s="28"/>
      <c r="L1155" s="27"/>
      <c r="M1155" s="28"/>
      <c r="N1155" s="28"/>
      <c r="O1155" s="28"/>
      <c r="P1155" s="28"/>
      <c r="Q1155" s="28"/>
      <c r="R1155" s="28"/>
      <c r="S1155" s="28"/>
      <c r="T1155" s="28"/>
      <c r="U1155" s="28"/>
      <c r="V1155" s="28"/>
      <c r="W1155" s="28"/>
      <c r="X1155" s="27"/>
      <c r="Y1155" s="27"/>
      <c r="Z1155" s="27"/>
      <c r="AA1155" s="27"/>
      <c r="AB1155" s="27"/>
      <c r="AC1155" s="27"/>
      <c r="AD1155" s="27"/>
      <c r="AE1155" s="27"/>
      <c r="AF1155" s="27"/>
      <c r="AG1155" s="27"/>
      <c r="AH1155" s="27"/>
      <c r="AI1155" s="27"/>
      <c r="AJ1155" s="27"/>
      <c r="AK1155" s="27"/>
      <c r="AL1155" s="27"/>
      <c r="AM1155" s="27"/>
      <c r="AN1155" s="27"/>
      <c r="AO1155" s="27"/>
      <c r="AP1155" s="27"/>
      <c r="AQ1155" s="27"/>
      <c r="AR1155" s="27"/>
      <c r="AS1155" s="27"/>
    </row>
    <row r="1156" ht="14.6" customHeight="1">
      <c r="A1156" s="28"/>
      <c r="B1156" s="46"/>
      <c r="C1156" s="28"/>
      <c r="D1156" s="28"/>
      <c r="E1156" s="28"/>
      <c r="F1156" s="28"/>
      <c r="G1156" s="28"/>
      <c r="H1156" s="28"/>
      <c r="I1156" s="28"/>
      <c r="J1156" s="28"/>
      <c r="K1156" s="28"/>
      <c r="L1156" s="27"/>
      <c r="M1156" s="28"/>
      <c r="N1156" s="28"/>
      <c r="O1156" s="28"/>
      <c r="P1156" s="28"/>
      <c r="Q1156" s="28"/>
      <c r="R1156" s="28"/>
      <c r="S1156" s="28"/>
      <c r="T1156" s="28"/>
      <c r="U1156" s="28"/>
      <c r="V1156" s="28"/>
      <c r="W1156" s="28"/>
      <c r="X1156" s="27"/>
      <c r="Y1156" s="27"/>
      <c r="Z1156" s="27"/>
      <c r="AA1156" s="27"/>
      <c r="AB1156" s="27"/>
      <c r="AC1156" s="27"/>
      <c r="AD1156" s="27"/>
      <c r="AE1156" s="27"/>
      <c r="AF1156" s="27"/>
      <c r="AG1156" s="27"/>
      <c r="AH1156" s="27"/>
      <c r="AI1156" s="27"/>
      <c r="AJ1156" s="27"/>
      <c r="AK1156" s="27"/>
      <c r="AL1156" s="27"/>
      <c r="AM1156" s="27"/>
      <c r="AN1156" s="27"/>
      <c r="AO1156" s="27"/>
      <c r="AP1156" s="27"/>
      <c r="AQ1156" s="27"/>
      <c r="AR1156" s="27"/>
      <c r="AS1156" s="27"/>
    </row>
    <row r="1157" ht="14.6" customHeight="1">
      <c r="A1157" s="28"/>
      <c r="B1157" s="46"/>
      <c r="C1157" s="28"/>
      <c r="D1157" s="28"/>
      <c r="E1157" s="28"/>
      <c r="F1157" s="28"/>
      <c r="G1157" s="28"/>
      <c r="H1157" s="28"/>
      <c r="I1157" s="28"/>
      <c r="J1157" s="28"/>
      <c r="K1157" s="28"/>
      <c r="L1157" s="27"/>
      <c r="M1157" s="28"/>
      <c r="N1157" s="28"/>
      <c r="O1157" s="28"/>
      <c r="P1157" s="28"/>
      <c r="Q1157" s="28"/>
      <c r="R1157" s="28"/>
      <c r="S1157" s="28"/>
      <c r="T1157" s="28"/>
      <c r="U1157" s="28"/>
      <c r="V1157" s="28"/>
      <c r="W1157" s="28"/>
      <c r="X1157" s="27"/>
      <c r="Y1157" s="27"/>
      <c r="Z1157" s="27"/>
      <c r="AA1157" s="27"/>
      <c r="AB1157" s="27"/>
      <c r="AC1157" s="27"/>
      <c r="AD1157" s="27"/>
      <c r="AE1157" s="27"/>
      <c r="AF1157" s="27"/>
      <c r="AG1157" s="27"/>
      <c r="AH1157" s="27"/>
      <c r="AI1157" s="27"/>
      <c r="AJ1157" s="27"/>
      <c r="AK1157" s="27"/>
      <c r="AL1157" s="27"/>
      <c r="AM1157" s="27"/>
      <c r="AN1157" s="27"/>
      <c r="AO1157" s="27"/>
      <c r="AP1157" s="27"/>
      <c r="AQ1157" s="27"/>
      <c r="AR1157" s="27"/>
      <c r="AS1157" s="27"/>
    </row>
    <row r="1158" ht="14.6" customHeight="1">
      <c r="A1158" s="28"/>
      <c r="B1158" s="46"/>
      <c r="C1158" s="28"/>
      <c r="D1158" s="28"/>
      <c r="E1158" s="28"/>
      <c r="F1158" s="28"/>
      <c r="G1158" s="28"/>
      <c r="H1158" s="28"/>
      <c r="I1158" s="28"/>
      <c r="J1158" s="28"/>
      <c r="K1158" s="28"/>
      <c r="L1158" s="27"/>
      <c r="M1158" s="28"/>
      <c r="N1158" s="28"/>
      <c r="O1158" s="28"/>
      <c r="P1158" s="28"/>
      <c r="Q1158" s="28"/>
      <c r="R1158" s="28"/>
      <c r="S1158" s="28"/>
      <c r="T1158" s="28"/>
      <c r="U1158" s="28"/>
      <c r="V1158" s="28"/>
      <c r="W1158" s="28"/>
      <c r="X1158" s="27"/>
      <c r="Y1158" s="27"/>
      <c r="Z1158" s="27"/>
      <c r="AA1158" s="27"/>
      <c r="AB1158" s="27"/>
      <c r="AC1158" s="27"/>
      <c r="AD1158" s="27"/>
      <c r="AE1158" s="27"/>
      <c r="AF1158" s="27"/>
      <c r="AG1158" s="27"/>
      <c r="AH1158" s="27"/>
      <c r="AI1158" s="27"/>
      <c r="AJ1158" s="27"/>
      <c r="AK1158" s="27"/>
      <c r="AL1158" s="27"/>
      <c r="AM1158" s="27"/>
      <c r="AN1158" s="27"/>
      <c r="AO1158" s="27"/>
      <c r="AP1158" s="27"/>
      <c r="AQ1158" s="27"/>
      <c r="AR1158" s="27"/>
      <c r="AS1158" s="27"/>
    </row>
    <row r="1159" ht="14.6" customHeight="1">
      <c r="A1159" s="28"/>
      <c r="B1159" s="46"/>
      <c r="C1159" s="28"/>
      <c r="D1159" s="28"/>
      <c r="E1159" s="28"/>
      <c r="F1159" s="28"/>
      <c r="G1159" s="28"/>
      <c r="H1159" s="28"/>
      <c r="I1159" s="28"/>
      <c r="J1159" s="28"/>
      <c r="K1159" s="28"/>
      <c r="L1159" s="27"/>
      <c r="M1159" s="28"/>
      <c r="N1159" s="28"/>
      <c r="O1159" s="28"/>
      <c r="P1159" s="28"/>
      <c r="Q1159" s="28"/>
      <c r="R1159" s="28"/>
      <c r="S1159" s="28"/>
      <c r="T1159" s="28"/>
      <c r="U1159" s="28"/>
      <c r="V1159" s="28"/>
      <c r="W1159" s="28"/>
      <c r="X1159" s="27"/>
      <c r="Y1159" s="27"/>
      <c r="Z1159" s="27"/>
      <c r="AA1159" s="27"/>
      <c r="AB1159" s="27"/>
      <c r="AC1159" s="27"/>
      <c r="AD1159" s="27"/>
      <c r="AE1159" s="27"/>
      <c r="AF1159" s="27"/>
      <c r="AG1159" s="27"/>
      <c r="AH1159" s="27"/>
      <c r="AI1159" s="27"/>
      <c r="AJ1159" s="27"/>
      <c r="AK1159" s="27"/>
      <c r="AL1159" s="27"/>
      <c r="AM1159" s="27"/>
      <c r="AN1159" s="27"/>
      <c r="AO1159" s="27"/>
      <c r="AP1159" s="27"/>
      <c r="AQ1159" s="27"/>
      <c r="AR1159" s="27"/>
      <c r="AS1159" s="27"/>
    </row>
    <row r="1160" ht="14.6" customHeight="1">
      <c r="A1160" s="28"/>
      <c r="B1160" s="46"/>
      <c r="C1160" s="28"/>
      <c r="D1160" s="28"/>
      <c r="E1160" s="28"/>
      <c r="F1160" s="28"/>
      <c r="G1160" s="28"/>
      <c r="H1160" s="28"/>
      <c r="I1160" s="28"/>
      <c r="J1160" s="28"/>
      <c r="K1160" s="28"/>
      <c r="L1160" s="27"/>
      <c r="M1160" s="28"/>
      <c r="N1160" s="28"/>
      <c r="O1160" s="28"/>
      <c r="P1160" s="28"/>
      <c r="Q1160" s="28"/>
      <c r="R1160" s="28"/>
      <c r="S1160" s="28"/>
      <c r="T1160" s="28"/>
      <c r="U1160" s="28"/>
      <c r="V1160" s="28"/>
      <c r="W1160" s="28"/>
      <c r="X1160" s="27"/>
      <c r="Y1160" s="27"/>
      <c r="Z1160" s="27"/>
      <c r="AA1160" s="27"/>
      <c r="AB1160" s="27"/>
      <c r="AC1160" s="27"/>
      <c r="AD1160" s="27"/>
      <c r="AE1160" s="27"/>
      <c r="AF1160" s="27"/>
      <c r="AG1160" s="27"/>
      <c r="AH1160" s="27"/>
      <c r="AI1160" s="27"/>
      <c r="AJ1160" s="27"/>
      <c r="AK1160" s="27"/>
      <c r="AL1160" s="27"/>
      <c r="AM1160" s="27"/>
      <c r="AN1160" s="27"/>
      <c r="AO1160" s="27"/>
      <c r="AP1160" s="27"/>
      <c r="AQ1160" s="27"/>
      <c r="AR1160" s="27"/>
      <c r="AS1160" s="27"/>
    </row>
    <row r="1161" ht="14.6" customHeight="1">
      <c r="A1161" s="28"/>
      <c r="B1161" s="46"/>
      <c r="C1161" s="28"/>
      <c r="D1161" s="28"/>
      <c r="E1161" s="28"/>
      <c r="F1161" s="28"/>
      <c r="G1161" s="28"/>
      <c r="H1161" s="28"/>
      <c r="I1161" s="28"/>
      <c r="J1161" s="28"/>
      <c r="K1161" s="28"/>
      <c r="L1161" s="27"/>
      <c r="M1161" s="28"/>
      <c r="N1161" s="28"/>
      <c r="O1161" s="28"/>
      <c r="P1161" s="28"/>
      <c r="Q1161" s="28"/>
      <c r="R1161" s="28"/>
      <c r="S1161" s="28"/>
      <c r="T1161" s="28"/>
      <c r="U1161" s="28"/>
      <c r="V1161" s="28"/>
      <c r="W1161" s="28"/>
      <c r="X1161" s="27"/>
      <c r="Y1161" s="27"/>
      <c r="Z1161" s="27"/>
      <c r="AA1161" s="27"/>
      <c r="AB1161" s="27"/>
      <c r="AC1161" s="27"/>
      <c r="AD1161" s="27"/>
      <c r="AE1161" s="27"/>
      <c r="AF1161" s="27"/>
      <c r="AG1161" s="27"/>
      <c r="AH1161" s="27"/>
      <c r="AI1161" s="27"/>
      <c r="AJ1161" s="27"/>
      <c r="AK1161" s="27"/>
      <c r="AL1161" s="27"/>
      <c r="AM1161" s="27"/>
      <c r="AN1161" s="27"/>
      <c r="AO1161" s="27"/>
      <c r="AP1161" s="27"/>
      <c r="AQ1161" s="27"/>
      <c r="AR1161" s="27"/>
      <c r="AS1161" s="27"/>
    </row>
    <row r="1162" ht="14.6" customHeight="1">
      <c r="A1162" s="28"/>
      <c r="B1162" s="46"/>
      <c r="C1162" s="28"/>
      <c r="D1162" s="28"/>
      <c r="E1162" s="28"/>
      <c r="F1162" s="28"/>
      <c r="G1162" s="28"/>
      <c r="H1162" s="28"/>
      <c r="I1162" s="28"/>
      <c r="J1162" s="28"/>
      <c r="K1162" s="28"/>
      <c r="L1162" s="27"/>
      <c r="M1162" s="28"/>
      <c r="N1162" s="28"/>
      <c r="O1162" s="28"/>
      <c r="P1162" s="28"/>
      <c r="Q1162" s="28"/>
      <c r="R1162" s="28"/>
      <c r="S1162" s="28"/>
      <c r="T1162" s="28"/>
      <c r="U1162" s="28"/>
      <c r="V1162" s="28"/>
      <c r="W1162" s="28"/>
      <c r="X1162" s="27"/>
      <c r="Y1162" s="27"/>
      <c r="Z1162" s="27"/>
      <c r="AA1162" s="27"/>
      <c r="AB1162" s="27"/>
      <c r="AC1162" s="27"/>
      <c r="AD1162" s="27"/>
      <c r="AE1162" s="27"/>
      <c r="AF1162" s="27"/>
      <c r="AG1162" s="27"/>
      <c r="AH1162" s="27"/>
      <c r="AI1162" s="27"/>
      <c r="AJ1162" s="27"/>
      <c r="AK1162" s="27"/>
      <c r="AL1162" s="27"/>
      <c r="AM1162" s="27"/>
      <c r="AN1162" s="27"/>
      <c r="AO1162" s="27"/>
      <c r="AP1162" s="27"/>
      <c r="AQ1162" s="27"/>
      <c r="AR1162" s="27"/>
      <c r="AS1162" s="27"/>
    </row>
    <row r="1163" ht="14.6" customHeight="1">
      <c r="A1163" s="28"/>
      <c r="B1163" s="46"/>
      <c r="C1163" s="28"/>
      <c r="D1163" s="28"/>
      <c r="E1163" s="28"/>
      <c r="F1163" s="28"/>
      <c r="G1163" s="28"/>
      <c r="H1163" s="28"/>
      <c r="I1163" s="28"/>
      <c r="J1163" s="28"/>
      <c r="K1163" s="28"/>
      <c r="L1163" s="27"/>
      <c r="M1163" s="28"/>
      <c r="N1163" s="28"/>
      <c r="O1163" s="28"/>
      <c r="P1163" s="28"/>
      <c r="Q1163" s="28"/>
      <c r="R1163" s="28"/>
      <c r="S1163" s="28"/>
      <c r="T1163" s="28"/>
      <c r="U1163" s="28"/>
      <c r="V1163" s="28"/>
      <c r="W1163" s="28"/>
      <c r="X1163" s="27"/>
      <c r="Y1163" s="27"/>
      <c r="Z1163" s="27"/>
      <c r="AA1163" s="27"/>
      <c r="AB1163" s="27"/>
      <c r="AC1163" s="27"/>
      <c r="AD1163" s="27"/>
      <c r="AE1163" s="27"/>
      <c r="AF1163" s="27"/>
      <c r="AG1163" s="27"/>
      <c r="AH1163" s="27"/>
      <c r="AI1163" s="27"/>
      <c r="AJ1163" s="27"/>
      <c r="AK1163" s="27"/>
      <c r="AL1163" s="27"/>
      <c r="AM1163" s="27"/>
      <c r="AN1163" s="27"/>
      <c r="AO1163" s="27"/>
      <c r="AP1163" s="27"/>
      <c r="AQ1163" s="27"/>
      <c r="AR1163" s="27"/>
      <c r="AS1163" s="27"/>
    </row>
    <row r="1164" ht="14.6" customHeight="1">
      <c r="A1164" s="28"/>
      <c r="B1164" s="46"/>
      <c r="C1164" s="28"/>
      <c r="D1164" s="28"/>
      <c r="E1164" s="28"/>
      <c r="F1164" s="28"/>
      <c r="G1164" s="28"/>
      <c r="H1164" s="28"/>
      <c r="I1164" s="28"/>
      <c r="J1164" s="28"/>
      <c r="K1164" s="28"/>
      <c r="L1164" s="27"/>
      <c r="M1164" s="28"/>
      <c r="N1164" s="28"/>
      <c r="O1164" s="28"/>
      <c r="P1164" s="28"/>
      <c r="Q1164" s="28"/>
      <c r="R1164" s="28"/>
      <c r="S1164" s="28"/>
      <c r="T1164" s="28"/>
      <c r="U1164" s="28"/>
      <c r="V1164" s="28"/>
      <c r="W1164" s="28"/>
      <c r="X1164" s="27"/>
      <c r="Y1164" s="27"/>
      <c r="Z1164" s="27"/>
      <c r="AA1164" s="27"/>
      <c r="AB1164" s="27"/>
      <c r="AC1164" s="27"/>
      <c r="AD1164" s="27"/>
      <c r="AE1164" s="27"/>
      <c r="AF1164" s="27"/>
      <c r="AG1164" s="27"/>
      <c r="AH1164" s="27"/>
      <c r="AI1164" s="27"/>
      <c r="AJ1164" s="27"/>
      <c r="AK1164" s="27"/>
      <c r="AL1164" s="27"/>
      <c r="AM1164" s="27"/>
      <c r="AN1164" s="27"/>
      <c r="AO1164" s="27"/>
      <c r="AP1164" s="27"/>
      <c r="AQ1164" s="27"/>
      <c r="AR1164" s="27"/>
      <c r="AS1164" s="27"/>
    </row>
  </sheetData>
  <dataValidations count="1">
    <dataValidation type="list" allowBlank="1" showInputMessage="1" showErrorMessage="1" sqref="E2:E172">
      <formula1>"Антена (відео),Відеопередавач (VTX),Камера,Конденсатор,Контролер,Мотори,Обладнання,Пропеллери,Рама,Ресівер ERLS,3Д друк,TX ELRS,Акумулятор,Стрепи,Вуп,Камера Н,Послуги,Пігтейл"</formula1>
    </dataValidation>
  </dataValidations>
  <hyperlinks>
    <hyperlink ref="G2" r:id="rId1" location="" tooltip="" display="https://www.aliexpress.com/item/4000201021654.html?spm=a2g0o.order_detail.order_detail_item.3.73d1f19cc8nGpQ"/>
    <hyperlink ref="H2" r:id="rId2" location="" tooltip="" display="https://www.aliexpress.com/p/order/detail.html?spm=a2g0o.order_list.order_list_main.211.3bb918021lcU1n&amp;orderId=11111"/>
    <hyperlink ref="G3" r:id="rId3" location="" tooltip="" display="https://www.aliexpress.com/item/1005005874482290.html?spm=a2g0o.order_detail.order_detail_item.3.50edf19cnLTLr9"/>
    <hyperlink ref="G4" r:id="rId4" location="" tooltip="" display="https://www.aliexpress.com/item/1005002834071651.html?spm=a2g0o.order_detail.order_detail_item.4.6710f19cojSi3c"/>
    <hyperlink ref="G5" r:id="rId5" location="" tooltip="" display="https://imrad.com.ua/ua/eeufr1v102b-1-388457"/>
    <hyperlink ref="G6" r:id="rId6" location="" tooltip="" display="https://www.aliexpress.com/item/1005005061766618.html?spm=a2g0o.order_detail.order_detail_item.4.3cd2f19cmSMdY7"/>
    <hyperlink ref="G7" r:id="rId7" location="" tooltip="" display="https://www.aliexpress.com/item/1005005218954990.html?spm=a2g0o.order_detail.order_detail_item.7.6710f19cojSi3c"/>
    <hyperlink ref="G8" r:id="rId8" location="" tooltip="" display="https://www.aliexpress.com/item/1005005604306168.html?spm=a2g0o.order_detail.order_detail_item.4.3764f19cRczBGQ"/>
    <hyperlink ref="G9" r:id="rId9" location="" tooltip="" display="https://www.aliexpress.com/item/32952721729.html?spm=a2g0o.order_list.order_list_main.23.3bb918021lcU1n"/>
    <hyperlink ref="G10" r:id="rId10" location="" tooltip="" display="https://www.aliexpress.com/item/1005001752187882.html?spm=a2g0o.order_detail.order_detail_item.4.4afaf19cnIbVGf"/>
    <hyperlink ref="G11" r:id="rId11" location="" tooltip="" display="https://www.aliexpress.com/item/1005003970081010.html?spm=a2g0o.order_list.order_list_main.11.3bb918021lcU1n"/>
    <hyperlink ref="G12" r:id="rId12" location="" tooltip="" display="https://www.aliexpress.com/item/1005001657419640.html?spm=a2g0o.order_detail.order_detail_item.3.70b2f19cyZsOWm"/>
    <hyperlink ref="G13" r:id="rId13" location="" tooltip="" display="https://www.aliexpress.com/item/4000494450966.html?spm=a2g0o.order_detail.order_detail_item.4.55e9f19ctdxJsT"/>
    <hyperlink ref="G14" r:id="rId14" location="" tooltip="" display="https://www.aliexpress.com/item/1005006336830626.html?spm=a2g0o.order_detail.order_detail_item.3.6444f19cLONC1S"/>
    <hyperlink ref="G15" r:id="rId15" location="" tooltip="" display="https://www.aliexpress.com/item/1005002177121801.html?spm=a2g0o.order_list.order_list_main.5.3bb918021lcU1n"/>
    <hyperlink ref="H15" r:id="rId16" location="" tooltip="" display="https://www.aliexpress.com/p/order/detail.html?spm=a2g0o.order_list.order_list_main.82.3bb918021lcU1n&amp;orderId=3033570021485375"/>
    <hyperlink ref="G16" r:id="rId17" location="" tooltip="" display="https://microteh.ck.ua/index.php?route=product/product&amp;path=27_12585&amp;product_id=23701"/>
    <hyperlink ref="G17" r:id="rId18" location="" tooltip="" display="https://www.aliexpress.com/item/1005005654271038.html?spm=a2g0o.order_list.order_list_main.5.21ef1802qEqYPe"/>
    <hyperlink ref="G18" r:id="rId19" location="" tooltip="" display="https://www.aliexpress.com/item/1005005183989038.html?spm=a2g0o.order_list.order_list_main.10.21ef1802qEqYPe"/>
    <hyperlink ref="G19" r:id="rId20" location="" tooltip="" display="https://www.aliexpress.com/item/1005006134879903.html?spm=a2g0o.order_list.order_list_main.15.21ef1802qEqYPe"/>
    <hyperlink ref="G20" r:id="rId21" location="" tooltip="" display="https://www.aliexpress.com/item/1005005699080628.html?spm=a2g0o.order_list.order_list_main.25.21ef1802qEqYPe"/>
    <hyperlink ref="G21" r:id="rId22" location="" tooltip="" display="https://www.aliexpress.com/item/1005006125240838.html?spm=a2g0o.order_list.order_list_main.20.21ef1802qEqYPe"/>
    <hyperlink ref="G22" r:id="rId23" location="" tooltip="" display="https://www.aliexpress.com/item/1005006125240838.html?spm=a2g0o.order_list.order_list_main.19.21ef1802qEqYPe"/>
    <hyperlink ref="G23" r:id="rId24" location="" tooltip="" display="https://www.aliexpress.com/item/1005005926112139.html?spm=a2g0o.order_detail.order_detail_item.3.733af19cPDwGTZ"/>
    <hyperlink ref="G24" r:id="rId25" location="" tooltip="" display="https://www.aliexpress.com/item/1005006380572355.html?spm=a2g0o.order_list.order_list_main.10.572d1802rG06dd"/>
    <hyperlink ref="G25" r:id="rId26" location="" tooltip="" display="https://t.me/c/1537026777/130861111111"/>
    <hyperlink ref="G26" r:id="rId27" location="" tooltip="" display="https://sdua.tech/print/order"/>
    <hyperlink ref="G28" r:id="rId28" location="" tooltip="" display="https://www.olx.ua/d/uk/obyavlenie/nabr-payalnik-pinecil-v2-kabel-analog-ts100-ts101-IDRiXXc.html"/>
    <hyperlink ref="G30" r:id="rId29" location="" tooltip="" display="https://res.ua/zbirka-akumulyatorna-6s1p-na-elem-samsung-inr21700-40t-sdi-4000mag-45a-vertikalna-batka-dron-cb0022645.html"/>
    <hyperlink ref="G31" r:id="rId30" location="" tooltip="" display="https://res.ua/akumulyator-liion-6s2p-samsung-21700-8000-mah-80a-90a-inr21700-40t-sdi-vertikalna-batka-dron-cb002174041.html"/>
    <hyperlink ref="G32" r:id="rId31" location="" tooltip="" display="https://www.aliexpress.com/item/1005005859096465.html?spm=a2g0o.order_detail.order_detail_item.3.6a07f19cXKhPwH"/>
    <hyperlink ref="G33" r:id="rId32" location="" tooltip="" display="https://www.aliexpress.com/item/1005005187636795.html?spm=a2g0o.order_detail.order_detail_item.5.6a07f19cXKhPwH"/>
    <hyperlink ref="G34" r:id="rId33" location="" tooltip="" display="https://www.aliexpress.com/item/1005004831602643.html?spm=a2g0o.order_detail.order_detail_item.3.101af19cUYkew6"/>
    <hyperlink ref="G35" r:id="rId34" location="" tooltip="" display="https://www.aliexpress.com/item/1005005863455770.html?spm=a2g0o.order_detail.order_detail_item.5.101af19cUYkew6"/>
    <hyperlink ref="G36" r:id="rId35" location="" tooltip="" display="https://www.aliexpress.com/item/1005006001688372.html?spm=a2g0o.order_detail.order_detail_item.7.101af19cUYkew6"/>
    <hyperlink ref="G37" r:id="rId36" location="" tooltip="" display="https://www.aliexpress.com/item/4000201021654.html?spm=a2g0o.order_detail.order_detail_item.4.11fef19c6gKXNR"/>
    <hyperlink ref="G38" r:id="rId37" location="" tooltip="" display="https://www.aliexpress.com/item/1005005874482290.html?spm=a2g0o.order_detail.order_detail_item.4.48b2f19cJxlO1W"/>
    <hyperlink ref="G39" r:id="rId38" location="" tooltip="" display="https://www.aliexpress.com/item/1005006056124972.html?spm=a2g0o.order_detail.order_detail_item.4.e674f19ckaYb3X"/>
    <hyperlink ref="G40" r:id="rId39" location="" tooltip="" display="https://www.aliexpress.com/item/1005006144614109.html?spm=a2g0o.order_detail.order_detail_item.7.e674f19ckaYb3X"/>
    <hyperlink ref="G41" r:id="rId40" location="" tooltip="" display="https://www.aliexpress.com/item/1005005961848463.html?spm=a2g0o.order_detail.order_detail_item.4.29a7f19cgvzQuu"/>
    <hyperlink ref="G42" r:id="rId41" location="" tooltip="" display="https://www.aliexpress.com/item/1005006251874816.html?spm=a2g0o.order_detail.order_detail_item.4.293ff19ccOmuPW"/>
    <hyperlink ref="G43" r:id="rId42" location="" tooltip="" display="https://www.aliexpress.com/item/1005006753650939.html?spm=a2g0o.order_detail.order_detail_item.4.6b19f19caDaY0E"/>
    <hyperlink ref="G44" r:id="rId43" location="" tooltip="" display="https://www.aliexpress.com/item/1005006858688146.html?spm=a2g0o.order_detail.order_detail_item.4.2120f19cNNv4Rl"/>
    <hyperlink ref="G45" r:id="rId44" location="" tooltip="" display="https://t.me/c/1537026777/182771"/>
    <hyperlink ref="G46" r:id="rId45" location="" tooltip="" display="https://res.ua/akumulyator-liion-6s2p-samsung-21700-8000-mah-80a-90a-inr21700-40t-sdi-vertikalna-batka-dron-cb002174041.html"/>
    <hyperlink ref="G47" r:id="rId46" location="" tooltip="" display="https://www.aliexpress.com/item/1005006394404312.html?spm=a2g0o.order_detail.order_detail_item.3.5775f19cGFH4Z3"/>
    <hyperlink ref="G48" r:id="rId47" location="" tooltip="" display="https://www.aliexpress.com/item/1005003914116317.html?spm=a2g0o.order_detail.order_detail_item.3.2cddf19cj2jrzz"/>
    <hyperlink ref="G49" r:id="rId48" location="" tooltip="" display="https://www.aliexpress.com/item/1005005036398104.html?spm=a2g0o.order_detail.order_detail_item.3.5520f19cm2hHTX"/>
    <hyperlink ref="G50" r:id="rId49" location="" tooltip="" display="https://www.aliexpress.com/item/1005006326462952.html?spm=a2g0o.order_detail.order_detail_item.3.67b6f19cKoLhsV"/>
    <hyperlink ref="G51" r:id="rId50" location="" tooltip="" display="https://www.olx.ua/d/uk/obyavlenie/betafpv-meteor75-pro-elrs-2-4-fpv-dron-2-batare-zaryadka-IDTWhsS.html"/>
    <hyperlink ref="G52" r:id="rId51" location="" tooltip="" display="https://www.aliexpress.com/item/1005002061127981.html?spm=a2g0o.order_detail.order_detail_item.3.5403f19cAr7o8g"/>
    <hyperlink ref="G53" r:id="rId52" location="" tooltip="" display="https://www.aliexpress.com/item/1005006028516963.html?spm=a2g0o.order_detail.order_detail_item.3.5575f19cQlC2fm"/>
    <hyperlink ref="G54" r:id="rId53" location="" tooltip="" display="https://www.aliexpress.com/item/1005005691648280.html?spm=a2g0o.order_detail.order_detail_item.3.6bcaf19ckSbtES"/>
    <hyperlink ref="G55" r:id="rId54" location="" tooltip="" display="https://www.aliexpress.com/item/1005006001830856.html?spm=a2g0o.order_list.order_list_main.53.60fb1802GxXY3w"/>
    <hyperlink ref="G56" r:id="rId55" location="" tooltip="" display="https://www.aliexpress.com/item/1005006048562131.html?spm=a2g0o.order_detail.order_detail_item.4.6ffaf19ch8SaPS"/>
    <hyperlink ref="G57" r:id="rId56" location="" tooltip="" display="https://www.aliexpress.com/item/1005006610140380.html?spm=a2g0o.order_detail.order_detail_item.4.4551f19cVIeUAe"/>
    <hyperlink ref="G58" r:id="rId57" location="" tooltip="" display="https://www.aliexpress.com/item/1005006806032592.html?spm=a2g0o.order_list.order_list_main.11.20701802RYz8F4"/>
    <hyperlink ref="G59" r:id="rId58" location="" tooltip="" display="https://www.aliexpress.com/item/1005006860597689.html?spm=a2g0o.order_detail.order_detail_item.3.144bf19cUd06Al"/>
    <hyperlink ref="G60" r:id="rId59" location="" tooltip="" display="https://www.aliexpress.com/item/1005006251874816.html?spm=a2g0o.order_list.order_list_main.5.20701802RYz8F4"/>
    <hyperlink ref="G61" r:id="rId60" location="" tooltip="" display="https://www.aliexpress.com/item/1005006326462952.html?spm=a2g0o.order_detail.order_detail_item.4.61cbf19cZO0nlk"/>
    <hyperlink ref="G62" r:id="rId61" location="" tooltip="" display="https://www.aliexpress.com/item/1005006610140380.html?spm=a2g0o.order_list.order_list_main.85.20701802RYz8F4"/>
    <hyperlink ref="G63" r:id="rId62" location="" tooltip="" display="https://www.aliexpress.com/item/1005005250431169.html?spm=a2g0o.order_list.order_list_main.75.20701802RYz8F4"/>
    <hyperlink ref="G64" r:id="rId63" location="" tooltip="" display="https://www.aliexpress.com/item/1005006326462952.html?spm=a2g0o.order_list.order_list_main.70.20701802RYz8F4"/>
    <hyperlink ref="G65" r:id="rId64" location="" tooltip="" display="https://www.aliexpress.com/item/1005006251874816.html?spm=a2g0o.order_list.order_list_main.65.20701802RYz8F4"/>
    <hyperlink ref="G66" r:id="rId65" location="" tooltip="" display="https://www.aliexpress.com/item/1005006753650939.html?spm=a2g0o.order_list.order_list_main.58.21ef1802gKKhYq"/>
    <hyperlink ref="G67" r:id="rId66" location="" tooltip="" display="https://www.aliexpress.com/item/1005006747725075.html?spm=a2g0o.order_list.order_list_main.52.21ef1802gKKhYq"/>
    <hyperlink ref="G68" r:id="rId67" location="" tooltip="" display="https://www.aliexpress.com/item/1005006326462952.html?spm=a2g0o.order_list.order_list_main.46.21ef1802gKKhYq"/>
    <hyperlink ref="G69" r:id="rId68" location="" tooltip="" display="https://www.aliexpress.com/item/1005006860597689.html?spm=a2g0o.order_list.order_list_main.35.21ef1802gKKhYq"/>
    <hyperlink ref="G70" r:id="rId69" location="" tooltip="" display="https://www.aliexpress.com/item/1005005725129175.html?spm=a2g0o.order_list.order_list_main.29.21ef1802gKKhYq"/>
    <hyperlink ref="G71" r:id="rId70" location="" tooltip="" display="https://www.aliexpress.com/item/1005006974205035.html?spm=a2g0o.order_list.order_list_main.23.21ef1802gKKhYq"/>
    <hyperlink ref="G72" r:id="rId71" location="" tooltip="" display="https://www.aliexpress.com/item/1005006966789846.html?spm=a2g0o.order_list.order_list_main.17.21ef1802gKKhYq"/>
    <hyperlink ref="G73" r:id="rId72" location="" tooltip="" display="https://res.ua/akumulyator-liion-6s2p-samsung-21700-8000-mah-80a-90a-inr21700-40t-sdi-vertikalna-batka-dron-cb002174041.html"/>
    <hyperlink ref="G74" r:id="rId73" location="" tooltip="" display="https://ru.nkon.nl/eve-inr21700-40p-4000mah-50a.html"/>
    <hyperlink ref="G75" r:id="rId74" location="" tooltip="" display="https://www.aliexpress.com/item/1005003414096406.html?spm=a2g0o.order_list.order_list_main.11.21ef1802gKKhYq"/>
    <hyperlink ref="G76" r:id="rId75" location="" tooltip="" display="https://www.aliexpress.com/item/1005004220347093.html?spm=a2g0o.order_list.order_list_main.5.21ef1802gKKhYq"/>
    <hyperlink ref="G77" r:id="rId76" location="" tooltip="" display="https://www.aliexpress.com/item/1005006978880632.html?spm=a2g0o.order_list.order_list_main.11.21ef1802h2YSDp"/>
    <hyperlink ref="G78" r:id="rId77" location="" tooltip="" display="https://www.aliexpress.com/item/1005006134309320.html?spm=a2g0o.order_list.order_list_main.10.21ef1802h2YSDp"/>
    <hyperlink ref="G79" r:id="rId78" location="" tooltip="" display="https://www.aliexpress.com/item/1005006304604621.html?spm=a2g0o.order_list.order_list_main.9.21ef1802h2YSDp"/>
    <hyperlink ref="G80" r:id="rId79" location="" tooltip="" display="https://www.aliexpress.com/item/1005006407924943.html?spm=a2g0o.order_list.order_list_main.5.21ef1802h2YSDp"/>
    <hyperlink ref="G81" r:id="rId80" location="" tooltip="" display="https://www.aliexpress.com/item/1005006156850612.html?spm=a2g0o.order_list.order_list_main.10.3ba71802XmrFdi"/>
    <hyperlink ref="G82" r:id="rId81" location="" tooltip="" display="https://www.aliexpress.com/item/1005006959860204.html?spm=a2g0o.order_list.order_list_main.5.3ba71802XmrFdi"/>
    <hyperlink ref="G83" r:id="rId82" location="" tooltip="" display="https://www.aliexpress.com/item/1005006828092377.html?spm=a2g0o.order_list.order_list_main.41.57281802mIIe5G"/>
    <hyperlink ref="G84" r:id="rId83" location="" tooltip="" display="https://www.aliexpress.com/item/1005006828092377.html?spm=a2g0o.order_list.order_list_main.35.57281802mIIe5G"/>
    <hyperlink ref="G85" r:id="rId84" location="" tooltip="" display="https://www.aliexpress.com/item/1005006610140380.html?spm=a2g0o.order_list.order_list_main.29.57281802mIIe5G"/>
    <hyperlink ref="G86" r:id="rId85" location="" tooltip="" display="https://www.aliexpress.com/item/1005006966789846.html?spm=a2g0o.order_list.order_list_main.23.57281802mIIe5G"/>
    <hyperlink ref="G87" r:id="rId86" location="" tooltip="" display="https://www.aliexpress.com/item/32425485533.html?spm=a2g0o.order_list.order_list_main.11.57281802mIIe5G"/>
    <hyperlink ref="G88" r:id="rId87" location="" tooltip="" display="https://www.aliexpress.com/item/1005003489220110.html?spm=a2g0o.order_list.order_list_main.5.57281802mIIe5G"/>
    <hyperlink ref="G91" r:id="rId88" location="" tooltip="" display="https://www.aliexpress.com/item/1005006415035787.html?spm=a2g0o.order_list.order_list_main.57.584d1802F6jtIU"/>
    <hyperlink ref="G92" r:id="rId89" location="" tooltip="" display="https://www.aliexpress.com/item/1005006126015494.html?spm=a2g0o.order_list.order_list_main.51.584d1802F6jtIU"/>
    <hyperlink ref="G93" r:id="rId90" location="" tooltip="" display="https://www.aliexpress.com/item/1005006559686349.html?spm=a2g0o.order_list.order_list_main.64.584d1802QwPuFE"/>
    <hyperlink ref="G94" r:id="rId91" location="" tooltip="" display="https://www.aliexpress.com/item/1005006966789846.html?spm=a2g0o.order_list.order_list_main.65.584d1802QwPuFE"/>
    <hyperlink ref="G95" r:id="rId92" location="" tooltip="" display="https://www.aliexpress.com/item/1005006966789846.html?spm=a2g0o.order_list.order_list_main.60.584d1802QwPuFE"/>
    <hyperlink ref="G96" r:id="rId93" location="" tooltip="" display="https://www.aliexpress.com/item/1005006312891859.html?spm=a2g0o.order_list.order_list_main.48.584d1802QwPuFE"/>
    <hyperlink ref="G97" r:id="rId94" location="" tooltip="" display="https://www.aliexpress.com/item/4000494450966.html?spm=a2g0o.order_list.order_list_main.42.584d1802QwPuFE"/>
    <hyperlink ref="G98" r:id="rId95" location="" tooltip="" display="https://www.aliexpress.com/item/1005002029216300.html?spm=a2g0o.order_list.order_list_main.37.584d1802QwPuFE"/>
    <hyperlink ref="G99" r:id="rId96" location="" tooltip="" display="https://www.aliexpress.com/item/1005007082500585.html?spm=a2g0o.order_list.order_list_main.32.584d1802QwPuFE"/>
    <hyperlink ref="G100" r:id="rId97" location="" tooltip="" display="https://www.aliexpress.com/item/1005006718265658.html?spm=a2g0o.order_list.order_list_main.27.584d1802QwPuFE"/>
    <hyperlink ref="G101" r:id="rId98" location="" tooltip="" display="https://www.aliexpress.com/item/1005006194332193.html?spm=a2g0o.order_list.order_list_main.21.584d1802QwPuFE"/>
    <hyperlink ref="G102" r:id="rId99" location="" tooltip="" display="https://www.aliexpress.com/item/1005006448925880.html?spm=a2g0o.order_list.order_list_main.16.584d1802QwPuFE"/>
    <hyperlink ref="G103" r:id="rId100" location="" tooltip="" display="https://www.aliexpress.com/item/1005006070170859.html?spm=a2g0o.order_list.order_list_main.10.584d1802QwPuFE"/>
    <hyperlink ref="G104" r:id="rId101" location="" tooltip="" display="https://www.aliexpress.com/item/1005006300775363.html?spm=a2g0o.order_list.order_list_main.5.584d1802QwPuFE"/>
    <hyperlink ref="G105" r:id="rId102" location="" tooltip="" display="https://www.aliexpress.com/item/1005006251874816.html?spm=a2g0o.order_list.order_list_main.17.60eb1802h5H9by"/>
    <hyperlink ref="G106" r:id="rId103" location="" tooltip="" display="https://www.aliexpress.com/item/4000967042670.html?spm=a2g0o.order_list.order_list_main.11.60eb1802h5H9by"/>
    <hyperlink ref="G107" r:id="rId104" location="" tooltip="" display="https://www.aliexpress.com/item/1005006460489847.html?spm=a2g0o.order_list.order_list_main.5.60eb1802h5H9by"/>
    <hyperlink ref="G109" r:id="rId105" location="" tooltip="" display="https://www.aliexpress.com/item/1005007164410475.html?spm=a2g0o.order_detail.order_detail_item.3.7171f19cj0KZfG"/>
    <hyperlink ref="G110" r:id="rId106" location="" tooltip="" display="https://www.aliexpress.com/item/1005006741625007.html?spm=a2g0o.order_detail.order_detail_item.5.7171f19cj0KZfG"/>
    <hyperlink ref="G111" r:id="rId107" location="" tooltip="" display="https://www.aliexpress.com/item/1005007190275766.html?spm=a2g0o.order_detail.order_detail_item.3.560bf19cx0Q5ln"/>
    <hyperlink ref="G112" r:id="rId108" location="" tooltip="" display="https://www.aliexpress.com/item/1005006716008066.html?spm=a2g0o.order_list.order_list_main.28.15cd1802yzoQDJ"/>
    <hyperlink ref="G113" r:id="rId109" location="" tooltip="" display="https://www.aliexpress.com/item/1005006716008066.html?spm=a2g0o.order_list.order_list_main.29.15cd1802yzoQDJ"/>
    <hyperlink ref="G114" r:id="rId110" location="" tooltip="" display="https://www.aliexpress.com/item/1005006949618466.html?spm=a2g0o.order_list.order_list_main.22.15cd1802yzoQDJ"/>
    <hyperlink ref="G115" r:id="rId111" location="" tooltip="" display="https://www.aliexpress.com/item/1005006194332193.html?spm=a2g0o.order_detail.order_detail_item.3.109cf19cb4g9SX"/>
    <hyperlink ref="G116" r:id="rId112" location="" tooltip="" display="https://www.aliexpress.com/item/1005005190861222.html?spm=a2g0o.order_detail.order_detail_item.6.109cf19cb4g9SX"/>
    <hyperlink ref="G117" r:id="rId113" location="" tooltip="" display="https://www.aliexpress.com/item/1005007101872643.html?spm=a2g0o.order_list.order_list_main.10.15cd1802yzoQDJ"/>
    <hyperlink ref="G118" r:id="rId114" location="" tooltip="" display="https://www.aliexpress.com/item/1005007216501787.html?spm=a2g0o.order_list.order_list_main.4.15cd1802yzoQDJ"/>
    <hyperlink ref="G119" r:id="rId115" location="" tooltip="" display="https://imrad.com.ua/ua/eeufr1v102b-1-388457"/>
    <hyperlink ref="G120" r:id="rId116" location="" tooltip="" display="https://ru.nkon.nl/eve-inr21700-40p-4000mah-50a.html"/>
    <hyperlink ref="G121" r:id="rId117" location="" tooltip="" display="https://ru.nkon.nl/eve-inr21700-40p-4000mah-50a.html"/>
    <hyperlink ref="G122" r:id="rId118" location="" tooltip="" display="https://www.aliexpress.com/item/32998367341.html?spm=a2g0o.order_list.order_list_main.35.7cd51802Gg3Esx"/>
    <hyperlink ref="G123" r:id="rId119" location="" tooltip="" display="https://www.aliexpress.com/item/1005007202103659.html?spm=a2g0o.order_list.order_list_main.16.7cd51802Gg3Esx"/>
    <hyperlink ref="G124" r:id="rId120" location="" tooltip="" display="https://www.aliexpress.com/item/1005006415035787.html?spm=a2g0o.order_list.order_list_main.17.7cd51802Gg3Esx"/>
    <hyperlink ref="G125" r:id="rId121" location="" tooltip="" display="https://www.aliexpress.com/item/1005006966789846.html?spm=a2g0o.order_list.order_list_main.11.7cd51802Gg3Esx"/>
    <hyperlink ref="G126" r:id="rId122" location="" tooltip="" display="https://www.aliexpress.com/item/1005006785748648.html?spm=a2g0o.order_list.order_list_main.5.7cd51802Gg3Esx"/>
    <hyperlink ref="G127" r:id="rId123" location="" tooltip="" display="https://www.aliexpress.com/item/1005006828092377.html?spm=a2g0o.order_list.order_list_main.59.15ee1802WfnA3H"/>
    <hyperlink ref="G128" r:id="rId124" location="" tooltip="" display="https://www.aliexpress.com/item/1005006572847094.html?spm=a2g0o.order_list.order_list_main.53.15ee1802WfnA3H"/>
    <hyperlink ref="G129" r:id="rId125" location="" tooltip="" display="https://www.aliexpress.com/item/1005005947827816.html?spm=a2g0o.order_list.order_list_main.47.15ee1802WfnA3H"/>
    <hyperlink ref="G130" r:id="rId126" location="" tooltip="" display="https://www.aliexpress.com/item/1005006563622250.html?spm=a2g0o.order_list.order_list_main.41.15ee1802WfnA3H"/>
    <hyperlink ref="G131" r:id="rId127" location="" tooltip="" display="https://www.aliexpress.com/item/1005006828092377.html?spm=a2g0o.order_list.order_list_main.59.15ee1802WfnA3H"/>
    <hyperlink ref="G132" r:id="rId128" location="" tooltip="" display="https://www.aliexpress.com/item/1005006572847094.html?spm=a2g0o.order_list.order_list_main.53.15ee1802WfnA3H"/>
    <hyperlink ref="G133" r:id="rId129" location="" tooltip="" display="https://www.aliexpress.com/item/1005007481368468.html?spm=a2g0o.order_list.order_list_main.35.15ee1802WfnA3H"/>
    <hyperlink ref="G134" r:id="rId130" location="" tooltip="" display="https://www.aliexpress.com/item/1005006828092377.html?spm=a2g0o.order_list.order_list_main.29.15ee1802WfnA3H"/>
    <hyperlink ref="G135" r:id="rId131" location="" tooltip="" display="https://www.aliexpress.com/item/1005006572847094.html?spm=a2g0o.order_list.order_list_main.23.15ee1802WfnA3H"/>
    <hyperlink ref="G136" r:id="rId132" location="" tooltip="" display="https://www.aliexpress.com/item/1005006967080100.html?spm=a2g0o.order_list.order_list_main.17.15ee1802WfnA3H"/>
    <hyperlink ref="G137" r:id="rId133" location="" tooltip="" display="https://www.aliexpress.com/item/1005006978880632.html?spm=a2g0o.order_list.order_list_main.11.15ee1802WfnA3H"/>
    <hyperlink ref="G138" r:id="rId134" location="" tooltip="" display="https://www.aliexpress.com/item/1005006978880632.html?spm=a2g0o.order_list.order_list_main.5.15ee1802WfnA3H"/>
    <hyperlink ref="G142" r:id="rId135" location="" tooltip="" display="https://www.aliexpress.com/item/1005006990724419.html?spm=a2g0o.order_list.order_list_main.22.1f741802OQx0S1"/>
    <hyperlink ref="G143" r:id="rId136" location="" tooltip="" display="https://www.aliexpress.com/item/1005006990724419.html?spm=a2g0o.order_list.order_list_main.28.1f741802OQx0S1"/>
    <hyperlink ref="G144" r:id="rId137" location="" tooltip="" display="https://www.aliexpress.com/item/1005006990724419.html?spm=a2g0o.order_list.order_list_main.34.1f741802OQx0S1"/>
    <hyperlink ref="G145" r:id="rId138" location="" tooltip="" display="https://www.aliexpress.com/item/1005006990724419.html?spm=a2g0o.order_list.order_list_main.40.1f741802OQx0S1"/>
    <hyperlink ref="G146" r:id="rId139" location="" tooltip="" display="https://www.aliexpress.com/item/1005006990724419.html?spm=a2g0o.order_list.order_list_main.24.50e81802xQKsnf"/>
    <hyperlink ref="G147" r:id="rId140" location="" tooltip="" display="https://www.aliexpress.com/item/1005005617539232.html?spm=a2g0o.order_list.order_list_main.16.24ce1802p4oOWK"/>
    <hyperlink ref="G148" r:id="rId141" location="" tooltip="" display="https://www.aliexpress.com/item/1005007202103659.html?spm=a2g0o.order_list.order_list_main.10.24ce1802p4oOWK"/>
    <hyperlink ref="G149" r:id="rId142" location="" tooltip="" display="https://www.aliexpress.com/item/1005006953506414.html?spm=a2g0o.order_list.order_list_main.4.24ce1802p4oOWK"/>
    <hyperlink ref="G151" r:id="rId143" location="" tooltip="" display="https://www.aliexpress.com/item/1005007520573546.html?spm=a2g0o.order_detail.order_detail_item.2.2610f19cZyhM1K"/>
    <hyperlink ref="G152" r:id="rId144" location="" tooltip="" display="https://ru.nkon.nl/eve-inr21700-40p-4000mah-50a.html"/>
    <hyperlink ref="G153" r:id="rId145" location="" tooltip="" display="https://www.aliexpress.com/item/1005006828092377.html?spm=a2g0o.order_list.order_list_main.19.50e81802xQKsnf"/>
    <hyperlink ref="G154" r:id="rId146" location="" tooltip="" display="https://www.aliexpress.com/item/1005006978880632.html?spm=a2g0o.order_list.order_list_main.14.50e81802xQKsnf"/>
    <hyperlink ref="G155" r:id="rId147" location="" tooltip="" display="https://www.aliexpress.com/item/1005006828092377.html?spm=a2g0o.order_list.order_list_main.9.50e81802xQKsnf"/>
    <hyperlink ref="G156" r:id="rId148" location="" tooltip="" display="https://www.aliexpress.com/item/1005006978880632.html?spm=a2g0o.order_list.order_list_main.4.50e81802xQKsnf"/>
    <hyperlink ref="G157" r:id="rId149" location="" tooltip="" display="https://www.aliexpress.com/item/1005006978880632.html?spm=a2g0o.order_list.order_list_main.29.6d281802Tm69Db"/>
    <hyperlink ref="G158" r:id="rId150" location="" tooltip="" display="https://www.aliexpress.com/item/1005006415035787.html?spm=a2g0o.order_list.order_list_main.24.6d281802Tm69Db"/>
    <hyperlink ref="G159" r:id="rId151" location="" tooltip="" display="https://www.aliexpress.com/item/1005006978880632.html?spm=a2g0o.order_list.order_list_main.19.6d281802Tm69Db"/>
    <hyperlink ref="G160" r:id="rId152" location="" tooltip="" display="https://www.aliexpress.com/item/1005006067128597.html?spm=a2g0o.order_list.order_list_main.14.6d281802Tm69Db"/>
    <hyperlink ref="G161" r:id="rId153" location="" tooltip="" display="https://www.aliexpress.com/item/1005006789118556.html?spm=a2g0o.order_list.order_list_main.9.6d281802Tm69Db"/>
    <hyperlink ref="G162" r:id="rId154" location="" tooltip="" display="https://www.aliexpress.com/item/1005006860597689.html?spm=a2g0o.order_list.order_list_main.4.6d281802Tm69Db"/>
    <hyperlink ref="G163" r:id="rId155" location="" tooltip="" display="https://www.aliexpress.com/item/1005006953506414.html?spm=a2g0o.cart.0.0.7a7838dakNUCxd&amp;mp=1&amp;sourceType=561"/>
    <hyperlink ref="G164" r:id="rId156" location="" tooltip="" display="https://www.aliexpress.com/item/1005006953506414.html?spm=a2g0o.cart.0.0.7a7838dakNUCxd&amp;mp=1&amp;sourceType=561"/>
    <hyperlink ref="G165" r:id="rId157" location="" tooltip="" display="https://www.aliexpress.com/item/1005006828092377.html?spm=a2g0o.order_list.order_list_main.9.21ef1802zJCmTY"/>
    <hyperlink ref="G166" r:id="rId158" location="" tooltip="" display="https://www.aliexpress.com/item/1005007185662184.html?spm=a2g0o.order_list.order_list_main.4.21ef1802zJCmTY"/>
    <hyperlink ref="G167" r:id="rId159" location="" tooltip="" display="https://www.aliexpress.com/item/1005007190275766.html?spm=a2g0o.order_list.order_list_main.5.21ef1802zJCmTY"/>
    <hyperlink ref="G168" r:id="rId160" location="" tooltip="" display="https://www.aliexpress.com/item/1005006978880632.html?spm=a2g0o.order_list.order_list_main.9.21ef180293cMQu"/>
    <hyperlink ref="G169" r:id="rId161" location="" tooltip="" display="https://www.aliexpress.com/item/1005006990724419.html?spm=a2g0o.order_list.order_list_main.4.21ef180293cMQu"/>
    <hyperlink ref="G170" r:id="rId162" location="" tooltip="" display="https://www.aliexpress.com/item/1005006967080100.html?spm=a2g0o.order_list.order_list_main.4.21ef1802D6Ric6"/>
    <hyperlink ref="G171" r:id="rId163" location="" tooltip="" display="https://www.aliexpress.com/item/1005006860597689.html?spm=a2g0o.order_list.order_list_main.9.21ef1802D6Ric6"/>
  </hyperlink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E12"/>
  <sheetViews>
    <sheetView workbookViewId="0" showGridLines="0" defaultGridColor="1"/>
  </sheetViews>
  <sheetFormatPr defaultColWidth="13.3333" defaultRowHeight="15.45" customHeight="1" outlineLevelRow="0" outlineLevelCol="0"/>
  <cols>
    <col min="1" max="5" width="13.3516" style="131" customWidth="1"/>
    <col min="6" max="16384" width="13.3516" style="131" customWidth="1"/>
  </cols>
  <sheetData>
    <row r="1" ht="12.35" customHeight="1">
      <c r="A1" t="s" s="132">
        <v>377</v>
      </c>
      <c r="B1" s="132"/>
      <c r="C1" s="132"/>
      <c r="D1" s="132"/>
      <c r="E1" s="132"/>
    </row>
    <row r="2" ht="15.45" customHeight="1">
      <c r="A2" t="s">
        <v>73</v>
      </c>
      <c r="B2" t="s">
        <v>379</v>
      </c>
    </row>
    <row r="4" ht="15.4" customHeight="1"/>
    <row r="5" ht="15.4" customHeight="1">
      <c r="A5" t="s" s="133">
        <v>70</v>
      </c>
      <c r="B5" t="s" s="134">
        <v>380</v>
      </c>
      <c r="C5" t="s" s="135">
        <v>381</v>
      </c>
      <c r="D5" t="s" s="135">
        <v>382</v>
      </c>
      <c r="E5" t="s" s="136">
        <v>383</v>
      </c>
    </row>
    <row r="6" ht="15.65" customHeight="1">
      <c r="A6" s="137">
        <v>45383</v>
      </c>
      <c r="B6" s="138">
        <v>33468.359158</v>
      </c>
      <c r="C6" s="139">
        <v>848.208016282189</v>
      </c>
      <c r="D6" s="140">
        <v>1189.470375</v>
      </c>
      <c r="E6" s="141">
        <v>30.1108615626549</v>
      </c>
    </row>
    <row r="7" ht="15.65" customHeight="1">
      <c r="A7" s="142">
        <v>45413</v>
      </c>
      <c r="B7" s="143">
        <v>20412.896115</v>
      </c>
      <c r="C7" s="144">
        <v>508.499776237026</v>
      </c>
      <c r="D7" s="145">
        <v>-1232.280409</v>
      </c>
      <c r="E7" s="146">
        <v>-31.0138580228737</v>
      </c>
    </row>
    <row r="8" ht="15.65" customHeight="1">
      <c r="A8" s="142">
        <v>45444</v>
      </c>
      <c r="B8" s="143">
        <v>42870.114234</v>
      </c>
      <c r="C8" s="144">
        <v>1047.18</v>
      </c>
      <c r="D8" s="145">
        <v>-5470.062336</v>
      </c>
      <c r="E8" s="146">
        <v>-133.63</v>
      </c>
    </row>
    <row r="9" ht="15.65" customHeight="1">
      <c r="A9" s="142">
        <v>45474</v>
      </c>
      <c r="B9" s="143">
        <v>23783.254231</v>
      </c>
      <c r="C9" s="144">
        <v>578.201345136</v>
      </c>
      <c r="D9" s="145">
        <v>-968.918283</v>
      </c>
      <c r="E9" s="146">
        <v>-24.048509494</v>
      </c>
    </row>
    <row r="10" ht="15.65" customHeight="1">
      <c r="A10" s="142">
        <v>45505</v>
      </c>
      <c r="B10" s="143">
        <v>14943.550854</v>
      </c>
      <c r="C10" s="144">
        <v>360.841926424255</v>
      </c>
      <c r="D10" s="145">
        <v>-1401.68351</v>
      </c>
      <c r="E10" s="146">
        <v>-33.790300097</v>
      </c>
    </row>
    <row r="11" ht="15.65" customHeight="1">
      <c r="A11" s="142">
        <v>45536</v>
      </c>
      <c r="B11" s="143">
        <v>18146.2496</v>
      </c>
      <c r="C11" s="144">
        <v>439.1638335792</v>
      </c>
      <c r="D11" s="145">
        <v>717.7776</v>
      </c>
      <c r="E11" s="146">
        <v>15.774094869</v>
      </c>
    </row>
    <row r="12" ht="15.65" customHeight="1">
      <c r="A12" s="142">
        <v>45566</v>
      </c>
      <c r="B12" s="143">
        <v>27870.1352</v>
      </c>
      <c r="C12" s="144">
        <v>672.496705077664</v>
      </c>
      <c r="D12" s="145">
        <v>-711.1924</v>
      </c>
      <c r="E12" s="146">
        <v>-17.1522265246854</v>
      </c>
    </row>
    <row r="13" ht="15.65" customHeight="1">
      <c r="A13" s="147">
        <v>45597</v>
      </c>
      <c r="B13" s="148">
        <v>42708.5541</v>
      </c>
      <c r="C13" s="149">
        <v>1027.610738154</v>
      </c>
      <c r="D13" s="150">
        <v>-2990.0114</v>
      </c>
      <c r="E13" s="151">
        <v>-72.576903102</v>
      </c>
    </row>
    <row r="14" ht="15.4" customHeight="1">
      <c r="A14" t="s" s="152">
        <v>384</v>
      </c>
      <c r="B14" s="153">
        <v>224203.113492</v>
      </c>
      <c r="C14" s="154">
        <v>5482.202340890330</v>
      </c>
      <c r="D14" s="155">
        <v>-10866.900363</v>
      </c>
      <c r="E14" s="156">
        <v>-266.326840808904</v>
      </c>
    </row>
  </sheetData>
  <mergeCells count="1">
    <mergeCell ref="A1:E1"/>
  </mergeCell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G21"/>
  <sheetViews>
    <sheetView workbookViewId="0" showGridLines="0" defaultGridColor="1"/>
  </sheetViews>
  <sheetFormatPr defaultColWidth="13.3333" defaultRowHeight="15.45" customHeight="1" outlineLevelRow="0" outlineLevelCol="0"/>
  <cols>
    <col min="1" max="7" width="13.3516" style="157" customWidth="1"/>
    <col min="8" max="16384" width="13.3516" style="157" customWidth="1"/>
  </cols>
  <sheetData>
    <row r="1" ht="12.35" customHeight="1">
      <c r="A1" t="s" s="132">
        <v>385</v>
      </c>
      <c r="B1" s="132"/>
      <c r="C1" s="132"/>
      <c r="D1" s="132"/>
      <c r="E1" s="132"/>
      <c r="F1" s="132"/>
      <c r="G1" s="132"/>
    </row>
    <row r="2" ht="15.4" customHeight="1"/>
    <row r="3" ht="15.4" customHeight="1">
      <c r="A3" t="s" s="133">
        <v>73</v>
      </c>
      <c r="B3" t="s" s="134">
        <v>387</v>
      </c>
      <c r="C3" t="s" s="135">
        <v>380</v>
      </c>
      <c r="D3" t="s" s="135">
        <v>381</v>
      </c>
      <c r="E3" t="s" s="135">
        <v>388</v>
      </c>
      <c r="F3" t="s" s="135">
        <v>389</v>
      </c>
      <c r="G3" t="s" s="136">
        <v>388</v>
      </c>
    </row>
    <row r="4" ht="15.4" customHeight="1">
      <c r="A4" t="s" s="158">
        <v>56</v>
      </c>
      <c r="B4" s="159">
        <v>3</v>
      </c>
      <c r="C4" s="160">
        <v>70</v>
      </c>
      <c r="D4" s="161">
        <v>1.75750013181251</v>
      </c>
      <c r="E4" s="161">
        <v>0</v>
      </c>
      <c r="F4" s="161">
        <v>0</v>
      </c>
      <c r="G4" s="162">
        <v>0</v>
      </c>
    </row>
    <row r="5" ht="15.15" customHeight="1">
      <c r="A5" t="s" s="163">
        <v>162</v>
      </c>
      <c r="B5" s="164">
        <v>1</v>
      </c>
      <c r="C5" s="165">
        <v>1730</v>
      </c>
      <c r="D5" s="166">
        <v>43.2517300692028</v>
      </c>
      <c r="E5" s="166">
        <v>40.0016000640026</v>
      </c>
      <c r="F5" s="166">
        <v>40.0016000640026</v>
      </c>
      <c r="G5" s="167">
        <v>40.0016000640026</v>
      </c>
    </row>
    <row r="6" ht="15.15" customHeight="1">
      <c r="A6" t="s" s="163">
        <v>57</v>
      </c>
      <c r="B6" s="164">
        <v>260</v>
      </c>
      <c r="C6" s="165">
        <v>38634.4782</v>
      </c>
      <c r="D6" s="166">
        <v>938.381736228656</v>
      </c>
      <c r="E6" s="166">
        <v>2.19</v>
      </c>
      <c r="F6" s="166">
        <v>73.8029521180847</v>
      </c>
      <c r="G6" s="167">
        <v>2.19</v>
      </c>
    </row>
    <row r="7" ht="15.15" customHeight="1">
      <c r="A7" t="s" s="163">
        <v>52</v>
      </c>
      <c r="B7" s="164">
        <v>28</v>
      </c>
      <c r="C7" s="165">
        <v>8417.986231999999</v>
      </c>
      <c r="D7" s="166">
        <v>205.323291384318</v>
      </c>
      <c r="E7" s="166">
        <v>4.99</v>
      </c>
      <c r="F7" s="166">
        <v>9.279999999999999</v>
      </c>
      <c r="G7" s="167">
        <v>4.99</v>
      </c>
    </row>
    <row r="8" ht="15.15" customHeight="1">
      <c r="A8" t="s" s="163">
        <v>50</v>
      </c>
      <c r="B8" s="164">
        <v>18</v>
      </c>
      <c r="C8" s="165">
        <v>30674.040924</v>
      </c>
      <c r="D8" s="166">
        <v>749.55</v>
      </c>
      <c r="E8" s="166">
        <v>39.38</v>
      </c>
      <c r="F8" s="166">
        <v>63.4</v>
      </c>
      <c r="G8" s="167">
        <v>39.38</v>
      </c>
    </row>
    <row r="9" ht="15.15" customHeight="1">
      <c r="A9" t="s" s="163">
        <v>129</v>
      </c>
      <c r="B9" s="164">
        <v>18</v>
      </c>
      <c r="C9" s="165">
        <v>13876.691889</v>
      </c>
      <c r="D9" s="166">
        <v>336.5487805</v>
      </c>
      <c r="E9" s="166">
        <v>0.97</v>
      </c>
      <c r="F9" s="166">
        <v>117.0487805</v>
      </c>
      <c r="G9" s="167">
        <v>0.97</v>
      </c>
    </row>
    <row r="10" ht="15.15" customHeight="1">
      <c r="A10" t="s" s="163">
        <v>46</v>
      </c>
      <c r="B10" s="164">
        <v>18</v>
      </c>
      <c r="C10" s="165">
        <v>13428.373</v>
      </c>
      <c r="D10" s="166">
        <v>328.53</v>
      </c>
      <c r="E10" s="166">
        <v>13.86</v>
      </c>
      <c r="F10" s="166">
        <v>38.03</v>
      </c>
      <c r="G10" s="167">
        <v>13.86</v>
      </c>
    </row>
    <row r="11" ht="15.15" customHeight="1">
      <c r="A11" t="s" s="163">
        <v>44</v>
      </c>
      <c r="B11" s="164">
        <v>62</v>
      </c>
      <c r="C11" s="165">
        <v>1597.88</v>
      </c>
      <c r="D11" s="166">
        <v>39.3143954798</v>
      </c>
      <c r="E11" s="166">
        <v>0.5445304937</v>
      </c>
      <c r="F11" s="166">
        <v>0.6741504251</v>
      </c>
      <c r="G11" s="167">
        <v>0.5445304937</v>
      </c>
    </row>
    <row r="12" ht="15.15" customHeight="1">
      <c r="A12" t="s" s="163">
        <v>41</v>
      </c>
      <c r="B12" s="164">
        <v>19</v>
      </c>
      <c r="C12" s="165">
        <v>29818.911502</v>
      </c>
      <c r="D12" s="166">
        <v>729.592817033</v>
      </c>
      <c r="E12" s="166">
        <v>28.86</v>
      </c>
      <c r="F12" s="166">
        <v>69</v>
      </c>
      <c r="G12" s="167">
        <v>28.86</v>
      </c>
    </row>
    <row r="13" ht="15.15" customHeight="1">
      <c r="A13" t="s" s="163">
        <v>13</v>
      </c>
      <c r="B13" s="164">
        <v>21</v>
      </c>
      <c r="C13" s="165">
        <v>37004.51141</v>
      </c>
      <c r="D13" s="166">
        <v>905.58</v>
      </c>
      <c r="E13" s="166">
        <v>37.18</v>
      </c>
      <c r="F13" s="166">
        <v>82.34</v>
      </c>
      <c r="G13" s="167">
        <v>37.18</v>
      </c>
    </row>
    <row r="14" ht="15.15" customHeight="1">
      <c r="A14" t="s" s="163">
        <v>116</v>
      </c>
      <c r="B14" s="164">
        <v>48</v>
      </c>
      <c r="C14" s="165">
        <v>33182.344083</v>
      </c>
      <c r="D14" s="166">
        <v>815.328901061089</v>
      </c>
      <c r="E14" s="166">
        <v>1.38</v>
      </c>
      <c r="F14" s="166">
        <v>517.15</v>
      </c>
      <c r="G14" s="167">
        <v>1.38</v>
      </c>
    </row>
    <row r="15" ht="15.15" customHeight="1">
      <c r="A15" t="s" s="163">
        <v>65</v>
      </c>
      <c r="B15" s="164">
        <v>7</v>
      </c>
      <c r="C15" s="165">
        <v>669.3164</v>
      </c>
      <c r="D15" s="166">
        <v>16.096987254</v>
      </c>
      <c r="E15" s="166">
        <v>0.91</v>
      </c>
      <c r="F15" s="166">
        <v>2.163981726</v>
      </c>
      <c r="G15" s="167">
        <v>0.91</v>
      </c>
    </row>
    <row r="16" ht="15.15" customHeight="1">
      <c r="A16" t="s" s="163">
        <v>257</v>
      </c>
      <c r="B16" s="164">
        <v>14</v>
      </c>
      <c r="C16" s="165">
        <v>4850</v>
      </c>
      <c r="D16" s="166">
        <v>117.182523084602</v>
      </c>
      <c r="E16" s="166">
        <v>7.29210216721276</v>
      </c>
      <c r="F16" s="166">
        <v>9.64320154291225</v>
      </c>
      <c r="G16" s="167">
        <v>7.29210216721276</v>
      </c>
    </row>
    <row r="17" ht="15.15" customHeight="1">
      <c r="A17" t="s" s="163">
        <v>54</v>
      </c>
      <c r="B17" s="164">
        <v>38</v>
      </c>
      <c r="C17" s="165">
        <v>5259.967675</v>
      </c>
      <c r="D17" s="166">
        <v>129.06</v>
      </c>
      <c r="E17" s="166">
        <v>1.99</v>
      </c>
      <c r="F17" s="166">
        <v>13.95</v>
      </c>
      <c r="G17" s="167">
        <v>1.99</v>
      </c>
    </row>
    <row r="18" ht="15.15" customHeight="1">
      <c r="A18" t="s" s="163">
        <v>12</v>
      </c>
      <c r="B18" s="164">
        <v>22</v>
      </c>
      <c r="C18" s="165">
        <v>9742.185100999999</v>
      </c>
      <c r="D18" s="166">
        <v>238.99</v>
      </c>
      <c r="E18" s="166">
        <v>9.59</v>
      </c>
      <c r="F18" s="166">
        <v>18.87</v>
      </c>
      <c r="G18" s="167">
        <v>9.59</v>
      </c>
    </row>
    <row r="19" ht="15.15" customHeight="1">
      <c r="A19" t="s" s="163">
        <v>48</v>
      </c>
      <c r="B19" s="164">
        <v>27</v>
      </c>
      <c r="C19" s="165">
        <v>8664.631029</v>
      </c>
      <c r="D19" s="166">
        <v>212.742459163855</v>
      </c>
      <c r="E19" s="166">
        <v>6.29</v>
      </c>
      <c r="F19" s="166">
        <v>15.99</v>
      </c>
      <c r="G19" s="167">
        <v>6.29</v>
      </c>
    </row>
    <row r="20" ht="15.4" customHeight="1">
      <c r="A20" t="s" s="168">
        <v>184</v>
      </c>
      <c r="B20" s="169">
        <v>5</v>
      </c>
      <c r="C20" s="170">
        <v>458.487936</v>
      </c>
      <c r="D20" s="171">
        <v>11.52</v>
      </c>
      <c r="E20" s="171">
        <v>2.6</v>
      </c>
      <c r="F20" s="171">
        <v>2.6</v>
      </c>
      <c r="G20" s="172">
        <v>2.6</v>
      </c>
    </row>
    <row r="21" ht="15.4" customHeight="1">
      <c r="A21" t="s" s="152">
        <v>384</v>
      </c>
      <c r="B21" s="173">
        <v>609</v>
      </c>
      <c r="C21" s="155">
        <v>238079.805381</v>
      </c>
      <c r="D21" s="154">
        <v>5818.751121390330</v>
      </c>
      <c r="E21" s="154">
        <v>0</v>
      </c>
      <c r="F21" s="154">
        <v>517.15</v>
      </c>
      <c r="G21" s="156">
        <v>0</v>
      </c>
    </row>
  </sheetData>
  <mergeCells count="1">
    <mergeCell ref="A1:G1"/>
  </mergeCell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2:C45"/>
  <sheetViews>
    <sheetView workbookViewId="0" showGridLines="0" defaultGridColor="1"/>
  </sheetViews>
  <sheetFormatPr defaultColWidth="13.3333" defaultRowHeight="15.45" customHeight="1" outlineLevelRow="0" outlineLevelCol="0"/>
  <cols>
    <col min="1" max="3" width="13.3516" style="174" customWidth="1"/>
    <col min="4" max="16384" width="13.3516" style="174" customWidth="1"/>
  </cols>
  <sheetData>
    <row r="1" ht="12.35" customHeight="1">
      <c r="A1" t="s" s="132">
        <v>390</v>
      </c>
      <c r="B1" s="132"/>
      <c r="C1" s="132"/>
    </row>
    <row r="2" ht="15.4" customHeight="1"/>
    <row r="3" ht="15.4" customHeight="1">
      <c r="A3" t="s" s="133">
        <v>71</v>
      </c>
      <c r="B3" t="s" s="134">
        <v>380</v>
      </c>
      <c r="C3" t="s" s="136">
        <v>381</v>
      </c>
    </row>
    <row r="4" ht="15.4" customHeight="1">
      <c r="A4" s="175">
        <v>45390</v>
      </c>
      <c r="B4" s="176">
        <v>21164.055574</v>
      </c>
      <c r="C4" s="162">
        <v>539.8318979006</v>
      </c>
    </row>
    <row r="5" ht="15.15" customHeight="1">
      <c r="A5" s="177">
        <v>45394</v>
      </c>
      <c r="B5" s="178">
        <v>670</v>
      </c>
      <c r="C5" s="167">
        <v>17.089700524</v>
      </c>
    </row>
    <row r="6" ht="15.15" customHeight="1">
      <c r="A6" s="177">
        <v>45400</v>
      </c>
      <c r="B6" s="178">
        <v>2804</v>
      </c>
      <c r="C6" s="167">
        <v>70.4004338514611</v>
      </c>
    </row>
    <row r="7" ht="15.15" customHeight="1">
      <c r="A7" s="177">
        <v>45401</v>
      </c>
      <c r="B7" s="178">
        <v>6146.171607</v>
      </c>
      <c r="C7" s="167">
        <v>153.802146317660</v>
      </c>
    </row>
    <row r="8" ht="15.15" customHeight="1">
      <c r="A8" s="177">
        <v>45402</v>
      </c>
      <c r="B8" s="178">
        <v>2780.96808</v>
      </c>
      <c r="C8" s="167">
        <v>69.55383768846799</v>
      </c>
    </row>
    <row r="9" ht="15.15" customHeight="1">
      <c r="A9" s="177">
        <v>45419</v>
      </c>
      <c r="B9" s="178">
        <v>13308.896115</v>
      </c>
      <c r="C9" s="167">
        <v>334.4</v>
      </c>
    </row>
    <row r="10" ht="15.15" customHeight="1">
      <c r="A10" s="177">
        <v>45437</v>
      </c>
      <c r="B10" s="178">
        <v>1130</v>
      </c>
      <c r="C10" s="167">
        <v>28.3924591638546</v>
      </c>
    </row>
    <row r="11" ht="15.15" customHeight="1">
      <c r="A11" s="177">
        <v>45443</v>
      </c>
      <c r="B11" s="178">
        <v>5974</v>
      </c>
      <c r="C11" s="167">
        <v>145.707317073171</v>
      </c>
    </row>
    <row r="12" ht="15.15" customHeight="1">
      <c r="A12" s="177">
        <v>45445</v>
      </c>
      <c r="B12" s="178">
        <v>27350.5745</v>
      </c>
      <c r="C12" s="167">
        <v>667.7587804999999</v>
      </c>
    </row>
    <row r="13" ht="15.15" customHeight="1">
      <c r="A13" s="177">
        <v>45451</v>
      </c>
      <c r="B13" s="178">
        <v>244.881</v>
      </c>
      <c r="C13" s="167">
        <v>5.98</v>
      </c>
    </row>
    <row r="14" ht="15.15" customHeight="1">
      <c r="A14" s="177">
        <v>45458</v>
      </c>
      <c r="B14" s="178">
        <v>611.793</v>
      </c>
      <c r="C14" s="167">
        <v>14.94</v>
      </c>
    </row>
    <row r="15" ht="15.15" customHeight="1">
      <c r="A15" s="177">
        <v>45460</v>
      </c>
      <c r="B15" s="178">
        <v>9007.771500000001</v>
      </c>
      <c r="C15" s="167">
        <v>219.97</v>
      </c>
    </row>
    <row r="16" ht="15.15" customHeight="1">
      <c r="A16" s="177">
        <v>45461</v>
      </c>
      <c r="B16" s="178">
        <v>3147.8265</v>
      </c>
      <c r="C16" s="167">
        <v>76.87</v>
      </c>
    </row>
    <row r="17" ht="15.15" customHeight="1">
      <c r="A17" s="177">
        <v>45462</v>
      </c>
      <c r="B17" s="178">
        <v>787.059</v>
      </c>
      <c r="C17" s="167">
        <v>19.22</v>
      </c>
    </row>
    <row r="18" ht="15.15" customHeight="1">
      <c r="A18" s="177">
        <v>45466</v>
      </c>
      <c r="B18" s="178">
        <v>3232.152234</v>
      </c>
      <c r="C18" s="167">
        <v>79.22</v>
      </c>
    </row>
    <row r="19" ht="15.15" customHeight="1">
      <c r="A19" s="177">
        <v>45473</v>
      </c>
      <c r="B19" s="178">
        <v>3287.0565</v>
      </c>
      <c r="C19" s="167">
        <v>80.27</v>
      </c>
    </row>
    <row r="20" ht="15.15" customHeight="1">
      <c r="A20" s="177">
        <v>45476</v>
      </c>
      <c r="B20" s="178">
        <v>9118.825000000001</v>
      </c>
      <c r="C20" s="167">
        <v>221.651345136</v>
      </c>
    </row>
    <row r="21" ht="15.15" customHeight="1">
      <c r="A21" s="177">
        <v>45481</v>
      </c>
      <c r="B21" s="178">
        <v>500.612319</v>
      </c>
      <c r="C21" s="167">
        <v>12.27</v>
      </c>
    </row>
    <row r="22" ht="15.15" customHeight="1">
      <c r="A22" s="177">
        <v>45487</v>
      </c>
      <c r="B22" s="178">
        <v>9248.773324</v>
      </c>
      <c r="C22" s="167">
        <v>224.81</v>
      </c>
    </row>
    <row r="23" ht="15.15" customHeight="1">
      <c r="A23" s="177">
        <v>45488</v>
      </c>
      <c r="B23" s="178">
        <v>1591.310672</v>
      </c>
      <c r="C23" s="167">
        <v>38.68</v>
      </c>
    </row>
    <row r="24" ht="15.15" customHeight="1">
      <c r="A24" s="177">
        <v>45490</v>
      </c>
      <c r="B24" s="178">
        <v>2715.2664</v>
      </c>
      <c r="C24" s="167">
        <v>66</v>
      </c>
    </row>
    <row r="25" ht="15.15" customHeight="1">
      <c r="A25" s="177">
        <v>45493</v>
      </c>
      <c r="B25" s="178">
        <v>608.466516</v>
      </c>
      <c r="C25" s="167">
        <v>14.79</v>
      </c>
    </row>
    <row r="26" ht="15.15" customHeight="1">
      <c r="A26" s="177">
        <v>45506</v>
      </c>
      <c r="B26" s="178">
        <v>1300</v>
      </c>
      <c r="C26" s="167">
        <v>31.5991093912553</v>
      </c>
    </row>
    <row r="27" ht="15.15" customHeight="1">
      <c r="A27" s="177">
        <v>45508</v>
      </c>
      <c r="B27" s="178">
        <v>10092.5539</v>
      </c>
      <c r="C27" s="167">
        <v>243.37</v>
      </c>
    </row>
    <row r="28" ht="15.15" customHeight="1">
      <c r="A28" s="177">
        <v>45512</v>
      </c>
      <c r="B28" s="178">
        <v>2371.097572</v>
      </c>
      <c r="C28" s="167">
        <v>57.62</v>
      </c>
    </row>
    <row r="29" ht="15.15" customHeight="1">
      <c r="A29" s="177">
        <v>45522</v>
      </c>
      <c r="B29" s="178">
        <v>2447.5</v>
      </c>
      <c r="C29" s="167">
        <v>59.232817033</v>
      </c>
    </row>
    <row r="30" ht="15.15" customHeight="1">
      <c r="A30" s="177">
        <v>45529</v>
      </c>
      <c r="B30" s="178">
        <v>3156.931168</v>
      </c>
      <c r="C30" s="167">
        <v>76.15000000000001</v>
      </c>
    </row>
    <row r="31" ht="15.15" customHeight="1">
      <c r="A31" s="177">
        <v>45530</v>
      </c>
      <c r="B31" s="178">
        <v>121.1216</v>
      </c>
      <c r="C31" s="167">
        <v>2.92</v>
      </c>
    </row>
    <row r="32" ht="15.15" customHeight="1">
      <c r="A32" s="177">
        <v>45533</v>
      </c>
      <c r="B32" s="178">
        <v>3833.9964</v>
      </c>
      <c r="C32" s="167">
        <v>92.43000000000001</v>
      </c>
    </row>
    <row r="33" ht="15.15" customHeight="1">
      <c r="A33" s="177">
        <v>45545</v>
      </c>
      <c r="B33" s="178">
        <v>14624.1328</v>
      </c>
      <c r="C33" s="167">
        <v>353.9238335792</v>
      </c>
    </row>
    <row r="34" ht="15.15" customHeight="1">
      <c r="A34" s="177">
        <v>45549</v>
      </c>
      <c r="B34" s="178">
        <v>4123.3228</v>
      </c>
      <c r="C34" s="167">
        <v>99.79000000000001</v>
      </c>
    </row>
    <row r="35" ht="15.15" customHeight="1">
      <c r="A35" s="177">
        <v>45566</v>
      </c>
      <c r="B35" s="178">
        <v>11013.0944</v>
      </c>
      <c r="C35" s="167">
        <v>265.76</v>
      </c>
    </row>
    <row r="36" ht="15.15" customHeight="1">
      <c r="A36" s="177">
        <v>45567</v>
      </c>
      <c r="B36" s="178">
        <v>907.1215999999999</v>
      </c>
      <c r="C36" s="167">
        <v>21.89</v>
      </c>
    </row>
    <row r="37" ht="15.15" customHeight="1">
      <c r="A37" s="177">
        <v>45571</v>
      </c>
      <c r="B37" s="178">
        <v>8907.83</v>
      </c>
      <c r="C37" s="167">
        <v>214.75</v>
      </c>
    </row>
    <row r="38" ht="15.15" customHeight="1">
      <c r="A38" s="177">
        <v>45579</v>
      </c>
      <c r="B38" s="178">
        <v>3550</v>
      </c>
      <c r="C38" s="167">
        <v>85.5834136933463</v>
      </c>
    </row>
    <row r="39" ht="15.15" customHeight="1">
      <c r="A39" s="177">
        <v>45591</v>
      </c>
      <c r="B39" s="178">
        <v>3492.0892</v>
      </c>
      <c r="C39" s="167">
        <v>84.5132913843175</v>
      </c>
    </row>
    <row r="40" ht="15.15" customHeight="1">
      <c r="A40" s="177">
        <v>45598</v>
      </c>
      <c r="B40" s="178">
        <v>2309.4927</v>
      </c>
      <c r="C40" s="167">
        <v>55.53</v>
      </c>
    </row>
    <row r="41" ht="15.15" customHeight="1">
      <c r="A41" s="177">
        <v>45599</v>
      </c>
      <c r="B41" s="178">
        <v>12273.2397</v>
      </c>
      <c r="C41" s="167">
        <v>295.100738154</v>
      </c>
    </row>
    <row r="42" ht="15.15" customHeight="1">
      <c r="A42" s="177">
        <v>45600</v>
      </c>
      <c r="B42" s="178">
        <v>19114.9267</v>
      </c>
      <c r="C42" s="167">
        <v>459.85</v>
      </c>
    </row>
    <row r="43" ht="15.15" customHeight="1">
      <c r="A43" s="177">
        <v>45601</v>
      </c>
      <c r="B43" s="178">
        <v>4420.58</v>
      </c>
      <c r="C43" s="167">
        <v>106.52</v>
      </c>
    </row>
    <row r="44" ht="15.15" customHeight="1">
      <c r="A44" s="177">
        <v>45602</v>
      </c>
      <c r="B44" s="178">
        <v>4590.315</v>
      </c>
      <c r="C44" s="167">
        <v>110.61</v>
      </c>
    </row>
    <row r="45" ht="15.4" customHeight="1">
      <c r="A45" t="s" s="168">
        <v>392</v>
      </c>
      <c r="B45" s="169">
        <v>0</v>
      </c>
      <c r="C45" s="179">
        <v>0</v>
      </c>
    </row>
    <row r="46" ht="15.4" customHeight="1">
      <c r="A46" t="s" s="152">
        <v>384</v>
      </c>
      <c r="B46" s="153">
        <v>238079.805381</v>
      </c>
      <c r="C46" s="156">
        <v>5818.751121390330</v>
      </c>
    </row>
  </sheetData>
  <mergeCells count="1">
    <mergeCell ref="A1:C1"/>
  </mergeCell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