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Daova\Desktop\src\systest-main\nagFile\"/>
    </mc:Choice>
  </mc:AlternateContent>
  <bookViews>
    <workbookView xWindow="0" yWindow="0" windowWidth="28800" windowHeight="12435"/>
  </bookViews>
  <sheets>
    <sheet name="Преображенский" sheetId="1" r:id="rId1"/>
  </sheets>
  <definedNames>
    <definedName name="_xlnm._FilterDatabase" localSheetId="0" hidden="1">Преображенский!$D$10:$AJ$145</definedName>
    <definedName name="_xlnm.Print_Area" localSheetId="0">Преображенский!$B$1:$AJ$152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1" i="1" l="1"/>
  <c r="T11" i="1"/>
  <c r="U11" i="1"/>
  <c r="X11" i="1"/>
  <c r="X145" i="1" s="1"/>
  <c r="Y11" i="1"/>
  <c r="AB11" i="1"/>
  <c r="AI11" i="1"/>
  <c r="AJ11" i="1"/>
  <c r="S12" i="1"/>
  <c r="T12" i="1"/>
  <c r="U12" i="1"/>
  <c r="X12" i="1"/>
  <c r="Y12" i="1"/>
  <c r="AB12" i="1"/>
  <c r="AI12" i="1"/>
  <c r="AJ12" i="1"/>
  <c r="S13" i="1"/>
  <c r="T13" i="1"/>
  <c r="U13" i="1"/>
  <c r="X13" i="1"/>
  <c r="Y13" i="1"/>
  <c r="AB13" i="1"/>
  <c r="AI13" i="1"/>
  <c r="AJ13" i="1"/>
  <c r="S14" i="1"/>
  <c r="T14" i="1"/>
  <c r="U14" i="1"/>
  <c r="X14" i="1"/>
  <c r="Y14" i="1"/>
  <c r="AB14" i="1"/>
  <c r="AI14" i="1"/>
  <c r="AJ14" i="1"/>
  <c r="S15" i="1"/>
  <c r="T15" i="1"/>
  <c r="U15" i="1"/>
  <c r="X15" i="1"/>
  <c r="Y15" i="1"/>
  <c r="AB15" i="1"/>
  <c r="AI15" i="1"/>
  <c r="AJ15" i="1"/>
  <c r="S16" i="1"/>
  <c r="T16" i="1"/>
  <c r="U16" i="1"/>
  <c r="X16" i="1"/>
  <c r="AJ16" i="1" s="1"/>
  <c r="Y16" i="1"/>
  <c r="AB16" i="1"/>
  <c r="AI16" i="1"/>
  <c r="S17" i="1"/>
  <c r="T17" i="1"/>
  <c r="U17" i="1"/>
  <c r="X17" i="1"/>
  <c r="AJ17" i="1" s="1"/>
  <c r="Y17" i="1"/>
  <c r="AB17" i="1"/>
  <c r="AI17" i="1"/>
  <c r="S18" i="1"/>
  <c r="T18" i="1"/>
  <c r="U18" i="1"/>
  <c r="X18" i="1"/>
  <c r="AJ18" i="1" s="1"/>
  <c r="Y18" i="1"/>
  <c r="AB18" i="1"/>
  <c r="AI18" i="1"/>
  <c r="S19" i="1"/>
  <c r="T19" i="1"/>
  <c r="U19" i="1"/>
  <c r="X19" i="1"/>
  <c r="AJ19" i="1" s="1"/>
  <c r="Y19" i="1"/>
  <c r="AB19" i="1"/>
  <c r="AI19" i="1"/>
  <c r="S20" i="1"/>
  <c r="T20" i="1"/>
  <c r="U20" i="1"/>
  <c r="X20" i="1"/>
  <c r="AJ20" i="1" s="1"/>
  <c r="Y20" i="1"/>
  <c r="AB20" i="1"/>
  <c r="AI20" i="1"/>
  <c r="S21" i="1"/>
  <c r="T21" i="1"/>
  <c r="U21" i="1"/>
  <c r="X21" i="1"/>
  <c r="AJ21" i="1" s="1"/>
  <c r="Y21" i="1"/>
  <c r="AB21" i="1"/>
  <c r="AI21" i="1"/>
  <c r="S22" i="1"/>
  <c r="T22" i="1"/>
  <c r="U22" i="1"/>
  <c r="X22" i="1"/>
  <c r="AJ22" i="1" s="1"/>
  <c r="Y22" i="1"/>
  <c r="AB22" i="1"/>
  <c r="AI22" i="1"/>
  <c r="S23" i="1"/>
  <c r="T23" i="1"/>
  <c r="U23" i="1"/>
  <c r="X23" i="1"/>
  <c r="AJ23" i="1" s="1"/>
  <c r="Y23" i="1"/>
  <c r="AB23" i="1"/>
  <c r="AI23" i="1"/>
  <c r="S24" i="1"/>
  <c r="T24" i="1"/>
  <c r="U24" i="1"/>
  <c r="X24" i="1"/>
  <c r="AJ24" i="1" s="1"/>
  <c r="Y24" i="1"/>
  <c r="AB24" i="1"/>
  <c r="AI24" i="1"/>
  <c r="S25" i="1"/>
  <c r="T25" i="1"/>
  <c r="U25" i="1"/>
  <c r="X25" i="1"/>
  <c r="AJ25" i="1" s="1"/>
  <c r="Y25" i="1"/>
  <c r="AB25" i="1"/>
  <c r="AI25" i="1"/>
  <c r="S26" i="1"/>
  <c r="T26" i="1"/>
  <c r="U26" i="1"/>
  <c r="X26" i="1"/>
  <c r="AJ26" i="1" s="1"/>
  <c r="Y26" i="1"/>
  <c r="AB26" i="1"/>
  <c r="AI26" i="1"/>
  <c r="S27" i="1"/>
  <c r="T27" i="1"/>
  <c r="U27" i="1"/>
  <c r="X27" i="1"/>
  <c r="AJ27" i="1" s="1"/>
  <c r="Y27" i="1"/>
  <c r="AB27" i="1"/>
  <c r="AI27" i="1"/>
  <c r="S28" i="1"/>
  <c r="T28" i="1"/>
  <c r="U28" i="1"/>
  <c r="X28" i="1"/>
  <c r="AJ28" i="1" s="1"/>
  <c r="Y28" i="1"/>
  <c r="AB28" i="1"/>
  <c r="AI28" i="1"/>
  <c r="S29" i="1"/>
  <c r="T29" i="1"/>
  <c r="U29" i="1"/>
  <c r="X29" i="1"/>
  <c r="AJ29" i="1" s="1"/>
  <c r="Y29" i="1"/>
  <c r="AB29" i="1"/>
  <c r="AI29" i="1"/>
  <c r="S30" i="1"/>
  <c r="T30" i="1"/>
  <c r="U30" i="1"/>
  <c r="X30" i="1"/>
  <c r="AJ30" i="1" s="1"/>
  <c r="Y30" i="1"/>
  <c r="AB30" i="1"/>
  <c r="AI30" i="1"/>
  <c r="S31" i="1"/>
  <c r="T31" i="1"/>
  <c r="U31" i="1"/>
  <c r="X31" i="1"/>
  <c r="AJ31" i="1" s="1"/>
  <c r="Y31" i="1"/>
  <c r="AB31" i="1"/>
  <c r="AI31" i="1"/>
  <c r="S32" i="1"/>
  <c r="T32" i="1"/>
  <c r="U32" i="1"/>
  <c r="X32" i="1"/>
  <c r="AJ32" i="1" s="1"/>
  <c r="Y32" i="1"/>
  <c r="AB32" i="1"/>
  <c r="AI32" i="1"/>
  <c r="S33" i="1"/>
  <c r="T33" i="1"/>
  <c r="U33" i="1"/>
  <c r="X33" i="1"/>
  <c r="AJ33" i="1" s="1"/>
  <c r="Y33" i="1"/>
  <c r="AB33" i="1"/>
  <c r="AI33" i="1"/>
  <c r="S34" i="1"/>
  <c r="T34" i="1"/>
  <c r="U34" i="1"/>
  <c r="X34" i="1"/>
  <c r="AJ34" i="1" s="1"/>
  <c r="Y34" i="1"/>
  <c r="AB34" i="1"/>
  <c r="AI34" i="1"/>
  <c r="S35" i="1"/>
  <c r="T35" i="1"/>
  <c r="U35" i="1"/>
  <c r="X35" i="1"/>
  <c r="AJ35" i="1" s="1"/>
  <c r="Y35" i="1"/>
  <c r="AB35" i="1"/>
  <c r="AI35" i="1"/>
  <c r="S36" i="1"/>
  <c r="T36" i="1"/>
  <c r="U36" i="1"/>
  <c r="X36" i="1"/>
  <c r="AJ36" i="1" s="1"/>
  <c r="Y36" i="1"/>
  <c r="AB36" i="1"/>
  <c r="AI36" i="1"/>
  <c r="S37" i="1"/>
  <c r="T37" i="1"/>
  <c r="U37" i="1"/>
  <c r="X37" i="1"/>
  <c r="AJ37" i="1" s="1"/>
  <c r="Y37" i="1"/>
  <c r="AB37" i="1"/>
  <c r="AI37" i="1"/>
  <c r="S38" i="1"/>
  <c r="T38" i="1"/>
  <c r="U38" i="1"/>
  <c r="X38" i="1"/>
  <c r="AJ38" i="1" s="1"/>
  <c r="Y38" i="1"/>
  <c r="AB38" i="1"/>
  <c r="AI38" i="1"/>
  <c r="S39" i="1"/>
  <c r="T39" i="1"/>
  <c r="U39" i="1"/>
  <c r="X39" i="1"/>
  <c r="AJ39" i="1" s="1"/>
  <c r="Y39" i="1"/>
  <c r="AB39" i="1"/>
  <c r="AI39" i="1"/>
  <c r="S40" i="1"/>
  <c r="T40" i="1"/>
  <c r="U40" i="1"/>
  <c r="X40" i="1"/>
  <c r="AJ40" i="1" s="1"/>
  <c r="Y40" i="1"/>
  <c r="AB40" i="1"/>
  <c r="AI40" i="1"/>
  <c r="S41" i="1"/>
  <c r="T41" i="1"/>
  <c r="U41" i="1"/>
  <c r="X41" i="1"/>
  <c r="AJ41" i="1" s="1"/>
  <c r="Y41" i="1"/>
  <c r="AB41" i="1"/>
  <c r="AI41" i="1"/>
  <c r="S42" i="1"/>
  <c r="T42" i="1"/>
  <c r="U42" i="1"/>
  <c r="X42" i="1"/>
  <c r="AJ42" i="1" s="1"/>
  <c r="Y42" i="1"/>
  <c r="AB42" i="1"/>
  <c r="AI42" i="1"/>
  <c r="S43" i="1"/>
  <c r="T43" i="1"/>
  <c r="U43" i="1"/>
  <c r="X43" i="1"/>
  <c r="AJ43" i="1" s="1"/>
  <c r="Y43" i="1"/>
  <c r="AB43" i="1"/>
  <c r="AI43" i="1"/>
  <c r="S44" i="1"/>
  <c r="T44" i="1"/>
  <c r="U44" i="1"/>
  <c r="X44" i="1"/>
  <c r="AJ44" i="1" s="1"/>
  <c r="Y44" i="1"/>
  <c r="AB44" i="1"/>
  <c r="AI44" i="1"/>
  <c r="S45" i="1"/>
  <c r="T45" i="1"/>
  <c r="U45" i="1"/>
  <c r="X45" i="1"/>
  <c r="AJ45" i="1" s="1"/>
  <c r="Y45" i="1"/>
  <c r="AB45" i="1"/>
  <c r="AI45" i="1"/>
  <c r="S46" i="1"/>
  <c r="T46" i="1"/>
  <c r="U46" i="1"/>
  <c r="X46" i="1"/>
  <c r="AJ46" i="1" s="1"/>
  <c r="Y46" i="1"/>
  <c r="AB46" i="1"/>
  <c r="AI46" i="1"/>
  <c r="S47" i="1"/>
  <c r="T47" i="1"/>
  <c r="U47" i="1"/>
  <c r="X47" i="1"/>
  <c r="AJ47" i="1" s="1"/>
  <c r="Y47" i="1"/>
  <c r="AB47" i="1"/>
  <c r="AI47" i="1"/>
  <c r="S48" i="1"/>
  <c r="T48" i="1"/>
  <c r="U48" i="1"/>
  <c r="X48" i="1"/>
  <c r="AJ48" i="1" s="1"/>
  <c r="Y48" i="1"/>
  <c r="AB48" i="1"/>
  <c r="AI48" i="1"/>
  <c r="S49" i="1"/>
  <c r="T49" i="1"/>
  <c r="U49" i="1"/>
  <c r="X49" i="1"/>
  <c r="AJ49" i="1" s="1"/>
  <c r="Y49" i="1"/>
  <c r="AB49" i="1"/>
  <c r="AI49" i="1"/>
  <c r="S50" i="1"/>
  <c r="T50" i="1"/>
  <c r="U50" i="1"/>
  <c r="X50" i="1"/>
  <c r="AJ50" i="1" s="1"/>
  <c r="Y50" i="1"/>
  <c r="AB50" i="1"/>
  <c r="AI50" i="1"/>
  <c r="S51" i="1"/>
  <c r="T51" i="1"/>
  <c r="U51" i="1"/>
  <c r="X51" i="1"/>
  <c r="AJ51" i="1" s="1"/>
  <c r="Y51" i="1"/>
  <c r="AB51" i="1"/>
  <c r="AI51" i="1"/>
  <c r="S52" i="1"/>
  <c r="T52" i="1"/>
  <c r="U52" i="1"/>
  <c r="X52" i="1"/>
  <c r="AJ52" i="1" s="1"/>
  <c r="Y52" i="1"/>
  <c r="AB52" i="1"/>
  <c r="AI52" i="1"/>
  <c r="S53" i="1"/>
  <c r="T53" i="1"/>
  <c r="U53" i="1"/>
  <c r="X53" i="1"/>
  <c r="AJ53" i="1" s="1"/>
  <c r="Y53" i="1"/>
  <c r="AB53" i="1"/>
  <c r="AI53" i="1"/>
  <c r="S54" i="1"/>
  <c r="T54" i="1"/>
  <c r="U54" i="1"/>
  <c r="X54" i="1"/>
  <c r="AJ54" i="1" s="1"/>
  <c r="Y54" i="1"/>
  <c r="AB54" i="1"/>
  <c r="AI54" i="1"/>
  <c r="S55" i="1"/>
  <c r="T55" i="1"/>
  <c r="U55" i="1"/>
  <c r="X55" i="1"/>
  <c r="AJ55" i="1" s="1"/>
  <c r="Y55" i="1"/>
  <c r="AB55" i="1"/>
  <c r="AI55" i="1"/>
  <c r="S56" i="1"/>
  <c r="T56" i="1"/>
  <c r="U56" i="1"/>
  <c r="X56" i="1"/>
  <c r="AJ56" i="1" s="1"/>
  <c r="Y56" i="1"/>
  <c r="AB56" i="1"/>
  <c r="AI56" i="1"/>
  <c r="S57" i="1"/>
  <c r="T57" i="1"/>
  <c r="U57" i="1"/>
  <c r="X57" i="1"/>
  <c r="AJ57" i="1" s="1"/>
  <c r="Y57" i="1"/>
  <c r="AB57" i="1"/>
  <c r="AI57" i="1"/>
  <c r="S58" i="1"/>
  <c r="T58" i="1"/>
  <c r="U58" i="1"/>
  <c r="X58" i="1"/>
  <c r="AJ58" i="1" s="1"/>
  <c r="Y58" i="1"/>
  <c r="AB58" i="1"/>
  <c r="AI58" i="1"/>
  <c r="S59" i="1"/>
  <c r="T59" i="1"/>
  <c r="U59" i="1"/>
  <c r="X59" i="1"/>
  <c r="AJ59" i="1" s="1"/>
  <c r="Y59" i="1"/>
  <c r="AB59" i="1"/>
  <c r="AI59" i="1"/>
  <c r="S60" i="1"/>
  <c r="T60" i="1"/>
  <c r="U60" i="1"/>
  <c r="X60" i="1"/>
  <c r="AJ60" i="1" s="1"/>
  <c r="Y60" i="1"/>
  <c r="AB60" i="1"/>
  <c r="AI60" i="1"/>
  <c r="S61" i="1"/>
  <c r="T61" i="1"/>
  <c r="U61" i="1"/>
  <c r="X61" i="1"/>
  <c r="AJ61" i="1" s="1"/>
  <c r="Y61" i="1"/>
  <c r="AB61" i="1"/>
  <c r="AI61" i="1"/>
  <c r="S62" i="1"/>
  <c r="T62" i="1"/>
  <c r="U62" i="1"/>
  <c r="X62" i="1"/>
  <c r="AJ62" i="1" s="1"/>
  <c r="Y62" i="1"/>
  <c r="AB62" i="1"/>
  <c r="AI62" i="1"/>
  <c r="S63" i="1"/>
  <c r="T63" i="1"/>
  <c r="U63" i="1"/>
  <c r="X63" i="1"/>
  <c r="AJ63" i="1" s="1"/>
  <c r="Y63" i="1"/>
  <c r="AB63" i="1"/>
  <c r="AI63" i="1"/>
  <c r="S64" i="1"/>
  <c r="T64" i="1"/>
  <c r="U64" i="1"/>
  <c r="X64" i="1"/>
  <c r="AJ64" i="1" s="1"/>
  <c r="Y64" i="1"/>
  <c r="AB64" i="1"/>
  <c r="AI64" i="1"/>
  <c r="S65" i="1"/>
  <c r="T65" i="1"/>
  <c r="U65" i="1"/>
  <c r="X65" i="1"/>
  <c r="AJ65" i="1" s="1"/>
  <c r="Y65" i="1"/>
  <c r="AB65" i="1"/>
  <c r="AI65" i="1"/>
  <c r="S66" i="1"/>
  <c r="T66" i="1"/>
  <c r="U66" i="1"/>
  <c r="X66" i="1"/>
  <c r="AJ66" i="1" s="1"/>
  <c r="Y66" i="1"/>
  <c r="AB66" i="1"/>
  <c r="AI66" i="1"/>
  <c r="S67" i="1"/>
  <c r="T67" i="1"/>
  <c r="U67" i="1"/>
  <c r="X67" i="1"/>
  <c r="AJ67" i="1" s="1"/>
  <c r="Y67" i="1"/>
  <c r="AB67" i="1"/>
  <c r="AI67" i="1"/>
  <c r="S68" i="1"/>
  <c r="T68" i="1"/>
  <c r="U68" i="1"/>
  <c r="X68" i="1"/>
  <c r="AJ68" i="1" s="1"/>
  <c r="Y68" i="1"/>
  <c r="AB68" i="1"/>
  <c r="AI68" i="1"/>
  <c r="S69" i="1"/>
  <c r="T69" i="1"/>
  <c r="U69" i="1"/>
  <c r="X69" i="1"/>
  <c r="AJ69" i="1" s="1"/>
  <c r="Y69" i="1"/>
  <c r="AB69" i="1"/>
  <c r="AI69" i="1"/>
  <c r="S70" i="1"/>
  <c r="T70" i="1"/>
  <c r="U70" i="1"/>
  <c r="X70" i="1"/>
  <c r="AJ70" i="1" s="1"/>
  <c r="Y70" i="1"/>
  <c r="AB70" i="1"/>
  <c r="AI70" i="1"/>
  <c r="S71" i="1"/>
  <c r="T71" i="1"/>
  <c r="U71" i="1"/>
  <c r="X71" i="1"/>
  <c r="AJ71" i="1" s="1"/>
  <c r="Y71" i="1"/>
  <c r="AB71" i="1"/>
  <c r="AI71" i="1"/>
  <c r="S72" i="1"/>
  <c r="T72" i="1"/>
  <c r="U72" i="1"/>
  <c r="X72" i="1"/>
  <c r="AJ72" i="1" s="1"/>
  <c r="Y72" i="1"/>
  <c r="AB72" i="1"/>
  <c r="AI72" i="1"/>
  <c r="S73" i="1"/>
  <c r="T73" i="1"/>
  <c r="U73" i="1"/>
  <c r="X73" i="1"/>
  <c r="AJ73" i="1" s="1"/>
  <c r="Y73" i="1"/>
  <c r="AB73" i="1"/>
  <c r="AI73" i="1"/>
  <c r="S74" i="1"/>
  <c r="T74" i="1"/>
  <c r="U74" i="1"/>
  <c r="X74" i="1"/>
  <c r="AJ74" i="1" s="1"/>
  <c r="Y74" i="1"/>
  <c r="AB74" i="1"/>
  <c r="AI74" i="1"/>
  <c r="S75" i="1"/>
  <c r="T75" i="1"/>
  <c r="U75" i="1"/>
  <c r="X75" i="1"/>
  <c r="AJ75" i="1" s="1"/>
  <c r="Y75" i="1"/>
  <c r="AB75" i="1"/>
  <c r="AI75" i="1"/>
  <c r="S76" i="1"/>
  <c r="T76" i="1"/>
  <c r="U76" i="1"/>
  <c r="X76" i="1"/>
  <c r="AJ76" i="1" s="1"/>
  <c r="Y76" i="1"/>
  <c r="AB76" i="1"/>
  <c r="AI76" i="1"/>
  <c r="S77" i="1"/>
  <c r="T77" i="1"/>
  <c r="U77" i="1"/>
  <c r="X77" i="1"/>
  <c r="AJ77" i="1" s="1"/>
  <c r="Y77" i="1"/>
  <c r="AB77" i="1"/>
  <c r="AI77" i="1"/>
  <c r="S78" i="1"/>
  <c r="T78" i="1"/>
  <c r="U78" i="1"/>
  <c r="X78" i="1"/>
  <c r="AJ78" i="1" s="1"/>
  <c r="Y78" i="1"/>
  <c r="AB78" i="1"/>
  <c r="AI78" i="1"/>
  <c r="S79" i="1"/>
  <c r="T79" i="1"/>
  <c r="U79" i="1"/>
  <c r="X79" i="1"/>
  <c r="AJ79" i="1" s="1"/>
  <c r="Y79" i="1"/>
  <c r="AB79" i="1"/>
  <c r="AI79" i="1"/>
  <c r="S80" i="1"/>
  <c r="T80" i="1"/>
  <c r="U80" i="1"/>
  <c r="X80" i="1"/>
  <c r="AJ80" i="1" s="1"/>
  <c r="Y80" i="1"/>
  <c r="AB80" i="1"/>
  <c r="AI80" i="1"/>
  <c r="S81" i="1"/>
  <c r="T81" i="1"/>
  <c r="U81" i="1"/>
  <c r="X81" i="1"/>
  <c r="AJ81" i="1" s="1"/>
  <c r="Y81" i="1"/>
  <c r="AB81" i="1"/>
  <c r="AI81" i="1"/>
  <c r="S82" i="1"/>
  <c r="T82" i="1"/>
  <c r="U82" i="1"/>
  <c r="X82" i="1"/>
  <c r="AJ82" i="1" s="1"/>
  <c r="Y82" i="1"/>
  <c r="AB82" i="1"/>
  <c r="AI82" i="1"/>
  <c r="P83" i="1"/>
  <c r="Q83" i="1"/>
  <c r="S83" i="1"/>
  <c r="T83" i="1"/>
  <c r="AJ83" i="1" s="1"/>
  <c r="U83" i="1"/>
  <c r="X83" i="1"/>
  <c r="Y83" i="1"/>
  <c r="AB83" i="1"/>
  <c r="AB145" i="1" s="1"/>
  <c r="AI83" i="1"/>
  <c r="P84" i="1"/>
  <c r="Q84" i="1"/>
  <c r="S84" i="1"/>
  <c r="T84" i="1"/>
  <c r="U84" i="1"/>
  <c r="X84" i="1"/>
  <c r="AJ84" i="1" s="1"/>
  <c r="Y84" i="1"/>
  <c r="AB84" i="1"/>
  <c r="AI84" i="1"/>
  <c r="P85" i="1"/>
  <c r="Q85" i="1"/>
  <c r="S85" i="1"/>
  <c r="T85" i="1"/>
  <c r="AJ85" i="1" s="1"/>
  <c r="U85" i="1"/>
  <c r="X85" i="1"/>
  <c r="Y85" i="1"/>
  <c r="AB85" i="1"/>
  <c r="AI85" i="1"/>
  <c r="P86" i="1"/>
  <c r="Q86" i="1"/>
  <c r="S86" i="1"/>
  <c r="T86" i="1"/>
  <c r="U86" i="1"/>
  <c r="X86" i="1"/>
  <c r="AJ86" i="1" s="1"/>
  <c r="Y86" i="1"/>
  <c r="AB86" i="1"/>
  <c r="AI86" i="1"/>
  <c r="P87" i="1"/>
  <c r="Q87" i="1"/>
  <c r="S87" i="1"/>
  <c r="T87" i="1"/>
  <c r="AJ87" i="1" s="1"/>
  <c r="U87" i="1"/>
  <c r="X87" i="1"/>
  <c r="Y87" i="1"/>
  <c r="AB87" i="1"/>
  <c r="AI87" i="1"/>
  <c r="P88" i="1"/>
  <c r="Q88" i="1"/>
  <c r="S88" i="1"/>
  <c r="T88" i="1"/>
  <c r="U88" i="1"/>
  <c r="X88" i="1"/>
  <c r="AJ88" i="1" s="1"/>
  <c r="Y88" i="1"/>
  <c r="AB88" i="1"/>
  <c r="AI88" i="1"/>
  <c r="P89" i="1"/>
  <c r="Q89" i="1"/>
  <c r="S89" i="1"/>
  <c r="T89" i="1"/>
  <c r="AJ89" i="1" s="1"/>
  <c r="U89" i="1"/>
  <c r="X89" i="1"/>
  <c r="Y89" i="1"/>
  <c r="AB89" i="1"/>
  <c r="AI89" i="1"/>
  <c r="P90" i="1"/>
  <c r="Q90" i="1"/>
  <c r="S90" i="1"/>
  <c r="T90" i="1"/>
  <c r="U90" i="1"/>
  <c r="X90" i="1"/>
  <c r="AJ90" i="1" s="1"/>
  <c r="Y90" i="1"/>
  <c r="AB90" i="1"/>
  <c r="AI90" i="1"/>
  <c r="P91" i="1"/>
  <c r="Q91" i="1"/>
  <c r="S91" i="1"/>
  <c r="T91" i="1"/>
  <c r="AJ91" i="1" s="1"/>
  <c r="U91" i="1"/>
  <c r="X91" i="1"/>
  <c r="Y91" i="1"/>
  <c r="AB91" i="1"/>
  <c r="AI91" i="1"/>
  <c r="P92" i="1"/>
  <c r="Q92" i="1"/>
  <c r="S92" i="1"/>
  <c r="T92" i="1"/>
  <c r="U92" i="1"/>
  <c r="X92" i="1"/>
  <c r="AJ92" i="1" s="1"/>
  <c r="Y92" i="1"/>
  <c r="AB92" i="1"/>
  <c r="AI92" i="1"/>
  <c r="P93" i="1"/>
  <c r="Q93" i="1"/>
  <c r="S93" i="1"/>
  <c r="T93" i="1"/>
  <c r="AJ93" i="1" s="1"/>
  <c r="U93" i="1"/>
  <c r="X93" i="1"/>
  <c r="Y93" i="1"/>
  <c r="AB93" i="1"/>
  <c r="AI93" i="1"/>
  <c r="P94" i="1"/>
  <c r="Q94" i="1"/>
  <c r="S94" i="1"/>
  <c r="T94" i="1"/>
  <c r="U94" i="1"/>
  <c r="X94" i="1"/>
  <c r="AJ94" i="1" s="1"/>
  <c r="Y94" i="1"/>
  <c r="AB94" i="1"/>
  <c r="AI94" i="1"/>
  <c r="P95" i="1"/>
  <c r="Q95" i="1"/>
  <c r="S95" i="1"/>
  <c r="T95" i="1"/>
  <c r="AJ95" i="1" s="1"/>
  <c r="U95" i="1"/>
  <c r="X95" i="1"/>
  <c r="Y95" i="1"/>
  <c r="AB95" i="1"/>
  <c r="AI95" i="1"/>
  <c r="P96" i="1"/>
  <c r="Q96" i="1"/>
  <c r="S96" i="1"/>
  <c r="T96" i="1"/>
  <c r="U96" i="1"/>
  <c r="X96" i="1"/>
  <c r="AJ96" i="1" s="1"/>
  <c r="Y96" i="1"/>
  <c r="AB96" i="1"/>
  <c r="AI96" i="1"/>
  <c r="P97" i="1"/>
  <c r="Q97" i="1"/>
  <c r="S97" i="1"/>
  <c r="T97" i="1"/>
  <c r="AJ97" i="1" s="1"/>
  <c r="U97" i="1"/>
  <c r="X97" i="1"/>
  <c r="Y97" i="1"/>
  <c r="AB97" i="1"/>
  <c r="AI97" i="1"/>
  <c r="P98" i="1"/>
  <c r="Q98" i="1"/>
  <c r="S98" i="1"/>
  <c r="T98" i="1"/>
  <c r="U98" i="1"/>
  <c r="X98" i="1"/>
  <c r="AJ98" i="1" s="1"/>
  <c r="Y98" i="1"/>
  <c r="AB98" i="1"/>
  <c r="AI98" i="1"/>
  <c r="P99" i="1"/>
  <c r="Q99" i="1"/>
  <c r="S99" i="1"/>
  <c r="T99" i="1"/>
  <c r="AJ99" i="1" s="1"/>
  <c r="U99" i="1"/>
  <c r="X99" i="1"/>
  <c r="Y99" i="1"/>
  <c r="AB99" i="1"/>
  <c r="AI99" i="1"/>
  <c r="P100" i="1"/>
  <c r="Q100" i="1"/>
  <c r="S100" i="1"/>
  <c r="T100" i="1"/>
  <c r="U100" i="1"/>
  <c r="X100" i="1"/>
  <c r="AJ100" i="1" s="1"/>
  <c r="Y100" i="1"/>
  <c r="AB100" i="1"/>
  <c r="AI100" i="1"/>
  <c r="P101" i="1"/>
  <c r="Q101" i="1"/>
  <c r="S101" i="1"/>
  <c r="T101" i="1"/>
  <c r="AJ101" i="1" s="1"/>
  <c r="U101" i="1"/>
  <c r="X101" i="1"/>
  <c r="Y101" i="1"/>
  <c r="AB101" i="1"/>
  <c r="AI101" i="1"/>
  <c r="P102" i="1"/>
  <c r="Q102" i="1"/>
  <c r="S102" i="1"/>
  <c r="T102" i="1"/>
  <c r="U102" i="1"/>
  <c r="X102" i="1"/>
  <c r="AJ102" i="1" s="1"/>
  <c r="Y102" i="1"/>
  <c r="AB102" i="1"/>
  <c r="AI102" i="1"/>
  <c r="P103" i="1"/>
  <c r="Q103" i="1"/>
  <c r="S103" i="1"/>
  <c r="T103" i="1"/>
  <c r="AJ103" i="1" s="1"/>
  <c r="U103" i="1"/>
  <c r="X103" i="1"/>
  <c r="Y103" i="1"/>
  <c r="AB103" i="1"/>
  <c r="AI103" i="1"/>
  <c r="P104" i="1"/>
  <c r="Q104" i="1"/>
  <c r="S104" i="1"/>
  <c r="T104" i="1"/>
  <c r="U104" i="1"/>
  <c r="X104" i="1"/>
  <c r="AJ104" i="1" s="1"/>
  <c r="Y104" i="1"/>
  <c r="AB104" i="1"/>
  <c r="AI104" i="1"/>
  <c r="P105" i="1"/>
  <c r="Q105" i="1"/>
  <c r="S105" i="1"/>
  <c r="T105" i="1"/>
  <c r="AJ105" i="1" s="1"/>
  <c r="U105" i="1"/>
  <c r="X105" i="1"/>
  <c r="Y105" i="1"/>
  <c r="AB105" i="1"/>
  <c r="AI105" i="1"/>
  <c r="P106" i="1"/>
  <c r="Q106" i="1"/>
  <c r="S106" i="1"/>
  <c r="T106" i="1"/>
  <c r="U106" i="1"/>
  <c r="X106" i="1"/>
  <c r="AJ106" i="1" s="1"/>
  <c r="Y106" i="1"/>
  <c r="AB106" i="1"/>
  <c r="AI106" i="1"/>
  <c r="P107" i="1"/>
  <c r="Q107" i="1"/>
  <c r="S107" i="1"/>
  <c r="T107" i="1"/>
  <c r="AJ107" i="1" s="1"/>
  <c r="U107" i="1"/>
  <c r="X107" i="1"/>
  <c r="Y107" i="1"/>
  <c r="AB107" i="1"/>
  <c r="AI107" i="1"/>
  <c r="P108" i="1"/>
  <c r="Q108" i="1"/>
  <c r="S108" i="1"/>
  <c r="T108" i="1"/>
  <c r="U108" i="1"/>
  <c r="X108" i="1"/>
  <c r="AJ108" i="1" s="1"/>
  <c r="Y108" i="1"/>
  <c r="AB108" i="1"/>
  <c r="AI108" i="1"/>
  <c r="P109" i="1"/>
  <c r="Q109" i="1"/>
  <c r="S109" i="1"/>
  <c r="T109" i="1"/>
  <c r="AJ109" i="1" s="1"/>
  <c r="U109" i="1"/>
  <c r="X109" i="1"/>
  <c r="Y109" i="1"/>
  <c r="AB109" i="1"/>
  <c r="AI109" i="1"/>
  <c r="P110" i="1"/>
  <c r="Q110" i="1"/>
  <c r="S110" i="1"/>
  <c r="T110" i="1"/>
  <c r="U110" i="1"/>
  <c r="X110" i="1"/>
  <c r="AJ110" i="1" s="1"/>
  <c r="Y110" i="1"/>
  <c r="AB110" i="1"/>
  <c r="AI110" i="1"/>
  <c r="P111" i="1"/>
  <c r="Q111" i="1"/>
  <c r="S111" i="1"/>
  <c r="T111" i="1"/>
  <c r="AJ111" i="1" s="1"/>
  <c r="U111" i="1"/>
  <c r="X111" i="1"/>
  <c r="Y111" i="1"/>
  <c r="AB111" i="1"/>
  <c r="AI111" i="1"/>
  <c r="P112" i="1"/>
  <c r="Q112" i="1"/>
  <c r="S112" i="1"/>
  <c r="T112" i="1"/>
  <c r="U112" i="1"/>
  <c r="X112" i="1"/>
  <c r="AJ112" i="1" s="1"/>
  <c r="Y112" i="1"/>
  <c r="AB112" i="1"/>
  <c r="AI112" i="1"/>
  <c r="P113" i="1"/>
  <c r="Q113" i="1"/>
  <c r="S113" i="1"/>
  <c r="T113" i="1"/>
  <c r="AJ113" i="1" s="1"/>
  <c r="U113" i="1"/>
  <c r="X113" i="1"/>
  <c r="Y113" i="1"/>
  <c r="AB113" i="1"/>
  <c r="AI113" i="1"/>
  <c r="P114" i="1"/>
  <c r="Q114" i="1"/>
  <c r="S114" i="1"/>
  <c r="T114" i="1"/>
  <c r="U114" i="1"/>
  <c r="X114" i="1"/>
  <c r="AJ114" i="1" s="1"/>
  <c r="Y114" i="1"/>
  <c r="AB114" i="1"/>
  <c r="AI114" i="1"/>
  <c r="P115" i="1"/>
  <c r="Q115" i="1"/>
  <c r="S115" i="1"/>
  <c r="T115" i="1"/>
  <c r="AJ115" i="1" s="1"/>
  <c r="U115" i="1"/>
  <c r="X115" i="1"/>
  <c r="Y115" i="1"/>
  <c r="AB115" i="1"/>
  <c r="AI115" i="1"/>
  <c r="P116" i="1"/>
  <c r="Q116" i="1"/>
  <c r="S116" i="1"/>
  <c r="T116" i="1"/>
  <c r="U116" i="1"/>
  <c r="X116" i="1"/>
  <c r="Y116" i="1"/>
  <c r="AB116" i="1"/>
  <c r="AI116" i="1"/>
  <c r="AJ116" i="1"/>
  <c r="P117" i="1"/>
  <c r="Q117" i="1"/>
  <c r="S117" i="1"/>
  <c r="T117" i="1"/>
  <c r="AJ117" i="1" s="1"/>
  <c r="U117" i="1"/>
  <c r="X117" i="1"/>
  <c r="Y117" i="1"/>
  <c r="AB117" i="1"/>
  <c r="AI117" i="1"/>
  <c r="P118" i="1"/>
  <c r="Q118" i="1"/>
  <c r="S118" i="1"/>
  <c r="T118" i="1"/>
  <c r="U118" i="1"/>
  <c r="X118" i="1"/>
  <c r="AJ118" i="1" s="1"/>
  <c r="Y118" i="1"/>
  <c r="AB118" i="1"/>
  <c r="AI118" i="1"/>
  <c r="P119" i="1"/>
  <c r="Q119" i="1"/>
  <c r="S119" i="1"/>
  <c r="T119" i="1"/>
  <c r="AJ119" i="1" s="1"/>
  <c r="U119" i="1"/>
  <c r="X119" i="1"/>
  <c r="Y119" i="1"/>
  <c r="AB119" i="1"/>
  <c r="AI119" i="1"/>
  <c r="P120" i="1"/>
  <c r="Q120" i="1"/>
  <c r="S120" i="1"/>
  <c r="T120" i="1"/>
  <c r="U120" i="1"/>
  <c r="X120" i="1"/>
  <c r="AJ120" i="1" s="1"/>
  <c r="Y120" i="1"/>
  <c r="AB120" i="1"/>
  <c r="AI120" i="1"/>
  <c r="P121" i="1"/>
  <c r="Q121" i="1"/>
  <c r="S121" i="1"/>
  <c r="T121" i="1"/>
  <c r="AJ121" i="1" s="1"/>
  <c r="U121" i="1"/>
  <c r="X121" i="1"/>
  <c r="Y121" i="1"/>
  <c r="AB121" i="1"/>
  <c r="AI121" i="1"/>
  <c r="P122" i="1"/>
  <c r="Q122" i="1"/>
  <c r="S122" i="1"/>
  <c r="T122" i="1"/>
  <c r="U122" i="1"/>
  <c r="X122" i="1"/>
  <c r="AJ122" i="1" s="1"/>
  <c r="Y122" i="1"/>
  <c r="AB122" i="1"/>
  <c r="AI122" i="1"/>
  <c r="P123" i="1"/>
  <c r="Q123" i="1"/>
  <c r="S123" i="1"/>
  <c r="T123" i="1"/>
  <c r="AJ123" i="1" s="1"/>
  <c r="U123" i="1"/>
  <c r="X123" i="1"/>
  <c r="Y123" i="1"/>
  <c r="AB123" i="1"/>
  <c r="AI123" i="1"/>
  <c r="P124" i="1"/>
  <c r="Q124" i="1"/>
  <c r="S124" i="1"/>
  <c r="T124" i="1"/>
  <c r="U124" i="1"/>
  <c r="X124" i="1"/>
  <c r="AJ124" i="1" s="1"/>
  <c r="Y124" i="1"/>
  <c r="AB124" i="1"/>
  <c r="AI124" i="1"/>
  <c r="P125" i="1"/>
  <c r="Q125" i="1"/>
  <c r="S125" i="1"/>
  <c r="T125" i="1"/>
  <c r="AJ125" i="1" s="1"/>
  <c r="U125" i="1"/>
  <c r="X125" i="1"/>
  <c r="Y125" i="1"/>
  <c r="AB125" i="1"/>
  <c r="AI125" i="1"/>
  <c r="P126" i="1"/>
  <c r="Q126" i="1"/>
  <c r="S126" i="1"/>
  <c r="T126" i="1"/>
  <c r="U126" i="1"/>
  <c r="X126" i="1"/>
  <c r="AJ126" i="1" s="1"/>
  <c r="Y126" i="1"/>
  <c r="AB126" i="1"/>
  <c r="AI126" i="1"/>
  <c r="P127" i="1"/>
  <c r="Q127" i="1"/>
  <c r="S127" i="1"/>
  <c r="T127" i="1"/>
  <c r="AJ127" i="1" s="1"/>
  <c r="U127" i="1"/>
  <c r="X127" i="1"/>
  <c r="Y127" i="1"/>
  <c r="AB127" i="1"/>
  <c r="AI127" i="1"/>
  <c r="P128" i="1"/>
  <c r="Q128" i="1"/>
  <c r="S128" i="1"/>
  <c r="T128" i="1"/>
  <c r="U128" i="1"/>
  <c r="X128" i="1"/>
  <c r="AJ128" i="1" s="1"/>
  <c r="Y128" i="1"/>
  <c r="AB128" i="1"/>
  <c r="AI128" i="1"/>
  <c r="P129" i="1"/>
  <c r="Q129" i="1"/>
  <c r="S129" i="1"/>
  <c r="T129" i="1"/>
  <c r="AJ129" i="1" s="1"/>
  <c r="U129" i="1"/>
  <c r="X129" i="1"/>
  <c r="Y129" i="1"/>
  <c r="AB129" i="1"/>
  <c r="AI129" i="1"/>
  <c r="P130" i="1"/>
  <c r="Q130" i="1"/>
  <c r="S130" i="1"/>
  <c r="T130" i="1"/>
  <c r="U130" i="1"/>
  <c r="X130" i="1"/>
  <c r="AJ130" i="1" s="1"/>
  <c r="Y130" i="1"/>
  <c r="AB130" i="1"/>
  <c r="AI130" i="1"/>
  <c r="P131" i="1"/>
  <c r="Q131" i="1"/>
  <c r="S131" i="1"/>
  <c r="T131" i="1"/>
  <c r="AJ131" i="1" s="1"/>
  <c r="U131" i="1"/>
  <c r="X131" i="1"/>
  <c r="Y131" i="1"/>
  <c r="AB131" i="1"/>
  <c r="AI131" i="1"/>
  <c r="P132" i="1"/>
  <c r="Q132" i="1"/>
  <c r="S132" i="1"/>
  <c r="T132" i="1"/>
  <c r="U132" i="1"/>
  <c r="X132" i="1"/>
  <c r="AJ132" i="1" s="1"/>
  <c r="Y132" i="1"/>
  <c r="AB132" i="1"/>
  <c r="AI132" i="1"/>
  <c r="P133" i="1"/>
  <c r="Q133" i="1"/>
  <c r="S133" i="1"/>
  <c r="T133" i="1"/>
  <c r="AJ133" i="1" s="1"/>
  <c r="U133" i="1"/>
  <c r="X133" i="1"/>
  <c r="Y133" i="1"/>
  <c r="AB133" i="1"/>
  <c r="AI133" i="1"/>
  <c r="P134" i="1"/>
  <c r="Q134" i="1"/>
  <c r="S134" i="1"/>
  <c r="T134" i="1"/>
  <c r="U134" i="1"/>
  <c r="X134" i="1"/>
  <c r="AJ134" i="1" s="1"/>
  <c r="Y134" i="1"/>
  <c r="AB134" i="1"/>
  <c r="AI134" i="1"/>
  <c r="P135" i="1"/>
  <c r="Q135" i="1"/>
  <c r="S135" i="1"/>
  <c r="T135" i="1"/>
  <c r="AJ135" i="1" s="1"/>
  <c r="U135" i="1"/>
  <c r="X135" i="1"/>
  <c r="Y135" i="1"/>
  <c r="AB135" i="1"/>
  <c r="AI135" i="1"/>
  <c r="P136" i="1"/>
  <c r="Q136" i="1"/>
  <c r="S136" i="1"/>
  <c r="T136" i="1"/>
  <c r="U136" i="1"/>
  <c r="X136" i="1"/>
  <c r="AJ136" i="1" s="1"/>
  <c r="Y136" i="1"/>
  <c r="AB136" i="1"/>
  <c r="AI136" i="1"/>
  <c r="P137" i="1"/>
  <c r="Q137" i="1"/>
  <c r="S137" i="1"/>
  <c r="T137" i="1"/>
  <c r="AJ137" i="1" s="1"/>
  <c r="U137" i="1"/>
  <c r="U145" i="1" s="1"/>
  <c r="X137" i="1"/>
  <c r="Y137" i="1"/>
  <c r="AB137" i="1"/>
  <c r="AI137" i="1"/>
  <c r="P138" i="1"/>
  <c r="Q138" i="1"/>
  <c r="S138" i="1"/>
  <c r="T138" i="1"/>
  <c r="U138" i="1"/>
  <c r="X138" i="1"/>
  <c r="AJ138" i="1" s="1"/>
  <c r="Y138" i="1"/>
  <c r="Y145" i="1" s="1"/>
  <c r="AB138" i="1"/>
  <c r="AI138" i="1"/>
  <c r="P139" i="1"/>
  <c r="Q139" i="1"/>
  <c r="S139" i="1"/>
  <c r="T139" i="1"/>
  <c r="AJ139" i="1" s="1"/>
  <c r="U139" i="1"/>
  <c r="X139" i="1"/>
  <c r="Y139" i="1"/>
  <c r="AB139" i="1"/>
  <c r="AI139" i="1"/>
  <c r="P140" i="1"/>
  <c r="Q140" i="1"/>
  <c r="S140" i="1"/>
  <c r="T140" i="1"/>
  <c r="U140" i="1"/>
  <c r="X140" i="1"/>
  <c r="AJ140" i="1" s="1"/>
  <c r="Y140" i="1"/>
  <c r="AB140" i="1"/>
  <c r="AI140" i="1"/>
  <c r="P141" i="1"/>
  <c r="Q141" i="1"/>
  <c r="S141" i="1"/>
  <c r="T141" i="1"/>
  <c r="AJ141" i="1" s="1"/>
  <c r="U141" i="1"/>
  <c r="X141" i="1"/>
  <c r="Y141" i="1"/>
  <c r="AB141" i="1"/>
  <c r="AI141" i="1"/>
  <c r="P142" i="1"/>
  <c r="Q142" i="1"/>
  <c r="S142" i="1"/>
  <c r="T142" i="1"/>
  <c r="U142" i="1"/>
  <c r="X142" i="1"/>
  <c r="AJ142" i="1" s="1"/>
  <c r="Y142" i="1"/>
  <c r="AB142" i="1"/>
  <c r="AI142" i="1"/>
  <c r="P143" i="1"/>
  <c r="Q143" i="1"/>
  <c r="S143" i="1"/>
  <c r="T143" i="1"/>
  <c r="AJ143" i="1" s="1"/>
  <c r="U143" i="1"/>
  <c r="X143" i="1"/>
  <c r="Y143" i="1"/>
  <c r="AB143" i="1"/>
  <c r="AI143" i="1"/>
  <c r="P144" i="1"/>
  <c r="Q144" i="1"/>
  <c r="S144" i="1"/>
  <c r="T144" i="1"/>
  <c r="U144" i="1"/>
  <c r="X144" i="1"/>
  <c r="AJ144" i="1" s="1"/>
  <c r="Y144" i="1"/>
  <c r="AB144" i="1"/>
  <c r="AI144" i="1"/>
  <c r="S145" i="1"/>
  <c r="V145" i="1"/>
  <c r="W145" i="1"/>
  <c r="Z145" i="1"/>
  <c r="AA145" i="1"/>
  <c r="AC145" i="1"/>
  <c r="AD145" i="1"/>
  <c r="AE145" i="1"/>
  <c r="AF145" i="1"/>
  <c r="AG145" i="1"/>
  <c r="AH145" i="1"/>
  <c r="AI145" i="1"/>
  <c r="AJ145" i="1" l="1"/>
  <c r="T145" i="1"/>
</calcChain>
</file>

<file path=xl/comments1.xml><?xml version="1.0" encoding="utf-8"?>
<comments xmlns="http://schemas.openxmlformats.org/spreadsheetml/2006/main">
  <authors>
    <author>Сашнева Елизавета Игоревна</author>
  </authors>
  <commentList>
    <comment ref="V6" authorId="0" shapeId="0">
      <text>
        <r>
          <rPr>
            <sz val="10"/>
            <rFont val="Arial Cyr"/>
            <charset val="204"/>
          </rPr>
          <t>Сашнева Елизавета Игоревна:
Текущий контроль самостоятельной работы в ходе контактной (внеаудиторной) работы со студентами и аспирантами (рейтинговая работа): выполнение расчетно-аналити¬чес¬¬ких заданий (анализ конкретных ситуаций, решение комплексных производственных задач); выполнение домашнего творческого задания; подготовка групповых проектов; подготовка рефератов и контрольных работ</t>
        </r>
      </text>
    </comment>
    <comment ref="AE6" authorId="0" shapeId="0">
      <text>
        <r>
          <rPr>
            <sz val="10"/>
            <rFont val="Arial Cyr"/>
            <charset val="204"/>
          </rPr>
          <t xml:space="preserve">Сашнева Елизавета Игоревна:
не более 10 выпускников в текущем учебном году </t>
        </r>
      </text>
    </comment>
    <comment ref="AF6" authorId="0" shapeId="0">
      <text>
        <r>
          <rPr>
            <sz val="10"/>
            <rFont val="Arial Cyr"/>
            <charset val="204"/>
          </rPr>
          <t xml:space="preserve">Сашнева Елизавета Игоревна:
не более 10 выпускников в текущем учебном году </t>
        </r>
      </text>
    </comment>
    <comment ref="W8" authorId="0" shapeId="0">
      <text>
        <r>
          <rPr>
            <sz val="10"/>
            <rFont val="Arial Cyr"/>
            <charset val="204"/>
          </rPr>
          <t>Сашнева Елизавета Игоревна:
260 р/шт</t>
        </r>
      </text>
    </comment>
    <comment ref="AB8" authorId="0" shapeId="0">
      <text>
        <r>
          <rPr>
            <sz val="10"/>
            <rFont val="Arial Cyr"/>
            <charset val="204"/>
          </rPr>
          <t>Сашнева Елизавета Игоревна:
260 р/шт</t>
        </r>
      </text>
    </comment>
    <comment ref="AE8" authorId="0" shapeId="0">
      <text>
        <r>
          <rPr>
            <sz val="10"/>
            <rFont val="Arial Cyr"/>
            <charset val="204"/>
          </rPr>
          <t>Сашнева Елизавета Игоревна:
2200 р/шт</t>
        </r>
      </text>
    </comment>
    <comment ref="AF8" authorId="0" shapeId="0">
      <text>
        <r>
          <rPr>
            <sz val="10"/>
            <rFont val="Arial Cyr"/>
            <charset val="204"/>
          </rPr>
          <t>Сашнева Елизавета Игоревна:
2600 р/шт</t>
        </r>
      </text>
    </comment>
    <comment ref="AG8" authorId="0" shapeId="0">
      <text>
        <r>
          <rPr>
            <sz val="10"/>
            <rFont val="Arial Cyr"/>
            <charset val="204"/>
          </rPr>
          <t>Сашнева Елизавета Игоревна:
3600 р/шт</t>
        </r>
      </text>
    </comment>
    <comment ref="AD9" authorId="0" shapeId="0">
      <text>
        <r>
          <rPr>
            <sz val="10"/>
            <rFont val="Arial Cyr"/>
            <charset val="204"/>
          </rPr>
          <t>Сашнева Елизавета Игоревна:
Руководство учебной практикой обучающихся очной формы обучения</t>
        </r>
      </text>
    </comment>
  </commentList>
</comments>
</file>

<file path=xl/sharedStrings.xml><?xml version="1.0" encoding="utf-8"?>
<sst xmlns="http://schemas.openxmlformats.org/spreadsheetml/2006/main" count="261" uniqueCount="84">
  <si>
    <t>.</t>
  </si>
  <si>
    <t>Руководитель ДУМР ___________________«____» _______________ 20___ г.</t>
  </si>
  <si>
    <t>Зав. кафедрой ______________________  «____» _______________ 20___ г.</t>
  </si>
  <si>
    <t>Проведение занятий подтверждаю</t>
  </si>
  <si>
    <t>Преподаватель _____________________ «_____»_______________ 20___ г.</t>
  </si>
  <si>
    <t>Итого за месяц</t>
  </si>
  <si>
    <t>ИВСс 23.1/Б-21</t>
  </si>
  <si>
    <t>Высокоуровневые методы программирования</t>
  </si>
  <si>
    <t>Семинары ИПЗ</t>
  </si>
  <si>
    <t>Преображенский Максим Владимирович</t>
  </si>
  <si>
    <t>13:50-17:00</t>
  </si>
  <si>
    <t>17.12.2022</t>
  </si>
  <si>
    <t>ИД 23.1/Б1-20; ИД 23.1/Б2-20; ИД 23.2/Б2-20</t>
  </si>
  <si>
    <t>Программная инженерия</t>
  </si>
  <si>
    <t>Лекции</t>
  </si>
  <si>
    <t>11:40-13:10</t>
  </si>
  <si>
    <t>16.12.2022</t>
  </si>
  <si>
    <t>о.ИДс 23.1/Б3-21</t>
  </si>
  <si>
    <t>10:00-11:30</t>
  </si>
  <si>
    <t>08:20-09:50</t>
  </si>
  <si>
    <t>13:45-15:15</t>
  </si>
  <si>
    <t>15.12.2022</t>
  </si>
  <si>
    <t>ИД 23.2/Б2-20</t>
  </si>
  <si>
    <t>ИД 23.1/Б2-19</t>
  </si>
  <si>
    <t>Информационная безопасность</t>
  </si>
  <si>
    <t>13.12.2022</t>
  </si>
  <si>
    <t>ИСс 23.1/Б-22</t>
  </si>
  <si>
    <t>Алгоритмизация и программирование</t>
  </si>
  <si>
    <t>10.12.2022</t>
  </si>
  <si>
    <t>ИВСс 30.1/Б-22</t>
  </si>
  <si>
    <t>10:00-13:10</t>
  </si>
  <si>
    <t>о. ИД 30.1/Б-21</t>
  </si>
  <si>
    <t>15:25-16:55</t>
  </si>
  <si>
    <t>09.12.2022</t>
  </si>
  <si>
    <t>о. ИД 23.4/Б-21</t>
  </si>
  <si>
    <t>ИД 23.1/Б1-20</t>
  </si>
  <si>
    <t>ИД 23.1/Б2-20</t>
  </si>
  <si>
    <t>ИД 86.1/М1-22</t>
  </si>
  <si>
    <t>Методологические основы управления информацией</t>
  </si>
  <si>
    <t>18:40-21:50</t>
  </si>
  <si>
    <t>08.12.2022</t>
  </si>
  <si>
    <t>о. ИД 23.2/Б-21</t>
  </si>
  <si>
    <t>УД 21.1/Б6-19</t>
  </si>
  <si>
    <t>Информационные технологии в управлении</t>
  </si>
  <si>
    <t>07.12.2022</t>
  </si>
  <si>
    <t>о. ИД 23.1/Б-21</t>
  </si>
  <si>
    <t>ИВСс 30.1/Б-21</t>
  </si>
  <si>
    <t>03.12.2022</t>
  </si>
  <si>
    <t>о.ИДс 23.1/Б3-21; ИД 23.1/Б1-20; ИД 23.1/Б2-20; ИД 23.2/Б2-20</t>
  </si>
  <si>
    <t>02.12.2022</t>
  </si>
  <si>
    <t>о. ИД 23.1/Б-21; о. ИД 23.2/Б-21; о. ИД 23.3/Б-21; о. ИД 23.4/Б-21; о. ИД 30.1/Б-21; о.ИДс 23.1/Б3-21</t>
  </si>
  <si>
    <t>01.12.2022</t>
  </si>
  <si>
    <t>26.11.2022</t>
  </si>
  <si>
    <t>25.11.2022</t>
  </si>
  <si>
    <t>24.11.2022</t>
  </si>
  <si>
    <t>23.11.2022</t>
  </si>
  <si>
    <t>Часы</t>
  </si>
  <si>
    <t>Шт.</t>
  </si>
  <si>
    <t>Курсовые работы</t>
  </si>
  <si>
    <t>Экзамены</t>
  </si>
  <si>
    <t>Зачёты</t>
  </si>
  <si>
    <t>вычитка</t>
  </si>
  <si>
    <t>вид мероприятия</t>
  </si>
  <si>
    <t>ID</t>
  </si>
  <si>
    <t>преподаватель</t>
  </si>
  <si>
    <t>Всего часов</t>
  </si>
  <si>
    <t>Другие виды работ</t>
  </si>
  <si>
    <t>Участие в работе ГАК</t>
  </si>
  <si>
    <t>Руководство ВКР (магистр.)</t>
  </si>
  <si>
    <t>Руководство ВКР (спец.)</t>
  </si>
  <si>
    <t>Руководство ВКР (бакал.)</t>
  </si>
  <si>
    <t>Руководство практикой</t>
  </si>
  <si>
    <t>Пересдачи</t>
  </si>
  <si>
    <t xml:space="preserve">Текущий контроль </t>
  </si>
  <si>
    <t>Консультации</t>
  </si>
  <si>
    <t>Семинары и ПЗ</t>
  </si>
  <si>
    <t>Кол-во студентов</t>
  </si>
  <si>
    <t>Поток, группа</t>
  </si>
  <si>
    <t>Дисциплина</t>
  </si>
  <si>
    <t>Дата проведения</t>
  </si>
  <si>
    <t>Повременная нагрузка</t>
  </si>
  <si>
    <t>декабрь 2022</t>
  </si>
  <si>
    <t xml:space="preserve">по кафедре ИС </t>
  </si>
  <si>
    <t>Индивидуальный лист учета учебной нагрузки преподавателя Преображенский М.В.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</si>
</sst>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i/>
      <sz val="12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0"/>
      <name val="Calibri"/>
      <family val="2"/>
      <charset val="204"/>
      <scheme val="minor"/>
    </font>
    <font>
      <sz val="8"/>
      <name val="Arial"/>
      <family val="2"/>
    </font>
    <font>
      <sz val="11"/>
      <color theme="1"/>
      <name val="Calibri"/>
      <family val="2"/>
      <scheme val="minor"/>
    </font>
    <font>
      <sz val="12"/>
      <color rgb="FFFF0000"/>
      <name val="Times New Roman"/>
      <family val="1"/>
      <charset val="204"/>
    </font>
    <font>
      <sz val="12"/>
      <name val="Calibri"/>
      <family val="2"/>
      <charset val="204"/>
      <scheme val="minor"/>
    </font>
    <font>
      <b/>
      <sz val="12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2" fillId="0" borderId="0"/>
    <xf numFmtId="0" fontId="10" fillId="0" borderId="0"/>
    <xf numFmtId="0" fontId="1" fillId="0" borderId="0"/>
  </cellStyleXfs>
  <cellXfs count="64">
    <xf numFmtId="0" fontId="0" fillId="0" borderId="0" xfId="0"/>
    <xf numFmtId="0" fontId="3" fillId="0" borderId="0" xfId="1" applyFont="1" applyAlignment="1" applyProtection="1">
      <alignment vertical="center"/>
      <protection locked="0"/>
    </xf>
    <xf numFmtId="14" fontId="3" fillId="0" borderId="0" xfId="1" applyNumberFormat="1" applyFont="1" applyFill="1" applyAlignment="1" applyProtection="1">
      <alignment vertical="center"/>
      <protection locked="0"/>
    </xf>
    <xf numFmtId="0" fontId="4" fillId="0" borderId="0" xfId="1" applyFont="1" applyAlignment="1">
      <alignment horizontal="center" vertical="center"/>
    </xf>
    <xf numFmtId="14" fontId="4" fillId="0" borderId="0" xfId="1" applyNumberFormat="1" applyFont="1" applyFill="1" applyAlignment="1">
      <alignment horizontal="center" vertical="center"/>
    </xf>
    <xf numFmtId="0" fontId="4" fillId="0" borderId="0" xfId="1" applyFont="1" applyAlignment="1" applyProtection="1">
      <alignment horizontal="center" vertical="center"/>
      <protection locked="0"/>
    </xf>
    <xf numFmtId="0" fontId="3" fillId="0" borderId="0" xfId="1" applyFont="1" applyAlignment="1">
      <alignment horizontal="center" vertical="center"/>
    </xf>
    <xf numFmtId="0" fontId="3" fillId="0" borderId="0" xfId="1" applyFont="1" applyAlignment="1">
      <alignment horizontal="left" vertical="center"/>
    </xf>
    <xf numFmtId="14" fontId="3" fillId="0" borderId="0" xfId="1" applyNumberFormat="1" applyFont="1" applyFill="1" applyAlignment="1">
      <alignment horizontal="center" vertical="center"/>
    </xf>
    <xf numFmtId="0" fontId="3" fillId="0" borderId="0" xfId="1" applyFont="1" applyAlignment="1" applyProtection="1">
      <alignment horizontal="center" vertical="center"/>
      <protection locked="0"/>
    </xf>
    <xf numFmtId="2" fontId="5" fillId="2" borderId="1" xfId="1" applyNumberFormat="1" applyFont="1" applyFill="1" applyBorder="1" applyAlignment="1">
      <alignment horizontal="center" vertical="center"/>
    </xf>
    <xf numFmtId="0" fontId="2" fillId="0" borderId="2" xfId="1" applyBorder="1"/>
    <xf numFmtId="0" fontId="2" fillId="0" borderId="3" xfId="1" applyBorder="1"/>
    <xf numFmtId="14" fontId="6" fillId="0" borderId="2" xfId="1" applyNumberFormat="1" applyFont="1" applyFill="1" applyBorder="1" applyAlignment="1">
      <alignment horizontal="center" vertical="center"/>
    </xf>
    <xf numFmtId="0" fontId="6" fillId="0" borderId="3" xfId="1" applyFont="1" applyBorder="1" applyAlignment="1" applyProtection="1">
      <alignment vertical="center"/>
      <protection locked="0"/>
    </xf>
    <xf numFmtId="2" fontId="7" fillId="0" borderId="1" xfId="1" applyNumberFormat="1" applyFont="1" applyBorder="1" applyAlignment="1">
      <alignment horizontal="center" vertical="center" wrapText="1"/>
    </xf>
    <xf numFmtId="2" fontId="3" fillId="0" borderId="1" xfId="1" applyNumberFormat="1" applyFont="1" applyBorder="1" applyAlignment="1" applyProtection="1">
      <alignment horizontal="center" vertical="center"/>
      <protection locked="0"/>
    </xf>
    <xf numFmtId="2" fontId="8" fillId="0" borderId="1" xfId="1" applyNumberFormat="1" applyFont="1" applyBorder="1" applyAlignment="1">
      <alignment horizontal="center" vertical="center"/>
    </xf>
    <xf numFmtId="0" fontId="4" fillId="0" borderId="1" xfId="1" applyFont="1" applyBorder="1" applyAlignment="1" applyProtection="1">
      <alignment vertical="center"/>
      <protection locked="0"/>
    </xf>
    <xf numFmtId="0" fontId="9" fillId="3" borderId="1" xfId="1" applyFont="1" applyFill="1" applyBorder="1" applyAlignment="1">
      <alignment vertical="top" wrapText="1"/>
    </xf>
    <xf numFmtId="14" fontId="3" fillId="0" borderId="1" xfId="2" applyNumberFormat="1" applyFont="1" applyBorder="1" applyAlignment="1" applyProtection="1">
      <alignment horizontal="center" vertical="center"/>
      <protection locked="0"/>
    </xf>
    <xf numFmtId="0" fontId="3" fillId="0" borderId="1" xfId="1" applyFont="1" applyBorder="1" applyAlignment="1" applyProtection="1">
      <alignment vertical="center"/>
      <protection locked="0"/>
    </xf>
    <xf numFmtId="14" fontId="3" fillId="0" borderId="1" xfId="1" applyNumberFormat="1" applyFont="1" applyBorder="1" applyAlignment="1" applyProtection="1">
      <alignment vertical="center"/>
      <protection locked="0"/>
    </xf>
    <xf numFmtId="0" fontId="9" fillId="0" borderId="1" xfId="1" applyFont="1" applyBorder="1" applyAlignment="1">
      <alignment vertical="top" wrapText="1"/>
    </xf>
    <xf numFmtId="14" fontId="3" fillId="0" borderId="1" xfId="1" applyNumberFormat="1" applyFont="1" applyFill="1" applyBorder="1" applyAlignment="1" applyProtection="1">
      <alignment vertical="center"/>
      <protection locked="0"/>
    </xf>
    <xf numFmtId="14" fontId="4" fillId="0" borderId="1" xfId="1" applyNumberFormat="1" applyFont="1" applyFill="1" applyBorder="1" applyAlignment="1" applyProtection="1">
      <alignment vertical="center"/>
      <protection locked="0"/>
    </xf>
    <xf numFmtId="0" fontId="11" fillId="0" borderId="0" xfId="1" applyFont="1" applyAlignment="1" applyProtection="1">
      <alignment vertical="center"/>
      <protection locked="0"/>
    </xf>
    <xf numFmtId="0" fontId="3" fillId="0" borderId="1" xfId="1" applyFont="1" applyBorder="1" applyAlignment="1" applyProtection="1">
      <alignment vertical="center" wrapText="1"/>
      <protection locked="0"/>
    </xf>
    <xf numFmtId="14" fontId="7" fillId="0" borderId="1" xfId="1" applyNumberFormat="1" applyFont="1" applyFill="1" applyBorder="1" applyAlignment="1">
      <alignment horizontal="center" vertical="center" wrapText="1"/>
    </xf>
    <xf numFmtId="2" fontId="7" fillId="2" borderId="1" xfId="1" applyNumberFormat="1" applyFont="1" applyFill="1" applyBorder="1" applyAlignment="1">
      <alignment horizontal="center" vertical="center" wrapText="1"/>
    </xf>
    <xf numFmtId="1" fontId="9" fillId="0" borderId="1" xfId="1" applyNumberFormat="1" applyFont="1" applyBorder="1" applyAlignment="1" applyProtection="1">
      <alignment vertical="top" wrapText="1"/>
      <protection locked="0"/>
    </xf>
    <xf numFmtId="0" fontId="3" fillId="0" borderId="1" xfId="1" applyFont="1" applyBorder="1" applyAlignment="1">
      <alignment horizontal="center" vertical="center" textRotation="90" wrapText="1"/>
    </xf>
    <xf numFmtId="2" fontId="4" fillId="0" borderId="1" xfId="3" applyNumberFormat="1" applyFont="1" applyBorder="1" applyAlignment="1">
      <alignment horizontal="center" vertical="center"/>
    </xf>
    <xf numFmtId="0" fontId="4" fillId="0" borderId="1" xfId="3" applyFont="1" applyBorder="1" applyAlignment="1">
      <alignment horizontal="center" vertical="center"/>
    </xf>
    <xf numFmtId="0" fontId="12" fillId="4" borderId="1" xfId="1" applyFont="1" applyFill="1" applyBorder="1" applyAlignment="1">
      <alignment horizontal="center" vertical="center" textRotation="90" wrapText="1"/>
    </xf>
    <xf numFmtId="14" fontId="3" fillId="0" borderId="1" xfId="1" applyNumberFormat="1" applyFont="1" applyFill="1" applyBorder="1" applyAlignment="1">
      <alignment horizontal="center" vertical="center" textRotation="90" wrapText="1"/>
    </xf>
    <xf numFmtId="0" fontId="12" fillId="4" borderId="4" xfId="1" applyFont="1" applyFill="1" applyBorder="1" applyAlignment="1">
      <alignment horizontal="center" vertical="center" textRotation="90" wrapText="1"/>
    </xf>
    <xf numFmtId="0" fontId="2" fillId="0" borderId="4" xfId="1" applyBorder="1"/>
    <xf numFmtId="2" fontId="4" fillId="0" borderId="5" xfId="3" applyNumberFormat="1" applyFont="1" applyBorder="1" applyAlignment="1">
      <alignment horizontal="center" vertical="center"/>
    </xf>
    <xf numFmtId="0" fontId="2" fillId="0" borderId="6" xfId="1" applyBorder="1"/>
    <xf numFmtId="0" fontId="2" fillId="0" borderId="4" xfId="1" applyFill="1" applyBorder="1"/>
    <xf numFmtId="0" fontId="2" fillId="0" borderId="2" xfId="1" applyBorder="1"/>
    <xf numFmtId="0" fontId="4" fillId="0" borderId="1" xfId="3" applyFont="1" applyBorder="1" applyAlignment="1">
      <alignment horizontal="center" vertical="center"/>
    </xf>
    <xf numFmtId="0" fontId="2" fillId="0" borderId="3" xfId="1" applyBorder="1"/>
    <xf numFmtId="0" fontId="2" fillId="0" borderId="7" xfId="1" applyBorder="1"/>
    <xf numFmtId="0" fontId="2" fillId="0" borderId="8" xfId="1" applyBorder="1"/>
    <xf numFmtId="0" fontId="3" fillId="0" borderId="5" xfId="1" applyFont="1" applyBorder="1" applyAlignment="1">
      <alignment horizontal="center" vertical="center" textRotation="90" wrapText="1"/>
    </xf>
    <xf numFmtId="0" fontId="3" fillId="0" borderId="1" xfId="1" applyFont="1" applyBorder="1" applyAlignment="1">
      <alignment horizontal="center" vertical="center" textRotation="90" wrapText="1"/>
    </xf>
    <xf numFmtId="0" fontId="2" fillId="0" borderId="9" xfId="1" applyBorder="1"/>
    <xf numFmtId="0" fontId="3" fillId="0" borderId="1" xfId="1" applyFont="1" applyBorder="1" applyAlignment="1">
      <alignment horizontal="center" vertical="center"/>
    </xf>
    <xf numFmtId="0" fontId="12" fillId="4" borderId="5" xfId="1" applyFont="1" applyFill="1" applyBorder="1" applyAlignment="1">
      <alignment horizontal="center" vertical="center" textRotation="90" wrapText="1"/>
    </xf>
    <xf numFmtId="14" fontId="3" fillId="0" borderId="5" xfId="1" applyNumberFormat="1" applyFont="1" applyFill="1" applyBorder="1" applyAlignment="1">
      <alignment horizontal="center" vertical="center" textRotation="90" wrapText="1"/>
    </xf>
    <xf numFmtId="0" fontId="12" fillId="4" borderId="5" xfId="1" applyFont="1" applyFill="1" applyBorder="1" applyAlignment="1">
      <alignment horizontal="center" vertical="center" textRotation="90" wrapText="1"/>
    </xf>
    <xf numFmtId="0" fontId="2" fillId="0" borderId="3" xfId="1" applyFill="1" applyBorder="1"/>
    <xf numFmtId="0" fontId="13" fillId="0" borderId="1" xfId="1" applyFont="1" applyBorder="1" applyAlignment="1">
      <alignment horizontal="center"/>
    </xf>
    <xf numFmtId="14" fontId="3" fillId="0" borderId="0" xfId="1" applyNumberFormat="1" applyFont="1" applyFill="1" applyAlignment="1" applyProtection="1">
      <alignment horizontal="center" vertical="center"/>
      <protection locked="0"/>
    </xf>
    <xf numFmtId="0" fontId="5" fillId="0" borderId="0" xfId="1" applyFont="1" applyAlignment="1" applyProtection="1">
      <alignment vertical="center"/>
      <protection locked="0"/>
    </xf>
    <xf numFmtId="49" fontId="3" fillId="0" borderId="0" xfId="1" applyNumberFormat="1" applyFont="1" applyAlignment="1" applyProtection="1">
      <alignment vertical="center"/>
      <protection locked="0"/>
    </xf>
    <xf numFmtId="49" fontId="5" fillId="0" borderId="0" xfId="1" applyNumberFormat="1" applyFont="1" applyAlignment="1">
      <alignment horizontal="center" wrapText="1"/>
    </xf>
    <xf numFmtId="0" fontId="5" fillId="0" borderId="0" xfId="1" applyFont="1" applyAlignment="1">
      <alignment wrapText="1"/>
    </xf>
    <xf numFmtId="0" fontId="5" fillId="0" borderId="0" xfId="1" applyFont="1" applyAlignment="1">
      <alignment horizontal="center" wrapText="1"/>
    </xf>
    <xf numFmtId="0" fontId="3" fillId="0" borderId="0" xfId="1" applyFont="1" applyAlignment="1" applyProtection="1">
      <alignment vertical="center"/>
      <protection locked="0"/>
    </xf>
    <xf numFmtId="14" fontId="3" fillId="0" borderId="0" xfId="1" applyNumberFormat="1" applyFont="1" applyFill="1" applyAlignment="1" applyProtection="1">
      <alignment vertical="center"/>
      <protection locked="0"/>
    </xf>
    <xf numFmtId="0" fontId="14" fillId="0" borderId="0" xfId="1" applyFont="1" applyAlignment="1">
      <alignment horizontal="center" vertical="center"/>
    </xf>
  </cellXfs>
  <cellStyles count="4">
    <cellStyle name="Обычный" xfId="0" builtinId="0"/>
    <cellStyle name="Обычный 2" xfId="1"/>
    <cellStyle name="Обычный 5 2 2 2 2" xfId="3"/>
    <cellStyle name="Обычный 6" xfId="2"/>
  </cellStyles>
  <dxfs count="1">
    <dxf>
      <font>
        <b/>
        <color theme="0"/>
      </font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>
    <pageSetUpPr fitToPage="1"/>
  </sheetPr>
  <dimension ref="A1:AM152"/>
  <sheetViews>
    <sheetView tabSelected="1" view="pageBreakPreview" topLeftCell="D37" zoomScale="85" zoomScaleNormal="100" zoomScaleSheetLayoutView="85" workbookViewId="0">
      <selection activeCell="Z145" sqref="Z145"/>
    </sheetView>
  </sheetViews>
  <sheetFormatPr defaultColWidth="9.140625" defaultRowHeight="15.75" x14ac:dyDescent="0.25"/>
  <cols>
    <col min="1" max="3" width="12.85546875" style="1" hidden="1" customWidth="1"/>
    <col min="4" max="4" width="12.85546875" style="2" customWidth="1"/>
    <col min="5" max="7" width="12.85546875" style="1" hidden="1" customWidth="1"/>
    <col min="8" max="8" width="37.140625" style="1" hidden="1" customWidth="1"/>
    <col min="9" max="13" width="9.42578125" style="1" hidden="1" customWidth="1"/>
    <col min="14" max="14" width="17.42578125" style="1" hidden="1" customWidth="1"/>
    <col min="15" max="15" width="9.5703125" style="1" hidden="1" customWidth="1"/>
    <col min="16" max="16" width="33.28515625" style="1" customWidth="1"/>
    <col min="17" max="17" width="19.5703125" style="1" customWidth="1"/>
    <col min="18" max="18" width="19.140625" style="1" customWidth="1"/>
    <col min="19" max="27" width="8.28515625" style="1" customWidth="1"/>
    <col min="28" max="28" width="5.42578125" style="1" customWidth="1"/>
    <col min="29" max="29" width="7.7109375" style="1" customWidth="1"/>
    <col min="30" max="30" width="8" style="1" customWidth="1"/>
    <col min="31" max="32" width="8.28515625" style="1" customWidth="1"/>
    <col min="33" max="194" width="9.140625" style="1" customWidth="1"/>
    <col min="195" max="16384" width="9.140625" style="1"/>
  </cols>
  <sheetData>
    <row r="1" spans="1:39" s="1" customFormat="1" x14ac:dyDescent="0.25">
      <c r="A1" s="63" t="s">
        <v>83</v>
      </c>
      <c r="B1" s="61"/>
      <c r="C1" s="61"/>
      <c r="D1" s="62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  <c r="W1" s="61"/>
      <c r="X1" s="61"/>
      <c r="Y1" s="61"/>
      <c r="Z1" s="61"/>
      <c r="AA1" s="61"/>
      <c r="AB1" s="61"/>
      <c r="AC1" s="61"/>
      <c r="AD1" s="61"/>
      <c r="AE1" s="61"/>
      <c r="AF1" s="61"/>
      <c r="AG1" s="61"/>
      <c r="AH1" s="61"/>
      <c r="AI1" s="61"/>
      <c r="AJ1" s="61"/>
    </row>
    <row r="2" spans="1:39" s="1" customFormat="1" x14ac:dyDescent="0.25">
      <c r="A2" s="63" t="s">
        <v>82</v>
      </c>
      <c r="B2" s="61"/>
      <c r="C2" s="61"/>
      <c r="D2" s="62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R2" s="61"/>
      <c r="S2" s="61"/>
      <c r="T2" s="61"/>
      <c r="U2" s="61"/>
      <c r="V2" s="61"/>
      <c r="W2" s="61"/>
      <c r="X2" s="61"/>
      <c r="Y2" s="61"/>
      <c r="Z2" s="61"/>
      <c r="AA2" s="61"/>
      <c r="AB2" s="61"/>
      <c r="AC2" s="61"/>
      <c r="AD2" s="61"/>
      <c r="AE2" s="61"/>
      <c r="AF2" s="61"/>
      <c r="AG2" s="61"/>
      <c r="AH2" s="61"/>
      <c r="AI2" s="61"/>
      <c r="AJ2" s="61"/>
      <c r="AK2" s="56"/>
      <c r="AL2" s="56"/>
      <c r="AM2" s="56"/>
    </row>
    <row r="3" spans="1:39" s="1" customFormat="1" ht="15.75" customHeight="1" x14ac:dyDescent="0.25">
      <c r="A3" s="56"/>
      <c r="B3" s="56"/>
      <c r="C3" s="56"/>
      <c r="D3" s="2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59"/>
      <c r="Q3" s="59"/>
      <c r="R3" s="59"/>
      <c r="S3" s="59"/>
      <c r="T3" s="58" t="s">
        <v>81</v>
      </c>
      <c r="U3" s="57"/>
      <c r="V3" s="57"/>
      <c r="W3" s="57"/>
      <c r="X3" s="57"/>
      <c r="Y3" s="57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56"/>
    </row>
    <row r="4" spans="1:39" s="1" customFormat="1" ht="18.75" customHeight="1" x14ac:dyDescent="0.25">
      <c r="A4" s="9"/>
      <c r="B4" s="9"/>
      <c r="C4" s="9"/>
      <c r="D4" s="55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</row>
    <row r="5" spans="1:39" s="1" customFormat="1" ht="21" customHeight="1" x14ac:dyDescent="0.25">
      <c r="A5" s="54" t="s">
        <v>80</v>
      </c>
      <c r="B5" s="43"/>
      <c r="C5" s="43"/>
      <c r="D5" s="5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1"/>
    </row>
    <row r="6" spans="1:39" s="1" customFormat="1" ht="15.75" customHeight="1" x14ac:dyDescent="0.2">
      <c r="A6" s="52"/>
      <c r="B6" s="52"/>
      <c r="C6" s="52"/>
      <c r="D6" s="51" t="s">
        <v>79</v>
      </c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46" t="s">
        <v>78</v>
      </c>
      <c r="Q6" s="46" t="s">
        <v>77</v>
      </c>
      <c r="R6" s="46" t="s">
        <v>76</v>
      </c>
      <c r="S6" s="47" t="s">
        <v>14</v>
      </c>
      <c r="T6" s="47" t="s">
        <v>75</v>
      </c>
      <c r="U6" s="47" t="s">
        <v>74</v>
      </c>
      <c r="V6" s="47" t="s">
        <v>73</v>
      </c>
      <c r="W6" s="47" t="s">
        <v>58</v>
      </c>
      <c r="X6" s="47" t="s">
        <v>60</v>
      </c>
      <c r="Y6" s="47" t="s">
        <v>59</v>
      </c>
      <c r="Z6" s="49" t="s">
        <v>72</v>
      </c>
      <c r="AA6" s="43"/>
      <c r="AB6" s="41"/>
      <c r="AC6" s="47" t="s">
        <v>71</v>
      </c>
      <c r="AD6" s="48"/>
      <c r="AE6" s="47" t="s">
        <v>70</v>
      </c>
      <c r="AF6" s="47" t="s">
        <v>69</v>
      </c>
      <c r="AG6" s="47" t="s">
        <v>68</v>
      </c>
      <c r="AH6" s="47" t="s">
        <v>67</v>
      </c>
      <c r="AI6" s="47" t="s">
        <v>66</v>
      </c>
      <c r="AJ6" s="46" t="s">
        <v>65</v>
      </c>
    </row>
    <row r="7" spans="1:39" s="1" customFormat="1" ht="98.25" customHeight="1" x14ac:dyDescent="0.25">
      <c r="A7" s="37"/>
      <c r="B7" s="37"/>
      <c r="C7" s="37"/>
      <c r="D7" s="40"/>
      <c r="E7" s="36"/>
      <c r="F7" s="36" t="s">
        <v>64</v>
      </c>
      <c r="G7" s="36" t="s">
        <v>63</v>
      </c>
      <c r="H7" s="36"/>
      <c r="I7" s="36"/>
      <c r="J7" s="36" t="s">
        <v>62</v>
      </c>
      <c r="K7" s="36"/>
      <c r="L7" s="36"/>
      <c r="M7" s="36"/>
      <c r="N7" s="36" t="s">
        <v>61</v>
      </c>
      <c r="O7" s="36"/>
      <c r="P7" s="37"/>
      <c r="Q7" s="37"/>
      <c r="R7" s="37"/>
      <c r="S7" s="39"/>
      <c r="T7" s="39"/>
      <c r="U7" s="39"/>
      <c r="V7" s="39"/>
      <c r="W7" s="39"/>
      <c r="X7" s="39"/>
      <c r="Y7" s="39"/>
      <c r="Z7" s="31" t="s">
        <v>60</v>
      </c>
      <c r="AA7" s="31" t="s">
        <v>59</v>
      </c>
      <c r="AB7" s="31" t="s">
        <v>58</v>
      </c>
      <c r="AC7" s="45"/>
      <c r="AD7" s="44"/>
      <c r="AE7" s="39"/>
      <c r="AF7" s="39"/>
      <c r="AG7" s="39"/>
      <c r="AH7" s="39"/>
      <c r="AI7" s="39"/>
      <c r="AJ7" s="37"/>
    </row>
    <row r="8" spans="1:39" s="1" customFormat="1" x14ac:dyDescent="0.2">
      <c r="A8" s="37"/>
      <c r="B8" s="37"/>
      <c r="C8" s="37"/>
      <c r="D8" s="40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7"/>
      <c r="Q8" s="37"/>
      <c r="R8" s="37"/>
      <c r="S8" s="42" t="s">
        <v>56</v>
      </c>
      <c r="T8" s="43"/>
      <c r="U8" s="43"/>
      <c r="V8" s="41"/>
      <c r="W8" s="42" t="s">
        <v>57</v>
      </c>
      <c r="X8" s="42" t="s">
        <v>56</v>
      </c>
      <c r="Y8" s="43"/>
      <c r="Z8" s="43"/>
      <c r="AA8" s="41"/>
      <c r="AB8" s="42" t="s">
        <v>57</v>
      </c>
      <c r="AC8" s="42" t="s">
        <v>56</v>
      </c>
      <c r="AD8" s="41"/>
      <c r="AE8" s="42" t="s">
        <v>57</v>
      </c>
      <c r="AF8" s="42" t="s">
        <v>57</v>
      </c>
      <c r="AG8" s="42" t="s">
        <v>57</v>
      </c>
      <c r="AH8" s="42" t="s">
        <v>56</v>
      </c>
      <c r="AI8" s="41"/>
      <c r="AJ8" s="37"/>
    </row>
    <row r="9" spans="1:39" s="1" customFormat="1" x14ac:dyDescent="0.25">
      <c r="A9" s="37"/>
      <c r="B9" s="37"/>
      <c r="C9" s="37"/>
      <c r="D9" s="40"/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7"/>
      <c r="Q9" s="37"/>
      <c r="R9" s="37"/>
      <c r="S9" s="38">
        <v>1</v>
      </c>
      <c r="T9" s="38">
        <v>1</v>
      </c>
      <c r="U9" s="38">
        <v>1</v>
      </c>
      <c r="V9" s="38">
        <v>0.2</v>
      </c>
      <c r="W9" s="39"/>
      <c r="X9" s="38">
        <v>0.2</v>
      </c>
      <c r="Y9" s="38">
        <v>0.3</v>
      </c>
      <c r="Z9" s="38">
        <v>0.2</v>
      </c>
      <c r="AA9" s="38">
        <v>0.3</v>
      </c>
      <c r="AB9" s="39"/>
      <c r="AC9" s="38">
        <v>0.5</v>
      </c>
      <c r="AD9" s="38">
        <v>0.8</v>
      </c>
      <c r="AE9" s="39"/>
      <c r="AF9" s="39"/>
      <c r="AG9" s="39"/>
      <c r="AH9" s="38">
        <v>0.5</v>
      </c>
      <c r="AI9" s="38">
        <v>1</v>
      </c>
      <c r="AJ9" s="37"/>
    </row>
    <row r="10" spans="1:39" s="1" customFormat="1" x14ac:dyDescent="0.25">
      <c r="A10" s="36"/>
      <c r="B10" s="36"/>
      <c r="C10" s="36"/>
      <c r="D10" s="35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1"/>
      <c r="Q10" s="31"/>
      <c r="R10" s="31"/>
      <c r="S10" s="32"/>
      <c r="T10" s="32"/>
      <c r="U10" s="32"/>
      <c r="V10" s="32"/>
      <c r="W10" s="33"/>
      <c r="X10" s="32"/>
      <c r="Y10" s="32"/>
      <c r="Z10" s="32"/>
      <c r="AA10" s="32"/>
      <c r="AB10" s="33"/>
      <c r="AC10" s="32"/>
      <c r="AD10" s="32"/>
      <c r="AE10" s="33"/>
      <c r="AF10" s="33"/>
      <c r="AG10" s="33"/>
      <c r="AH10" s="32"/>
      <c r="AI10" s="32"/>
      <c r="AJ10" s="31"/>
    </row>
    <row r="11" spans="1:39" s="1" customFormat="1" ht="63" customHeight="1" x14ac:dyDescent="0.25">
      <c r="A11" s="30"/>
      <c r="B11" s="30"/>
      <c r="C11" s="30"/>
      <c r="D11" s="28" t="s">
        <v>55</v>
      </c>
      <c r="E11" s="15" t="s">
        <v>20</v>
      </c>
      <c r="F11" s="29" t="s">
        <v>9</v>
      </c>
      <c r="G11" s="15">
        <v>54757</v>
      </c>
      <c r="H11" s="15"/>
      <c r="I11" s="15"/>
      <c r="J11" s="15" t="s">
        <v>8</v>
      </c>
      <c r="K11" s="15"/>
      <c r="L11" s="15"/>
      <c r="M11" s="15"/>
      <c r="N11" s="15">
        <v>2</v>
      </c>
      <c r="O11" s="15"/>
      <c r="P11" s="15" t="s">
        <v>7</v>
      </c>
      <c r="Q11" s="15" t="s">
        <v>45</v>
      </c>
      <c r="R11" s="15">
        <v>28</v>
      </c>
      <c r="S11" s="15" t="str">
        <f>IF(OR(J11="СПЗ",,J11="Лекции",),N11,"")</f>
        <v/>
      </c>
      <c r="T11" s="15">
        <f>IF(OR(J11="СПЗ",,J11="Семинары ИПЗ",),N11,"")</f>
        <v>2</v>
      </c>
      <c r="U11" s="15" t="str">
        <f>IF(OR(J11="СПЗ",,J11="Консультации",),N11,"")</f>
        <v/>
      </c>
      <c r="V11" s="15"/>
      <c r="W11" s="15"/>
      <c r="X11" s="17" t="str">
        <f>IF(OR(J11="Зачеты",,J11="Зачет с оценкой"),IF(R11&lt;11,R11*0.2,R11*0.05+3),"")</f>
        <v/>
      </c>
      <c r="Y11" s="17" t="str">
        <f>IF(J11="Экзамены",IF(R11&lt;11,R11*0.3,R11*0.05+3),"")</f>
        <v/>
      </c>
      <c r="Z11" s="15"/>
      <c r="AA11" s="15"/>
      <c r="AB11" s="16" t="str">
        <f>IF(J11="Курсовые работы",J11,"")</f>
        <v/>
      </c>
      <c r="AC11" s="15"/>
      <c r="AD11" s="15"/>
      <c r="AE11" s="15"/>
      <c r="AF11" s="15"/>
      <c r="AG11" s="15"/>
      <c r="AH11" s="15"/>
      <c r="AI11" s="15" t="str">
        <f>IF(J11="Вебинар",N11,"")</f>
        <v/>
      </c>
      <c r="AJ11" s="15">
        <f>SUM(S11:AI11)</f>
        <v>2</v>
      </c>
    </row>
    <row r="12" spans="1:39" s="1" customFormat="1" ht="63" customHeight="1" x14ac:dyDescent="0.25">
      <c r="A12" s="30"/>
      <c r="B12" s="30"/>
      <c r="C12" s="30"/>
      <c r="D12" s="28" t="s">
        <v>54</v>
      </c>
      <c r="E12" s="15" t="s">
        <v>15</v>
      </c>
      <c r="F12" s="15" t="s">
        <v>9</v>
      </c>
      <c r="G12" s="15">
        <v>48696</v>
      </c>
      <c r="H12" s="15"/>
      <c r="I12" s="15"/>
      <c r="J12" s="29" t="s">
        <v>8</v>
      </c>
      <c r="K12" s="15"/>
      <c r="L12" s="15"/>
      <c r="M12" s="15"/>
      <c r="N12" s="15">
        <v>2</v>
      </c>
      <c r="O12" s="15"/>
      <c r="P12" s="15" t="s">
        <v>13</v>
      </c>
      <c r="Q12" s="15" t="s">
        <v>22</v>
      </c>
      <c r="R12" s="15">
        <v>29</v>
      </c>
      <c r="S12" s="15" t="str">
        <f>IF(OR(J12="СПЗ",,J12="Лекции",),N12,"")</f>
        <v/>
      </c>
      <c r="T12" s="15">
        <f>IF(OR(J12="СПЗ",,J12="Семинары ИПЗ",),N12,"")</f>
        <v>2</v>
      </c>
      <c r="U12" s="15" t="str">
        <f>IF(OR(J12="СПЗ",,J12="Консультации",),N12,"")</f>
        <v/>
      </c>
      <c r="V12" s="15"/>
      <c r="W12" s="15"/>
      <c r="X12" s="17" t="str">
        <f>IF(OR(J12="Зачеты",,J12="Зачет с оценкой"),IF(R12&lt;11,R12*0.2,R12*0.05+3),"")</f>
        <v/>
      </c>
      <c r="Y12" s="17" t="str">
        <f>IF(J12="Экзамены",IF(R12&lt;11,R12*0.3,R12*0.05+3),"")</f>
        <v/>
      </c>
      <c r="Z12" s="15"/>
      <c r="AA12" s="15"/>
      <c r="AB12" s="16" t="str">
        <f>IF(J12="Курсовые работы",J12,"")</f>
        <v/>
      </c>
      <c r="AC12" s="15"/>
      <c r="AD12" s="15"/>
      <c r="AE12" s="15"/>
      <c r="AF12" s="15"/>
      <c r="AG12" s="15"/>
      <c r="AH12" s="15"/>
      <c r="AI12" s="15" t="str">
        <f>IF(J12="Вебинар",N12,"")</f>
        <v/>
      </c>
      <c r="AJ12" s="15">
        <f>SUM(S12:AI12)</f>
        <v>2</v>
      </c>
    </row>
    <row r="13" spans="1:39" s="1" customFormat="1" ht="63" customHeight="1" x14ac:dyDescent="0.25">
      <c r="A13" s="30"/>
      <c r="B13" s="30"/>
      <c r="C13" s="30"/>
      <c r="D13" s="28" t="s">
        <v>54</v>
      </c>
      <c r="E13" s="15" t="s">
        <v>20</v>
      </c>
      <c r="F13" s="15" t="s">
        <v>9</v>
      </c>
      <c r="G13" s="15">
        <v>54757</v>
      </c>
      <c r="H13" s="15"/>
      <c r="I13" s="15"/>
      <c r="J13" s="29" t="s">
        <v>8</v>
      </c>
      <c r="K13" s="15"/>
      <c r="L13" s="15"/>
      <c r="M13" s="15"/>
      <c r="N13" s="15">
        <v>2</v>
      </c>
      <c r="O13" s="15"/>
      <c r="P13" s="15" t="s">
        <v>7</v>
      </c>
      <c r="Q13" s="15" t="s">
        <v>41</v>
      </c>
      <c r="R13" s="15">
        <v>56</v>
      </c>
      <c r="S13" s="15" t="str">
        <f>IF(OR(J13="СПЗ",,J13="Лекции",),N13,"")</f>
        <v/>
      </c>
      <c r="T13" s="15">
        <f>IF(OR(J13="СПЗ",,J13="Семинары ИПЗ",),N13,"")</f>
        <v>2</v>
      </c>
      <c r="U13" s="15" t="str">
        <f>IF(OR(J13="СПЗ",,J13="Консультации",),N13,"")</f>
        <v/>
      </c>
      <c r="V13" s="15"/>
      <c r="W13" s="15"/>
      <c r="X13" s="17" t="str">
        <f>IF(OR(J13="Зачеты",,J13="Зачет с оценкой"),IF(R13&lt;11,R13*0.2,R13*0.05+3),"")</f>
        <v/>
      </c>
      <c r="Y13" s="17" t="str">
        <f>IF(J13="Экзамены",IF(R13&lt;11,R13*0.3,R13*0.05+3),"")</f>
        <v/>
      </c>
      <c r="Z13" s="15"/>
      <c r="AA13" s="15"/>
      <c r="AB13" s="16" t="str">
        <f>IF(J13="Курсовые работы",J13,"")</f>
        <v/>
      </c>
      <c r="AC13" s="15"/>
      <c r="AD13" s="15"/>
      <c r="AE13" s="15"/>
      <c r="AF13" s="15"/>
      <c r="AG13" s="15"/>
      <c r="AH13" s="15"/>
      <c r="AI13" s="15" t="str">
        <f>IF(J13="Вебинар",N13,"")</f>
        <v/>
      </c>
      <c r="AJ13" s="15">
        <f>SUM(S13:AI13)</f>
        <v>2</v>
      </c>
    </row>
    <row r="14" spans="1:39" s="1" customFormat="1" ht="31.5" customHeight="1" x14ac:dyDescent="0.25">
      <c r="A14" s="30"/>
      <c r="B14" s="30"/>
      <c r="C14" s="30"/>
      <c r="D14" s="28" t="s">
        <v>54</v>
      </c>
      <c r="E14" s="15" t="s">
        <v>32</v>
      </c>
      <c r="F14" s="15" t="s">
        <v>9</v>
      </c>
      <c r="G14" s="15">
        <v>48696</v>
      </c>
      <c r="H14" s="15"/>
      <c r="I14" s="15"/>
      <c r="J14" s="29" t="s">
        <v>14</v>
      </c>
      <c r="K14" s="15"/>
      <c r="L14" s="15"/>
      <c r="M14" s="15"/>
      <c r="N14" s="15">
        <v>2</v>
      </c>
      <c r="O14" s="15"/>
      <c r="P14" s="15" t="s">
        <v>13</v>
      </c>
      <c r="Q14" s="15" t="s">
        <v>17</v>
      </c>
      <c r="R14" s="15">
        <v>22</v>
      </c>
      <c r="S14" s="15">
        <f>IF(OR(J14="СПЗ",,J14="Лекции",),N14,"")</f>
        <v>2</v>
      </c>
      <c r="T14" s="15" t="str">
        <f>IF(OR(J14="СПЗ",,J14="Семинары ИПЗ",),N14,"")</f>
        <v/>
      </c>
      <c r="U14" s="15" t="str">
        <f>IF(OR(J14="СПЗ",,J14="Консультации",),N14,"")</f>
        <v/>
      </c>
      <c r="V14" s="15"/>
      <c r="W14" s="15"/>
      <c r="X14" s="17" t="str">
        <f>IF(OR(J14="Зачеты",,J14="Зачет с оценкой"),IF(R14&lt;11,R14*0.2,R14*0.05+3),"")</f>
        <v/>
      </c>
      <c r="Y14" s="17" t="str">
        <f>IF(J14="Экзамены",IF(R14&lt;11,R14*0.3,R14*0.05+3),"")</f>
        <v/>
      </c>
      <c r="Z14" s="15"/>
      <c r="AA14" s="15"/>
      <c r="AB14" s="16" t="str">
        <f>IF(J14="Курсовые работы",J14,"")</f>
        <v/>
      </c>
      <c r="AC14" s="15"/>
      <c r="AD14" s="15"/>
      <c r="AE14" s="15"/>
      <c r="AF14" s="15"/>
      <c r="AG14" s="15"/>
      <c r="AH14" s="15"/>
      <c r="AI14" s="15" t="str">
        <f>IF(J14="Вебинар",N14,"")</f>
        <v/>
      </c>
      <c r="AJ14" s="15">
        <f>SUM(S14:AI14)</f>
        <v>2</v>
      </c>
    </row>
    <row r="15" spans="1:39" s="1" customFormat="1" ht="31.5" customHeight="1" x14ac:dyDescent="0.25">
      <c r="A15" s="30"/>
      <c r="B15" s="30"/>
      <c r="C15" s="30"/>
      <c r="D15" s="28" t="s">
        <v>54</v>
      </c>
      <c r="E15" s="15" t="s">
        <v>32</v>
      </c>
      <c r="F15" s="15" t="s">
        <v>9</v>
      </c>
      <c r="G15" s="15">
        <v>48696</v>
      </c>
      <c r="H15" s="15"/>
      <c r="I15" s="15"/>
      <c r="J15" s="29" t="s">
        <v>8</v>
      </c>
      <c r="K15" s="15"/>
      <c r="L15" s="15"/>
      <c r="M15" s="15"/>
      <c r="N15" s="15">
        <v>4</v>
      </c>
      <c r="O15" s="15"/>
      <c r="P15" s="15" t="s">
        <v>38</v>
      </c>
      <c r="Q15" s="15" t="s">
        <v>37</v>
      </c>
      <c r="R15" s="15">
        <v>7</v>
      </c>
      <c r="S15" s="15" t="str">
        <f>IF(OR(J15="СПЗ",,J15="Лекции",),N15,"")</f>
        <v/>
      </c>
      <c r="T15" s="15">
        <f>IF(OR(J15="СПЗ",,J15="Семинары ИПЗ",),N15,"")</f>
        <v>4</v>
      </c>
      <c r="U15" s="15" t="str">
        <f>IF(OR(J15="СПЗ",,J15="Консультации",),N15,"")</f>
        <v/>
      </c>
      <c r="V15" s="15"/>
      <c r="W15" s="15"/>
      <c r="X15" s="17" t="str">
        <f>IF(OR(J15="Зачеты",,J15="Зачет с оценкой"),IF(R15&lt;11,R15*0.2,R15*0.05+3),"")</f>
        <v/>
      </c>
      <c r="Y15" s="17" t="str">
        <f>IF(J15="Экзамены",IF(R15&lt;11,R15*0.3,R15*0.05+3),"")</f>
        <v/>
      </c>
      <c r="Z15" s="15"/>
      <c r="AA15" s="15"/>
      <c r="AB15" s="16" t="str">
        <f>IF(J15="Курсовые работы",J15,"")</f>
        <v/>
      </c>
      <c r="AC15" s="15"/>
      <c r="AD15" s="15"/>
      <c r="AE15" s="15"/>
      <c r="AF15" s="15"/>
      <c r="AG15" s="15"/>
      <c r="AH15" s="15"/>
      <c r="AI15" s="15" t="str">
        <f>IF(J15="Вебинар",N15,"")</f>
        <v/>
      </c>
      <c r="AJ15" s="15">
        <f>SUM(S15:AI15)</f>
        <v>4</v>
      </c>
    </row>
    <row r="16" spans="1:39" s="1" customFormat="1" ht="31.5" customHeight="1" x14ac:dyDescent="0.25">
      <c r="A16" s="20"/>
      <c r="B16" s="20"/>
      <c r="C16" s="20"/>
      <c r="D16" s="28" t="s">
        <v>53</v>
      </c>
      <c r="E16" s="15" t="s">
        <v>18</v>
      </c>
      <c r="F16" s="15" t="s">
        <v>9</v>
      </c>
      <c r="G16" s="15">
        <v>48696</v>
      </c>
      <c r="H16" s="15"/>
      <c r="I16" s="15"/>
      <c r="J16" s="15" t="s">
        <v>8</v>
      </c>
      <c r="K16" s="15"/>
      <c r="L16" s="15"/>
      <c r="M16" s="15"/>
      <c r="N16" s="15">
        <v>2</v>
      </c>
      <c r="O16" s="15"/>
      <c r="P16" s="15" t="s">
        <v>13</v>
      </c>
      <c r="Q16" s="15" t="s">
        <v>36</v>
      </c>
      <c r="R16" s="15">
        <v>30</v>
      </c>
      <c r="S16" s="15" t="str">
        <f>IF(OR(J16="СПЗ",,J16="Лекции",),N16,"")</f>
        <v/>
      </c>
      <c r="T16" s="15">
        <f>IF(OR(J16="СПЗ",,J16="Семинары ИПЗ",),N16,"")</f>
        <v>2</v>
      </c>
      <c r="U16" s="15" t="str">
        <f>IF(OR(J16="СПЗ",,J16="Консультации",),N16,"")</f>
        <v/>
      </c>
      <c r="V16" s="15"/>
      <c r="W16" s="15"/>
      <c r="X16" s="17" t="str">
        <f>IF(OR(J16="Зачеты",,J16="Зачет с оценкой"),IF(R16&lt;11,R16*0.2,R16*0.05+3),"")</f>
        <v/>
      </c>
      <c r="Y16" s="17" t="str">
        <f>IF(J16="Экзамены",IF(R16&lt;11,R16*0.3,R16*0.05+3),"")</f>
        <v/>
      </c>
      <c r="Z16" s="15"/>
      <c r="AA16" s="15"/>
      <c r="AB16" s="16" t="str">
        <f>IF(J16="Курсовые работы",J16,"")</f>
        <v/>
      </c>
      <c r="AC16" s="15"/>
      <c r="AD16" s="15"/>
      <c r="AE16" s="15"/>
      <c r="AF16" s="15"/>
      <c r="AG16" s="15"/>
      <c r="AH16" s="15"/>
      <c r="AI16" s="15" t="str">
        <f>IF(J16="Вебинар",N16,"")</f>
        <v/>
      </c>
      <c r="AJ16" s="15">
        <f>SUM(S16:AI16)</f>
        <v>2</v>
      </c>
    </row>
    <row r="17" spans="1:38" s="1" customFormat="1" ht="31.5" customHeight="1" x14ac:dyDescent="0.25">
      <c r="A17" s="20"/>
      <c r="B17" s="20"/>
      <c r="C17" s="20"/>
      <c r="D17" s="28" t="s">
        <v>53</v>
      </c>
      <c r="E17" s="15" t="s">
        <v>15</v>
      </c>
      <c r="F17" s="15" t="s">
        <v>9</v>
      </c>
      <c r="G17" s="15">
        <v>48696</v>
      </c>
      <c r="H17" s="15"/>
      <c r="I17" s="15"/>
      <c r="J17" s="15" t="s">
        <v>8</v>
      </c>
      <c r="K17" s="15"/>
      <c r="L17" s="15"/>
      <c r="M17" s="15"/>
      <c r="N17" s="15">
        <v>2</v>
      </c>
      <c r="O17" s="15"/>
      <c r="P17" s="15" t="s">
        <v>13</v>
      </c>
      <c r="Q17" s="15" t="s">
        <v>35</v>
      </c>
      <c r="R17" s="15">
        <v>30</v>
      </c>
      <c r="S17" s="15" t="str">
        <f>IF(OR(J17="СПЗ",,J17="Лекции",),N17,"")</f>
        <v/>
      </c>
      <c r="T17" s="15">
        <f>IF(OR(J17="СПЗ",,J17="Семинары ИПЗ",),N17,"")</f>
        <v>2</v>
      </c>
      <c r="U17" s="15" t="str">
        <f>IF(OR(J17="СПЗ",,J17="Консультации",),N17,"")</f>
        <v/>
      </c>
      <c r="V17" s="15"/>
      <c r="W17" s="15"/>
      <c r="X17" s="17" t="str">
        <f>IF(OR(J17="Зачеты",,J17="Зачет с оценкой"),IF(R17&lt;11,R17*0.2,R17*0.05+3),"")</f>
        <v/>
      </c>
      <c r="Y17" s="17" t="str">
        <f>IF(J17="Экзамены",IF(R17&lt;11,R17*0.3,R17*0.05+3),"")</f>
        <v/>
      </c>
      <c r="Z17" s="15"/>
      <c r="AA17" s="15"/>
      <c r="AB17" s="16" t="str">
        <f>IF(J17="Курсовые работы",J17,"")</f>
        <v/>
      </c>
      <c r="AC17" s="15"/>
      <c r="AD17" s="15"/>
      <c r="AE17" s="15"/>
      <c r="AF17" s="15"/>
      <c r="AG17" s="15"/>
      <c r="AH17" s="15"/>
      <c r="AI17" s="15" t="str">
        <f>IF(J17="Вебинар",N17,"")</f>
        <v/>
      </c>
      <c r="AJ17" s="15">
        <f>SUM(S17:AI17)</f>
        <v>2</v>
      </c>
    </row>
    <row r="18" spans="1:38" s="1" customFormat="1" ht="31.5" x14ac:dyDescent="0.25">
      <c r="A18" s="20"/>
      <c r="B18" s="20"/>
      <c r="C18" s="20"/>
      <c r="D18" s="28" t="s">
        <v>53</v>
      </c>
      <c r="E18" s="21" t="s">
        <v>20</v>
      </c>
      <c r="F18" s="21" t="s">
        <v>9</v>
      </c>
      <c r="G18" s="21">
        <v>54757</v>
      </c>
      <c r="H18" s="21"/>
      <c r="I18" s="21"/>
      <c r="J18" s="27" t="s">
        <v>8</v>
      </c>
      <c r="K18" s="21"/>
      <c r="L18" s="21"/>
      <c r="M18" s="21"/>
      <c r="N18" s="16">
        <v>2</v>
      </c>
      <c r="O18" s="21"/>
      <c r="P18" s="15" t="s">
        <v>7</v>
      </c>
      <c r="Q18" s="15" t="s">
        <v>34</v>
      </c>
      <c r="R18" s="18">
        <v>54</v>
      </c>
      <c r="S18" s="15" t="str">
        <f>IF(OR(J18="СПЗ",,J18="Лекции",),N18,"")</f>
        <v/>
      </c>
      <c r="T18" s="15">
        <f>IF(OR(J18="СПЗ",,J18="Семинары ИПЗ",),N18,"")</f>
        <v>2</v>
      </c>
      <c r="U18" s="15" t="str">
        <f>IF(OR(J18="СПЗ",,J18="Консультации",),N18,"")</f>
        <v/>
      </c>
      <c r="V18" s="15"/>
      <c r="W18" s="15"/>
      <c r="X18" s="17" t="str">
        <f>IF(OR(J18="Зачеты",,J18="Зачет с оценкой"),IF(R18&lt;11,R18*0.2,R18*0.05+3),"")</f>
        <v/>
      </c>
      <c r="Y18" s="17" t="str">
        <f>IF(J18="Экзамены",IF(R18&lt;11,R18*0.3,R18*0.05+3),"")</f>
        <v/>
      </c>
      <c r="Z18" s="15"/>
      <c r="AA18" s="15"/>
      <c r="AB18" s="16" t="str">
        <f>IF(J18="Курсовые работы",J18,"")</f>
        <v/>
      </c>
      <c r="AC18" s="15"/>
      <c r="AD18" s="15"/>
      <c r="AE18" s="15"/>
      <c r="AF18" s="15"/>
      <c r="AG18" s="15"/>
      <c r="AH18" s="15"/>
      <c r="AI18" s="15" t="str">
        <f>IF(J18="Вебинар",N18,"")</f>
        <v/>
      </c>
      <c r="AJ18" s="15">
        <f>SUM(S18:AI18)</f>
        <v>2</v>
      </c>
      <c r="AL18" s="26"/>
    </row>
    <row r="19" spans="1:38" s="1" customFormat="1" ht="31.5" x14ac:dyDescent="0.25">
      <c r="A19" s="20"/>
      <c r="B19" s="20"/>
      <c r="C19" s="20"/>
      <c r="D19" s="28" t="s">
        <v>53</v>
      </c>
      <c r="E19" s="21" t="s">
        <v>32</v>
      </c>
      <c r="F19" s="21" t="s">
        <v>9</v>
      </c>
      <c r="G19" s="21">
        <v>54757</v>
      </c>
      <c r="H19" s="21"/>
      <c r="I19" s="21"/>
      <c r="J19" s="27" t="s">
        <v>8</v>
      </c>
      <c r="K19" s="21"/>
      <c r="L19" s="21"/>
      <c r="M19" s="21"/>
      <c r="N19" s="16">
        <v>2</v>
      </c>
      <c r="O19" s="21"/>
      <c r="P19" s="15" t="s">
        <v>7</v>
      </c>
      <c r="Q19" s="15" t="s">
        <v>31</v>
      </c>
      <c r="R19" s="18">
        <v>12</v>
      </c>
      <c r="S19" s="15" t="str">
        <f>IF(OR(J19="СПЗ",,J19="Лекции",),N19,"")</f>
        <v/>
      </c>
      <c r="T19" s="15">
        <f>IF(OR(J19="СПЗ",,J19="Семинары ИПЗ",),N19,"")</f>
        <v>2</v>
      </c>
      <c r="U19" s="15" t="str">
        <f>IF(OR(J19="СПЗ",,J19="Консультации",),N19,"")</f>
        <v/>
      </c>
      <c r="V19" s="15"/>
      <c r="W19" s="15"/>
      <c r="X19" s="17" t="str">
        <f>IF(OR(J19="Зачеты",,J19="Зачет с оценкой"),IF(R19&lt;11,R19*0.2,R19*0.05+3),"")</f>
        <v/>
      </c>
      <c r="Y19" s="17" t="str">
        <f>IF(J19="Экзамены",IF(R19&lt;11,R19*0.3,R19*0.05+3),"")</f>
        <v/>
      </c>
      <c r="Z19" s="15"/>
      <c r="AA19" s="15"/>
      <c r="AB19" s="16" t="str">
        <f>IF(J19="Курсовые работы",J19,"")</f>
        <v/>
      </c>
      <c r="AC19" s="15"/>
      <c r="AD19" s="15"/>
      <c r="AE19" s="15"/>
      <c r="AF19" s="15"/>
      <c r="AG19" s="15"/>
      <c r="AH19" s="15"/>
      <c r="AI19" s="15" t="str">
        <f>IF(J19="Вебинар",N19,"")</f>
        <v/>
      </c>
      <c r="AJ19" s="15">
        <f>SUM(S19:AI19)</f>
        <v>2</v>
      </c>
      <c r="AL19" s="26"/>
    </row>
    <row r="20" spans="1:38" s="1" customFormat="1" ht="31.5" x14ac:dyDescent="0.25">
      <c r="A20" s="20"/>
      <c r="B20" s="20"/>
      <c r="C20" s="20"/>
      <c r="D20" s="24" t="s">
        <v>52</v>
      </c>
      <c r="E20" s="21" t="s">
        <v>30</v>
      </c>
      <c r="F20" s="21" t="s">
        <v>9</v>
      </c>
      <c r="G20" s="21">
        <v>54757</v>
      </c>
      <c r="H20" s="21"/>
      <c r="I20" s="21"/>
      <c r="J20" s="27" t="s">
        <v>8</v>
      </c>
      <c r="K20" s="21"/>
      <c r="L20" s="21"/>
      <c r="M20" s="21"/>
      <c r="N20" s="16">
        <v>4</v>
      </c>
      <c r="O20" s="21"/>
      <c r="P20" s="15" t="s">
        <v>7</v>
      </c>
      <c r="Q20" s="15" t="s">
        <v>46</v>
      </c>
      <c r="R20" s="18">
        <v>8</v>
      </c>
      <c r="S20" s="15" t="str">
        <f>IF(OR(J20="СПЗ",,J20="Лекции",),N20,"")</f>
        <v/>
      </c>
      <c r="T20" s="15">
        <f>IF(OR(J20="СПЗ",,J20="Семинары ИПЗ",),N20,"")</f>
        <v>4</v>
      </c>
      <c r="U20" s="15" t="str">
        <f>IF(OR(J20="СПЗ",,J20="Консультации",),N20,"")</f>
        <v/>
      </c>
      <c r="V20" s="15"/>
      <c r="W20" s="15"/>
      <c r="X20" s="17" t="str">
        <f>IF(OR(J20="Зачеты",,J20="Зачет с оценкой"),IF(R20&lt;11,R20*0.2,R20*0.05+3),"")</f>
        <v/>
      </c>
      <c r="Y20" s="17" t="str">
        <f>IF(J20="Экзамены",IF(R20&lt;11,R20*0.3,R20*0.05+3),"")</f>
        <v/>
      </c>
      <c r="Z20" s="15"/>
      <c r="AA20" s="15"/>
      <c r="AB20" s="16" t="str">
        <f>IF(J20="Курсовые работы",J20,"")</f>
        <v/>
      </c>
      <c r="AC20" s="15"/>
      <c r="AD20" s="15"/>
      <c r="AE20" s="15"/>
      <c r="AF20" s="15"/>
      <c r="AG20" s="15"/>
      <c r="AH20" s="15"/>
      <c r="AI20" s="15" t="str">
        <f>IF(J20="Вебинар",N20,"")</f>
        <v/>
      </c>
      <c r="AJ20" s="15">
        <f>SUM(S20:AI20)</f>
        <v>4</v>
      </c>
      <c r="AL20" s="26"/>
    </row>
    <row r="21" spans="1:38" s="1" customFormat="1" ht="31.5" x14ac:dyDescent="0.25">
      <c r="A21" s="20"/>
      <c r="B21" s="20"/>
      <c r="C21" s="20"/>
      <c r="D21" s="24" t="s">
        <v>52</v>
      </c>
      <c r="E21" s="21" t="s">
        <v>10</v>
      </c>
      <c r="F21" s="21" t="s">
        <v>9</v>
      </c>
      <c r="G21" s="21">
        <v>54757</v>
      </c>
      <c r="H21" s="21"/>
      <c r="I21" s="21"/>
      <c r="J21" s="21" t="s">
        <v>8</v>
      </c>
      <c r="K21" s="21"/>
      <c r="L21" s="21"/>
      <c r="M21" s="21"/>
      <c r="N21" s="21">
        <v>4</v>
      </c>
      <c r="O21" s="21"/>
      <c r="P21" s="15" t="s">
        <v>7</v>
      </c>
      <c r="Q21" s="15" t="s">
        <v>6</v>
      </c>
      <c r="R21" s="18">
        <v>33</v>
      </c>
      <c r="S21" s="15" t="str">
        <f>IF(OR(J21="СПЗ",,J21="Лекции",),N21,"")</f>
        <v/>
      </c>
      <c r="T21" s="15">
        <f>IF(OR(J21="СПЗ",,J21="Семинары ИПЗ",),N21,"")</f>
        <v>4</v>
      </c>
      <c r="U21" s="15" t="str">
        <f>IF(OR(J21="СПЗ",,J21="Консультации",),N21,"")</f>
        <v/>
      </c>
      <c r="V21" s="15"/>
      <c r="W21" s="15"/>
      <c r="X21" s="17" t="str">
        <f>IF(OR(J21="Зачеты",,J21="Зачет с оценкой"),IF(R21&lt;11,R21*0.2,R21*0.05+3),"")</f>
        <v/>
      </c>
      <c r="Y21" s="17" t="str">
        <f>IF(J21="Экзамены",IF(R21&lt;11,R21*0.3,R21*0.05+3),"")</f>
        <v/>
      </c>
      <c r="Z21" s="15"/>
      <c r="AA21" s="15"/>
      <c r="AB21" s="16" t="str">
        <f>IF(J21="Курсовые работы",J21,"")</f>
        <v/>
      </c>
      <c r="AC21" s="15"/>
      <c r="AD21" s="15"/>
      <c r="AE21" s="15"/>
      <c r="AF21" s="15"/>
      <c r="AG21" s="15"/>
      <c r="AH21" s="15"/>
      <c r="AI21" s="15" t="str">
        <f>IF(J21="Вебинар",N21,"")</f>
        <v/>
      </c>
      <c r="AJ21" s="15">
        <f>SUM(S21:AI21)</f>
        <v>4</v>
      </c>
      <c r="AL21" s="26"/>
    </row>
    <row r="22" spans="1:38" s="1" customFormat="1" x14ac:dyDescent="0.25">
      <c r="A22" s="20"/>
      <c r="B22" s="20"/>
      <c r="C22" s="20"/>
      <c r="D22" s="25" t="s">
        <v>51</v>
      </c>
      <c r="E22" s="21" t="s">
        <v>15</v>
      </c>
      <c r="F22" s="21" t="s">
        <v>9</v>
      </c>
      <c r="G22" s="21">
        <v>48696</v>
      </c>
      <c r="H22" s="21"/>
      <c r="I22" s="21"/>
      <c r="J22" s="21" t="s">
        <v>8</v>
      </c>
      <c r="K22" s="21"/>
      <c r="L22" s="21"/>
      <c r="M22" s="21"/>
      <c r="N22" s="21">
        <v>2</v>
      </c>
      <c r="O22" s="21"/>
      <c r="P22" s="15" t="s">
        <v>13</v>
      </c>
      <c r="Q22" s="15" t="s">
        <v>22</v>
      </c>
      <c r="R22" s="18">
        <v>29</v>
      </c>
      <c r="S22" s="15" t="str">
        <f>IF(OR(J22="СПЗ",,J22="Лекции",),N22,"")</f>
        <v/>
      </c>
      <c r="T22" s="15">
        <f>IF(OR(J22="СПЗ",,J22="Семинары ИПЗ",),N22,"")</f>
        <v>2</v>
      </c>
      <c r="U22" s="15" t="str">
        <f>IF(OR(J22="СПЗ",,J22="Консультации",),N22,"")</f>
        <v/>
      </c>
      <c r="V22" s="15"/>
      <c r="W22" s="15"/>
      <c r="X22" s="17" t="str">
        <f>IF(OR(J22="Зачеты",,J22="Зачет с оценкой"),IF(R22&lt;11,R22*0.2,R22*0.05+3),"")</f>
        <v/>
      </c>
      <c r="Y22" s="17" t="str">
        <f>IF(J22="Экзамены",IF(R22&lt;11,R22*0.3,R22*0.05+3),"")</f>
        <v/>
      </c>
      <c r="Z22" s="15"/>
      <c r="AA22" s="15"/>
      <c r="AB22" s="16" t="str">
        <f>IF(J22="Курсовые работы",J22,"")</f>
        <v/>
      </c>
      <c r="AC22" s="15"/>
      <c r="AD22" s="15"/>
      <c r="AE22" s="15"/>
      <c r="AF22" s="15"/>
      <c r="AG22" s="15"/>
      <c r="AH22" s="15"/>
      <c r="AI22" s="15" t="str">
        <f>IF(J22="Вебинар",N22,"")</f>
        <v/>
      </c>
      <c r="AJ22" s="15">
        <f>SUM(S22:AI22)</f>
        <v>2</v>
      </c>
    </row>
    <row r="23" spans="1:38" s="1" customFormat="1" ht="31.5" x14ac:dyDescent="0.25">
      <c r="A23" s="20"/>
      <c r="B23" s="20"/>
      <c r="C23" s="20"/>
      <c r="D23" s="25" t="s">
        <v>51</v>
      </c>
      <c r="E23" s="21" t="s">
        <v>20</v>
      </c>
      <c r="F23" s="21" t="s">
        <v>9</v>
      </c>
      <c r="G23" s="21">
        <v>54757</v>
      </c>
      <c r="H23" s="21"/>
      <c r="I23" s="21"/>
      <c r="J23" s="21" t="s">
        <v>8</v>
      </c>
      <c r="K23" s="21"/>
      <c r="L23" s="21"/>
      <c r="M23" s="21"/>
      <c r="N23" s="21">
        <v>2</v>
      </c>
      <c r="O23" s="21"/>
      <c r="P23" s="15" t="s">
        <v>7</v>
      </c>
      <c r="Q23" s="15" t="s">
        <v>17</v>
      </c>
      <c r="R23" s="18">
        <v>22</v>
      </c>
      <c r="S23" s="15" t="str">
        <f>IF(OR(J23="СПЗ",,J23="Лекции",),N23,"")</f>
        <v/>
      </c>
      <c r="T23" s="15">
        <f>IF(OR(J23="СПЗ",,J23="Семинары ИПЗ",),N23,"")</f>
        <v>2</v>
      </c>
      <c r="U23" s="15" t="str">
        <f>IF(OR(J23="СПЗ",,J23="Консультации",),N23,"")</f>
        <v/>
      </c>
      <c r="V23" s="15"/>
      <c r="W23" s="15"/>
      <c r="X23" s="17" t="str">
        <f>IF(OR(J23="Зачеты",,J23="Зачет с оценкой"),IF(R23&lt;11,R23*0.2,R23*0.05+3),"")</f>
        <v/>
      </c>
      <c r="Y23" s="17" t="str">
        <f>IF(J23="Экзамены",IF(R23&lt;11,R23*0.3,R23*0.05+3),"")</f>
        <v/>
      </c>
      <c r="Z23" s="15"/>
      <c r="AA23" s="15"/>
      <c r="AB23" s="16" t="str">
        <f>IF(J23="Курсовые работы",J23,"")</f>
        <v/>
      </c>
      <c r="AC23" s="15"/>
      <c r="AD23" s="15"/>
      <c r="AE23" s="15"/>
      <c r="AF23" s="15"/>
      <c r="AG23" s="15"/>
      <c r="AH23" s="15"/>
      <c r="AI23" s="15" t="str">
        <f>IF(J23="Вебинар",N23,"")</f>
        <v/>
      </c>
      <c r="AJ23" s="15">
        <f>SUM(S23:AI23)</f>
        <v>2</v>
      </c>
    </row>
    <row r="24" spans="1:38" s="1" customFormat="1" ht="94.5" x14ac:dyDescent="0.25">
      <c r="A24" s="20"/>
      <c r="B24" s="20"/>
      <c r="C24" s="20"/>
      <c r="D24" s="25" t="s">
        <v>49</v>
      </c>
      <c r="E24" s="21" t="s">
        <v>19</v>
      </c>
      <c r="F24" s="21" t="s">
        <v>9</v>
      </c>
      <c r="G24" s="21">
        <v>54757</v>
      </c>
      <c r="H24" s="21"/>
      <c r="I24" s="21"/>
      <c r="J24" s="21" t="s">
        <v>14</v>
      </c>
      <c r="K24" s="21"/>
      <c r="L24" s="21"/>
      <c r="M24" s="21"/>
      <c r="N24" s="21">
        <v>2</v>
      </c>
      <c r="O24" s="21"/>
      <c r="P24" s="15" t="s">
        <v>7</v>
      </c>
      <c r="Q24" s="15" t="s">
        <v>50</v>
      </c>
      <c r="R24" s="18">
        <v>222</v>
      </c>
      <c r="S24" s="15">
        <f>IF(OR(J24="СПЗ",,J24="Лекции",),N24,"")</f>
        <v>2</v>
      </c>
      <c r="T24" s="15" t="str">
        <f>IF(OR(J24="СПЗ",,J24="Семинары ИПЗ",),N24,"")</f>
        <v/>
      </c>
      <c r="U24" s="15" t="str">
        <f>IF(OR(J24="СПЗ",,J24="Консультации",),N24,"")</f>
        <v/>
      </c>
      <c r="V24" s="15"/>
      <c r="W24" s="15"/>
      <c r="X24" s="17" t="str">
        <f>IF(OR(J24="Зачеты",,J24="Зачет с оценкой"),IF(R24&lt;11,R24*0.2,R24*0.05+3),"")</f>
        <v/>
      </c>
      <c r="Y24" s="17" t="str">
        <f>IF(J24="Экзамены",IF(R24&lt;11,R24*0.3,R24*0.05+3),"")</f>
        <v/>
      </c>
      <c r="Z24" s="15"/>
      <c r="AA24" s="15"/>
      <c r="AB24" s="16" t="str">
        <f>IF(J24="Курсовые работы",J24,"")</f>
        <v/>
      </c>
      <c r="AC24" s="15"/>
      <c r="AD24" s="15"/>
      <c r="AE24" s="15"/>
      <c r="AF24" s="15"/>
      <c r="AG24" s="15"/>
      <c r="AH24" s="15"/>
      <c r="AI24" s="15" t="str">
        <f>IF(J24="Вебинар",N24,"")</f>
        <v/>
      </c>
      <c r="AJ24" s="15">
        <f>SUM(S24:AI24)</f>
        <v>2</v>
      </c>
    </row>
    <row r="25" spans="1:38" s="1" customFormat="1" x14ac:dyDescent="0.25">
      <c r="A25" s="20"/>
      <c r="B25" s="20"/>
      <c r="C25" s="20"/>
      <c r="D25" s="25" t="s">
        <v>49</v>
      </c>
      <c r="E25" s="21" t="s">
        <v>18</v>
      </c>
      <c r="F25" s="21" t="s">
        <v>9</v>
      </c>
      <c r="G25" s="21">
        <v>48696</v>
      </c>
      <c r="H25" s="21"/>
      <c r="I25" s="21"/>
      <c r="J25" s="21" t="s">
        <v>8</v>
      </c>
      <c r="K25" s="21"/>
      <c r="L25" s="21"/>
      <c r="M25" s="21"/>
      <c r="N25" s="21">
        <v>2</v>
      </c>
      <c r="O25" s="21"/>
      <c r="P25" s="15" t="s">
        <v>13</v>
      </c>
      <c r="Q25" s="15" t="s">
        <v>17</v>
      </c>
      <c r="R25" s="18">
        <v>22</v>
      </c>
      <c r="S25" s="15" t="str">
        <f>IF(OR(J25="СПЗ",,J25="Лекции",),N25,"")</f>
        <v/>
      </c>
      <c r="T25" s="15">
        <f>IF(OR(J25="СПЗ",,J25="Семинары ИПЗ",),N25,"")</f>
        <v>2</v>
      </c>
      <c r="U25" s="15" t="str">
        <f>IF(OR(J25="СПЗ",,J25="Консультации",),N25,"")</f>
        <v/>
      </c>
      <c r="V25" s="15"/>
      <c r="W25" s="15"/>
      <c r="X25" s="17" t="str">
        <f>IF(OR(J25="Зачеты",,J25="Зачет с оценкой"),IF(R25&lt;11,R25*0.2,R25*0.05+3),"")</f>
        <v/>
      </c>
      <c r="Y25" s="17" t="str">
        <f>IF(J25="Экзамены",IF(R25&lt;11,R25*0.3,R25*0.05+3),"")</f>
        <v/>
      </c>
      <c r="Z25" s="15"/>
      <c r="AA25" s="15"/>
      <c r="AB25" s="16" t="str">
        <f>IF(J25="Курсовые работы",J25,"")</f>
        <v/>
      </c>
      <c r="AC25" s="15"/>
      <c r="AD25" s="15"/>
      <c r="AE25" s="15"/>
      <c r="AF25" s="15"/>
      <c r="AG25" s="15"/>
      <c r="AH25" s="15"/>
      <c r="AI25" s="15" t="str">
        <f>IF(J25="Вебинар",N25,"")</f>
        <v/>
      </c>
      <c r="AJ25" s="15">
        <f>SUM(S25:AI25)</f>
        <v>2</v>
      </c>
    </row>
    <row r="26" spans="1:38" s="1" customFormat="1" ht="63" x14ac:dyDescent="0.25">
      <c r="A26" s="20"/>
      <c r="B26" s="20"/>
      <c r="C26" s="20"/>
      <c r="D26" s="25" t="s">
        <v>49</v>
      </c>
      <c r="E26" s="21" t="s">
        <v>15</v>
      </c>
      <c r="F26" s="21" t="s">
        <v>9</v>
      </c>
      <c r="G26" s="21">
        <v>48696</v>
      </c>
      <c r="H26" s="21"/>
      <c r="I26" s="21"/>
      <c r="J26" s="21" t="s">
        <v>14</v>
      </c>
      <c r="K26" s="21"/>
      <c r="L26" s="21"/>
      <c r="M26" s="21"/>
      <c r="N26" s="21">
        <v>2</v>
      </c>
      <c r="O26" s="21"/>
      <c r="P26" s="15" t="s">
        <v>13</v>
      </c>
      <c r="Q26" s="15" t="s">
        <v>48</v>
      </c>
      <c r="R26" s="18">
        <v>111</v>
      </c>
      <c r="S26" s="15">
        <f>IF(OR(J26="СПЗ",,J26="Лекции",),N26,"")</f>
        <v>2</v>
      </c>
      <c r="T26" s="15" t="str">
        <f>IF(OR(J26="СПЗ",,J26="Семинары ИПЗ",),N26,"")</f>
        <v/>
      </c>
      <c r="U26" s="15" t="str">
        <f>IF(OR(J26="СПЗ",,J26="Консультации",),N26,"")</f>
        <v/>
      </c>
      <c r="V26" s="15"/>
      <c r="W26" s="15"/>
      <c r="X26" s="17" t="str">
        <f>IF(OR(J26="Зачеты",,J26="Зачет с оценкой"),IF(R26&lt;11,R26*0.2,R26*0.05+3),"")</f>
        <v/>
      </c>
      <c r="Y26" s="17" t="str">
        <f>IF(J26="Экзамены",IF(R26&lt;11,R26*0.3,R26*0.05+3),"")</f>
        <v/>
      </c>
      <c r="Z26" s="15"/>
      <c r="AA26" s="15"/>
      <c r="AB26" s="16" t="str">
        <f>IF(J26="Курсовые работы",J26,"")</f>
        <v/>
      </c>
      <c r="AC26" s="15"/>
      <c r="AD26" s="15"/>
      <c r="AE26" s="15"/>
      <c r="AF26" s="15"/>
      <c r="AG26" s="15"/>
      <c r="AH26" s="15"/>
      <c r="AI26" s="15" t="str">
        <f>IF(J26="Вебинар",N26,"")</f>
        <v/>
      </c>
      <c r="AJ26" s="15">
        <f>SUM(S26:AI26)</f>
        <v>2</v>
      </c>
    </row>
    <row r="27" spans="1:38" s="1" customFormat="1" ht="31.5" x14ac:dyDescent="0.25">
      <c r="A27" s="20"/>
      <c r="B27" s="20"/>
      <c r="C27" s="20"/>
      <c r="D27" s="24" t="s">
        <v>47</v>
      </c>
      <c r="E27" s="21" t="s">
        <v>10</v>
      </c>
      <c r="F27" s="21" t="s">
        <v>9</v>
      </c>
      <c r="G27" s="21">
        <v>54757</v>
      </c>
      <c r="H27" s="21"/>
      <c r="I27" s="21"/>
      <c r="J27" s="21" t="s">
        <v>8</v>
      </c>
      <c r="K27" s="21"/>
      <c r="L27" s="21"/>
      <c r="M27" s="21"/>
      <c r="N27" s="21">
        <v>4</v>
      </c>
      <c r="O27" s="21"/>
      <c r="P27" s="15" t="s">
        <v>7</v>
      </c>
      <c r="Q27" s="15" t="s">
        <v>46</v>
      </c>
      <c r="R27" s="18">
        <v>8</v>
      </c>
      <c r="S27" s="15" t="str">
        <f>IF(OR(J27="СПЗ",,J27="Лекции",),N27,"")</f>
        <v/>
      </c>
      <c r="T27" s="15">
        <f>IF(OR(J27="СПЗ",,J27="Семинары ИПЗ",),N27,"")</f>
        <v>4</v>
      </c>
      <c r="U27" s="15" t="str">
        <f>IF(OR(J27="СПЗ",,J27="Консультации",),N27,"")</f>
        <v/>
      </c>
      <c r="V27" s="15"/>
      <c r="W27" s="15"/>
      <c r="X27" s="17" t="str">
        <f>IF(OR(J27="Зачеты",,J27="Зачет с оценкой"),IF(R27&lt;11,R27*0.2,R27*0.05+3),"")</f>
        <v/>
      </c>
      <c r="Y27" s="17" t="str">
        <f>IF(J27="Экзамены",IF(R27&lt;11,R27*0.3,R27*0.05+3),"")</f>
        <v/>
      </c>
      <c r="Z27" s="15"/>
      <c r="AA27" s="15"/>
      <c r="AB27" s="16" t="str">
        <f>IF(J27="Курсовые работы",J27,"")</f>
        <v/>
      </c>
      <c r="AC27" s="15"/>
      <c r="AD27" s="15"/>
      <c r="AE27" s="15"/>
      <c r="AF27" s="15"/>
      <c r="AG27" s="15"/>
      <c r="AH27" s="15"/>
      <c r="AI27" s="15" t="str">
        <f>IF(J27="Вебинар",N27,"")</f>
        <v/>
      </c>
      <c r="AJ27" s="15">
        <f>SUM(S27:AI27)</f>
        <v>4</v>
      </c>
    </row>
    <row r="28" spans="1:38" s="1" customFormat="1" ht="31.5" x14ac:dyDescent="0.25">
      <c r="A28" s="20"/>
      <c r="B28" s="20"/>
      <c r="C28" s="20"/>
      <c r="D28" s="24" t="s">
        <v>44</v>
      </c>
      <c r="E28" s="21" t="s">
        <v>20</v>
      </c>
      <c r="F28" s="21" t="s">
        <v>9</v>
      </c>
      <c r="G28" s="21">
        <v>54757</v>
      </c>
      <c r="H28" s="21"/>
      <c r="I28" s="21"/>
      <c r="J28" s="21" t="s">
        <v>8</v>
      </c>
      <c r="K28" s="21"/>
      <c r="L28" s="21"/>
      <c r="M28" s="21"/>
      <c r="N28" s="21">
        <v>2</v>
      </c>
      <c r="O28" s="21"/>
      <c r="P28" s="15" t="s">
        <v>7</v>
      </c>
      <c r="Q28" s="15" t="s">
        <v>45</v>
      </c>
      <c r="R28" s="18">
        <v>28</v>
      </c>
      <c r="S28" s="15" t="str">
        <f>IF(OR(J28="СПЗ",,J28="Лекции",),N28,"")</f>
        <v/>
      </c>
      <c r="T28" s="15">
        <f>IF(OR(J28="СПЗ",,J28="Семинары ИПЗ",),N28,"")</f>
        <v>2</v>
      </c>
      <c r="U28" s="15" t="str">
        <f>IF(OR(J28="СПЗ",,J28="Консультации",),N28,"")</f>
        <v/>
      </c>
      <c r="V28" s="15"/>
      <c r="W28" s="15"/>
      <c r="X28" s="17" t="str">
        <f>IF(OR(J28="Зачеты",,J28="Зачет с оценкой"),IF(R28&lt;11,R28*0.2,R28*0.05+3),"")</f>
        <v/>
      </c>
      <c r="Y28" s="17" t="str">
        <f>IF(J28="Экзамены",IF(R28&lt;11,R28*0.3,R28*0.05+3),"")</f>
        <v/>
      </c>
      <c r="Z28" s="15"/>
      <c r="AA28" s="15"/>
      <c r="AB28" s="16" t="str">
        <f>IF(J28="Курсовые работы",J28,"")</f>
        <v/>
      </c>
      <c r="AC28" s="15"/>
      <c r="AD28" s="15"/>
      <c r="AE28" s="15"/>
      <c r="AF28" s="15"/>
      <c r="AG28" s="15"/>
      <c r="AH28" s="15"/>
      <c r="AI28" s="15" t="str">
        <f>IF(J28="Вебинар",N28,"")</f>
        <v/>
      </c>
      <c r="AJ28" s="15">
        <f>SUM(S28:AI28)</f>
        <v>2</v>
      </c>
    </row>
    <row r="29" spans="1:38" s="1" customFormat="1" ht="31.5" x14ac:dyDescent="0.25">
      <c r="A29" s="20"/>
      <c r="B29" s="20"/>
      <c r="C29" s="20"/>
      <c r="D29" s="24" t="s">
        <v>44</v>
      </c>
      <c r="E29" s="21" t="s">
        <v>32</v>
      </c>
      <c r="F29" s="21" t="s">
        <v>9</v>
      </c>
      <c r="G29" s="21">
        <v>48672</v>
      </c>
      <c r="H29" s="21"/>
      <c r="I29" s="21"/>
      <c r="J29" s="21" t="s">
        <v>8</v>
      </c>
      <c r="K29" s="21"/>
      <c r="L29" s="21"/>
      <c r="M29" s="21"/>
      <c r="N29" s="21">
        <v>2</v>
      </c>
      <c r="O29" s="21"/>
      <c r="P29" s="15" t="s">
        <v>43</v>
      </c>
      <c r="Q29" s="15" t="s">
        <v>42</v>
      </c>
      <c r="R29" s="18">
        <v>7</v>
      </c>
      <c r="S29" s="15" t="str">
        <f>IF(OR(J29="СПЗ",,J29="Лекции",),N29,"")</f>
        <v/>
      </c>
      <c r="T29" s="15">
        <f>IF(OR(J29="СПЗ",,J29="Семинары ИПЗ",),N29,"")</f>
        <v>2</v>
      </c>
      <c r="U29" s="15" t="str">
        <f>IF(OR(J29="СПЗ",,J29="Консультации",),N29,"")</f>
        <v/>
      </c>
      <c r="V29" s="15"/>
      <c r="W29" s="15"/>
      <c r="X29" s="17" t="str">
        <f>IF(OR(J29="Зачеты",,J29="Зачет с оценкой"),IF(R29&lt;11,R29*0.2,R29*0.05+3),"")</f>
        <v/>
      </c>
      <c r="Y29" s="17" t="str">
        <f>IF(J29="Экзамены",IF(R29&lt;11,R29*0.3,R29*0.05+3),"")</f>
        <v/>
      </c>
      <c r="Z29" s="15"/>
      <c r="AA29" s="15"/>
      <c r="AB29" s="16" t="str">
        <f>IF(J29="Курсовые работы",J29,"")</f>
        <v/>
      </c>
      <c r="AC29" s="15"/>
      <c r="AD29" s="15"/>
      <c r="AE29" s="15"/>
      <c r="AF29" s="15"/>
      <c r="AG29" s="15"/>
      <c r="AH29" s="15"/>
      <c r="AI29" s="15" t="str">
        <f>IF(J29="Вебинар",N29,"")</f>
        <v/>
      </c>
      <c r="AJ29" s="15">
        <f>SUM(S29:AI29)</f>
        <v>2</v>
      </c>
    </row>
    <row r="30" spans="1:38" s="1" customFormat="1" x14ac:dyDescent="0.25">
      <c r="A30" s="20"/>
      <c r="B30" s="20"/>
      <c r="C30" s="20"/>
      <c r="D30" s="25" t="s">
        <v>40</v>
      </c>
      <c r="E30" s="21" t="s">
        <v>15</v>
      </c>
      <c r="F30" s="21" t="s">
        <v>9</v>
      </c>
      <c r="G30" s="21">
        <v>48696</v>
      </c>
      <c r="H30" s="21"/>
      <c r="I30" s="21"/>
      <c r="J30" s="21" t="s">
        <v>8</v>
      </c>
      <c r="K30" s="21"/>
      <c r="L30" s="21"/>
      <c r="M30" s="21"/>
      <c r="N30" s="21">
        <v>2</v>
      </c>
      <c r="O30" s="21"/>
      <c r="P30" s="15" t="s">
        <v>13</v>
      </c>
      <c r="Q30" s="15" t="s">
        <v>22</v>
      </c>
      <c r="R30" s="18">
        <v>28</v>
      </c>
      <c r="S30" s="15" t="str">
        <f>IF(OR(J30="СПЗ",,J30="Лекции",),N30,"")</f>
        <v/>
      </c>
      <c r="T30" s="15">
        <f>IF(OR(J30="СПЗ",,J30="Семинары ИПЗ",),N30,"")</f>
        <v>2</v>
      </c>
      <c r="U30" s="15" t="str">
        <f>IF(OR(J30="СПЗ",,J30="Консультации",),N30,"")</f>
        <v/>
      </c>
      <c r="V30" s="15"/>
      <c r="W30" s="15"/>
      <c r="X30" s="17" t="str">
        <f>IF(OR(J30="Зачеты",,J30="Зачет с оценкой"),IF(R30&lt;11,R30*0.2,R30*0.05+3),"")</f>
        <v/>
      </c>
      <c r="Y30" s="17" t="str">
        <f>IF(J30="Экзамены",IF(R30&lt;11,R30*0.3,R30*0.05+3),"")</f>
        <v/>
      </c>
      <c r="Z30" s="15"/>
      <c r="AA30" s="15"/>
      <c r="AB30" s="16" t="str">
        <f>IF(J30="Курсовые работы",J30,"")</f>
        <v/>
      </c>
      <c r="AC30" s="15"/>
      <c r="AD30" s="15"/>
      <c r="AE30" s="15"/>
      <c r="AF30" s="15"/>
      <c r="AG30" s="15"/>
      <c r="AH30" s="15"/>
      <c r="AI30" s="15" t="str">
        <f>IF(J30="Вебинар",N30,"")</f>
        <v/>
      </c>
      <c r="AJ30" s="15">
        <f>SUM(S30:AI30)</f>
        <v>2</v>
      </c>
    </row>
    <row r="31" spans="1:38" s="1" customFormat="1" ht="31.5" x14ac:dyDescent="0.25">
      <c r="A31" s="20"/>
      <c r="B31" s="20"/>
      <c r="C31" s="20"/>
      <c r="D31" s="25" t="s">
        <v>40</v>
      </c>
      <c r="E31" s="21" t="s">
        <v>20</v>
      </c>
      <c r="F31" s="21" t="s">
        <v>9</v>
      </c>
      <c r="G31" s="21">
        <v>54757</v>
      </c>
      <c r="H31" s="21"/>
      <c r="I31" s="21"/>
      <c r="J31" s="21" t="s">
        <v>8</v>
      </c>
      <c r="K31" s="21"/>
      <c r="L31" s="21"/>
      <c r="M31" s="21"/>
      <c r="N31" s="21">
        <v>2</v>
      </c>
      <c r="O31" s="21"/>
      <c r="P31" s="15" t="s">
        <v>7</v>
      </c>
      <c r="Q31" s="15" t="s">
        <v>41</v>
      </c>
      <c r="R31" s="18">
        <v>56</v>
      </c>
      <c r="S31" s="15" t="str">
        <f>IF(OR(J31="СПЗ",,J31="Лекции",),N31,"")</f>
        <v/>
      </c>
      <c r="T31" s="15">
        <f>IF(OR(J31="СПЗ",,J31="Семинары ИПЗ",),N31,"")</f>
        <v>2</v>
      </c>
      <c r="U31" s="15" t="str">
        <f>IF(OR(J31="СПЗ",,J31="Консультации",),N31,"")</f>
        <v/>
      </c>
      <c r="V31" s="15"/>
      <c r="W31" s="15"/>
      <c r="X31" s="17" t="str">
        <f>IF(OR(J31="Зачеты",,J31="Зачет с оценкой"),IF(R31&lt;11,R31*0.2,R31*0.05+3),"")</f>
        <v/>
      </c>
      <c r="Y31" s="17" t="str">
        <f>IF(J31="Экзамены",IF(R31&lt;11,R31*0.3,R31*0.05+3),"")</f>
        <v/>
      </c>
      <c r="Z31" s="15"/>
      <c r="AA31" s="15"/>
      <c r="AB31" s="16" t="str">
        <f>IF(J31="Курсовые работы",J31,"")</f>
        <v/>
      </c>
      <c r="AC31" s="15"/>
      <c r="AD31" s="15"/>
      <c r="AE31" s="15"/>
      <c r="AF31" s="15"/>
      <c r="AG31" s="15"/>
      <c r="AH31" s="15"/>
      <c r="AI31" s="15" t="str">
        <f>IF(J31="Вебинар",N31,"")</f>
        <v/>
      </c>
      <c r="AJ31" s="15">
        <f>SUM(S31:AI31)</f>
        <v>2</v>
      </c>
    </row>
    <row r="32" spans="1:38" s="1" customFormat="1" ht="31.5" customHeight="1" x14ac:dyDescent="0.25">
      <c r="A32" s="20"/>
      <c r="B32" s="20"/>
      <c r="C32" s="20"/>
      <c r="D32" s="25" t="s">
        <v>40</v>
      </c>
      <c r="E32" s="21" t="s">
        <v>32</v>
      </c>
      <c r="F32" s="21" t="s">
        <v>9</v>
      </c>
      <c r="G32" s="21">
        <v>48696</v>
      </c>
      <c r="H32" s="21"/>
      <c r="I32" s="21"/>
      <c r="J32" s="21" t="s">
        <v>14</v>
      </c>
      <c r="K32" s="21"/>
      <c r="L32" s="21"/>
      <c r="M32" s="21"/>
      <c r="N32" s="21">
        <v>2</v>
      </c>
      <c r="O32" s="21"/>
      <c r="P32" s="15" t="s">
        <v>13</v>
      </c>
      <c r="Q32" s="15" t="s">
        <v>17</v>
      </c>
      <c r="R32" s="18">
        <v>22</v>
      </c>
      <c r="S32" s="15">
        <f>IF(OR(J32="СПЗ",,J32="Лекции",),N32,"")</f>
        <v>2</v>
      </c>
      <c r="T32" s="15" t="str">
        <f>IF(OR(J32="СПЗ",,J32="Семинары ИПЗ",),N32,"")</f>
        <v/>
      </c>
      <c r="U32" s="15" t="str">
        <f>IF(OR(J32="СПЗ",,J32="Консультации",),N32,"")</f>
        <v/>
      </c>
      <c r="V32" s="15"/>
      <c r="W32" s="15"/>
      <c r="X32" s="17" t="str">
        <f>IF(OR(J32="Зачеты",,J32="Зачет с оценкой"),IF(R32&lt;11,R32*0.2,R32*0.05+3),"")</f>
        <v/>
      </c>
      <c r="Y32" s="17" t="str">
        <f>IF(J32="Экзамены",IF(R32&lt;11,R32*0.3,R32*0.05+3),"")</f>
        <v/>
      </c>
      <c r="Z32" s="15"/>
      <c r="AA32" s="15"/>
      <c r="AB32" s="16" t="str">
        <f>IF(J32="Курсовые работы",J32,"")</f>
        <v/>
      </c>
      <c r="AC32" s="15"/>
      <c r="AD32" s="15"/>
      <c r="AE32" s="15"/>
      <c r="AF32" s="15"/>
      <c r="AG32" s="15"/>
      <c r="AH32" s="15"/>
      <c r="AI32" s="15" t="str">
        <f>IF(J32="Вебинар",N32,"")</f>
        <v/>
      </c>
      <c r="AJ32" s="15">
        <f>SUM(S32:AI32)</f>
        <v>2</v>
      </c>
    </row>
    <row r="33" spans="1:36" s="1" customFormat="1" ht="31.5" customHeight="1" x14ac:dyDescent="0.25">
      <c r="A33" s="20"/>
      <c r="B33" s="20"/>
      <c r="C33" s="20"/>
      <c r="D33" s="25" t="s">
        <v>40</v>
      </c>
      <c r="E33" s="21" t="s">
        <v>39</v>
      </c>
      <c r="F33" s="21" t="s">
        <v>9</v>
      </c>
      <c r="G33" s="21">
        <v>76946</v>
      </c>
      <c r="H33" s="21"/>
      <c r="I33" s="21"/>
      <c r="J33" s="21" t="s">
        <v>8</v>
      </c>
      <c r="K33" s="21"/>
      <c r="L33" s="21"/>
      <c r="M33" s="21"/>
      <c r="N33" s="21">
        <v>4</v>
      </c>
      <c r="O33" s="21"/>
      <c r="P33" s="15" t="s">
        <v>38</v>
      </c>
      <c r="Q33" s="15" t="s">
        <v>37</v>
      </c>
      <c r="R33" s="18">
        <v>7</v>
      </c>
      <c r="S33" s="15" t="str">
        <f>IF(OR(J33="СПЗ",,J33="Лекции",),N33,"")</f>
        <v/>
      </c>
      <c r="T33" s="15">
        <f>IF(OR(J33="СПЗ",,J33="Семинары ИПЗ",),N33,"")</f>
        <v>4</v>
      </c>
      <c r="U33" s="15" t="str">
        <f>IF(OR(J33="СПЗ",,J33="Консультации",),N33,"")</f>
        <v/>
      </c>
      <c r="V33" s="15"/>
      <c r="W33" s="15"/>
      <c r="X33" s="17" t="str">
        <f>IF(OR(J33="Зачеты",,J33="Зачет с оценкой"),IF(R33&lt;11,R33*0.2,R33*0.05+3),"")</f>
        <v/>
      </c>
      <c r="Y33" s="17" t="str">
        <f>IF(J33="Экзамены",IF(R33&lt;11,R33*0.3,R33*0.05+3),"")</f>
        <v/>
      </c>
      <c r="Z33" s="15"/>
      <c r="AA33" s="15"/>
      <c r="AB33" s="16" t="str">
        <f>IF(J33="Курсовые работы",J33,"")</f>
        <v/>
      </c>
      <c r="AC33" s="15"/>
      <c r="AD33" s="15"/>
      <c r="AE33" s="15"/>
      <c r="AF33" s="15"/>
      <c r="AG33" s="15"/>
      <c r="AH33" s="15"/>
      <c r="AI33" s="15" t="str">
        <f>IF(J33="Вебинар",N33,"")</f>
        <v/>
      </c>
      <c r="AJ33" s="15">
        <f>SUM(S33:AI33)</f>
        <v>4</v>
      </c>
    </row>
    <row r="34" spans="1:36" s="1" customFormat="1" ht="78.75" customHeight="1" x14ac:dyDescent="0.25">
      <c r="A34" s="20"/>
      <c r="B34" s="20"/>
      <c r="C34" s="20"/>
      <c r="D34" s="25" t="s">
        <v>33</v>
      </c>
      <c r="E34" s="21" t="s">
        <v>18</v>
      </c>
      <c r="F34" s="21" t="s">
        <v>9</v>
      </c>
      <c r="G34" s="21">
        <v>48696</v>
      </c>
      <c r="H34" s="21"/>
      <c r="I34" s="21"/>
      <c r="J34" s="21" t="s">
        <v>8</v>
      </c>
      <c r="K34" s="21"/>
      <c r="L34" s="21"/>
      <c r="M34" s="21"/>
      <c r="N34" s="21">
        <v>2</v>
      </c>
      <c r="O34" s="21"/>
      <c r="P34" s="15" t="s">
        <v>13</v>
      </c>
      <c r="Q34" s="15" t="s">
        <v>36</v>
      </c>
      <c r="R34" s="18">
        <v>30</v>
      </c>
      <c r="S34" s="15" t="str">
        <f>IF(OR(J34="СПЗ",,J34="Лекции",),N34,"")</f>
        <v/>
      </c>
      <c r="T34" s="15">
        <f>IF(OR(J34="СПЗ",,J34="Семинары ИПЗ",),N34,"")</f>
        <v>2</v>
      </c>
      <c r="U34" s="15" t="str">
        <f>IF(OR(J34="СПЗ",,J34="Консультации",),N34,"")</f>
        <v/>
      </c>
      <c r="V34" s="15"/>
      <c r="W34" s="15"/>
      <c r="X34" s="17" t="str">
        <f>IF(OR(J34="Зачеты",,J34="Зачет с оценкой"),IF(R34&lt;11,R34*0.2,R34*0.05+3),"")</f>
        <v/>
      </c>
      <c r="Y34" s="17" t="str">
        <f>IF(J34="Экзамены",IF(R34&lt;11,R34*0.3,R34*0.05+3),"")</f>
        <v/>
      </c>
      <c r="Z34" s="15"/>
      <c r="AA34" s="15"/>
      <c r="AB34" s="16" t="str">
        <f>IF(J34="Курсовые работы",J34,"")</f>
        <v/>
      </c>
      <c r="AC34" s="15"/>
      <c r="AD34" s="15"/>
      <c r="AE34" s="15"/>
      <c r="AF34" s="15"/>
      <c r="AG34" s="15"/>
      <c r="AH34" s="15"/>
      <c r="AI34" s="15" t="str">
        <f>IF(J34="Вебинар",N34,"")</f>
        <v/>
      </c>
      <c r="AJ34" s="15">
        <f>SUM(S34:AI34)</f>
        <v>2</v>
      </c>
    </row>
    <row r="35" spans="1:36" s="1" customFormat="1" ht="78.75" customHeight="1" x14ac:dyDescent="0.25">
      <c r="A35" s="20"/>
      <c r="B35" s="20"/>
      <c r="C35" s="20"/>
      <c r="D35" s="25" t="s">
        <v>33</v>
      </c>
      <c r="E35" s="21" t="s">
        <v>15</v>
      </c>
      <c r="F35" s="21" t="s">
        <v>9</v>
      </c>
      <c r="G35" s="21">
        <v>48696</v>
      </c>
      <c r="H35" s="21"/>
      <c r="I35" s="21"/>
      <c r="J35" s="21" t="s">
        <v>8</v>
      </c>
      <c r="K35" s="21"/>
      <c r="L35" s="21"/>
      <c r="M35" s="21"/>
      <c r="N35" s="21">
        <v>2</v>
      </c>
      <c r="O35" s="21"/>
      <c r="P35" s="15" t="s">
        <v>13</v>
      </c>
      <c r="Q35" s="15" t="s">
        <v>35</v>
      </c>
      <c r="R35" s="18">
        <v>30</v>
      </c>
      <c r="S35" s="15" t="str">
        <f>IF(OR(J35="СПЗ",,J35="Лекции",),N35,"")</f>
        <v/>
      </c>
      <c r="T35" s="15">
        <f>IF(OR(J35="СПЗ",,J35="Семинары ИПЗ",),N35,"")</f>
        <v>2</v>
      </c>
      <c r="U35" s="15" t="str">
        <f>IF(OR(J35="СПЗ",,J35="Консультации",),N35,"")</f>
        <v/>
      </c>
      <c r="V35" s="15"/>
      <c r="W35" s="15"/>
      <c r="X35" s="17" t="str">
        <f>IF(OR(J35="Зачеты",,J35="Зачет с оценкой"),IF(R35&lt;11,R35*0.2,R35*0.05+3),"")</f>
        <v/>
      </c>
      <c r="Y35" s="17" t="str">
        <f>IF(J35="Экзамены",IF(R35&lt;11,R35*0.3,R35*0.05+3),"")</f>
        <v/>
      </c>
      <c r="Z35" s="15"/>
      <c r="AA35" s="15"/>
      <c r="AB35" s="16" t="str">
        <f>IF(J35="Курсовые работы",J35,"")</f>
        <v/>
      </c>
      <c r="AC35" s="15"/>
      <c r="AD35" s="15"/>
      <c r="AE35" s="15"/>
      <c r="AF35" s="15"/>
      <c r="AG35" s="15"/>
      <c r="AH35" s="15"/>
      <c r="AI35" s="15" t="str">
        <f>IF(J35="Вебинар",N35,"")</f>
        <v/>
      </c>
      <c r="AJ35" s="15">
        <f>SUM(S35:AI35)</f>
        <v>2</v>
      </c>
    </row>
    <row r="36" spans="1:36" s="1" customFormat="1" ht="33.75" customHeight="1" x14ac:dyDescent="0.25">
      <c r="A36" s="20"/>
      <c r="B36" s="20"/>
      <c r="C36" s="20"/>
      <c r="D36" s="24" t="s">
        <v>33</v>
      </c>
      <c r="E36" s="21" t="s">
        <v>20</v>
      </c>
      <c r="F36" s="21" t="s">
        <v>9</v>
      </c>
      <c r="G36" s="21">
        <v>54757</v>
      </c>
      <c r="H36" s="21"/>
      <c r="I36" s="21"/>
      <c r="J36" s="21" t="s">
        <v>8</v>
      </c>
      <c r="K36" s="21"/>
      <c r="L36" s="21"/>
      <c r="M36" s="21"/>
      <c r="N36" s="21">
        <v>2</v>
      </c>
      <c r="O36" s="21"/>
      <c r="P36" s="15" t="s">
        <v>7</v>
      </c>
      <c r="Q36" s="15" t="s">
        <v>34</v>
      </c>
      <c r="R36" s="18">
        <v>54</v>
      </c>
      <c r="S36" s="15" t="str">
        <f>IF(OR(J36="СПЗ",,J36="Лекции",),N36,"")</f>
        <v/>
      </c>
      <c r="T36" s="15">
        <f>IF(OR(J36="СПЗ",,J36="Семинары ИПЗ",),N36,"")</f>
        <v>2</v>
      </c>
      <c r="U36" s="15" t="str">
        <f>IF(OR(J36="СПЗ",,J36="Консультации",),N36,"")</f>
        <v/>
      </c>
      <c r="V36" s="15"/>
      <c r="W36" s="15"/>
      <c r="X36" s="17" t="str">
        <f>IF(OR(J36="Зачеты",,J36="Зачет с оценкой"),IF(R36&lt;11,R36*0.2,R36*0.05+3),"")</f>
        <v/>
      </c>
      <c r="Y36" s="17" t="str">
        <f>IF(J36="Экзамены",IF(R36&lt;11,R36*0.3,R36*0.05+3),"")</f>
        <v/>
      </c>
      <c r="Z36" s="15"/>
      <c r="AA36" s="15"/>
      <c r="AB36" s="16" t="str">
        <f>IF(J36="Курсовые работы",J36,"")</f>
        <v/>
      </c>
      <c r="AC36" s="15"/>
      <c r="AD36" s="15"/>
      <c r="AE36" s="15"/>
      <c r="AF36" s="15"/>
      <c r="AG36" s="15"/>
      <c r="AH36" s="15"/>
      <c r="AI36" s="15" t="str">
        <f>IF(J36="Вебинар",N36,"")</f>
        <v/>
      </c>
      <c r="AJ36" s="15">
        <f>SUM(S36:AI36)</f>
        <v>2</v>
      </c>
    </row>
    <row r="37" spans="1:36" s="1" customFormat="1" ht="31.5" customHeight="1" x14ac:dyDescent="0.25">
      <c r="A37" s="20"/>
      <c r="B37" s="20"/>
      <c r="C37" s="20"/>
      <c r="D37" s="24" t="s">
        <v>33</v>
      </c>
      <c r="E37" s="21" t="s">
        <v>32</v>
      </c>
      <c r="F37" s="21" t="s">
        <v>9</v>
      </c>
      <c r="G37" s="21">
        <v>54757</v>
      </c>
      <c r="H37" s="21"/>
      <c r="I37" s="21"/>
      <c r="J37" s="21" t="s">
        <v>8</v>
      </c>
      <c r="K37" s="21"/>
      <c r="L37" s="21"/>
      <c r="M37" s="21"/>
      <c r="N37" s="21">
        <v>2</v>
      </c>
      <c r="O37" s="21"/>
      <c r="P37" s="15" t="s">
        <v>7</v>
      </c>
      <c r="Q37" s="15" t="s">
        <v>31</v>
      </c>
      <c r="R37" s="18">
        <v>12</v>
      </c>
      <c r="S37" s="15" t="str">
        <f>IF(OR(J37="СПЗ",,J37="Лекции",),N37,"")</f>
        <v/>
      </c>
      <c r="T37" s="15">
        <f>IF(OR(J37="СПЗ",,J37="Семинары ИПЗ",),N37,"")</f>
        <v>2</v>
      </c>
      <c r="U37" s="15" t="str">
        <f>IF(OR(J37="СПЗ",,J37="Консультации",),N37,"")</f>
        <v/>
      </c>
      <c r="V37" s="15"/>
      <c r="W37" s="15"/>
      <c r="X37" s="17" t="str">
        <f>IF(OR(J37="Зачеты",,J37="Зачет с оценкой"),IF(R37&lt;11,R37*0.2,R37*0.05+3),"")</f>
        <v/>
      </c>
      <c r="Y37" s="17" t="str">
        <f>IF(J37="Экзамены",IF(R37&lt;11,R37*0.3,R37*0.05+3),"")</f>
        <v/>
      </c>
      <c r="Z37" s="15"/>
      <c r="AA37" s="15"/>
      <c r="AB37" s="16" t="str">
        <f>IF(J37="Курсовые работы",J37,"")</f>
        <v/>
      </c>
      <c r="AC37" s="15"/>
      <c r="AD37" s="15"/>
      <c r="AE37" s="15"/>
      <c r="AF37" s="15"/>
      <c r="AG37" s="15"/>
      <c r="AH37" s="15"/>
      <c r="AI37" s="15" t="str">
        <f>IF(J37="Вебинар",N37,"")</f>
        <v/>
      </c>
      <c r="AJ37" s="15">
        <f>SUM(S37:AI37)</f>
        <v>2</v>
      </c>
    </row>
    <row r="38" spans="1:36" s="1" customFormat="1" ht="45" customHeight="1" x14ac:dyDescent="0.25">
      <c r="A38" s="20"/>
      <c r="B38" s="20"/>
      <c r="C38" s="20"/>
      <c r="D38" s="24" t="s">
        <v>28</v>
      </c>
      <c r="E38" s="21" t="s">
        <v>30</v>
      </c>
      <c r="F38" s="21" t="s">
        <v>9</v>
      </c>
      <c r="G38" s="21">
        <v>66081</v>
      </c>
      <c r="H38" s="21"/>
      <c r="I38" s="21"/>
      <c r="J38" s="21" t="s">
        <v>8</v>
      </c>
      <c r="K38" s="21"/>
      <c r="L38" s="21"/>
      <c r="M38" s="21"/>
      <c r="N38" s="21">
        <v>4</v>
      </c>
      <c r="O38" s="21"/>
      <c r="P38" s="15" t="s">
        <v>27</v>
      </c>
      <c r="Q38" s="15" t="s">
        <v>29</v>
      </c>
      <c r="R38" s="18">
        <v>14</v>
      </c>
      <c r="S38" s="15" t="str">
        <f>IF(OR(J38="СПЗ",,J38="Лекции",),N38,"")</f>
        <v/>
      </c>
      <c r="T38" s="15">
        <f>IF(OR(J38="СПЗ",,J38="Семинары ИПЗ",),N38,"")</f>
        <v>4</v>
      </c>
      <c r="U38" s="15" t="str">
        <f>IF(OR(J38="СПЗ",,J38="Консультации",),N38,"")</f>
        <v/>
      </c>
      <c r="V38" s="15"/>
      <c r="W38" s="15"/>
      <c r="X38" s="17" t="str">
        <f>IF(OR(J38="Зачеты",,J38="Зачет с оценкой"),IF(R38&lt;11,R38*0.2,R38*0.05+3),"")</f>
        <v/>
      </c>
      <c r="Y38" s="17" t="str">
        <f>IF(J38="Экзамены",IF(R38&lt;11,R38*0.3,R38*0.05+3),"")</f>
        <v/>
      </c>
      <c r="Z38" s="15"/>
      <c r="AA38" s="15"/>
      <c r="AB38" s="16" t="str">
        <f>IF(J38="Курсовые работы",J38,"")</f>
        <v/>
      </c>
      <c r="AC38" s="15"/>
      <c r="AD38" s="15"/>
      <c r="AE38" s="15"/>
      <c r="AF38" s="15"/>
      <c r="AG38" s="15"/>
      <c r="AH38" s="15"/>
      <c r="AI38" s="15" t="str">
        <f>IF(J38="Вебинар",N38,"")</f>
        <v/>
      </c>
      <c r="AJ38" s="15">
        <f>SUM(S38:AI38)</f>
        <v>4</v>
      </c>
    </row>
    <row r="39" spans="1:36" s="1" customFormat="1" ht="31.5" customHeight="1" x14ac:dyDescent="0.25">
      <c r="A39" s="20"/>
      <c r="B39" s="20"/>
      <c r="C39" s="20"/>
      <c r="D39" s="24" t="s">
        <v>28</v>
      </c>
      <c r="E39" s="21" t="s">
        <v>10</v>
      </c>
      <c r="F39" s="21" t="s">
        <v>9</v>
      </c>
      <c r="G39" s="21">
        <v>66081</v>
      </c>
      <c r="H39" s="21"/>
      <c r="I39" s="21"/>
      <c r="J39" s="21" t="s">
        <v>8</v>
      </c>
      <c r="K39" s="21"/>
      <c r="L39" s="21"/>
      <c r="M39" s="21"/>
      <c r="N39" s="21">
        <v>4</v>
      </c>
      <c r="O39" s="21"/>
      <c r="P39" s="15" t="s">
        <v>27</v>
      </c>
      <c r="Q39" s="15" t="s">
        <v>26</v>
      </c>
      <c r="R39" s="18">
        <v>46</v>
      </c>
      <c r="S39" s="15" t="str">
        <f>IF(OR(J39="СПЗ",,J39="Лекции",),N39,"")</f>
        <v/>
      </c>
      <c r="T39" s="15">
        <f>IF(OR(J39="СПЗ",,J39="Семинары ИПЗ",),N39,"")</f>
        <v>4</v>
      </c>
      <c r="U39" s="15" t="str">
        <f>IF(OR(J39="СПЗ",,J39="Консультации",),N39,"")</f>
        <v/>
      </c>
      <c r="V39" s="15"/>
      <c r="W39" s="15"/>
      <c r="X39" s="17" t="str">
        <f>IF(OR(J39="Зачеты",,J39="Зачет с оценкой"),IF(R39&lt;11,R39*0.2,R39*0.05+3),"")</f>
        <v/>
      </c>
      <c r="Y39" s="17" t="str">
        <f>IF(J39="Экзамены",IF(R39&lt;11,R39*0.3,R39*0.05+3),"")</f>
        <v/>
      </c>
      <c r="Z39" s="15"/>
      <c r="AA39" s="15"/>
      <c r="AB39" s="16" t="str">
        <f>IF(J39="Курсовые работы",J39,"")</f>
        <v/>
      </c>
      <c r="AC39" s="15"/>
      <c r="AD39" s="15"/>
      <c r="AE39" s="15"/>
      <c r="AF39" s="15"/>
      <c r="AG39" s="15"/>
      <c r="AH39" s="15"/>
      <c r="AI39" s="15" t="str">
        <f>IF(J39="Вебинар",N39,"")</f>
        <v/>
      </c>
      <c r="AJ39" s="15">
        <f>SUM(S39:AI39)</f>
        <v>4</v>
      </c>
    </row>
    <row r="40" spans="1:36" s="1" customFormat="1" ht="31.5" customHeight="1" x14ac:dyDescent="0.25">
      <c r="A40" s="20"/>
      <c r="B40" s="20"/>
      <c r="C40" s="20"/>
      <c r="D40" s="24" t="s">
        <v>25</v>
      </c>
      <c r="E40" s="21" t="s">
        <v>15</v>
      </c>
      <c r="F40" s="21" t="s">
        <v>9</v>
      </c>
      <c r="G40" s="21">
        <v>48698</v>
      </c>
      <c r="H40" s="21"/>
      <c r="I40" s="21"/>
      <c r="J40" s="21" t="s">
        <v>8</v>
      </c>
      <c r="K40" s="21"/>
      <c r="L40" s="21"/>
      <c r="M40" s="21"/>
      <c r="N40" s="21">
        <v>2</v>
      </c>
      <c r="O40" s="21"/>
      <c r="P40" s="15" t="s">
        <v>24</v>
      </c>
      <c r="Q40" s="15" t="s">
        <v>23</v>
      </c>
      <c r="R40" s="18">
        <v>37</v>
      </c>
      <c r="S40" s="15" t="str">
        <f>IF(OR(J40="СПЗ",,J40="Лекции",),N40,"")</f>
        <v/>
      </c>
      <c r="T40" s="15">
        <f>IF(OR(J40="СПЗ",,J40="Семинары ИПЗ",),N40,"")</f>
        <v>2</v>
      </c>
      <c r="U40" s="15" t="str">
        <f>IF(OR(J40="СПЗ",,J40="Консультации",),N40,"")</f>
        <v/>
      </c>
      <c r="V40" s="15"/>
      <c r="W40" s="15"/>
      <c r="X40" s="17" t="str">
        <f>IF(OR(J40="Зачеты",,J40="Зачет с оценкой"),IF(R40&lt;11,R40*0.2,R40*0.05+3),"")</f>
        <v/>
      </c>
      <c r="Y40" s="17" t="str">
        <f>IF(J40="Экзамены",IF(R40&lt;11,R40*0.3,R40*0.05+3),"")</f>
        <v/>
      </c>
      <c r="Z40" s="15"/>
      <c r="AA40" s="15"/>
      <c r="AB40" s="16" t="str">
        <f>IF(J40="Курсовые работы",J40,"")</f>
        <v/>
      </c>
      <c r="AC40" s="15"/>
      <c r="AD40" s="15"/>
      <c r="AE40" s="15"/>
      <c r="AF40" s="15"/>
      <c r="AG40" s="15"/>
      <c r="AH40" s="15"/>
      <c r="AI40" s="15" t="str">
        <f>IF(J40="Вебинар",N40,"")</f>
        <v/>
      </c>
      <c r="AJ40" s="15">
        <f>SUM(S40:AI40)</f>
        <v>2</v>
      </c>
    </row>
    <row r="41" spans="1:36" s="1" customFormat="1" ht="31.5" customHeight="1" x14ac:dyDescent="0.25">
      <c r="A41" s="20"/>
      <c r="B41" s="20"/>
      <c r="C41" s="20"/>
      <c r="D41" s="24" t="s">
        <v>21</v>
      </c>
      <c r="E41" s="21" t="s">
        <v>15</v>
      </c>
      <c r="F41" s="21" t="s">
        <v>9</v>
      </c>
      <c r="G41" s="21">
        <v>48696</v>
      </c>
      <c r="H41" s="21"/>
      <c r="I41" s="21"/>
      <c r="J41" s="21" t="s">
        <v>8</v>
      </c>
      <c r="K41" s="21"/>
      <c r="L41" s="21"/>
      <c r="M41" s="21"/>
      <c r="N41" s="21">
        <v>2</v>
      </c>
      <c r="O41" s="21"/>
      <c r="P41" s="15" t="s">
        <v>13</v>
      </c>
      <c r="Q41" s="15" t="s">
        <v>22</v>
      </c>
      <c r="R41" s="18">
        <v>27</v>
      </c>
      <c r="S41" s="15" t="str">
        <f>IF(OR(J41="СПЗ",,J41="Лекции",),N41,"")</f>
        <v/>
      </c>
      <c r="T41" s="15">
        <f>IF(OR(J41="СПЗ",,J41="Семинары ИПЗ",),N41,"")</f>
        <v>2</v>
      </c>
      <c r="U41" s="15" t="str">
        <f>IF(OR(J41="СПЗ",,J41="Консультации",),N41,"")</f>
        <v/>
      </c>
      <c r="V41" s="15"/>
      <c r="W41" s="15"/>
      <c r="X41" s="17" t="str">
        <f>IF(OR(J41="Зачеты",,J41="Зачет с оценкой"),IF(R41&lt;11,R41*0.2,R41*0.05+3),"")</f>
        <v/>
      </c>
      <c r="Y41" s="17" t="str">
        <f>IF(J41="Экзамены",IF(R41&lt;11,R41*0.3,R41*0.05+3),"")</f>
        <v/>
      </c>
      <c r="Z41" s="15"/>
      <c r="AA41" s="15"/>
      <c r="AB41" s="16" t="str">
        <f>IF(J41="Курсовые работы",J41,"")</f>
        <v/>
      </c>
      <c r="AC41" s="15"/>
      <c r="AD41" s="15"/>
      <c r="AE41" s="15"/>
      <c r="AF41" s="15"/>
      <c r="AG41" s="15"/>
      <c r="AH41" s="15"/>
      <c r="AI41" s="15" t="str">
        <f>IF(J41="Вебинар",N41,"")</f>
        <v/>
      </c>
      <c r="AJ41" s="15">
        <f>SUM(S41:AI41)</f>
        <v>2</v>
      </c>
    </row>
    <row r="42" spans="1:36" s="1" customFormat="1" ht="31.5" customHeight="1" x14ac:dyDescent="0.25">
      <c r="A42" s="20"/>
      <c r="B42" s="20"/>
      <c r="C42" s="20"/>
      <c r="D42" s="24" t="s">
        <v>21</v>
      </c>
      <c r="E42" s="21" t="s">
        <v>20</v>
      </c>
      <c r="F42" s="21" t="s">
        <v>9</v>
      </c>
      <c r="G42" s="21">
        <v>54757</v>
      </c>
      <c r="H42" s="21"/>
      <c r="I42" s="21"/>
      <c r="J42" s="21" t="s">
        <v>8</v>
      </c>
      <c r="K42" s="21"/>
      <c r="L42" s="21"/>
      <c r="M42" s="21"/>
      <c r="N42" s="21">
        <v>2</v>
      </c>
      <c r="O42" s="21"/>
      <c r="P42" s="15" t="s">
        <v>7</v>
      </c>
      <c r="Q42" s="15" t="s">
        <v>17</v>
      </c>
      <c r="R42" s="18">
        <v>22</v>
      </c>
      <c r="S42" s="15" t="str">
        <f>IF(OR(J42="СПЗ",,J42="Лекции",),N42,"")</f>
        <v/>
      </c>
      <c r="T42" s="15">
        <f>IF(OR(J42="СПЗ",,J42="Семинары ИПЗ",),N42,"")</f>
        <v>2</v>
      </c>
      <c r="U42" s="15" t="str">
        <f>IF(OR(J42="СПЗ",,J42="Консультации",),N42,"")</f>
        <v/>
      </c>
      <c r="V42" s="15"/>
      <c r="W42" s="15"/>
      <c r="X42" s="17" t="str">
        <f>IF(OR(J42="Зачеты",,J42="Зачет с оценкой"),IF(R42&lt;11,R42*0.2,R42*0.05+3),"")</f>
        <v/>
      </c>
      <c r="Y42" s="17" t="str">
        <f>IF(J42="Экзамены",IF(R42&lt;11,R42*0.3,R42*0.05+3),"")</f>
        <v/>
      </c>
      <c r="Z42" s="15"/>
      <c r="AA42" s="15"/>
      <c r="AB42" s="16" t="str">
        <f>IF(J42="Курсовые работы",J42,"")</f>
        <v/>
      </c>
      <c r="AC42" s="15"/>
      <c r="AD42" s="15"/>
      <c r="AE42" s="15"/>
      <c r="AF42" s="15"/>
      <c r="AG42" s="15"/>
      <c r="AH42" s="15"/>
      <c r="AI42" s="15" t="str">
        <f>IF(J42="Вебинар",N42,"")</f>
        <v/>
      </c>
      <c r="AJ42" s="15">
        <f>SUM(S42:AI42)</f>
        <v>2</v>
      </c>
    </row>
    <row r="43" spans="1:36" s="1" customFormat="1" ht="31.5" customHeight="1" x14ac:dyDescent="0.25">
      <c r="A43" s="20"/>
      <c r="B43" s="20"/>
      <c r="C43" s="20"/>
      <c r="D43" s="24" t="s">
        <v>16</v>
      </c>
      <c r="E43" s="21" t="s">
        <v>19</v>
      </c>
      <c r="F43" s="21" t="s">
        <v>9</v>
      </c>
      <c r="G43" s="21">
        <v>54757</v>
      </c>
      <c r="H43" s="21"/>
      <c r="I43" s="21"/>
      <c r="J43" s="21" t="s">
        <v>14</v>
      </c>
      <c r="K43" s="21"/>
      <c r="L43" s="21"/>
      <c r="M43" s="21"/>
      <c r="N43" s="21">
        <v>2</v>
      </c>
      <c r="O43" s="21"/>
      <c r="P43" s="15" t="s">
        <v>7</v>
      </c>
      <c r="Q43" s="15" t="s">
        <v>17</v>
      </c>
      <c r="R43" s="18">
        <v>22</v>
      </c>
      <c r="S43" s="15">
        <f>IF(OR(J43="СПЗ",,J43="Лекции",),N43,"")</f>
        <v>2</v>
      </c>
      <c r="T43" s="15" t="str">
        <f>IF(OR(J43="СПЗ",,J43="Семинары ИПЗ",),N43,"")</f>
        <v/>
      </c>
      <c r="U43" s="15" t="str">
        <f>IF(OR(J43="СПЗ",,J43="Консультации",),N43,"")</f>
        <v/>
      </c>
      <c r="V43" s="15"/>
      <c r="W43" s="15"/>
      <c r="X43" s="17" t="str">
        <f>IF(OR(J43="Зачеты",,J43="Зачет с оценкой"),IF(R43&lt;11,R43*0.2,R43*0.05+3),"")</f>
        <v/>
      </c>
      <c r="Y43" s="17" t="str">
        <f>IF(J43="Экзамены",IF(R43&lt;11,R43*0.3,R43*0.05+3),"")</f>
        <v/>
      </c>
      <c r="Z43" s="15"/>
      <c r="AA43" s="15"/>
      <c r="AB43" s="16" t="str">
        <f>IF(J43="Курсовые работы",J43,"")</f>
        <v/>
      </c>
      <c r="AC43" s="15"/>
      <c r="AD43" s="15"/>
      <c r="AE43" s="15"/>
      <c r="AF43" s="15"/>
      <c r="AG43" s="15"/>
      <c r="AH43" s="15"/>
      <c r="AI43" s="15" t="str">
        <f>IF(J43="Вебинар",N43,"")</f>
        <v/>
      </c>
      <c r="AJ43" s="15">
        <f>SUM(S43:AI43)</f>
        <v>2</v>
      </c>
    </row>
    <row r="44" spans="1:36" s="1" customFormat="1" ht="31.5" customHeight="1" x14ac:dyDescent="0.25">
      <c r="A44" s="20"/>
      <c r="B44" s="20"/>
      <c r="C44" s="20"/>
      <c r="D44" s="24" t="s">
        <v>16</v>
      </c>
      <c r="E44" s="21" t="s">
        <v>18</v>
      </c>
      <c r="F44" s="21" t="s">
        <v>9</v>
      </c>
      <c r="G44" s="21">
        <v>48696</v>
      </c>
      <c r="H44" s="21"/>
      <c r="I44" s="21"/>
      <c r="J44" s="21" t="s">
        <v>8</v>
      </c>
      <c r="K44" s="21"/>
      <c r="L44" s="21"/>
      <c r="M44" s="21"/>
      <c r="N44" s="21">
        <v>2</v>
      </c>
      <c r="O44" s="21"/>
      <c r="P44" s="15" t="s">
        <v>13</v>
      </c>
      <c r="Q44" s="15" t="s">
        <v>17</v>
      </c>
      <c r="R44" s="18">
        <v>22</v>
      </c>
      <c r="S44" s="15" t="str">
        <f>IF(OR(J44="СПЗ",,J44="Лекции",),N44,"")</f>
        <v/>
      </c>
      <c r="T44" s="15">
        <f>IF(OR(J44="СПЗ",,J44="Семинары ИПЗ",),N44,"")</f>
        <v>2</v>
      </c>
      <c r="U44" s="15" t="str">
        <f>IF(OR(J44="СПЗ",,J44="Консультации",),N44,"")</f>
        <v/>
      </c>
      <c r="V44" s="15"/>
      <c r="W44" s="15"/>
      <c r="X44" s="17" t="str">
        <f>IF(OR(J44="Зачеты",,J44="Зачет с оценкой"),IF(R44&lt;11,R44*0.2,R44*0.05+3),"")</f>
        <v/>
      </c>
      <c r="Y44" s="17" t="str">
        <f>IF(J44="Экзамены",IF(R44&lt;11,R44*0.3,R44*0.05+3),"")</f>
        <v/>
      </c>
      <c r="Z44" s="15"/>
      <c r="AA44" s="15"/>
      <c r="AB44" s="16" t="str">
        <f>IF(J44="Курсовые работы",J44,"")</f>
        <v/>
      </c>
      <c r="AC44" s="15"/>
      <c r="AD44" s="15"/>
      <c r="AE44" s="15"/>
      <c r="AF44" s="15"/>
      <c r="AG44" s="15"/>
      <c r="AH44" s="15"/>
      <c r="AI44" s="15" t="str">
        <f>IF(J44="Вебинар",N44,"")</f>
        <v/>
      </c>
      <c r="AJ44" s="15">
        <f>SUM(S44:AI44)</f>
        <v>2</v>
      </c>
    </row>
    <row r="45" spans="1:36" s="1" customFormat="1" ht="67.5" customHeight="1" x14ac:dyDescent="0.25">
      <c r="A45" s="20"/>
      <c r="B45" s="20"/>
      <c r="C45" s="20"/>
      <c r="D45" s="24" t="s">
        <v>16</v>
      </c>
      <c r="E45" s="21" t="s">
        <v>15</v>
      </c>
      <c r="F45" s="21" t="s">
        <v>9</v>
      </c>
      <c r="G45" s="21">
        <v>48696</v>
      </c>
      <c r="H45" s="21"/>
      <c r="I45" s="21"/>
      <c r="J45" s="21" t="s">
        <v>14</v>
      </c>
      <c r="K45" s="21"/>
      <c r="L45" s="21"/>
      <c r="M45" s="21"/>
      <c r="N45" s="21">
        <v>2</v>
      </c>
      <c r="O45" s="21"/>
      <c r="P45" s="15" t="s">
        <v>13</v>
      </c>
      <c r="Q45" s="15" t="s">
        <v>12</v>
      </c>
      <c r="R45" s="18">
        <v>85</v>
      </c>
      <c r="S45" s="15">
        <f>IF(OR(J45="СПЗ",,J45="Лекции",),N45,"")</f>
        <v>2</v>
      </c>
      <c r="T45" s="15" t="str">
        <f>IF(OR(J45="СПЗ",,J45="Семинары ИПЗ",),N45,"")</f>
        <v/>
      </c>
      <c r="U45" s="15" t="str">
        <f>IF(OR(J45="СПЗ",,J45="Консультации",),N45,"")</f>
        <v/>
      </c>
      <c r="V45" s="15"/>
      <c r="W45" s="15"/>
      <c r="X45" s="17" t="str">
        <f>IF(OR(J45="Зачеты",,J45="Зачет с оценкой"),IF(R45&lt;11,R45*0.2,R45*0.05+3),"")</f>
        <v/>
      </c>
      <c r="Y45" s="17" t="str">
        <f>IF(J45="Экзамены",IF(R45&lt;11,R45*0.3,R45*0.05+3),"")</f>
        <v/>
      </c>
      <c r="Z45" s="15"/>
      <c r="AA45" s="15"/>
      <c r="AB45" s="16" t="str">
        <f>IF(J45="Курсовые работы",J45,"")</f>
        <v/>
      </c>
      <c r="AC45" s="15"/>
      <c r="AD45" s="15"/>
      <c r="AE45" s="15"/>
      <c r="AF45" s="15"/>
      <c r="AG45" s="15"/>
      <c r="AH45" s="15"/>
      <c r="AI45" s="15" t="str">
        <f>IF(J45="Вебинар",N45,"")</f>
        <v/>
      </c>
      <c r="AJ45" s="15">
        <f>SUM(S45:AI45)</f>
        <v>2</v>
      </c>
    </row>
    <row r="46" spans="1:36" s="1" customFormat="1" ht="56.25" customHeight="1" x14ac:dyDescent="0.25">
      <c r="A46" s="20"/>
      <c r="B46" s="20"/>
      <c r="C46" s="20"/>
      <c r="D46" s="24" t="s">
        <v>11</v>
      </c>
      <c r="E46" s="21" t="s">
        <v>10</v>
      </c>
      <c r="F46" s="21" t="s">
        <v>9</v>
      </c>
      <c r="G46" s="21">
        <v>54757</v>
      </c>
      <c r="H46" s="21"/>
      <c r="I46" s="21"/>
      <c r="J46" s="21" t="s">
        <v>8</v>
      </c>
      <c r="K46" s="21"/>
      <c r="L46" s="21"/>
      <c r="M46" s="21"/>
      <c r="N46" s="21">
        <v>4</v>
      </c>
      <c r="O46" s="21"/>
      <c r="P46" s="15" t="s">
        <v>7</v>
      </c>
      <c r="Q46" s="15" t="s">
        <v>6</v>
      </c>
      <c r="R46" s="18">
        <v>33</v>
      </c>
      <c r="S46" s="15" t="str">
        <f>IF(OR(J46="СПЗ",,J46="Лекции",),N46,"")</f>
        <v/>
      </c>
      <c r="T46" s="15">
        <f>IF(OR(J46="СПЗ",,J46="Семинары ИПЗ",),N46,"")</f>
        <v>4</v>
      </c>
      <c r="U46" s="15" t="str">
        <f>IF(OR(J46="СПЗ",,J46="Консультации",),N46,"")</f>
        <v/>
      </c>
      <c r="V46" s="15"/>
      <c r="W46" s="15"/>
      <c r="X46" s="17" t="str">
        <f>IF(OR(J46="Зачеты",,J46="Зачет с оценкой"),IF(R46&lt;11,R46*0.2,R46*0.05+3),"")</f>
        <v/>
      </c>
      <c r="Y46" s="17" t="str">
        <f>IF(J46="Экзамены",IF(R46&lt;11,R46*0.3,R46*0.05+3),"")</f>
        <v/>
      </c>
      <c r="Z46" s="15"/>
      <c r="AA46" s="15"/>
      <c r="AB46" s="16" t="str">
        <f>IF(J46="Курсовые работы",J46,"")</f>
        <v/>
      </c>
      <c r="AC46" s="15"/>
      <c r="AD46" s="15"/>
      <c r="AE46" s="15"/>
      <c r="AF46" s="15"/>
      <c r="AG46" s="15"/>
      <c r="AH46" s="15"/>
      <c r="AI46" s="15" t="str">
        <f>IF(J46="Вебинар",N46,"")</f>
        <v/>
      </c>
      <c r="AJ46" s="15">
        <f>SUM(S46:AI46)</f>
        <v>4</v>
      </c>
    </row>
    <row r="47" spans="1:36" s="1" customFormat="1" ht="78.75" hidden="1" customHeight="1" x14ac:dyDescent="0.25">
      <c r="A47" s="20"/>
      <c r="B47" s="20"/>
      <c r="C47" s="20"/>
      <c r="D47" s="22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15"/>
      <c r="Q47" s="23"/>
      <c r="R47" s="18"/>
      <c r="S47" s="15" t="str">
        <f>IF(OR(J47="СПЗ",,J47="Лекции",),N47,"")</f>
        <v/>
      </c>
      <c r="T47" s="15" t="str">
        <f>IF(OR(J47="СПЗ",,J47="Семинары ИПЗ",),N47,"")</f>
        <v/>
      </c>
      <c r="U47" s="15" t="str">
        <f>IF(OR(J47="СПЗ",,J47="Консультации",),N47,"")</f>
        <v/>
      </c>
      <c r="V47" s="15"/>
      <c r="W47" s="15"/>
      <c r="X47" s="17" t="str">
        <f>IF(OR(J47="Зачеты",,J47="Зачет с оценкой"),IF(R47&lt;11,R47*0.2,R47*0.05+3),"")</f>
        <v/>
      </c>
      <c r="Y47" s="17" t="str">
        <f>IF(J47="Экзамены",IF(R47&lt;11,R47*0.3,R47*0.05+3),"")</f>
        <v/>
      </c>
      <c r="Z47" s="15"/>
      <c r="AA47" s="15"/>
      <c r="AB47" s="16" t="str">
        <f>IF(J47="Курсовые работы",J47,"")</f>
        <v/>
      </c>
      <c r="AC47" s="15"/>
      <c r="AD47" s="15"/>
      <c r="AE47" s="15"/>
      <c r="AF47" s="15"/>
      <c r="AG47" s="15"/>
      <c r="AH47" s="15"/>
      <c r="AI47" s="15" t="str">
        <f>IF(J47="Вебинар",N47,"")</f>
        <v/>
      </c>
      <c r="AJ47" s="15">
        <f>SUM(S47:AI47)</f>
        <v>0</v>
      </c>
    </row>
    <row r="48" spans="1:36" s="1" customFormat="1" hidden="1" x14ac:dyDescent="0.25">
      <c r="A48" s="20"/>
      <c r="B48" s="20"/>
      <c r="C48" s="20"/>
      <c r="D48" s="22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15"/>
      <c r="Q48" s="19"/>
      <c r="R48" s="18"/>
      <c r="S48" s="15" t="str">
        <f>IF(OR(J48="СПЗ",,J48="Лекции",),N48,"")</f>
        <v/>
      </c>
      <c r="T48" s="15" t="str">
        <f>IF(OR(J48="СПЗ",,J48="Семинары ИПЗ",),N48,"")</f>
        <v/>
      </c>
      <c r="U48" s="15" t="str">
        <f>IF(OR(J48="СПЗ",,J48="Консультации",),N48,"")</f>
        <v/>
      </c>
      <c r="V48" s="15"/>
      <c r="W48" s="15"/>
      <c r="X48" s="17" t="str">
        <f>IF(OR(J48="Зачеты",,J48="Зачет с оценкой"),IF(R48&lt;11,R48*0.2,R48*0.05+3),"")</f>
        <v/>
      </c>
      <c r="Y48" s="17" t="str">
        <f>IF(J48="Экзамены",IF(R48&lt;11,R48*0.3,R48*0.05+3),"")</f>
        <v/>
      </c>
      <c r="Z48" s="15"/>
      <c r="AA48" s="15"/>
      <c r="AB48" s="16" t="str">
        <f>IF(J48="Курсовые работы",J48,"")</f>
        <v/>
      </c>
      <c r="AC48" s="15"/>
      <c r="AD48" s="15"/>
      <c r="AE48" s="15"/>
      <c r="AF48" s="15"/>
      <c r="AG48" s="15"/>
      <c r="AH48" s="15"/>
      <c r="AI48" s="15" t="str">
        <f>IF(J48="Вебинар",N48,"")</f>
        <v/>
      </c>
      <c r="AJ48" s="15">
        <f>SUM(S48:AI48)</f>
        <v>0</v>
      </c>
    </row>
    <row r="49" spans="1:36" s="1" customFormat="1" hidden="1" x14ac:dyDescent="0.25">
      <c r="A49" s="20"/>
      <c r="B49" s="20"/>
      <c r="C49" s="20"/>
      <c r="D49" s="22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15"/>
      <c r="Q49" s="19"/>
      <c r="R49" s="18"/>
      <c r="S49" s="15" t="str">
        <f>IF(OR(J49="СПЗ",,J49="Лекции",),N49,"")</f>
        <v/>
      </c>
      <c r="T49" s="15" t="str">
        <f>IF(OR(J49="СПЗ",,J49="Семинары ИПЗ",),N49,"")</f>
        <v/>
      </c>
      <c r="U49" s="15" t="str">
        <f>IF(OR(J49="СПЗ",,J49="Консультации",),N49,"")</f>
        <v/>
      </c>
      <c r="V49" s="15"/>
      <c r="W49" s="15"/>
      <c r="X49" s="17" t="str">
        <f>IF(OR(J49="Зачеты",,J49="Зачет с оценкой"),IF(R49&lt;11,R49*0.2,R49*0.05+3),"")</f>
        <v/>
      </c>
      <c r="Y49" s="17" t="str">
        <f>IF(J49="Экзамены",IF(R49&lt;11,R49*0.3,R49*0.05+3),"")</f>
        <v/>
      </c>
      <c r="Z49" s="15"/>
      <c r="AA49" s="15"/>
      <c r="AB49" s="16" t="str">
        <f>IF(J49="Курсовые работы",J49,"")</f>
        <v/>
      </c>
      <c r="AC49" s="15"/>
      <c r="AD49" s="15"/>
      <c r="AE49" s="15"/>
      <c r="AF49" s="15"/>
      <c r="AG49" s="15"/>
      <c r="AH49" s="15"/>
      <c r="AI49" s="15" t="str">
        <f>IF(J49="Вебинар",N49,"")</f>
        <v/>
      </c>
      <c r="AJ49" s="15">
        <f>SUM(S49:AI49)</f>
        <v>0</v>
      </c>
    </row>
    <row r="50" spans="1:36" s="1" customFormat="1" hidden="1" x14ac:dyDescent="0.25">
      <c r="A50" s="20"/>
      <c r="B50" s="20"/>
      <c r="C50" s="20"/>
      <c r="D50" s="22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15"/>
      <c r="Q50" s="19"/>
      <c r="R50" s="18"/>
      <c r="S50" s="15" t="str">
        <f>IF(OR(J50="СПЗ",,J50="Лекции",),N50,"")</f>
        <v/>
      </c>
      <c r="T50" s="15" t="str">
        <f>IF(OR(J50="СПЗ",,J50="Семинары ИПЗ",),N50,"")</f>
        <v/>
      </c>
      <c r="U50" s="15" t="str">
        <f>IF(OR(J50="СПЗ",,J50="Консультации",),N50,"")</f>
        <v/>
      </c>
      <c r="V50" s="15"/>
      <c r="W50" s="15"/>
      <c r="X50" s="17" t="str">
        <f>IF(OR(J50="Зачеты",,J50="Зачет с оценкой"),IF(R50&lt;11,R50*0.2,R50*0.05+3),"")</f>
        <v/>
      </c>
      <c r="Y50" s="17" t="str">
        <f>IF(J50="Экзамены",IF(R50&lt;11,R50*0.3,R50*0.05+3),"")</f>
        <v/>
      </c>
      <c r="Z50" s="15"/>
      <c r="AA50" s="15"/>
      <c r="AB50" s="16" t="str">
        <f>IF(J50="Курсовые работы",J50,"")</f>
        <v/>
      </c>
      <c r="AC50" s="15"/>
      <c r="AD50" s="15"/>
      <c r="AE50" s="15"/>
      <c r="AF50" s="15"/>
      <c r="AG50" s="15"/>
      <c r="AH50" s="15"/>
      <c r="AI50" s="15" t="str">
        <f>IF(J50="Вебинар",N50,"")</f>
        <v/>
      </c>
      <c r="AJ50" s="15">
        <f>SUM(S50:AI50)</f>
        <v>0</v>
      </c>
    </row>
    <row r="51" spans="1:36" s="1" customFormat="1" hidden="1" x14ac:dyDescent="0.25">
      <c r="A51" s="20"/>
      <c r="B51" s="20"/>
      <c r="C51" s="20"/>
      <c r="D51" s="22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15"/>
      <c r="Q51" s="19"/>
      <c r="R51" s="18"/>
      <c r="S51" s="15" t="str">
        <f>IF(OR(J51="СПЗ",,J51="Лекции",),N51,"")</f>
        <v/>
      </c>
      <c r="T51" s="15" t="str">
        <f>IF(OR(J51="СПЗ",,J51="Семинары ИПЗ",),N51,"")</f>
        <v/>
      </c>
      <c r="U51" s="15" t="str">
        <f>IF(OR(J51="СПЗ",,J51="Консультации",),N51,"")</f>
        <v/>
      </c>
      <c r="V51" s="15"/>
      <c r="W51" s="15"/>
      <c r="X51" s="17" t="str">
        <f>IF(OR(J51="Зачеты",,J51="Зачет с оценкой"),IF(R51&lt;11,R51*0.2,R51*0.05+3),"")</f>
        <v/>
      </c>
      <c r="Y51" s="17" t="str">
        <f>IF(J51="Экзамены",IF(R51&lt;11,R51*0.3,R51*0.05+3),"")</f>
        <v/>
      </c>
      <c r="Z51" s="15"/>
      <c r="AA51" s="15"/>
      <c r="AB51" s="16" t="str">
        <f>IF(J51="Курсовые работы",J51,"")</f>
        <v/>
      </c>
      <c r="AC51" s="15"/>
      <c r="AD51" s="15"/>
      <c r="AE51" s="15"/>
      <c r="AF51" s="15"/>
      <c r="AG51" s="15"/>
      <c r="AH51" s="15"/>
      <c r="AI51" s="15" t="str">
        <f>IF(J51="Вебинар",N51,"")</f>
        <v/>
      </c>
      <c r="AJ51" s="15">
        <f>SUM(S51:AI51)</f>
        <v>0</v>
      </c>
    </row>
    <row r="52" spans="1:36" s="1" customFormat="1" hidden="1" x14ac:dyDescent="0.25">
      <c r="A52" s="20"/>
      <c r="B52" s="20"/>
      <c r="C52" s="20"/>
      <c r="D52" s="22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15"/>
      <c r="Q52" s="19"/>
      <c r="R52" s="18"/>
      <c r="S52" s="15" t="str">
        <f>IF(OR(J52="СПЗ",,J52="Лекции",),N52,"")</f>
        <v/>
      </c>
      <c r="T52" s="15" t="str">
        <f>IF(OR(J52="СПЗ",,J52="Семинары ИПЗ",),N52,"")</f>
        <v/>
      </c>
      <c r="U52" s="15" t="str">
        <f>IF(OR(J52="СПЗ",,J52="Консультации",),N52,"")</f>
        <v/>
      </c>
      <c r="V52" s="15"/>
      <c r="W52" s="15"/>
      <c r="X52" s="17" t="str">
        <f>IF(OR(J52="Зачеты",,J52="Зачет с оценкой"),IF(R52&lt;11,R52*0.2,R52*0.05+3),"")</f>
        <v/>
      </c>
      <c r="Y52" s="17" t="str">
        <f>IF(J52="Экзамены",IF(R52&lt;11,R52*0.3,R52*0.05+3),"")</f>
        <v/>
      </c>
      <c r="Z52" s="15"/>
      <c r="AA52" s="15"/>
      <c r="AB52" s="16" t="str">
        <f>IF(J52="Курсовые работы",J52,"")</f>
        <v/>
      </c>
      <c r="AC52" s="15"/>
      <c r="AD52" s="15"/>
      <c r="AE52" s="15"/>
      <c r="AF52" s="15"/>
      <c r="AG52" s="15"/>
      <c r="AH52" s="15"/>
      <c r="AI52" s="15" t="str">
        <f>IF(J52="Вебинар",N52,"")</f>
        <v/>
      </c>
      <c r="AJ52" s="15">
        <f>SUM(S52:AI52)</f>
        <v>0</v>
      </c>
    </row>
    <row r="53" spans="1:36" s="1" customFormat="1" hidden="1" x14ac:dyDescent="0.25">
      <c r="A53" s="20"/>
      <c r="B53" s="20"/>
      <c r="C53" s="20"/>
      <c r="D53" s="22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15"/>
      <c r="Q53" s="19"/>
      <c r="R53" s="18"/>
      <c r="S53" s="15" t="str">
        <f>IF(OR(J53="СПЗ",,J53="Лекции",),N53,"")</f>
        <v/>
      </c>
      <c r="T53" s="15" t="str">
        <f>IF(OR(J53="СПЗ",,J53="Семинары ИПЗ",),N53,"")</f>
        <v/>
      </c>
      <c r="U53" s="15" t="str">
        <f>IF(OR(J53="СПЗ",,J53="Консультации",),N53,"")</f>
        <v/>
      </c>
      <c r="V53" s="15"/>
      <c r="W53" s="15"/>
      <c r="X53" s="17" t="str">
        <f>IF(OR(J53="Зачеты",,J53="Зачет с оценкой"),IF(R53&lt;11,R53*0.2,R53*0.05+3),"")</f>
        <v/>
      </c>
      <c r="Y53" s="17" t="str">
        <f>IF(J53="Экзамены",IF(R53&lt;11,R53*0.3,R53*0.05+3),"")</f>
        <v/>
      </c>
      <c r="Z53" s="15"/>
      <c r="AA53" s="15"/>
      <c r="AB53" s="16" t="str">
        <f>IF(J53="Курсовые работы",J53,"")</f>
        <v/>
      </c>
      <c r="AC53" s="15"/>
      <c r="AD53" s="15"/>
      <c r="AE53" s="15"/>
      <c r="AF53" s="15"/>
      <c r="AG53" s="15"/>
      <c r="AH53" s="15"/>
      <c r="AI53" s="15" t="str">
        <f>IF(J53="Вебинар",N53,"")</f>
        <v/>
      </c>
      <c r="AJ53" s="15">
        <f>SUM(S53:AI53)</f>
        <v>0</v>
      </c>
    </row>
    <row r="54" spans="1:36" s="1" customFormat="1" hidden="1" x14ac:dyDescent="0.25">
      <c r="A54" s="20"/>
      <c r="B54" s="20"/>
      <c r="C54" s="20"/>
      <c r="D54" s="22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15"/>
      <c r="Q54" s="19"/>
      <c r="R54" s="18"/>
      <c r="S54" s="15" t="str">
        <f>IF(OR(J54="СПЗ",,J54="Лекции",),N54,"")</f>
        <v/>
      </c>
      <c r="T54" s="15" t="str">
        <f>IF(OR(J54="СПЗ",,J54="Семинары ИПЗ",),N54,"")</f>
        <v/>
      </c>
      <c r="U54" s="15" t="str">
        <f>IF(OR(J54="СПЗ",,J54="Консультации",),N54,"")</f>
        <v/>
      </c>
      <c r="V54" s="15"/>
      <c r="W54" s="15"/>
      <c r="X54" s="17" t="str">
        <f>IF(OR(J54="Зачеты",,J54="Зачет с оценкой"),IF(R54&lt;11,R54*0.2,R54*0.05+3),"")</f>
        <v/>
      </c>
      <c r="Y54" s="17" t="str">
        <f>IF(J54="Экзамены",IF(R54&lt;11,R54*0.3,R54*0.05+3),"")</f>
        <v/>
      </c>
      <c r="Z54" s="15"/>
      <c r="AA54" s="15"/>
      <c r="AB54" s="16" t="str">
        <f>IF(J54="Курсовые работы",J54,"")</f>
        <v/>
      </c>
      <c r="AC54" s="15"/>
      <c r="AD54" s="15"/>
      <c r="AE54" s="15"/>
      <c r="AF54" s="15"/>
      <c r="AG54" s="15"/>
      <c r="AH54" s="15"/>
      <c r="AI54" s="15" t="str">
        <f>IF(J54="Вебинар",N54,"")</f>
        <v/>
      </c>
      <c r="AJ54" s="15">
        <f>SUM(S54:AI54)</f>
        <v>0</v>
      </c>
    </row>
    <row r="55" spans="1:36" s="1" customFormat="1" hidden="1" x14ac:dyDescent="0.25">
      <c r="A55" s="20"/>
      <c r="B55" s="20"/>
      <c r="C55" s="20"/>
      <c r="D55" s="22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15"/>
      <c r="Q55" s="19"/>
      <c r="R55" s="18"/>
      <c r="S55" s="15" t="str">
        <f>IF(OR(J55="СПЗ",,J55="Лекции",),N55,"")</f>
        <v/>
      </c>
      <c r="T55" s="15" t="str">
        <f>IF(OR(J55="СПЗ",,J55="Семинары ИПЗ",),N55,"")</f>
        <v/>
      </c>
      <c r="U55" s="15" t="str">
        <f>IF(OR(J55="СПЗ",,J55="Консультации",),N55,"")</f>
        <v/>
      </c>
      <c r="V55" s="15"/>
      <c r="W55" s="15"/>
      <c r="X55" s="17" t="str">
        <f>IF(OR(J55="Зачеты",,J55="Зачет с оценкой"),IF(R55&lt;11,R55*0.2,R55*0.05+3),"")</f>
        <v/>
      </c>
      <c r="Y55" s="17" t="str">
        <f>IF(J55="Экзамены",IF(R55&lt;11,R55*0.3,R55*0.05+3),"")</f>
        <v/>
      </c>
      <c r="Z55" s="15"/>
      <c r="AA55" s="15"/>
      <c r="AB55" s="16" t="str">
        <f>IF(J55="Курсовые работы",J55,"")</f>
        <v/>
      </c>
      <c r="AC55" s="15"/>
      <c r="AD55" s="15"/>
      <c r="AE55" s="15"/>
      <c r="AF55" s="15"/>
      <c r="AG55" s="15"/>
      <c r="AH55" s="15"/>
      <c r="AI55" s="15" t="str">
        <f>IF(J55="Вебинар",N55,"")</f>
        <v/>
      </c>
      <c r="AJ55" s="15">
        <f>SUM(S55:AI55)</f>
        <v>0</v>
      </c>
    </row>
    <row r="56" spans="1:36" s="1" customFormat="1" hidden="1" x14ac:dyDescent="0.25">
      <c r="A56" s="20"/>
      <c r="B56" s="20"/>
      <c r="C56" s="20"/>
      <c r="D56" s="22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15"/>
      <c r="Q56" s="19"/>
      <c r="R56" s="18"/>
      <c r="S56" s="15" t="str">
        <f>IF(OR(J56="СПЗ",,J56="Лекции",),N56,"")</f>
        <v/>
      </c>
      <c r="T56" s="15" t="str">
        <f>IF(OR(J56="СПЗ",,J56="Семинары ИПЗ",),N56,"")</f>
        <v/>
      </c>
      <c r="U56" s="15" t="str">
        <f>IF(OR(J56="СПЗ",,J56="Консультации",),N56,"")</f>
        <v/>
      </c>
      <c r="V56" s="15"/>
      <c r="W56" s="15"/>
      <c r="X56" s="17" t="str">
        <f>IF(OR(J56="Зачеты",,J56="Зачет с оценкой"),IF(R56&lt;11,R56*0.2,R56*0.05+3),"")</f>
        <v/>
      </c>
      <c r="Y56" s="17" t="str">
        <f>IF(J56="Экзамены",IF(R56&lt;11,R56*0.3,R56*0.05+3),"")</f>
        <v/>
      </c>
      <c r="Z56" s="15"/>
      <c r="AA56" s="15"/>
      <c r="AB56" s="16" t="str">
        <f>IF(J56="Курсовые работы",J56,"")</f>
        <v/>
      </c>
      <c r="AC56" s="15"/>
      <c r="AD56" s="15"/>
      <c r="AE56" s="15"/>
      <c r="AF56" s="15"/>
      <c r="AG56" s="15"/>
      <c r="AH56" s="15"/>
      <c r="AI56" s="15" t="str">
        <f>IF(J56="Вебинар",N56,"")</f>
        <v/>
      </c>
      <c r="AJ56" s="15">
        <f>SUM(S56:AI56)</f>
        <v>0</v>
      </c>
    </row>
    <row r="57" spans="1:36" s="1" customFormat="1" hidden="1" x14ac:dyDescent="0.25">
      <c r="A57" s="20"/>
      <c r="B57" s="20"/>
      <c r="C57" s="20"/>
      <c r="D57" s="22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15"/>
      <c r="Q57" s="19"/>
      <c r="R57" s="18"/>
      <c r="S57" s="15" t="str">
        <f>IF(OR(J57="СПЗ",,J57="Лекции",),N57,"")</f>
        <v/>
      </c>
      <c r="T57" s="15" t="str">
        <f>IF(OR(J57="СПЗ",,J57="Семинары ИПЗ",),N57,"")</f>
        <v/>
      </c>
      <c r="U57" s="15" t="str">
        <f>IF(OR(J57="СПЗ",,J57="Консультации",),N57,"")</f>
        <v/>
      </c>
      <c r="V57" s="15"/>
      <c r="W57" s="15"/>
      <c r="X57" s="17" t="str">
        <f>IF(OR(J57="Зачеты",,J57="Зачет с оценкой"),IF(R57&lt;11,R57*0.2,R57*0.05+3),"")</f>
        <v/>
      </c>
      <c r="Y57" s="17" t="str">
        <f>IF(J57="Экзамены",IF(R57&lt;11,R57*0.3,R57*0.05+3),"")</f>
        <v/>
      </c>
      <c r="Z57" s="15"/>
      <c r="AA57" s="15"/>
      <c r="AB57" s="16" t="str">
        <f>IF(J57="Курсовые работы",J57,"")</f>
        <v/>
      </c>
      <c r="AC57" s="15"/>
      <c r="AD57" s="15"/>
      <c r="AE57" s="15"/>
      <c r="AF57" s="15"/>
      <c r="AG57" s="15"/>
      <c r="AH57" s="15"/>
      <c r="AI57" s="15" t="str">
        <f>IF(J57="Вебинар",N57,"")</f>
        <v/>
      </c>
      <c r="AJ57" s="15">
        <f>SUM(S57:AI57)</f>
        <v>0</v>
      </c>
    </row>
    <row r="58" spans="1:36" s="1" customFormat="1" hidden="1" x14ac:dyDescent="0.25">
      <c r="A58" s="20"/>
      <c r="B58" s="20"/>
      <c r="C58" s="20"/>
      <c r="D58" s="22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15"/>
      <c r="Q58" s="19"/>
      <c r="R58" s="18"/>
      <c r="S58" s="15" t="str">
        <f>IF(OR(J58="СПЗ",,J58="Лекции",),N58,"")</f>
        <v/>
      </c>
      <c r="T58" s="15" t="str">
        <f>IF(OR(J58="СПЗ",,J58="Семинары ИПЗ",),N58,"")</f>
        <v/>
      </c>
      <c r="U58" s="15" t="str">
        <f>IF(OR(J58="СПЗ",,J58="Консультации",),N58,"")</f>
        <v/>
      </c>
      <c r="V58" s="15"/>
      <c r="W58" s="15"/>
      <c r="X58" s="17" t="str">
        <f>IF(OR(J58="Зачеты",,J58="Зачет с оценкой"),IF(R58&lt;11,R58*0.2,R58*0.05+3),"")</f>
        <v/>
      </c>
      <c r="Y58" s="17" t="str">
        <f>IF(J58="Экзамены",IF(R58&lt;11,R58*0.3,R58*0.05+3),"")</f>
        <v/>
      </c>
      <c r="Z58" s="15"/>
      <c r="AA58" s="15"/>
      <c r="AB58" s="16" t="str">
        <f>IF(J58="Курсовые работы",J58,"")</f>
        <v/>
      </c>
      <c r="AC58" s="15"/>
      <c r="AD58" s="15"/>
      <c r="AE58" s="15"/>
      <c r="AF58" s="15"/>
      <c r="AG58" s="15"/>
      <c r="AH58" s="15"/>
      <c r="AI58" s="15" t="str">
        <f>IF(J58="Вебинар",N58,"")</f>
        <v/>
      </c>
      <c r="AJ58" s="15">
        <f>SUM(S58:AI58)</f>
        <v>0</v>
      </c>
    </row>
    <row r="59" spans="1:36" s="1" customFormat="1" hidden="1" x14ac:dyDescent="0.25">
      <c r="A59" s="20"/>
      <c r="B59" s="20"/>
      <c r="C59" s="20"/>
      <c r="D59" s="22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15"/>
      <c r="Q59" s="19"/>
      <c r="R59" s="18"/>
      <c r="S59" s="15" t="str">
        <f>IF(OR(J59="СПЗ",,J59="Лекции",),N59,"")</f>
        <v/>
      </c>
      <c r="T59" s="15" t="str">
        <f>IF(OR(J59="СПЗ",,J59="Семинары ИПЗ",),N59,"")</f>
        <v/>
      </c>
      <c r="U59" s="15" t="str">
        <f>IF(OR(J59="СПЗ",,J59="Консультации",),N59,"")</f>
        <v/>
      </c>
      <c r="V59" s="15"/>
      <c r="W59" s="15"/>
      <c r="X59" s="17" t="str">
        <f>IF(OR(J59="Зачеты",,J59="Зачет с оценкой"),IF(R59&lt;11,R59*0.2,R59*0.05+3),"")</f>
        <v/>
      </c>
      <c r="Y59" s="17" t="str">
        <f>IF(J59="Экзамены",IF(R59&lt;11,R59*0.3,R59*0.05+3),"")</f>
        <v/>
      </c>
      <c r="Z59" s="15"/>
      <c r="AA59" s="15"/>
      <c r="AB59" s="16" t="str">
        <f>IF(J59="Курсовые работы",J59,"")</f>
        <v/>
      </c>
      <c r="AC59" s="15"/>
      <c r="AD59" s="15"/>
      <c r="AE59" s="15"/>
      <c r="AF59" s="15"/>
      <c r="AG59" s="15"/>
      <c r="AH59" s="15"/>
      <c r="AI59" s="15" t="str">
        <f>IF(J59="Вебинар",N59,"")</f>
        <v/>
      </c>
      <c r="AJ59" s="15">
        <f>SUM(S59:AI59)</f>
        <v>0</v>
      </c>
    </row>
    <row r="60" spans="1:36" s="1" customFormat="1" hidden="1" x14ac:dyDescent="0.25">
      <c r="A60" s="20"/>
      <c r="B60" s="20"/>
      <c r="C60" s="20"/>
      <c r="D60" s="22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15"/>
      <c r="Q60" s="19"/>
      <c r="R60" s="18"/>
      <c r="S60" s="15" t="str">
        <f>IF(OR(J60="СПЗ",,J60="Лекции",),N60,"")</f>
        <v/>
      </c>
      <c r="T60" s="15" t="str">
        <f>IF(OR(J60="СПЗ",,J60="Семинары ИПЗ",),N60,"")</f>
        <v/>
      </c>
      <c r="U60" s="15" t="str">
        <f>IF(OR(J60="СПЗ",,J60="Консультации",),N60,"")</f>
        <v/>
      </c>
      <c r="V60" s="15"/>
      <c r="W60" s="15"/>
      <c r="X60" s="17" t="str">
        <f>IF(OR(J60="Зачеты",,J60="Зачет с оценкой"),IF(R60&lt;11,R60*0.2,R60*0.05+3),"")</f>
        <v/>
      </c>
      <c r="Y60" s="17" t="str">
        <f>IF(J60="Экзамены",IF(R60&lt;11,R60*0.3,R60*0.05+3),"")</f>
        <v/>
      </c>
      <c r="Z60" s="15"/>
      <c r="AA60" s="15"/>
      <c r="AB60" s="16" t="str">
        <f>IF(J60="Курсовые работы",J60,"")</f>
        <v/>
      </c>
      <c r="AC60" s="15"/>
      <c r="AD60" s="15"/>
      <c r="AE60" s="15"/>
      <c r="AF60" s="15"/>
      <c r="AG60" s="15"/>
      <c r="AH60" s="15"/>
      <c r="AI60" s="15" t="str">
        <f>IF(J60="Вебинар",N60,"")</f>
        <v/>
      </c>
      <c r="AJ60" s="15">
        <f>SUM(S60:AI60)</f>
        <v>0</v>
      </c>
    </row>
    <row r="61" spans="1:36" s="1" customFormat="1" hidden="1" x14ac:dyDescent="0.25">
      <c r="A61" s="20"/>
      <c r="B61" s="20"/>
      <c r="C61" s="20"/>
      <c r="D61" s="22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19"/>
      <c r="Q61" s="19"/>
      <c r="R61" s="18"/>
      <c r="S61" s="15" t="str">
        <f>IF(OR(J61="СПЗ",,J61="Лекции",),N61,"")</f>
        <v/>
      </c>
      <c r="T61" s="15" t="str">
        <f>IF(OR(J61="СПЗ",,J61="Семинары ИПЗ",),N61,"")</f>
        <v/>
      </c>
      <c r="U61" s="15" t="str">
        <f>IF(OR(J61="СПЗ",,J61="Консультации",),N61,"")</f>
        <v/>
      </c>
      <c r="V61" s="15"/>
      <c r="W61" s="15"/>
      <c r="X61" s="17" t="str">
        <f>IF(OR(J61="Зачеты",,J61="Зачет с оценкой"),IF(R61&lt;11,R61*0.2,R61*0.05+3),"")</f>
        <v/>
      </c>
      <c r="Y61" s="17" t="str">
        <f>IF(J61="Экзамены",IF(R61&lt;11,R61*0.3,R61*0.05+3),"")</f>
        <v/>
      </c>
      <c r="Z61" s="15"/>
      <c r="AA61" s="15"/>
      <c r="AB61" s="16" t="str">
        <f>IF(J61="Курсовые работы",J61,"")</f>
        <v/>
      </c>
      <c r="AC61" s="15"/>
      <c r="AD61" s="15"/>
      <c r="AE61" s="15"/>
      <c r="AF61" s="15"/>
      <c r="AG61" s="15"/>
      <c r="AH61" s="15"/>
      <c r="AI61" s="15" t="str">
        <f>IF(J61="Вебинар",N61,"")</f>
        <v/>
      </c>
      <c r="AJ61" s="15">
        <f>SUM(S61:AI61)</f>
        <v>0</v>
      </c>
    </row>
    <row r="62" spans="1:36" s="1" customFormat="1" hidden="1" x14ac:dyDescent="0.25">
      <c r="A62" s="20"/>
      <c r="B62" s="20"/>
      <c r="C62" s="20"/>
      <c r="D62" s="22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19"/>
      <c r="Q62" s="19"/>
      <c r="R62" s="18"/>
      <c r="S62" s="15" t="str">
        <f>IF(OR(J62="СПЗ",,J62="Лекции",),N62,"")</f>
        <v/>
      </c>
      <c r="T62" s="15" t="str">
        <f>IF(OR(J62="СПЗ",,J62="Семинары ИПЗ",),N62,"")</f>
        <v/>
      </c>
      <c r="U62" s="15" t="str">
        <f>IF(OR(J62="СПЗ",,J62="Консультации",),N62,"")</f>
        <v/>
      </c>
      <c r="V62" s="15"/>
      <c r="W62" s="15"/>
      <c r="X62" s="17" t="str">
        <f>IF(OR(J62="Зачеты",,J62="Зачет с оценкой"),IF(R62&lt;11,R62*0.2,R62*0.05+3),"")</f>
        <v/>
      </c>
      <c r="Y62" s="17" t="str">
        <f>IF(J62="Экзамены",IF(R62&lt;11,R62*0.3,R62*0.05+3),"")</f>
        <v/>
      </c>
      <c r="Z62" s="15"/>
      <c r="AA62" s="15"/>
      <c r="AB62" s="16" t="str">
        <f>IF(J62="Курсовые работы",J62,"")</f>
        <v/>
      </c>
      <c r="AC62" s="15"/>
      <c r="AD62" s="15"/>
      <c r="AE62" s="15"/>
      <c r="AF62" s="15"/>
      <c r="AG62" s="15"/>
      <c r="AH62" s="15"/>
      <c r="AI62" s="15" t="str">
        <f>IF(J62="Вебинар",N62,"")</f>
        <v/>
      </c>
      <c r="AJ62" s="15">
        <f>SUM(S62:AI62)</f>
        <v>0</v>
      </c>
    </row>
    <row r="63" spans="1:36" s="1" customFormat="1" hidden="1" x14ac:dyDescent="0.25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19"/>
      <c r="Q63" s="19"/>
      <c r="R63" s="18"/>
      <c r="S63" s="15" t="str">
        <f>IF(OR(J63="СПЗ",,J63="Лекции",),N63,"")</f>
        <v/>
      </c>
      <c r="T63" s="15" t="str">
        <f>IF(OR(J63="СПЗ",,J63="Семинары ИПЗ",),N63,"")</f>
        <v/>
      </c>
      <c r="U63" s="15" t="str">
        <f>IF(OR(J63="СПЗ",,J63="Консультации",),N63,"")</f>
        <v/>
      </c>
      <c r="V63" s="15"/>
      <c r="W63" s="15"/>
      <c r="X63" s="17" t="str">
        <f>IF(OR(J63="Зачеты",,J63="Зачет с оценкой"),IF(R63&lt;11,R63*0.2,R63*0.05+3),"")</f>
        <v/>
      </c>
      <c r="Y63" s="17" t="str">
        <f>IF(J63="Экзамены",IF(R63&lt;11,R63*0.3,R63*0.05+3),"")</f>
        <v/>
      </c>
      <c r="Z63" s="15"/>
      <c r="AA63" s="15"/>
      <c r="AB63" s="16" t="str">
        <f>IF(J63="Курсовые работы",J63,"")</f>
        <v/>
      </c>
      <c r="AC63" s="15"/>
      <c r="AD63" s="15"/>
      <c r="AE63" s="15"/>
      <c r="AF63" s="15"/>
      <c r="AG63" s="15"/>
      <c r="AH63" s="15"/>
      <c r="AI63" s="15" t="str">
        <f>IF(J63="Вебинар",N63,"")</f>
        <v/>
      </c>
      <c r="AJ63" s="15">
        <f>SUM(S63:AI63)</f>
        <v>0</v>
      </c>
    </row>
    <row r="64" spans="1:36" s="1" customFormat="1" hidden="1" x14ac:dyDescent="0.25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19"/>
      <c r="Q64" s="19"/>
      <c r="R64" s="18"/>
      <c r="S64" s="15" t="str">
        <f>IF(OR(J64="СПЗ",,J64="Лекции",),N64,"")</f>
        <v/>
      </c>
      <c r="T64" s="15" t="str">
        <f>IF(OR(J64="СПЗ",,J64="Семинары ИПЗ",),N64,"")</f>
        <v/>
      </c>
      <c r="U64" s="15" t="str">
        <f>IF(OR(J64="СПЗ",,J64="Консультации",),N64,"")</f>
        <v/>
      </c>
      <c r="V64" s="15"/>
      <c r="W64" s="15"/>
      <c r="X64" s="17" t="str">
        <f>IF(OR(J64="Зачеты",,J64="Зачет с оценкой"),IF(R64&lt;11,R64*0.2,R64*0.05+3),"")</f>
        <v/>
      </c>
      <c r="Y64" s="17" t="str">
        <f>IF(J64="Экзамены",IF(R64&lt;11,R64*0.3,R64*0.05+3),"")</f>
        <v/>
      </c>
      <c r="Z64" s="15"/>
      <c r="AA64" s="15"/>
      <c r="AB64" s="16" t="str">
        <f>IF(J64="Курсовые работы",J64,"")</f>
        <v/>
      </c>
      <c r="AC64" s="15"/>
      <c r="AD64" s="15"/>
      <c r="AE64" s="15"/>
      <c r="AF64" s="15"/>
      <c r="AG64" s="15"/>
      <c r="AH64" s="15"/>
      <c r="AI64" s="15" t="str">
        <f>IF(J64="Вебинар",N64,"")</f>
        <v/>
      </c>
      <c r="AJ64" s="15">
        <f>SUM(S64:AI64)</f>
        <v>0</v>
      </c>
    </row>
    <row r="65" spans="1:36" s="1" customFormat="1" hidden="1" x14ac:dyDescent="0.25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19"/>
      <c r="Q65" s="19"/>
      <c r="R65" s="18"/>
      <c r="S65" s="15" t="str">
        <f>IF(OR(J65="СПЗ",,J65="Лекции",),N65,"")</f>
        <v/>
      </c>
      <c r="T65" s="15" t="str">
        <f>IF(OR(J65="СПЗ",,J65="Семинары ИПЗ",),N65,"")</f>
        <v/>
      </c>
      <c r="U65" s="15" t="str">
        <f>IF(OR(J65="СПЗ",,J65="Консультации",),N65,"")</f>
        <v/>
      </c>
      <c r="V65" s="15"/>
      <c r="W65" s="15"/>
      <c r="X65" s="17" t="str">
        <f>IF(OR(J65="Зачеты",,J65="Зачет с оценкой"),IF(R65&lt;11,R65*0.2,R65*0.05+3),"")</f>
        <v/>
      </c>
      <c r="Y65" s="17" t="str">
        <f>IF(J65="Экзамены",IF(R65&lt;11,R65*0.3,R65*0.05+3),"")</f>
        <v/>
      </c>
      <c r="Z65" s="15"/>
      <c r="AA65" s="15"/>
      <c r="AB65" s="16" t="str">
        <f>IF(J65="Курсовые работы",J65,"")</f>
        <v/>
      </c>
      <c r="AC65" s="15"/>
      <c r="AD65" s="15"/>
      <c r="AE65" s="15"/>
      <c r="AF65" s="15"/>
      <c r="AG65" s="15"/>
      <c r="AH65" s="15"/>
      <c r="AI65" s="15" t="str">
        <f>IF(J65="Вебинар",N65,"")</f>
        <v/>
      </c>
      <c r="AJ65" s="15">
        <f>SUM(S65:AI65)</f>
        <v>0</v>
      </c>
    </row>
    <row r="66" spans="1:36" s="1" customFormat="1" hidden="1" x14ac:dyDescent="0.25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19"/>
      <c r="Q66" s="19"/>
      <c r="R66" s="18"/>
      <c r="S66" s="15" t="str">
        <f>IF(OR(J66="СПЗ",,J66="Лекции",),N66,"")</f>
        <v/>
      </c>
      <c r="T66" s="15" t="str">
        <f>IF(OR(J66="СПЗ",,J66="Семинары ИПЗ",),N66,"")</f>
        <v/>
      </c>
      <c r="U66" s="15" t="str">
        <f>IF(OR(J66="СПЗ",,J66="Консультации",),N66,"")</f>
        <v/>
      </c>
      <c r="V66" s="15"/>
      <c r="W66" s="15"/>
      <c r="X66" s="17" t="str">
        <f>IF(OR(J66="Зачеты",,J66="Зачет с оценкой"),IF(R66&lt;11,R66*0.2,R66*0.05+3),"")</f>
        <v/>
      </c>
      <c r="Y66" s="17" t="str">
        <f>IF(J66="Экзамены",IF(R66&lt;11,R66*0.3,R66*0.05+3),"")</f>
        <v/>
      </c>
      <c r="Z66" s="15"/>
      <c r="AA66" s="15"/>
      <c r="AB66" s="16" t="str">
        <f>IF(J66="Курсовые работы",J66,"")</f>
        <v/>
      </c>
      <c r="AC66" s="15"/>
      <c r="AD66" s="15"/>
      <c r="AE66" s="15"/>
      <c r="AF66" s="15"/>
      <c r="AG66" s="15"/>
      <c r="AH66" s="15"/>
      <c r="AI66" s="15" t="str">
        <f>IF(J66="Вебинар",N66,"")</f>
        <v/>
      </c>
      <c r="AJ66" s="15">
        <f>SUM(S66:AI66)</f>
        <v>0</v>
      </c>
    </row>
    <row r="67" spans="1:36" s="1" customFormat="1" hidden="1" x14ac:dyDescent="0.25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19"/>
      <c r="Q67" s="19"/>
      <c r="R67" s="18"/>
      <c r="S67" s="15" t="str">
        <f>IF(OR(J67="СПЗ",,J67="Лекции",),N67,"")</f>
        <v/>
      </c>
      <c r="T67" s="15" t="str">
        <f>IF(OR(J67="СПЗ",,J67="Семинары ИПЗ",),N67,"")</f>
        <v/>
      </c>
      <c r="U67" s="15" t="str">
        <f>IF(OR(J67="СПЗ",,J67="Консультации",),N67,"")</f>
        <v/>
      </c>
      <c r="V67" s="15"/>
      <c r="W67" s="15"/>
      <c r="X67" s="17" t="str">
        <f>IF(OR(J67="Зачеты",,J67="Зачет с оценкой"),IF(R67&lt;11,R67*0.2,R67*0.05+3),"")</f>
        <v/>
      </c>
      <c r="Y67" s="17" t="str">
        <f>IF(J67="Экзамены",IF(R67&lt;11,R67*0.3,R67*0.05+3),"")</f>
        <v/>
      </c>
      <c r="Z67" s="15"/>
      <c r="AA67" s="15"/>
      <c r="AB67" s="16" t="str">
        <f>IF(J67="Курсовые работы",J67,"")</f>
        <v/>
      </c>
      <c r="AC67" s="15"/>
      <c r="AD67" s="15"/>
      <c r="AE67" s="15"/>
      <c r="AF67" s="15"/>
      <c r="AG67" s="15"/>
      <c r="AH67" s="15"/>
      <c r="AI67" s="15" t="str">
        <f>IF(J67="Вебинар",N67,"")</f>
        <v/>
      </c>
      <c r="AJ67" s="15">
        <f>SUM(S67:AI67)</f>
        <v>0</v>
      </c>
    </row>
    <row r="68" spans="1:36" s="1" customFormat="1" hidden="1" x14ac:dyDescent="0.25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19"/>
      <c r="Q68" s="19"/>
      <c r="R68" s="18"/>
      <c r="S68" s="15" t="str">
        <f>IF(OR(J68="СПЗ",,J68="Лекции",),N68,"")</f>
        <v/>
      </c>
      <c r="T68" s="15" t="str">
        <f>IF(OR(J68="СПЗ",,J68="Семинары ИПЗ",),N68,"")</f>
        <v/>
      </c>
      <c r="U68" s="15" t="str">
        <f>IF(OR(J68="СПЗ",,J68="Консультации",),N68,"")</f>
        <v/>
      </c>
      <c r="V68" s="15"/>
      <c r="W68" s="15"/>
      <c r="X68" s="17" t="str">
        <f>IF(OR(J68="Зачеты",,J68="Зачет с оценкой"),IF(R68&lt;11,R68*0.2,R68*0.05+3),"")</f>
        <v/>
      </c>
      <c r="Y68" s="17" t="str">
        <f>IF(J68="Экзамены",IF(R68&lt;11,R68*0.3,R68*0.05+3),"")</f>
        <v/>
      </c>
      <c r="Z68" s="15"/>
      <c r="AA68" s="15"/>
      <c r="AB68" s="16" t="str">
        <f>IF(J68="Курсовые работы",J68,"")</f>
        <v/>
      </c>
      <c r="AC68" s="15"/>
      <c r="AD68" s="15"/>
      <c r="AE68" s="15"/>
      <c r="AF68" s="15"/>
      <c r="AG68" s="15"/>
      <c r="AH68" s="15"/>
      <c r="AI68" s="15" t="str">
        <f>IF(J68="Вебинар",N68,"")</f>
        <v/>
      </c>
      <c r="AJ68" s="15">
        <f>SUM(S68:AI68)</f>
        <v>0</v>
      </c>
    </row>
    <row r="69" spans="1:36" s="1" customFormat="1" hidden="1" x14ac:dyDescent="0.25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19"/>
      <c r="Q69" s="19"/>
      <c r="R69" s="18"/>
      <c r="S69" s="15" t="str">
        <f>IF(OR(J69="СПЗ",,J69="Лекции",),N69,"")</f>
        <v/>
      </c>
      <c r="T69" s="15" t="str">
        <f>IF(OR(J69="СПЗ",,J69="Семинары ИПЗ",),N69,"")</f>
        <v/>
      </c>
      <c r="U69" s="15" t="str">
        <f>IF(OR(J69="СПЗ",,J69="Консультации",),N69,"")</f>
        <v/>
      </c>
      <c r="V69" s="15"/>
      <c r="W69" s="15"/>
      <c r="X69" s="17" t="str">
        <f>IF(OR(J69="Зачеты",,J69="Зачет с оценкой"),IF(R69&lt;11,R69*0.2,R69*0.05+3),"")</f>
        <v/>
      </c>
      <c r="Y69" s="17" t="str">
        <f>IF(J69="Экзамены",IF(R69&lt;11,R69*0.3,R69*0.05+3),"")</f>
        <v/>
      </c>
      <c r="Z69" s="15"/>
      <c r="AA69" s="15"/>
      <c r="AB69" s="16" t="str">
        <f>IF(J69="Курсовые работы",J69,"")</f>
        <v/>
      </c>
      <c r="AC69" s="15"/>
      <c r="AD69" s="15"/>
      <c r="AE69" s="15"/>
      <c r="AF69" s="15"/>
      <c r="AG69" s="15"/>
      <c r="AH69" s="15"/>
      <c r="AI69" s="15" t="str">
        <f>IF(J69="Вебинар",N69,"")</f>
        <v/>
      </c>
      <c r="AJ69" s="15">
        <f>SUM(S69:AI69)</f>
        <v>0</v>
      </c>
    </row>
    <row r="70" spans="1:36" s="1" customFormat="1" hidden="1" x14ac:dyDescent="0.25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19"/>
      <c r="Q70" s="19"/>
      <c r="R70" s="18"/>
      <c r="S70" s="15" t="str">
        <f>IF(OR(J70="СПЗ",,J70="Лекции",),N70,"")</f>
        <v/>
      </c>
      <c r="T70" s="15" t="str">
        <f>IF(OR(J70="СПЗ",,J70="Семинары ИПЗ",),N70,"")</f>
        <v/>
      </c>
      <c r="U70" s="15" t="str">
        <f>IF(OR(J70="СПЗ",,J70="Консультации",),N70,"")</f>
        <v/>
      </c>
      <c r="V70" s="15"/>
      <c r="W70" s="15"/>
      <c r="X70" s="17" t="str">
        <f>IF(OR(J70="Зачеты",,J70="Зачет с оценкой"),IF(R70&lt;11,R70*0.2,R70*0.05+3),"")</f>
        <v/>
      </c>
      <c r="Y70" s="17" t="str">
        <f>IF(J70="Экзамены",IF(R70&lt;11,R70*0.3,R70*0.05+3),"")</f>
        <v/>
      </c>
      <c r="Z70" s="15"/>
      <c r="AA70" s="15"/>
      <c r="AB70" s="16" t="str">
        <f>IF(J70="Курсовые работы",J70,"")</f>
        <v/>
      </c>
      <c r="AC70" s="15"/>
      <c r="AD70" s="15"/>
      <c r="AE70" s="15"/>
      <c r="AF70" s="15"/>
      <c r="AG70" s="15"/>
      <c r="AH70" s="15"/>
      <c r="AI70" s="15" t="str">
        <f>IF(J70="Вебинар",N70,"")</f>
        <v/>
      </c>
      <c r="AJ70" s="15">
        <f>SUM(S70:AI70)</f>
        <v>0</v>
      </c>
    </row>
    <row r="71" spans="1:36" s="1" customFormat="1" hidden="1" x14ac:dyDescent="0.25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19"/>
      <c r="Q71" s="19"/>
      <c r="R71" s="18"/>
      <c r="S71" s="15" t="str">
        <f>IF(OR(J71="СПЗ",,J71="Лекции",),N71,"")</f>
        <v/>
      </c>
      <c r="T71" s="15" t="str">
        <f>IF(OR(J71="СПЗ",,J71="Семинары ИПЗ",),N71,"")</f>
        <v/>
      </c>
      <c r="U71" s="15" t="str">
        <f>IF(OR(J71="СПЗ",,J71="Консультации",),N71,"")</f>
        <v/>
      </c>
      <c r="V71" s="15"/>
      <c r="W71" s="15"/>
      <c r="X71" s="17" t="str">
        <f>IF(OR(J71="Зачеты",,J71="Зачет с оценкой"),IF(R71&lt;11,R71*0.2,R71*0.05+3),"")</f>
        <v/>
      </c>
      <c r="Y71" s="17" t="str">
        <f>IF(J71="Экзамены",IF(R71&lt;11,R71*0.3,R71*0.05+3),"")</f>
        <v/>
      </c>
      <c r="Z71" s="15"/>
      <c r="AA71" s="15"/>
      <c r="AB71" s="16" t="str">
        <f>IF(J71="Курсовые работы",J71,"")</f>
        <v/>
      </c>
      <c r="AC71" s="15"/>
      <c r="AD71" s="15"/>
      <c r="AE71" s="15"/>
      <c r="AF71" s="15"/>
      <c r="AG71" s="15"/>
      <c r="AH71" s="15"/>
      <c r="AI71" s="15" t="str">
        <f>IF(J71="Вебинар",N71,"")</f>
        <v/>
      </c>
      <c r="AJ71" s="15">
        <f>SUM(S71:AI71)</f>
        <v>0</v>
      </c>
    </row>
    <row r="72" spans="1:36" s="1" customFormat="1" hidden="1" x14ac:dyDescent="0.25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19"/>
      <c r="Q72" s="19"/>
      <c r="R72" s="18"/>
      <c r="S72" s="15" t="str">
        <f>IF(OR(J72="СПЗ",,J72="Лекции",),N72,"")</f>
        <v/>
      </c>
      <c r="T72" s="15" t="str">
        <f>IF(OR(J72="СПЗ",,J72="Семинары ИПЗ",),N72,"")</f>
        <v/>
      </c>
      <c r="U72" s="15" t="str">
        <f>IF(OR(J72="СПЗ",,J72="Консультации",),N72,"")</f>
        <v/>
      </c>
      <c r="V72" s="15"/>
      <c r="W72" s="15"/>
      <c r="X72" s="17" t="str">
        <f>IF(OR(J72="Зачеты",,J72="Зачет с оценкой"),IF(R72&lt;11,R72*0.2,R72*0.05+3),"")</f>
        <v/>
      </c>
      <c r="Y72" s="17" t="str">
        <f>IF(J72="Экзамены",IF(R72&lt;11,R72*0.3,R72*0.05+3),"")</f>
        <v/>
      </c>
      <c r="Z72" s="15"/>
      <c r="AA72" s="15"/>
      <c r="AB72" s="16" t="str">
        <f>IF(J72="Курсовые работы",J72,"")</f>
        <v/>
      </c>
      <c r="AC72" s="15"/>
      <c r="AD72" s="15"/>
      <c r="AE72" s="15"/>
      <c r="AF72" s="15"/>
      <c r="AG72" s="15"/>
      <c r="AH72" s="15"/>
      <c r="AI72" s="15" t="str">
        <f>IF(J72="Вебинар",N72,"")</f>
        <v/>
      </c>
      <c r="AJ72" s="15">
        <f>SUM(S72:AI72)</f>
        <v>0</v>
      </c>
    </row>
    <row r="73" spans="1:36" s="1" customFormat="1" hidden="1" x14ac:dyDescent="0.25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19"/>
      <c r="Q73" s="19"/>
      <c r="R73" s="18"/>
      <c r="S73" s="15" t="str">
        <f>IF(OR(J73="СПЗ",,J73="Лекции",),N73,"")</f>
        <v/>
      </c>
      <c r="T73" s="15" t="str">
        <f>IF(OR(J73="СПЗ",,J73="Семинары ИПЗ",),N73,"")</f>
        <v/>
      </c>
      <c r="U73" s="15" t="str">
        <f>IF(OR(J73="СПЗ",,J73="Консультации",),N73,"")</f>
        <v/>
      </c>
      <c r="V73" s="15"/>
      <c r="W73" s="15"/>
      <c r="X73" s="17" t="str">
        <f>IF(OR(J73="Зачеты",,J73="Зачет с оценкой"),IF(R73&lt;11,R73*0.2,R73*0.05+3),"")</f>
        <v/>
      </c>
      <c r="Y73" s="17" t="str">
        <f>IF(J73="Экзамены",IF(R73&lt;11,R73*0.3,R73*0.05+3),"")</f>
        <v/>
      </c>
      <c r="Z73" s="15"/>
      <c r="AA73" s="15"/>
      <c r="AB73" s="16" t="str">
        <f>IF(J73="Курсовые работы",J73,"")</f>
        <v/>
      </c>
      <c r="AC73" s="15"/>
      <c r="AD73" s="15"/>
      <c r="AE73" s="15"/>
      <c r="AF73" s="15"/>
      <c r="AG73" s="15"/>
      <c r="AH73" s="15"/>
      <c r="AI73" s="15" t="str">
        <f>IF(J73="Вебинар",N73,"")</f>
        <v/>
      </c>
      <c r="AJ73" s="15">
        <f>SUM(S73:AI73)</f>
        <v>0</v>
      </c>
    </row>
    <row r="74" spans="1:36" s="1" customFormat="1" hidden="1" x14ac:dyDescent="0.25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19"/>
      <c r="Q74" s="19"/>
      <c r="R74" s="18"/>
      <c r="S74" s="15" t="str">
        <f>IF(OR(J74="СПЗ",,J74="Лекции",),N74,"")</f>
        <v/>
      </c>
      <c r="T74" s="15" t="str">
        <f>IF(OR(J74="СПЗ",,J74="Семинары ИПЗ",),N74,"")</f>
        <v/>
      </c>
      <c r="U74" s="15" t="str">
        <f>IF(OR(J74="СПЗ",,J74="Консультации",),N74,"")</f>
        <v/>
      </c>
      <c r="V74" s="15"/>
      <c r="W74" s="15"/>
      <c r="X74" s="17" t="str">
        <f>IF(OR(J74="Зачеты",,J74="Зачет с оценкой"),IF(R74&lt;11,R74*0.2,R74*0.05+3),"")</f>
        <v/>
      </c>
      <c r="Y74" s="17" t="str">
        <f>IF(J74="Экзамены",IF(R74&lt;11,R74*0.3,R74*0.05+3),"")</f>
        <v/>
      </c>
      <c r="Z74" s="15"/>
      <c r="AA74" s="15"/>
      <c r="AB74" s="16" t="str">
        <f>IF(J74="Курсовые работы",J74,"")</f>
        <v/>
      </c>
      <c r="AC74" s="15"/>
      <c r="AD74" s="15"/>
      <c r="AE74" s="15"/>
      <c r="AF74" s="15"/>
      <c r="AG74" s="15"/>
      <c r="AH74" s="15"/>
      <c r="AI74" s="15" t="str">
        <f>IF(J74="Вебинар",N74,"")</f>
        <v/>
      </c>
      <c r="AJ74" s="15">
        <f>SUM(S74:AI74)</f>
        <v>0</v>
      </c>
    </row>
    <row r="75" spans="1:36" s="1" customFormat="1" hidden="1" x14ac:dyDescent="0.25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19"/>
      <c r="Q75" s="19"/>
      <c r="R75" s="18"/>
      <c r="S75" s="15" t="str">
        <f>IF(OR(J75="СПЗ",,J75="Лекции",),N75,"")</f>
        <v/>
      </c>
      <c r="T75" s="15" t="str">
        <f>IF(OR(J75="СПЗ",,J75="Семинары ИПЗ",),N75,"")</f>
        <v/>
      </c>
      <c r="U75" s="15" t="str">
        <f>IF(OR(J75="СПЗ",,J75="Консультации",),N75,"")</f>
        <v/>
      </c>
      <c r="V75" s="15"/>
      <c r="W75" s="15"/>
      <c r="X75" s="17" t="str">
        <f>IF(OR(J75="Зачеты",,J75="Зачет с оценкой"),IF(R75&lt;11,R75*0.2,R75*0.05+3),"")</f>
        <v/>
      </c>
      <c r="Y75" s="17" t="str">
        <f>IF(J75="Экзамены",IF(R75&lt;11,R75*0.3,R75*0.05+3),"")</f>
        <v/>
      </c>
      <c r="Z75" s="15"/>
      <c r="AA75" s="15"/>
      <c r="AB75" s="16" t="str">
        <f>IF(J75="Курсовые работы",J75,"")</f>
        <v/>
      </c>
      <c r="AC75" s="15"/>
      <c r="AD75" s="15"/>
      <c r="AE75" s="15"/>
      <c r="AF75" s="15"/>
      <c r="AG75" s="15"/>
      <c r="AH75" s="15"/>
      <c r="AI75" s="15" t="str">
        <f>IF(J75="Вебинар",N75,"")</f>
        <v/>
      </c>
      <c r="AJ75" s="15">
        <f>SUM(S75:AI75)</f>
        <v>0</v>
      </c>
    </row>
    <row r="76" spans="1:36" s="1" customFormat="1" hidden="1" x14ac:dyDescent="0.25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19"/>
      <c r="Q76" s="19"/>
      <c r="R76" s="18"/>
      <c r="S76" s="15" t="str">
        <f>IF(OR(J76="СПЗ",,J76="Лекции",),N76,"")</f>
        <v/>
      </c>
      <c r="T76" s="15" t="str">
        <f>IF(OR(J76="СПЗ",,J76="Семинары ИПЗ",),N76,"")</f>
        <v/>
      </c>
      <c r="U76" s="15" t="str">
        <f>IF(OR(J76="СПЗ",,J76="Консультации",),N76,"")</f>
        <v/>
      </c>
      <c r="V76" s="15"/>
      <c r="W76" s="15"/>
      <c r="X76" s="17" t="str">
        <f>IF(OR(J76="Зачеты",,J76="Зачет с оценкой"),IF(R76&lt;11,R76*0.2,R76*0.05+3),"")</f>
        <v/>
      </c>
      <c r="Y76" s="17" t="str">
        <f>IF(J76="Экзамены",IF(R76&lt;11,R76*0.3,R76*0.05+3),"")</f>
        <v/>
      </c>
      <c r="Z76" s="15"/>
      <c r="AA76" s="15"/>
      <c r="AB76" s="16" t="str">
        <f>IF(J76="Курсовые работы",J76,"")</f>
        <v/>
      </c>
      <c r="AC76" s="15"/>
      <c r="AD76" s="15"/>
      <c r="AE76" s="15"/>
      <c r="AF76" s="15"/>
      <c r="AG76" s="15"/>
      <c r="AH76" s="15"/>
      <c r="AI76" s="15" t="str">
        <f>IF(J76="Вебинар",N76,"")</f>
        <v/>
      </c>
      <c r="AJ76" s="15">
        <f>SUM(S76:AI76)</f>
        <v>0</v>
      </c>
    </row>
    <row r="77" spans="1:36" s="1" customFormat="1" hidden="1" x14ac:dyDescent="0.25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19"/>
      <c r="Q77" s="19"/>
      <c r="R77" s="18"/>
      <c r="S77" s="15" t="str">
        <f>IF(OR(J77="СПЗ",,J77="Лекции",),N77,"")</f>
        <v/>
      </c>
      <c r="T77" s="15" t="str">
        <f>IF(OR(J77="СПЗ",,J77="Семинары ИПЗ",),N77,"")</f>
        <v/>
      </c>
      <c r="U77" s="15" t="str">
        <f>IF(OR(J77="СПЗ",,J77="Консультации",),N77,"")</f>
        <v/>
      </c>
      <c r="V77" s="15"/>
      <c r="W77" s="15"/>
      <c r="X77" s="17" t="str">
        <f>IF(OR(J77="Зачеты",,J77="Зачет с оценкой"),IF(R77&lt;11,R77*0.2,R77*0.05+3),"")</f>
        <v/>
      </c>
      <c r="Y77" s="17" t="str">
        <f>IF(J77="Экзамены",IF(R77&lt;11,R77*0.3,R77*0.05+3),"")</f>
        <v/>
      </c>
      <c r="Z77" s="15"/>
      <c r="AA77" s="15"/>
      <c r="AB77" s="16" t="str">
        <f>IF(J77="Курсовые работы",J77,"")</f>
        <v/>
      </c>
      <c r="AC77" s="15"/>
      <c r="AD77" s="15"/>
      <c r="AE77" s="15"/>
      <c r="AF77" s="15"/>
      <c r="AG77" s="15"/>
      <c r="AH77" s="15"/>
      <c r="AI77" s="15" t="str">
        <f>IF(J77="Вебинар",N77,"")</f>
        <v/>
      </c>
      <c r="AJ77" s="15">
        <f>SUM(S77:AI77)</f>
        <v>0</v>
      </c>
    </row>
    <row r="78" spans="1:36" s="1" customFormat="1" hidden="1" x14ac:dyDescent="0.25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19"/>
      <c r="Q78" s="19"/>
      <c r="R78" s="18"/>
      <c r="S78" s="15" t="str">
        <f>IF(OR(J78="СПЗ",,J78="Лекции",),N78,"")</f>
        <v/>
      </c>
      <c r="T78" s="15" t="str">
        <f>IF(OR(J78="СПЗ",,J78="Семинары ИПЗ",),N78,"")</f>
        <v/>
      </c>
      <c r="U78" s="15" t="str">
        <f>IF(OR(J78="СПЗ",,J78="Консультации",),N78,"")</f>
        <v/>
      </c>
      <c r="V78" s="15"/>
      <c r="W78" s="15"/>
      <c r="X78" s="17" t="str">
        <f>IF(OR(J78="Зачеты",,J78="Зачет с оценкой"),IF(R78&lt;11,R78*0.2,R78*0.05+3),"")</f>
        <v/>
      </c>
      <c r="Y78" s="17" t="str">
        <f>IF(J78="Экзамены",IF(R78&lt;11,R78*0.3,R78*0.05+3),"")</f>
        <v/>
      </c>
      <c r="Z78" s="15"/>
      <c r="AA78" s="15"/>
      <c r="AB78" s="16" t="str">
        <f>IF(J78="Курсовые работы",J78,"")</f>
        <v/>
      </c>
      <c r="AC78" s="15"/>
      <c r="AD78" s="15"/>
      <c r="AE78" s="15"/>
      <c r="AF78" s="15"/>
      <c r="AG78" s="15"/>
      <c r="AH78" s="15"/>
      <c r="AI78" s="15" t="str">
        <f>IF(J78="Вебинар",N78,"")</f>
        <v/>
      </c>
      <c r="AJ78" s="15">
        <f>SUM(S78:AI78)</f>
        <v>0</v>
      </c>
    </row>
    <row r="79" spans="1:36" s="1" customFormat="1" hidden="1" x14ac:dyDescent="0.25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19"/>
      <c r="Q79" s="19"/>
      <c r="R79" s="18"/>
      <c r="S79" s="15" t="str">
        <f>IF(OR(J79="СПЗ",,J79="Лекции",),N79,"")</f>
        <v/>
      </c>
      <c r="T79" s="15" t="str">
        <f>IF(OR(J79="СПЗ",,J79="Семинары ИПЗ",),N79,"")</f>
        <v/>
      </c>
      <c r="U79" s="15" t="str">
        <f>IF(OR(J79="СПЗ",,J79="Консультации",),N79,"")</f>
        <v/>
      </c>
      <c r="V79" s="15"/>
      <c r="W79" s="15"/>
      <c r="X79" s="17" t="str">
        <f>IF(OR(J79="Зачеты",,J79="Зачет с оценкой"),IF(R79&lt;11,R79*0.2,R79*0.05+3),"")</f>
        <v/>
      </c>
      <c r="Y79" s="17" t="str">
        <f>IF(J79="Экзамены",IF(R79&lt;11,R79*0.3,R79*0.05+3),"")</f>
        <v/>
      </c>
      <c r="Z79" s="15"/>
      <c r="AA79" s="15"/>
      <c r="AB79" s="16" t="str">
        <f>IF(J79="Курсовые работы",J79,"")</f>
        <v/>
      </c>
      <c r="AC79" s="15"/>
      <c r="AD79" s="15"/>
      <c r="AE79" s="15"/>
      <c r="AF79" s="15"/>
      <c r="AG79" s="15"/>
      <c r="AH79" s="15"/>
      <c r="AI79" s="15" t="str">
        <f>IF(J79="Вебинар",N79,"")</f>
        <v/>
      </c>
      <c r="AJ79" s="15">
        <f>SUM(S79:AI79)</f>
        <v>0</v>
      </c>
    </row>
    <row r="80" spans="1:36" s="1" customFormat="1" hidden="1" x14ac:dyDescent="0.25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19"/>
      <c r="Q80" s="19"/>
      <c r="R80" s="18"/>
      <c r="S80" s="15" t="str">
        <f>IF(OR(J80="СПЗ",,J80="Лекции",),N80,"")</f>
        <v/>
      </c>
      <c r="T80" s="15" t="str">
        <f>IF(OR(J80="СПЗ",,J80="Семинары ИПЗ",),N80,"")</f>
        <v/>
      </c>
      <c r="U80" s="15" t="str">
        <f>IF(OR(J80="СПЗ",,J80="Консультации",),N80,"")</f>
        <v/>
      </c>
      <c r="V80" s="15"/>
      <c r="W80" s="15"/>
      <c r="X80" s="17" t="str">
        <f>IF(OR(J80="Зачеты",,J80="Зачет с оценкой"),IF(R80&lt;11,R80*0.2,R80*0.05+3),"")</f>
        <v/>
      </c>
      <c r="Y80" s="17" t="str">
        <f>IF(J80="Экзамены",IF(R80&lt;11,R80*0.3,R80*0.05+3),"")</f>
        <v/>
      </c>
      <c r="Z80" s="15"/>
      <c r="AA80" s="15"/>
      <c r="AB80" s="16" t="str">
        <f>IF(J80="Курсовые работы",J80,"")</f>
        <v/>
      </c>
      <c r="AC80" s="15"/>
      <c r="AD80" s="15"/>
      <c r="AE80" s="15"/>
      <c r="AF80" s="15"/>
      <c r="AG80" s="15"/>
      <c r="AH80" s="15"/>
      <c r="AI80" s="15" t="str">
        <f>IF(J80="Вебинар",N80,"")</f>
        <v/>
      </c>
      <c r="AJ80" s="15">
        <f>SUM(S80:AI80)</f>
        <v>0</v>
      </c>
    </row>
    <row r="81" spans="1:36" s="1" customFormat="1" hidden="1" x14ac:dyDescent="0.25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19"/>
      <c r="Q81" s="19"/>
      <c r="R81" s="18"/>
      <c r="S81" s="15" t="str">
        <f>IF(OR(J81="СПЗ",,J81="Лекции",),N81,"")</f>
        <v/>
      </c>
      <c r="T81" s="15" t="str">
        <f>IF(OR(J81="СПЗ",,J81="Семинары ИПЗ",),N81,"")</f>
        <v/>
      </c>
      <c r="U81" s="15" t="str">
        <f>IF(OR(J81="СПЗ",,J81="Консультации",),N81,"")</f>
        <v/>
      </c>
      <c r="V81" s="15"/>
      <c r="W81" s="15"/>
      <c r="X81" s="17" t="str">
        <f>IF(OR(J81="Зачеты",,J81="Зачет с оценкой"),IF(R81&lt;11,R81*0.2,R81*0.05+3),"")</f>
        <v/>
      </c>
      <c r="Y81" s="17" t="str">
        <f>IF(J81="Экзамены",IF(R81&lt;11,R81*0.3,R81*0.05+3),"")</f>
        <v/>
      </c>
      <c r="Z81" s="15"/>
      <c r="AA81" s="15"/>
      <c r="AB81" s="16" t="str">
        <f>IF(J81="Курсовые работы",J81,"")</f>
        <v/>
      </c>
      <c r="AC81" s="15"/>
      <c r="AD81" s="15"/>
      <c r="AE81" s="15"/>
      <c r="AF81" s="15"/>
      <c r="AG81" s="15"/>
      <c r="AH81" s="15"/>
      <c r="AI81" s="15" t="str">
        <f>IF(J81="Вебинар",N81,"")</f>
        <v/>
      </c>
      <c r="AJ81" s="15">
        <f>SUM(S81:AI81)</f>
        <v>0</v>
      </c>
    </row>
    <row r="82" spans="1:36" s="1" customFormat="1" hidden="1" x14ac:dyDescent="0.25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19"/>
      <c r="Q82" s="19"/>
      <c r="R82" s="18"/>
      <c r="S82" s="15" t="str">
        <f>IF(OR(J82="СПЗ",,J82="Лекции",),N82,"")</f>
        <v/>
      </c>
      <c r="T82" s="15" t="str">
        <f>IF(OR(J82="СПЗ",,J82="Семинары ИПЗ",),N82,"")</f>
        <v/>
      </c>
      <c r="U82" s="15" t="str">
        <f>IF(OR(J82="СПЗ",,J82="Консультации",),N82,"")</f>
        <v/>
      </c>
      <c r="V82" s="15"/>
      <c r="W82" s="15"/>
      <c r="X82" s="17" t="str">
        <f>IF(OR(J82="Зачеты",,J82="Зачет с оценкой"),IF(R82&lt;11,R82*0.2,R82*0.05+3),"")</f>
        <v/>
      </c>
      <c r="Y82" s="17" t="str">
        <f>IF(J82="Экзамены",IF(R82&lt;11,R82*0.3,R82*0.05+3),"")</f>
        <v/>
      </c>
      <c r="Z82" s="15"/>
      <c r="AA82" s="15"/>
      <c r="AB82" s="16" t="str">
        <f>IF(J82="Курсовые работы",J82,"")</f>
        <v/>
      </c>
      <c r="AC82" s="15"/>
      <c r="AD82" s="15"/>
      <c r="AE82" s="15"/>
      <c r="AF82" s="15"/>
      <c r="AG82" s="15"/>
      <c r="AH82" s="15"/>
      <c r="AI82" s="15" t="str">
        <f>IF(J82="Вебинар",N82,"")</f>
        <v/>
      </c>
      <c r="AJ82" s="15">
        <f>SUM(S82:AI82)</f>
        <v>0</v>
      </c>
    </row>
    <row r="83" spans="1:36" s="1" customFormat="1" hidden="1" x14ac:dyDescent="0.25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19">
        <f>G83</f>
        <v>0</v>
      </c>
      <c r="Q83" s="19">
        <f>I83</f>
        <v>0</v>
      </c>
      <c r="R83" s="18"/>
      <c r="S83" s="15" t="str">
        <f>IF(OR(J83="СПЗ",,J83="Лекции",),N83,"")</f>
        <v/>
      </c>
      <c r="T83" s="15" t="str">
        <f>IF(OR(J83="СПЗ",,J83="Семинары ИПЗ",),N83,"")</f>
        <v/>
      </c>
      <c r="U83" s="15" t="str">
        <f>IF(OR(J83="СПЗ",,J83="Консультации",),N83,"")</f>
        <v/>
      </c>
      <c r="V83" s="15"/>
      <c r="W83" s="15"/>
      <c r="X83" s="17" t="str">
        <f>IF(OR(J83="Зачеты",,J83="Зачет с оценкой"),IF(R83&lt;11,R83*0.2,R83*0.05+3),"")</f>
        <v/>
      </c>
      <c r="Y83" s="17" t="str">
        <f>IF(J83="Экзамены",IF(R83&lt;11,R83*0.3,R83*0.05+3),"")</f>
        <v/>
      </c>
      <c r="Z83" s="15"/>
      <c r="AA83" s="15"/>
      <c r="AB83" s="16" t="str">
        <f>IF(J83="Курсовые работы",J83,"")</f>
        <v/>
      </c>
      <c r="AC83" s="15"/>
      <c r="AD83" s="15"/>
      <c r="AE83" s="15"/>
      <c r="AF83" s="15"/>
      <c r="AG83" s="15"/>
      <c r="AH83" s="15"/>
      <c r="AI83" s="15" t="str">
        <f>IF(J83="Вебинар",N83,"")</f>
        <v/>
      </c>
      <c r="AJ83" s="15">
        <f>SUM(S83:AI83)</f>
        <v>0</v>
      </c>
    </row>
    <row r="84" spans="1:36" s="1" customFormat="1" hidden="1" x14ac:dyDescent="0.25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19">
        <f>G84</f>
        <v>0</v>
      </c>
      <c r="Q84" s="19">
        <f>I84</f>
        <v>0</v>
      </c>
      <c r="R84" s="18"/>
      <c r="S84" s="15" t="str">
        <f>IF(OR(J84="СПЗ",,J84="Лекции",),N84,"")</f>
        <v/>
      </c>
      <c r="T84" s="15" t="str">
        <f>IF(OR(J84="СПЗ",,J84="Семинары ИПЗ",),N84,"")</f>
        <v/>
      </c>
      <c r="U84" s="15" t="str">
        <f>IF(OR(J84="СПЗ",,J84="Консультации",),N84,"")</f>
        <v/>
      </c>
      <c r="V84" s="15"/>
      <c r="W84" s="15"/>
      <c r="X84" s="17" t="str">
        <f>IF(OR(J84="Зачеты",,J84="Зачет с оценкой"),IF(R84&lt;11,R84*0.2,R84*0.05+3),"")</f>
        <v/>
      </c>
      <c r="Y84" s="17" t="str">
        <f>IF(J84="Экзамены",IF(R84&lt;11,R84*0.3,R84*0.05+3),"")</f>
        <v/>
      </c>
      <c r="Z84" s="15"/>
      <c r="AA84" s="15"/>
      <c r="AB84" s="16" t="str">
        <f>IF(J84="Курсовые работы",J84,"")</f>
        <v/>
      </c>
      <c r="AC84" s="15"/>
      <c r="AD84" s="15"/>
      <c r="AE84" s="15"/>
      <c r="AF84" s="15"/>
      <c r="AG84" s="15"/>
      <c r="AH84" s="15"/>
      <c r="AI84" s="15" t="str">
        <f>IF(J84="Вебинар",N84,"")</f>
        <v/>
      </c>
      <c r="AJ84" s="15">
        <f>SUM(S84:AI84)</f>
        <v>0</v>
      </c>
    </row>
    <row r="85" spans="1:36" s="1" customFormat="1" hidden="1" x14ac:dyDescent="0.25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19">
        <f>G85</f>
        <v>0</v>
      </c>
      <c r="Q85" s="19">
        <f>I85</f>
        <v>0</v>
      </c>
      <c r="R85" s="18"/>
      <c r="S85" s="15" t="str">
        <f>IF(OR(J85="СПЗ",,J85="Лекции",),N85,"")</f>
        <v/>
      </c>
      <c r="T85" s="15" t="str">
        <f>IF(OR(J85="СПЗ",,J85="Семинары ИПЗ",),N85,"")</f>
        <v/>
      </c>
      <c r="U85" s="15" t="str">
        <f>IF(OR(J85="СПЗ",,J85="Консультации",),N85,"")</f>
        <v/>
      </c>
      <c r="V85" s="15"/>
      <c r="W85" s="15"/>
      <c r="X85" s="17" t="str">
        <f>IF(OR(J85="Зачеты",,J85="Зачет с оценкой"),IF(R85&lt;11,R85*0.2,R85*0.05+3),"")</f>
        <v/>
      </c>
      <c r="Y85" s="17" t="str">
        <f>IF(J85="Экзамены",IF(R85&lt;11,R85*0.3,R85*0.05+3),"")</f>
        <v/>
      </c>
      <c r="Z85" s="15"/>
      <c r="AA85" s="15"/>
      <c r="AB85" s="16" t="str">
        <f>IF(J85="Курсовые работы",J85,"")</f>
        <v/>
      </c>
      <c r="AC85" s="15"/>
      <c r="AD85" s="15"/>
      <c r="AE85" s="15"/>
      <c r="AF85" s="15"/>
      <c r="AG85" s="15"/>
      <c r="AH85" s="15"/>
      <c r="AI85" s="15" t="str">
        <f>IF(J85="Вебинар",N85,"")</f>
        <v/>
      </c>
      <c r="AJ85" s="15">
        <f>SUM(S85:AI85)</f>
        <v>0</v>
      </c>
    </row>
    <row r="86" spans="1:36" s="1" customFormat="1" hidden="1" x14ac:dyDescent="0.25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19">
        <f>G86</f>
        <v>0</v>
      </c>
      <c r="Q86" s="19">
        <f>I86</f>
        <v>0</v>
      </c>
      <c r="R86" s="18"/>
      <c r="S86" s="15" t="str">
        <f>IF(OR(J86="СПЗ",,J86="Лекции",),N86,"")</f>
        <v/>
      </c>
      <c r="T86" s="15" t="str">
        <f>IF(OR(J86="СПЗ",,J86="Семинары ИПЗ",),N86,"")</f>
        <v/>
      </c>
      <c r="U86" s="15" t="str">
        <f>IF(OR(J86="СПЗ",,J86="Консультации",),N86,"")</f>
        <v/>
      </c>
      <c r="V86" s="15"/>
      <c r="W86" s="15"/>
      <c r="X86" s="17" t="str">
        <f>IF(OR(J86="Зачеты",,J86="Зачет с оценкой"),IF(R86&lt;11,R86*0.2,R86*0.05+3),"")</f>
        <v/>
      </c>
      <c r="Y86" s="17" t="str">
        <f>IF(J86="Экзамены",IF(R86&lt;11,R86*0.3,R86*0.05+3),"")</f>
        <v/>
      </c>
      <c r="Z86" s="15"/>
      <c r="AA86" s="15"/>
      <c r="AB86" s="16" t="str">
        <f>IF(J86="Курсовые работы",J86,"")</f>
        <v/>
      </c>
      <c r="AC86" s="15"/>
      <c r="AD86" s="15"/>
      <c r="AE86" s="15"/>
      <c r="AF86" s="15"/>
      <c r="AG86" s="15"/>
      <c r="AH86" s="15"/>
      <c r="AI86" s="15" t="str">
        <f>IF(J86="Вебинар",N86,"")</f>
        <v/>
      </c>
      <c r="AJ86" s="15">
        <f>SUM(S86:AI86)</f>
        <v>0</v>
      </c>
    </row>
    <row r="87" spans="1:36" s="1" customFormat="1" hidden="1" x14ac:dyDescent="0.25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19">
        <f>G87</f>
        <v>0</v>
      </c>
      <c r="Q87" s="19">
        <f>I87</f>
        <v>0</v>
      </c>
      <c r="R87" s="18"/>
      <c r="S87" s="15" t="str">
        <f>IF(OR(J87="СПЗ",,J87="Лекции",),N87,"")</f>
        <v/>
      </c>
      <c r="T87" s="15" t="str">
        <f>IF(OR(J87="СПЗ",,J87="Семинары ИПЗ",),N87,"")</f>
        <v/>
      </c>
      <c r="U87" s="15" t="str">
        <f>IF(OR(J87="СПЗ",,J87="Консультации",),N87,"")</f>
        <v/>
      </c>
      <c r="V87" s="15"/>
      <c r="W87" s="15"/>
      <c r="X87" s="17" t="str">
        <f>IF(OR(J87="Зачеты",,J87="Зачет с оценкой"),IF(R87&lt;11,R87*0.2,R87*0.05+3),"")</f>
        <v/>
      </c>
      <c r="Y87" s="17" t="str">
        <f>IF(J87="Экзамены",IF(R87&lt;11,R87*0.3,R87*0.05+3),"")</f>
        <v/>
      </c>
      <c r="Z87" s="15"/>
      <c r="AA87" s="15"/>
      <c r="AB87" s="16" t="str">
        <f>IF(J87="Курсовые работы",J87,"")</f>
        <v/>
      </c>
      <c r="AC87" s="15"/>
      <c r="AD87" s="15"/>
      <c r="AE87" s="15"/>
      <c r="AF87" s="15"/>
      <c r="AG87" s="15"/>
      <c r="AH87" s="15"/>
      <c r="AI87" s="15" t="str">
        <f>IF(J87="Вебинар",N87,"")</f>
        <v/>
      </c>
      <c r="AJ87" s="15">
        <f>SUM(S87:AI87)</f>
        <v>0</v>
      </c>
    </row>
    <row r="88" spans="1:36" s="1" customFormat="1" hidden="1" x14ac:dyDescent="0.25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19">
        <f>G88</f>
        <v>0</v>
      </c>
      <c r="Q88" s="19">
        <f>I88</f>
        <v>0</v>
      </c>
      <c r="R88" s="18"/>
      <c r="S88" s="15" t="str">
        <f>IF(OR(J88="СПЗ",,J88="Лекции",),N88,"")</f>
        <v/>
      </c>
      <c r="T88" s="15" t="str">
        <f>IF(OR(J88="СПЗ",,J88="Семинары ИПЗ",),N88,"")</f>
        <v/>
      </c>
      <c r="U88" s="15" t="str">
        <f>IF(OR(J88="СПЗ",,J88="Консультации",),N88,"")</f>
        <v/>
      </c>
      <c r="V88" s="15"/>
      <c r="W88" s="15"/>
      <c r="X88" s="17" t="str">
        <f>IF(OR(J88="Зачеты",,J88="Зачет с оценкой"),IF(R88&lt;11,R88*0.2,R88*0.05+3),"")</f>
        <v/>
      </c>
      <c r="Y88" s="17" t="str">
        <f>IF(J88="Экзамены",IF(R88&lt;11,R88*0.3,R88*0.05+3),"")</f>
        <v/>
      </c>
      <c r="Z88" s="15"/>
      <c r="AA88" s="15"/>
      <c r="AB88" s="16" t="str">
        <f>IF(J88="Курсовые работы",J88,"")</f>
        <v/>
      </c>
      <c r="AC88" s="15"/>
      <c r="AD88" s="15"/>
      <c r="AE88" s="15"/>
      <c r="AF88" s="15"/>
      <c r="AG88" s="15"/>
      <c r="AH88" s="15"/>
      <c r="AI88" s="15" t="str">
        <f>IF(J88="Вебинар",N88,"")</f>
        <v/>
      </c>
      <c r="AJ88" s="15">
        <f>SUM(S88:AI88)</f>
        <v>0</v>
      </c>
    </row>
    <row r="89" spans="1:36" s="1" customFormat="1" hidden="1" x14ac:dyDescent="0.25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19">
        <f>G89</f>
        <v>0</v>
      </c>
      <c r="Q89" s="19">
        <f>I89</f>
        <v>0</v>
      </c>
      <c r="R89" s="18"/>
      <c r="S89" s="15" t="str">
        <f>IF(OR(J89="СПЗ",,J89="Лекции",),N89,"")</f>
        <v/>
      </c>
      <c r="T89" s="15" t="str">
        <f>IF(OR(J89="СПЗ",,J89="Семинары ИПЗ",),N89,"")</f>
        <v/>
      </c>
      <c r="U89" s="15" t="str">
        <f>IF(OR(J89="СПЗ",,J89="Консультации",),N89,"")</f>
        <v/>
      </c>
      <c r="V89" s="15"/>
      <c r="W89" s="15"/>
      <c r="X89" s="17" t="str">
        <f>IF(OR(J89="Зачеты",,J89="Зачет с оценкой"),IF(R89&lt;11,R89*0.2,R89*0.05+3),"")</f>
        <v/>
      </c>
      <c r="Y89" s="17" t="str">
        <f>IF(J89="Экзамены",IF(R89&lt;11,R89*0.3,R89*0.05+3),"")</f>
        <v/>
      </c>
      <c r="Z89" s="15"/>
      <c r="AA89" s="15"/>
      <c r="AB89" s="16" t="str">
        <f>IF(J89="Курсовые работы",J89,"")</f>
        <v/>
      </c>
      <c r="AC89" s="15"/>
      <c r="AD89" s="15"/>
      <c r="AE89" s="15"/>
      <c r="AF89" s="15"/>
      <c r="AG89" s="15"/>
      <c r="AH89" s="15"/>
      <c r="AI89" s="15" t="str">
        <f>IF(J89="Вебинар",N89,"")</f>
        <v/>
      </c>
      <c r="AJ89" s="15">
        <f>SUM(S89:AI89)</f>
        <v>0</v>
      </c>
    </row>
    <row r="90" spans="1:36" s="1" customFormat="1" hidden="1" x14ac:dyDescent="0.25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19">
        <f>G90</f>
        <v>0</v>
      </c>
      <c r="Q90" s="19">
        <f>I90</f>
        <v>0</v>
      </c>
      <c r="R90" s="18"/>
      <c r="S90" s="15" t="str">
        <f>IF(OR(J90="СПЗ",,J90="Лекции",),N90,"")</f>
        <v/>
      </c>
      <c r="T90" s="15" t="str">
        <f>IF(OR(J90="СПЗ",,J90="Семинары ИПЗ",),N90,"")</f>
        <v/>
      </c>
      <c r="U90" s="15" t="str">
        <f>IF(OR(J90="СПЗ",,J90="Консультации",),N90,"")</f>
        <v/>
      </c>
      <c r="V90" s="15"/>
      <c r="W90" s="15"/>
      <c r="X90" s="17" t="str">
        <f>IF(OR(J90="Зачеты",,J90="Зачет с оценкой"),IF(R90&lt;11,R90*0.2,R90*0.05+3),"")</f>
        <v/>
      </c>
      <c r="Y90" s="17" t="str">
        <f>IF(J90="Экзамены",IF(R90&lt;11,R90*0.3,R90*0.05+3),"")</f>
        <v/>
      </c>
      <c r="Z90" s="15"/>
      <c r="AA90" s="15"/>
      <c r="AB90" s="16" t="str">
        <f>IF(J90="Курсовые работы",J90,"")</f>
        <v/>
      </c>
      <c r="AC90" s="15"/>
      <c r="AD90" s="15"/>
      <c r="AE90" s="15"/>
      <c r="AF90" s="15"/>
      <c r="AG90" s="15"/>
      <c r="AH90" s="15"/>
      <c r="AI90" s="15" t="str">
        <f>IF(J90="Вебинар",N90,"")</f>
        <v/>
      </c>
      <c r="AJ90" s="15">
        <f>SUM(S90:AI90)</f>
        <v>0</v>
      </c>
    </row>
    <row r="91" spans="1:36" s="1" customFormat="1" hidden="1" x14ac:dyDescent="0.25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19">
        <f>G91</f>
        <v>0</v>
      </c>
      <c r="Q91" s="19">
        <f>I91</f>
        <v>0</v>
      </c>
      <c r="R91" s="18"/>
      <c r="S91" s="15" t="str">
        <f>IF(OR(J91="СПЗ",,J91="Лекции",),N91,"")</f>
        <v/>
      </c>
      <c r="T91" s="15" t="str">
        <f>IF(OR(J91="СПЗ",,J91="Семинары ИПЗ",),N91,"")</f>
        <v/>
      </c>
      <c r="U91" s="15" t="str">
        <f>IF(OR(J91="СПЗ",,J91="Консультации",),N91,"")</f>
        <v/>
      </c>
      <c r="V91" s="15"/>
      <c r="W91" s="15"/>
      <c r="X91" s="17" t="str">
        <f>IF(OR(J91="Зачеты",,J91="Зачет с оценкой"),IF(R91&lt;11,R91*0.2,R91*0.05+3),"")</f>
        <v/>
      </c>
      <c r="Y91" s="17" t="str">
        <f>IF(J91="Экзамены",IF(R91&lt;11,R91*0.3,R91*0.05+3),"")</f>
        <v/>
      </c>
      <c r="Z91" s="15"/>
      <c r="AA91" s="15"/>
      <c r="AB91" s="16" t="str">
        <f>IF(J91="Курсовые работы",J91,"")</f>
        <v/>
      </c>
      <c r="AC91" s="15"/>
      <c r="AD91" s="15"/>
      <c r="AE91" s="15"/>
      <c r="AF91" s="15"/>
      <c r="AG91" s="15"/>
      <c r="AH91" s="15"/>
      <c r="AI91" s="15" t="str">
        <f>IF(J91="Вебинар",N91,"")</f>
        <v/>
      </c>
      <c r="AJ91" s="15">
        <f>SUM(S91:AI91)</f>
        <v>0</v>
      </c>
    </row>
    <row r="92" spans="1:36" s="1" customFormat="1" hidden="1" x14ac:dyDescent="0.25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19">
        <f>G92</f>
        <v>0</v>
      </c>
      <c r="Q92" s="19">
        <f>I92</f>
        <v>0</v>
      </c>
      <c r="R92" s="18"/>
      <c r="S92" s="15" t="str">
        <f>IF(OR(J92="СПЗ",,J92="Лекции",),N92,"")</f>
        <v/>
      </c>
      <c r="T92" s="15" t="str">
        <f>IF(OR(J92="СПЗ",,J92="Семинары ИПЗ",),N92,"")</f>
        <v/>
      </c>
      <c r="U92" s="15" t="str">
        <f>IF(OR(J92="СПЗ",,J92="Консультации",),N92,"")</f>
        <v/>
      </c>
      <c r="V92" s="15"/>
      <c r="W92" s="15"/>
      <c r="X92" s="17" t="str">
        <f>IF(OR(J92="Зачеты",,J92="Зачет с оценкой"),IF(R92&lt;11,R92*0.2,R92*0.05+3),"")</f>
        <v/>
      </c>
      <c r="Y92" s="17" t="str">
        <f>IF(J92="Экзамены",IF(R92&lt;11,R92*0.3,R92*0.05+3),"")</f>
        <v/>
      </c>
      <c r="Z92" s="15"/>
      <c r="AA92" s="15"/>
      <c r="AB92" s="16" t="str">
        <f>IF(J92="Курсовые работы",J92,"")</f>
        <v/>
      </c>
      <c r="AC92" s="15"/>
      <c r="AD92" s="15"/>
      <c r="AE92" s="15"/>
      <c r="AF92" s="15"/>
      <c r="AG92" s="15"/>
      <c r="AH92" s="15"/>
      <c r="AI92" s="15" t="str">
        <f>IF(J92="Вебинар",N92,"")</f>
        <v/>
      </c>
      <c r="AJ92" s="15">
        <f>SUM(S92:AI92)</f>
        <v>0</v>
      </c>
    </row>
    <row r="93" spans="1:36" s="1" customFormat="1" hidden="1" x14ac:dyDescent="0.25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19">
        <f>G93</f>
        <v>0</v>
      </c>
      <c r="Q93" s="19">
        <f>I93</f>
        <v>0</v>
      </c>
      <c r="R93" s="18"/>
      <c r="S93" s="15" t="str">
        <f>IF(OR(J93="СПЗ",,J93="Лекции",),N93,"")</f>
        <v/>
      </c>
      <c r="T93" s="15" t="str">
        <f>IF(OR(J93="СПЗ",,J93="Семинары ИПЗ",),N93,"")</f>
        <v/>
      </c>
      <c r="U93" s="15" t="str">
        <f>IF(OR(J93="СПЗ",,J93="Консультации",),N93,"")</f>
        <v/>
      </c>
      <c r="V93" s="15"/>
      <c r="W93" s="15"/>
      <c r="X93" s="17" t="str">
        <f>IF(OR(J93="Зачеты",,J93="Зачет с оценкой"),IF(R93&lt;11,R93*0.2,R93*0.05+3),"")</f>
        <v/>
      </c>
      <c r="Y93" s="17" t="str">
        <f>IF(J93="Экзамены",IF(R93&lt;11,R93*0.3,R93*0.05+3),"")</f>
        <v/>
      </c>
      <c r="Z93" s="15"/>
      <c r="AA93" s="15"/>
      <c r="AB93" s="16" t="str">
        <f>IF(J93="Курсовые работы",J93,"")</f>
        <v/>
      </c>
      <c r="AC93" s="15"/>
      <c r="AD93" s="15"/>
      <c r="AE93" s="15"/>
      <c r="AF93" s="15"/>
      <c r="AG93" s="15"/>
      <c r="AH93" s="15"/>
      <c r="AI93" s="15" t="str">
        <f>IF(J93="Вебинар",N93,"")</f>
        <v/>
      </c>
      <c r="AJ93" s="15">
        <f>SUM(S93:AI93)</f>
        <v>0</v>
      </c>
    </row>
    <row r="94" spans="1:36" s="1" customFormat="1" hidden="1" x14ac:dyDescent="0.25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19">
        <f>G94</f>
        <v>0</v>
      </c>
      <c r="Q94" s="19">
        <f>I94</f>
        <v>0</v>
      </c>
      <c r="R94" s="18"/>
      <c r="S94" s="15" t="str">
        <f>IF(OR(J94="СПЗ",,J94="Лекции",),N94,"")</f>
        <v/>
      </c>
      <c r="T94" s="15" t="str">
        <f>IF(OR(J94="СПЗ",,J94="Семинары ИПЗ",),N94,"")</f>
        <v/>
      </c>
      <c r="U94" s="15" t="str">
        <f>IF(OR(J94="СПЗ",,J94="Консультации",),N94,"")</f>
        <v/>
      </c>
      <c r="V94" s="15"/>
      <c r="W94" s="15"/>
      <c r="X94" s="17" t="str">
        <f>IF(OR(J94="Зачеты",,J94="Зачет с оценкой"),IF(R94&lt;11,R94*0.2,R94*0.05+3),"")</f>
        <v/>
      </c>
      <c r="Y94" s="17" t="str">
        <f>IF(J94="Экзамены",IF(R94&lt;11,R94*0.3,R94*0.05+3),"")</f>
        <v/>
      </c>
      <c r="Z94" s="15"/>
      <c r="AA94" s="15"/>
      <c r="AB94" s="16" t="str">
        <f>IF(J94="Курсовые работы",J94,"")</f>
        <v/>
      </c>
      <c r="AC94" s="15"/>
      <c r="AD94" s="15"/>
      <c r="AE94" s="15"/>
      <c r="AF94" s="15"/>
      <c r="AG94" s="15"/>
      <c r="AH94" s="15"/>
      <c r="AI94" s="15" t="str">
        <f>IF(J94="Вебинар",N94,"")</f>
        <v/>
      </c>
      <c r="AJ94" s="15">
        <f>SUM(S94:AI94)</f>
        <v>0</v>
      </c>
    </row>
    <row r="95" spans="1:36" s="1" customFormat="1" hidden="1" x14ac:dyDescent="0.25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19">
        <f>G95</f>
        <v>0</v>
      </c>
      <c r="Q95" s="19">
        <f>I95</f>
        <v>0</v>
      </c>
      <c r="R95" s="18"/>
      <c r="S95" s="15" t="str">
        <f>IF(OR(J95="СПЗ",,J95="Лекции",),N95,"")</f>
        <v/>
      </c>
      <c r="T95" s="15" t="str">
        <f>IF(OR(J95="СПЗ",,J95="Семинары ИПЗ",),N95,"")</f>
        <v/>
      </c>
      <c r="U95" s="15" t="str">
        <f>IF(OR(J95="СПЗ",,J95="Консультации",),N95,"")</f>
        <v/>
      </c>
      <c r="V95" s="15"/>
      <c r="W95" s="15"/>
      <c r="X95" s="17" t="str">
        <f>IF(OR(J95="Зачеты",,J95="Зачет с оценкой"),IF(R95&lt;11,R95*0.2,R95*0.05+3),"")</f>
        <v/>
      </c>
      <c r="Y95" s="17" t="str">
        <f>IF(J95="Экзамены",IF(R95&lt;11,R95*0.3,R95*0.05+3),"")</f>
        <v/>
      </c>
      <c r="Z95" s="15"/>
      <c r="AA95" s="15"/>
      <c r="AB95" s="16" t="str">
        <f>IF(J95="Курсовые работы",J95,"")</f>
        <v/>
      </c>
      <c r="AC95" s="15"/>
      <c r="AD95" s="15"/>
      <c r="AE95" s="15"/>
      <c r="AF95" s="15"/>
      <c r="AG95" s="15"/>
      <c r="AH95" s="15"/>
      <c r="AI95" s="15" t="str">
        <f>IF(J95="Вебинар",N95,"")</f>
        <v/>
      </c>
      <c r="AJ95" s="15">
        <f>SUM(S95:AI95)</f>
        <v>0</v>
      </c>
    </row>
    <row r="96" spans="1:36" s="1" customFormat="1" hidden="1" x14ac:dyDescent="0.25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19">
        <f>G96</f>
        <v>0</v>
      </c>
      <c r="Q96" s="19">
        <f>I96</f>
        <v>0</v>
      </c>
      <c r="R96" s="18"/>
      <c r="S96" s="15" t="str">
        <f>IF(OR(J96="СПЗ",,J96="Лекции",),N96,"")</f>
        <v/>
      </c>
      <c r="T96" s="15" t="str">
        <f>IF(OR(J96="СПЗ",,J96="Семинары ИПЗ",),N96,"")</f>
        <v/>
      </c>
      <c r="U96" s="15" t="str">
        <f>IF(OR(J96="СПЗ",,J96="Консультации",),N96,"")</f>
        <v/>
      </c>
      <c r="V96" s="15"/>
      <c r="W96" s="15"/>
      <c r="X96" s="17" t="str">
        <f>IF(OR(J96="Зачеты",,J96="Зачет с оценкой"),IF(R96&lt;11,R96*0.2,R96*0.05+3),"")</f>
        <v/>
      </c>
      <c r="Y96" s="17" t="str">
        <f>IF(J96="Экзамены",IF(R96&lt;11,R96*0.3,R96*0.05+3),"")</f>
        <v/>
      </c>
      <c r="Z96" s="15"/>
      <c r="AA96" s="15"/>
      <c r="AB96" s="16" t="str">
        <f>IF(J96="Курсовые работы",J96,"")</f>
        <v/>
      </c>
      <c r="AC96" s="15"/>
      <c r="AD96" s="15"/>
      <c r="AE96" s="15"/>
      <c r="AF96" s="15"/>
      <c r="AG96" s="15"/>
      <c r="AH96" s="15"/>
      <c r="AI96" s="15" t="str">
        <f>IF(J96="Вебинар",N96,"")</f>
        <v/>
      </c>
      <c r="AJ96" s="15">
        <f>SUM(S96:AI96)</f>
        <v>0</v>
      </c>
    </row>
    <row r="97" spans="1:36" s="1" customFormat="1" hidden="1" x14ac:dyDescent="0.25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19">
        <f>G97</f>
        <v>0</v>
      </c>
      <c r="Q97" s="19">
        <f>I97</f>
        <v>0</v>
      </c>
      <c r="R97" s="18"/>
      <c r="S97" s="15" t="str">
        <f>IF(OR(J97="СПЗ",,J97="Лекции",),N97,"")</f>
        <v/>
      </c>
      <c r="T97" s="15" t="str">
        <f>IF(OR(J97="СПЗ",,J97="Семинары ИПЗ",),N97,"")</f>
        <v/>
      </c>
      <c r="U97" s="15" t="str">
        <f>IF(OR(J97="СПЗ",,J97="Консультации",),N97,"")</f>
        <v/>
      </c>
      <c r="V97" s="15"/>
      <c r="W97" s="15"/>
      <c r="X97" s="17" t="str">
        <f>IF(OR(J97="Зачеты",,J97="Зачет с оценкой"),IF(R97&lt;11,R97*0.2,R97*0.05+3),"")</f>
        <v/>
      </c>
      <c r="Y97" s="17" t="str">
        <f>IF(J97="Экзамены",IF(R97&lt;11,R97*0.3,R97*0.05+3),"")</f>
        <v/>
      </c>
      <c r="Z97" s="15"/>
      <c r="AA97" s="15"/>
      <c r="AB97" s="16" t="str">
        <f>IF(J97="Курсовые работы",J97,"")</f>
        <v/>
      </c>
      <c r="AC97" s="15"/>
      <c r="AD97" s="15"/>
      <c r="AE97" s="15"/>
      <c r="AF97" s="15"/>
      <c r="AG97" s="15"/>
      <c r="AH97" s="15"/>
      <c r="AI97" s="15" t="str">
        <f>IF(J97="Вебинар",N97,"")</f>
        <v/>
      </c>
      <c r="AJ97" s="15">
        <f>SUM(S97:AI97)</f>
        <v>0</v>
      </c>
    </row>
    <row r="98" spans="1:36" s="1" customFormat="1" hidden="1" x14ac:dyDescent="0.25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19">
        <f>G98</f>
        <v>0</v>
      </c>
      <c r="Q98" s="19">
        <f>I98</f>
        <v>0</v>
      </c>
      <c r="R98" s="18"/>
      <c r="S98" s="15" t="str">
        <f>IF(OR(J98="СПЗ",,J98="Лекции",),N98,"")</f>
        <v/>
      </c>
      <c r="T98" s="15" t="str">
        <f>IF(OR(J98="СПЗ",,J98="Семинары ИПЗ",),N98,"")</f>
        <v/>
      </c>
      <c r="U98" s="15" t="str">
        <f>IF(OR(J98="СПЗ",,J98="Консультации",),N98,"")</f>
        <v/>
      </c>
      <c r="V98" s="15"/>
      <c r="W98" s="15"/>
      <c r="X98" s="17" t="str">
        <f>IF(OR(J98="Зачеты",,J98="Зачет с оценкой"),IF(R98&lt;11,R98*0.2,R98*0.05+3),"")</f>
        <v/>
      </c>
      <c r="Y98" s="17" t="str">
        <f>IF(J98="Экзамены",IF(R98&lt;11,R98*0.3,R98*0.05+3),"")</f>
        <v/>
      </c>
      <c r="Z98" s="15"/>
      <c r="AA98" s="15"/>
      <c r="AB98" s="16" t="str">
        <f>IF(J98="Курсовые работы",J98,"")</f>
        <v/>
      </c>
      <c r="AC98" s="15"/>
      <c r="AD98" s="15"/>
      <c r="AE98" s="15"/>
      <c r="AF98" s="15"/>
      <c r="AG98" s="15"/>
      <c r="AH98" s="15"/>
      <c r="AI98" s="15" t="str">
        <f>IF(J98="Вебинар",N98,"")</f>
        <v/>
      </c>
      <c r="AJ98" s="15">
        <f>SUM(S98:AI98)</f>
        <v>0</v>
      </c>
    </row>
    <row r="99" spans="1:36" s="1" customFormat="1" hidden="1" x14ac:dyDescent="0.25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19">
        <f>G99</f>
        <v>0</v>
      </c>
      <c r="Q99" s="19">
        <f>I99</f>
        <v>0</v>
      </c>
      <c r="R99" s="18"/>
      <c r="S99" s="15" t="str">
        <f>IF(OR(J99="СПЗ",,J99="Лекции",),N99,"")</f>
        <v/>
      </c>
      <c r="T99" s="15" t="str">
        <f>IF(OR(J99="СПЗ",,J99="Семинары ИПЗ",),N99,"")</f>
        <v/>
      </c>
      <c r="U99" s="15" t="str">
        <f>IF(OR(J99="СПЗ",,J99="Консультации",),N99,"")</f>
        <v/>
      </c>
      <c r="V99" s="15"/>
      <c r="W99" s="15"/>
      <c r="X99" s="17" t="str">
        <f>IF(OR(J99="Зачеты",,J99="Зачет с оценкой"),IF(R99&lt;11,R99*0.2,R99*0.05+3),"")</f>
        <v/>
      </c>
      <c r="Y99" s="17" t="str">
        <f>IF(J99="Экзамены",IF(R99&lt;11,R99*0.3,R99*0.05+3),"")</f>
        <v/>
      </c>
      <c r="Z99" s="15"/>
      <c r="AA99" s="15"/>
      <c r="AB99" s="16" t="str">
        <f>IF(J99="Курсовые работы",J99,"")</f>
        <v/>
      </c>
      <c r="AC99" s="15"/>
      <c r="AD99" s="15"/>
      <c r="AE99" s="15"/>
      <c r="AF99" s="15"/>
      <c r="AG99" s="15"/>
      <c r="AH99" s="15"/>
      <c r="AI99" s="15" t="str">
        <f>IF(J99="Вебинар",N99,"")</f>
        <v/>
      </c>
      <c r="AJ99" s="15">
        <f>SUM(S99:AI99)</f>
        <v>0</v>
      </c>
    </row>
    <row r="100" spans="1:36" s="1" customFormat="1" hidden="1" x14ac:dyDescent="0.25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19">
        <f>G100</f>
        <v>0</v>
      </c>
      <c r="Q100" s="19">
        <f>I100</f>
        <v>0</v>
      </c>
      <c r="R100" s="18"/>
      <c r="S100" s="15" t="str">
        <f>IF(OR(J100="СПЗ",,J100="Лекции",),N100,"")</f>
        <v/>
      </c>
      <c r="T100" s="15" t="str">
        <f>IF(OR(J100="СПЗ",,J100="Семинары ИПЗ",),N100,"")</f>
        <v/>
      </c>
      <c r="U100" s="15" t="str">
        <f>IF(OR(J100="СПЗ",,J100="Консультации",),N100,"")</f>
        <v/>
      </c>
      <c r="V100" s="15"/>
      <c r="W100" s="15"/>
      <c r="X100" s="17" t="str">
        <f>IF(OR(J100="Зачеты",,J100="Зачет с оценкой"),IF(R100&lt;11,R100*0.2,R100*0.05+3),"")</f>
        <v/>
      </c>
      <c r="Y100" s="17" t="str">
        <f>IF(J100="Экзамены",IF(R100&lt;11,R100*0.3,R100*0.05+3),"")</f>
        <v/>
      </c>
      <c r="Z100" s="15"/>
      <c r="AA100" s="15"/>
      <c r="AB100" s="16" t="str">
        <f>IF(J100="Курсовые работы",J100,"")</f>
        <v/>
      </c>
      <c r="AC100" s="15"/>
      <c r="AD100" s="15"/>
      <c r="AE100" s="15"/>
      <c r="AF100" s="15"/>
      <c r="AG100" s="15"/>
      <c r="AH100" s="15"/>
      <c r="AI100" s="15" t="str">
        <f>IF(J100="Вебинар",N100,"")</f>
        <v/>
      </c>
      <c r="AJ100" s="15">
        <f>SUM(S100:AI100)</f>
        <v>0</v>
      </c>
    </row>
    <row r="101" spans="1:36" s="1" customFormat="1" hidden="1" x14ac:dyDescent="0.25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19">
        <f>G101</f>
        <v>0</v>
      </c>
      <c r="Q101" s="19">
        <f>I101</f>
        <v>0</v>
      </c>
      <c r="R101" s="18"/>
      <c r="S101" s="15" t="str">
        <f>IF(OR(J101="СПЗ",,J101="Лекции",),N101,"")</f>
        <v/>
      </c>
      <c r="T101" s="15" t="str">
        <f>IF(OR(J101="СПЗ",,J101="Семинары ИПЗ",),N101,"")</f>
        <v/>
      </c>
      <c r="U101" s="15" t="str">
        <f>IF(OR(J101="СПЗ",,J101="Консультации",),N101,"")</f>
        <v/>
      </c>
      <c r="V101" s="15"/>
      <c r="W101" s="15"/>
      <c r="X101" s="17" t="str">
        <f>IF(OR(J101="Зачеты",,J101="Зачет с оценкой"),IF(R101&lt;11,R101*0.2,R101*0.05+3),"")</f>
        <v/>
      </c>
      <c r="Y101" s="17" t="str">
        <f>IF(J101="Экзамены",IF(R101&lt;11,R101*0.3,R101*0.05+3),"")</f>
        <v/>
      </c>
      <c r="Z101" s="15"/>
      <c r="AA101" s="15"/>
      <c r="AB101" s="16" t="str">
        <f>IF(J101="Курсовые работы",J101,"")</f>
        <v/>
      </c>
      <c r="AC101" s="15"/>
      <c r="AD101" s="15"/>
      <c r="AE101" s="15"/>
      <c r="AF101" s="15"/>
      <c r="AG101" s="15"/>
      <c r="AH101" s="15"/>
      <c r="AI101" s="15" t="str">
        <f>IF(J101="Вебинар",N101,"")</f>
        <v/>
      </c>
      <c r="AJ101" s="15">
        <f>SUM(S101:AI101)</f>
        <v>0</v>
      </c>
    </row>
    <row r="102" spans="1:36" s="1" customFormat="1" hidden="1" x14ac:dyDescent="0.25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19">
        <f>G102</f>
        <v>0</v>
      </c>
      <c r="Q102" s="19">
        <f>I102</f>
        <v>0</v>
      </c>
      <c r="R102" s="18"/>
      <c r="S102" s="15" t="str">
        <f>IF(OR(J102="СПЗ",,J102="Лекции",),N102,"")</f>
        <v/>
      </c>
      <c r="T102" s="15" t="str">
        <f>IF(OR(J102="СПЗ",,J102="Семинары ИПЗ",),N102,"")</f>
        <v/>
      </c>
      <c r="U102" s="15" t="str">
        <f>IF(OR(J102="СПЗ",,J102="Консультации",),N102,"")</f>
        <v/>
      </c>
      <c r="V102" s="15"/>
      <c r="W102" s="15"/>
      <c r="X102" s="17" t="str">
        <f>IF(OR(J102="Зачеты",,J102="Зачет с оценкой"),IF(R102&lt;11,R102*0.2,R102*0.05+3),"")</f>
        <v/>
      </c>
      <c r="Y102" s="17" t="str">
        <f>IF(J102="Экзамены",IF(R102&lt;11,R102*0.3,R102*0.05+3),"")</f>
        <v/>
      </c>
      <c r="Z102" s="15"/>
      <c r="AA102" s="15"/>
      <c r="AB102" s="16" t="str">
        <f>IF(J102="Курсовые работы",J102,"")</f>
        <v/>
      </c>
      <c r="AC102" s="15"/>
      <c r="AD102" s="15"/>
      <c r="AE102" s="15"/>
      <c r="AF102" s="15"/>
      <c r="AG102" s="15"/>
      <c r="AH102" s="15"/>
      <c r="AI102" s="15" t="str">
        <f>IF(J102="Вебинар",N102,"")</f>
        <v/>
      </c>
      <c r="AJ102" s="15">
        <f>SUM(S102:AI102)</f>
        <v>0</v>
      </c>
    </row>
    <row r="103" spans="1:36" s="1" customFormat="1" hidden="1" x14ac:dyDescent="0.25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19">
        <f>G103</f>
        <v>0</v>
      </c>
      <c r="Q103" s="19">
        <f>I103</f>
        <v>0</v>
      </c>
      <c r="R103" s="18"/>
      <c r="S103" s="15" t="str">
        <f>IF(OR(J103="СПЗ",,J103="Лекции",),N103,"")</f>
        <v/>
      </c>
      <c r="T103" s="15" t="str">
        <f>IF(OR(J103="СПЗ",,J103="Семинары ИПЗ",),N103,"")</f>
        <v/>
      </c>
      <c r="U103" s="15" t="str">
        <f>IF(OR(J103="СПЗ",,J103="Консультации",),N103,"")</f>
        <v/>
      </c>
      <c r="V103" s="15"/>
      <c r="W103" s="15"/>
      <c r="X103" s="17" t="str">
        <f>IF(OR(J103="Зачеты",,J103="Зачет с оценкой"),IF(R103&lt;11,R103*0.2,R103*0.05+3),"")</f>
        <v/>
      </c>
      <c r="Y103" s="17" t="str">
        <f>IF(J103="Экзамены",IF(R103&lt;11,R103*0.3,R103*0.05+3),"")</f>
        <v/>
      </c>
      <c r="Z103" s="15"/>
      <c r="AA103" s="15"/>
      <c r="AB103" s="16" t="str">
        <f>IF(J103="Курсовые работы",J103,"")</f>
        <v/>
      </c>
      <c r="AC103" s="15"/>
      <c r="AD103" s="15"/>
      <c r="AE103" s="15"/>
      <c r="AF103" s="15"/>
      <c r="AG103" s="15"/>
      <c r="AH103" s="15"/>
      <c r="AI103" s="15" t="str">
        <f>IF(J103="Вебинар",N103,"")</f>
        <v/>
      </c>
      <c r="AJ103" s="15">
        <f>SUM(S103:AI103)</f>
        <v>0</v>
      </c>
    </row>
    <row r="104" spans="1:36" s="1" customFormat="1" hidden="1" x14ac:dyDescent="0.25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19">
        <f>G104</f>
        <v>0</v>
      </c>
      <c r="Q104" s="19">
        <f>I104</f>
        <v>0</v>
      </c>
      <c r="R104" s="18"/>
      <c r="S104" s="15" t="str">
        <f>IF(OR(J104="СПЗ",,J104="Лекции",),N104,"")</f>
        <v/>
      </c>
      <c r="T104" s="15" t="str">
        <f>IF(OR(J104="СПЗ",,J104="Семинары ИПЗ",),N104,"")</f>
        <v/>
      </c>
      <c r="U104" s="15" t="str">
        <f>IF(OR(J104="СПЗ",,J104="Консультации",),N104,"")</f>
        <v/>
      </c>
      <c r="V104" s="15"/>
      <c r="W104" s="15"/>
      <c r="X104" s="17" t="str">
        <f>IF(OR(J104="Зачеты",,J104="Зачет с оценкой"),IF(R104&lt;11,R104*0.2,R104*0.05+3),"")</f>
        <v/>
      </c>
      <c r="Y104" s="17" t="str">
        <f>IF(J104="Экзамены",IF(R104&lt;11,R104*0.3,R104*0.05+3),"")</f>
        <v/>
      </c>
      <c r="Z104" s="15"/>
      <c r="AA104" s="15"/>
      <c r="AB104" s="16" t="str">
        <f>IF(J104="Курсовые работы",J104,"")</f>
        <v/>
      </c>
      <c r="AC104" s="15"/>
      <c r="AD104" s="15"/>
      <c r="AE104" s="15"/>
      <c r="AF104" s="15"/>
      <c r="AG104" s="15"/>
      <c r="AH104" s="15"/>
      <c r="AI104" s="15" t="str">
        <f>IF(J104="Вебинар",N104,"")</f>
        <v/>
      </c>
      <c r="AJ104" s="15">
        <f>SUM(S104:AI104)</f>
        <v>0</v>
      </c>
    </row>
    <row r="105" spans="1:36" s="1" customFormat="1" hidden="1" x14ac:dyDescent="0.25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19">
        <f>G105</f>
        <v>0</v>
      </c>
      <c r="Q105" s="19">
        <f>I105</f>
        <v>0</v>
      </c>
      <c r="R105" s="18"/>
      <c r="S105" s="15" t="str">
        <f>IF(OR(J105="СПЗ",,J105="Лекции",),N105,"")</f>
        <v/>
      </c>
      <c r="T105" s="15" t="str">
        <f>IF(OR(J105="СПЗ",,J105="Семинары ИПЗ",),N105,"")</f>
        <v/>
      </c>
      <c r="U105" s="15" t="str">
        <f>IF(OR(J105="СПЗ",,J105="Консультации",),N105,"")</f>
        <v/>
      </c>
      <c r="V105" s="15"/>
      <c r="W105" s="15"/>
      <c r="X105" s="17" t="str">
        <f>IF(OR(J105="Зачеты",,J105="Зачет с оценкой"),IF(R105&lt;11,R105*0.2,R105*0.05+3),"")</f>
        <v/>
      </c>
      <c r="Y105" s="17" t="str">
        <f>IF(J105="Экзамены",IF(R105&lt;11,R105*0.3,R105*0.05+3),"")</f>
        <v/>
      </c>
      <c r="Z105" s="15"/>
      <c r="AA105" s="15"/>
      <c r="AB105" s="16" t="str">
        <f>IF(J105="Курсовые работы",J105,"")</f>
        <v/>
      </c>
      <c r="AC105" s="15"/>
      <c r="AD105" s="15"/>
      <c r="AE105" s="15"/>
      <c r="AF105" s="15"/>
      <c r="AG105" s="15"/>
      <c r="AH105" s="15"/>
      <c r="AI105" s="15" t="str">
        <f>IF(J105="Вебинар",N105,"")</f>
        <v/>
      </c>
      <c r="AJ105" s="15">
        <f>SUM(S105:AI105)</f>
        <v>0</v>
      </c>
    </row>
    <row r="106" spans="1:36" s="1" customFormat="1" hidden="1" x14ac:dyDescent="0.25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19">
        <f>G106</f>
        <v>0</v>
      </c>
      <c r="Q106" s="19">
        <f>I106</f>
        <v>0</v>
      </c>
      <c r="R106" s="18"/>
      <c r="S106" s="15" t="str">
        <f>IF(OR(J106="СПЗ",,J106="Лекции",),N106,"")</f>
        <v/>
      </c>
      <c r="T106" s="15" t="str">
        <f>IF(OR(J106="СПЗ",,J106="Семинары ИПЗ",),N106,"")</f>
        <v/>
      </c>
      <c r="U106" s="15" t="str">
        <f>IF(OR(J106="СПЗ",,J106="Консультации",),N106,"")</f>
        <v/>
      </c>
      <c r="V106" s="15"/>
      <c r="W106" s="15"/>
      <c r="X106" s="17" t="str">
        <f>IF(OR(J106="Зачеты",,J106="Зачет с оценкой"),IF(R106&lt;11,R106*0.2,R106*0.05+3),"")</f>
        <v/>
      </c>
      <c r="Y106" s="17" t="str">
        <f>IF(J106="Экзамены",IF(R106&lt;11,R106*0.3,R106*0.05+3),"")</f>
        <v/>
      </c>
      <c r="Z106" s="15"/>
      <c r="AA106" s="15"/>
      <c r="AB106" s="16" t="str">
        <f>IF(J106="Курсовые работы",J106,"")</f>
        <v/>
      </c>
      <c r="AC106" s="15"/>
      <c r="AD106" s="15"/>
      <c r="AE106" s="15"/>
      <c r="AF106" s="15"/>
      <c r="AG106" s="15"/>
      <c r="AH106" s="15"/>
      <c r="AI106" s="15" t="str">
        <f>IF(J106="Вебинар",N106,"")</f>
        <v/>
      </c>
      <c r="AJ106" s="15">
        <f>SUM(S106:AI106)</f>
        <v>0</v>
      </c>
    </row>
    <row r="107" spans="1:36" s="1" customFormat="1" hidden="1" x14ac:dyDescent="0.25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19">
        <f>G107</f>
        <v>0</v>
      </c>
      <c r="Q107" s="19">
        <f>I107</f>
        <v>0</v>
      </c>
      <c r="R107" s="18"/>
      <c r="S107" s="15" t="str">
        <f>IF(OR(J107="СПЗ",,J107="Лекции",),N107,"")</f>
        <v/>
      </c>
      <c r="T107" s="15" t="str">
        <f>IF(OR(J107="СПЗ",,J107="Семинары ИПЗ",),N107,"")</f>
        <v/>
      </c>
      <c r="U107" s="15" t="str">
        <f>IF(OR(J107="СПЗ",,J107="Консультации",),N107,"")</f>
        <v/>
      </c>
      <c r="V107" s="15"/>
      <c r="W107" s="15"/>
      <c r="X107" s="17" t="str">
        <f>IF(OR(J107="Зачеты",,J107="Зачет с оценкой"),IF(R107&lt;11,R107*0.2,R107*0.05+3),"")</f>
        <v/>
      </c>
      <c r="Y107" s="17" t="str">
        <f>IF(J107="Экзамены",IF(R107&lt;11,R107*0.3,R107*0.05+3),"")</f>
        <v/>
      </c>
      <c r="Z107" s="15"/>
      <c r="AA107" s="15"/>
      <c r="AB107" s="16" t="str">
        <f>IF(J107="Курсовые работы",J107,"")</f>
        <v/>
      </c>
      <c r="AC107" s="15"/>
      <c r="AD107" s="15"/>
      <c r="AE107" s="15"/>
      <c r="AF107" s="15"/>
      <c r="AG107" s="15"/>
      <c r="AH107" s="15"/>
      <c r="AI107" s="15" t="str">
        <f>IF(J107="Вебинар",N107,"")</f>
        <v/>
      </c>
      <c r="AJ107" s="15">
        <f>SUM(S107:AI107)</f>
        <v>0</v>
      </c>
    </row>
    <row r="108" spans="1:36" s="1" customFormat="1" hidden="1" x14ac:dyDescent="0.25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19">
        <f>G108</f>
        <v>0</v>
      </c>
      <c r="Q108" s="19">
        <f>I108</f>
        <v>0</v>
      </c>
      <c r="R108" s="18"/>
      <c r="S108" s="15" t="str">
        <f>IF(OR(J108="СПЗ",,J108="Лекции",),N108,"")</f>
        <v/>
      </c>
      <c r="T108" s="15" t="str">
        <f>IF(OR(J108="СПЗ",,J108="Семинары ИПЗ",),N108,"")</f>
        <v/>
      </c>
      <c r="U108" s="15" t="str">
        <f>IF(OR(J108="СПЗ",,J108="Консультации",),N108,"")</f>
        <v/>
      </c>
      <c r="V108" s="15"/>
      <c r="W108" s="15"/>
      <c r="X108" s="17" t="str">
        <f>IF(OR(J108="Зачеты",,J108="Зачет с оценкой"),IF(R108&lt;11,R108*0.2,R108*0.05+3),"")</f>
        <v/>
      </c>
      <c r="Y108" s="17" t="str">
        <f>IF(J108="Экзамены",IF(R108&lt;11,R108*0.3,R108*0.05+3),"")</f>
        <v/>
      </c>
      <c r="Z108" s="15"/>
      <c r="AA108" s="15"/>
      <c r="AB108" s="16" t="str">
        <f>IF(J108="Курсовые работы",J108,"")</f>
        <v/>
      </c>
      <c r="AC108" s="15"/>
      <c r="AD108" s="15"/>
      <c r="AE108" s="15"/>
      <c r="AF108" s="15"/>
      <c r="AG108" s="15"/>
      <c r="AH108" s="15"/>
      <c r="AI108" s="15" t="str">
        <f>IF(J108="Вебинар",N108,"")</f>
        <v/>
      </c>
      <c r="AJ108" s="15">
        <f>SUM(S108:AI108)</f>
        <v>0</v>
      </c>
    </row>
    <row r="109" spans="1:36" s="1" customFormat="1" hidden="1" x14ac:dyDescent="0.25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19">
        <f>G109</f>
        <v>0</v>
      </c>
      <c r="Q109" s="19">
        <f>I109</f>
        <v>0</v>
      </c>
      <c r="R109" s="18"/>
      <c r="S109" s="15" t="str">
        <f>IF(OR(J109="СПЗ",,J109="Лекции",),N109,"")</f>
        <v/>
      </c>
      <c r="T109" s="15" t="str">
        <f>IF(OR(J109="СПЗ",,J109="Семинары ИПЗ",),N109,"")</f>
        <v/>
      </c>
      <c r="U109" s="15" t="str">
        <f>IF(OR(J109="СПЗ",,J109="Консультации",),N109,"")</f>
        <v/>
      </c>
      <c r="V109" s="15"/>
      <c r="W109" s="15"/>
      <c r="X109" s="17" t="str">
        <f>IF(OR(J109="Зачеты",,J109="Зачет с оценкой"),IF(R109&lt;11,R109*0.2,R109*0.05+3),"")</f>
        <v/>
      </c>
      <c r="Y109" s="17" t="str">
        <f>IF(J109="Экзамены",IF(R109&lt;11,R109*0.3,R109*0.05+3),"")</f>
        <v/>
      </c>
      <c r="Z109" s="15"/>
      <c r="AA109" s="15"/>
      <c r="AB109" s="16" t="str">
        <f>IF(J109="Курсовые работы",J109,"")</f>
        <v/>
      </c>
      <c r="AC109" s="15"/>
      <c r="AD109" s="15"/>
      <c r="AE109" s="15"/>
      <c r="AF109" s="15"/>
      <c r="AG109" s="15"/>
      <c r="AH109" s="15"/>
      <c r="AI109" s="15" t="str">
        <f>IF(J109="Вебинар",N109,"")</f>
        <v/>
      </c>
      <c r="AJ109" s="15">
        <f>SUM(S109:AI109)</f>
        <v>0</v>
      </c>
    </row>
    <row r="110" spans="1:36" s="1" customFormat="1" hidden="1" x14ac:dyDescent="0.25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19">
        <f>G110</f>
        <v>0</v>
      </c>
      <c r="Q110" s="19">
        <f>I110</f>
        <v>0</v>
      </c>
      <c r="R110" s="18"/>
      <c r="S110" s="15" t="str">
        <f>IF(OR(J110="СПЗ",,J110="Лекции",),N110,"")</f>
        <v/>
      </c>
      <c r="T110" s="15" t="str">
        <f>IF(OR(J110="СПЗ",,J110="Семинары ИПЗ",),N110,"")</f>
        <v/>
      </c>
      <c r="U110" s="15" t="str">
        <f>IF(OR(J110="СПЗ",,J110="Консультации",),N110,"")</f>
        <v/>
      </c>
      <c r="V110" s="15"/>
      <c r="W110" s="15"/>
      <c r="X110" s="17" t="str">
        <f>IF(OR(J110="Зачеты",,J110="Зачет с оценкой"),IF(R110&lt;11,R110*0.2,R110*0.05+3),"")</f>
        <v/>
      </c>
      <c r="Y110" s="17" t="str">
        <f>IF(J110="Экзамены",IF(R110&lt;11,R110*0.3,R110*0.05+3),"")</f>
        <v/>
      </c>
      <c r="Z110" s="15"/>
      <c r="AA110" s="15"/>
      <c r="AB110" s="16" t="str">
        <f>IF(J110="Курсовые работы",J110,"")</f>
        <v/>
      </c>
      <c r="AC110" s="15"/>
      <c r="AD110" s="15"/>
      <c r="AE110" s="15"/>
      <c r="AF110" s="15"/>
      <c r="AG110" s="15"/>
      <c r="AH110" s="15"/>
      <c r="AI110" s="15" t="str">
        <f>IF(J110="Вебинар",N110,"")</f>
        <v/>
      </c>
      <c r="AJ110" s="15">
        <f>SUM(S110:AI110)</f>
        <v>0</v>
      </c>
    </row>
    <row r="111" spans="1:36" s="1" customFormat="1" hidden="1" x14ac:dyDescent="0.25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19">
        <f>G111</f>
        <v>0</v>
      </c>
      <c r="Q111" s="19">
        <f>I111</f>
        <v>0</v>
      </c>
      <c r="R111" s="18"/>
      <c r="S111" s="15" t="str">
        <f>IF(OR(J111="СПЗ",,J111="Лекции",),N111,"")</f>
        <v/>
      </c>
      <c r="T111" s="15" t="str">
        <f>IF(OR(J111="СПЗ",,J111="Семинары ИПЗ",),N111,"")</f>
        <v/>
      </c>
      <c r="U111" s="15" t="str">
        <f>IF(OR(J111="СПЗ",,J111="Консультации",),N111,"")</f>
        <v/>
      </c>
      <c r="V111" s="15"/>
      <c r="W111" s="15"/>
      <c r="X111" s="17" t="str">
        <f>IF(OR(J111="Зачеты",,J111="Зачет с оценкой"),IF(R111&lt;11,R111*0.2,R111*0.05+3),"")</f>
        <v/>
      </c>
      <c r="Y111" s="17" t="str">
        <f>IF(J111="Экзамены",IF(R111&lt;11,R111*0.3,R111*0.05+3),"")</f>
        <v/>
      </c>
      <c r="Z111" s="15"/>
      <c r="AA111" s="15"/>
      <c r="AB111" s="16" t="str">
        <f>IF(J111="Курсовые работы",J111,"")</f>
        <v/>
      </c>
      <c r="AC111" s="15"/>
      <c r="AD111" s="15"/>
      <c r="AE111" s="15"/>
      <c r="AF111" s="15"/>
      <c r="AG111" s="15"/>
      <c r="AH111" s="15"/>
      <c r="AI111" s="15" t="str">
        <f>IF(J111="Вебинар",N111,"")</f>
        <v/>
      </c>
      <c r="AJ111" s="15">
        <f>SUM(S111:AI111)</f>
        <v>0</v>
      </c>
    </row>
    <row r="112" spans="1:36" s="1" customFormat="1" hidden="1" x14ac:dyDescent="0.25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19">
        <f>G112</f>
        <v>0</v>
      </c>
      <c r="Q112" s="19">
        <f>I112</f>
        <v>0</v>
      </c>
      <c r="R112" s="18"/>
      <c r="S112" s="15" t="str">
        <f>IF(OR(J112="СПЗ",,J112="Лекции",),N112,"")</f>
        <v/>
      </c>
      <c r="T112" s="15" t="str">
        <f>IF(OR(J112="СПЗ",,J112="Семинары ИПЗ",),N112,"")</f>
        <v/>
      </c>
      <c r="U112" s="15" t="str">
        <f>IF(OR(J112="СПЗ",,J112="Консультации",),N112,"")</f>
        <v/>
      </c>
      <c r="V112" s="15"/>
      <c r="W112" s="15"/>
      <c r="X112" s="17" t="str">
        <f>IF(OR(J112="Зачеты",,J112="Зачет с оценкой"),IF(R112&lt;11,R112*0.2,R112*0.05+3),"")</f>
        <v/>
      </c>
      <c r="Y112" s="17" t="str">
        <f>IF(J112="Экзамены",IF(R112&lt;11,R112*0.3,R112*0.05+3),"")</f>
        <v/>
      </c>
      <c r="Z112" s="15"/>
      <c r="AA112" s="15"/>
      <c r="AB112" s="16" t="str">
        <f>IF(J112="Курсовые работы",J112,"")</f>
        <v/>
      </c>
      <c r="AC112" s="15"/>
      <c r="AD112" s="15"/>
      <c r="AE112" s="15"/>
      <c r="AF112" s="15"/>
      <c r="AG112" s="15"/>
      <c r="AH112" s="15"/>
      <c r="AI112" s="15" t="str">
        <f>IF(J112="Вебинар",N112,"")</f>
        <v/>
      </c>
      <c r="AJ112" s="15">
        <f>SUM(S112:AI112)</f>
        <v>0</v>
      </c>
    </row>
    <row r="113" spans="1:36" s="1" customFormat="1" hidden="1" x14ac:dyDescent="0.25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19">
        <f>G113</f>
        <v>0</v>
      </c>
      <c r="Q113" s="19">
        <f>I113</f>
        <v>0</v>
      </c>
      <c r="R113" s="18"/>
      <c r="S113" s="15" t="str">
        <f>IF(OR(J113="СПЗ",,J113="Лекции",),N113,"")</f>
        <v/>
      </c>
      <c r="T113" s="15" t="str">
        <f>IF(OR(J113="СПЗ",,J113="Семинары ИПЗ",),N113,"")</f>
        <v/>
      </c>
      <c r="U113" s="15" t="str">
        <f>IF(OR(J113="СПЗ",,J113="Консультации",),N113,"")</f>
        <v/>
      </c>
      <c r="V113" s="15"/>
      <c r="W113" s="15"/>
      <c r="X113" s="17" t="str">
        <f>IF(OR(J113="Зачеты",,J113="Зачет с оценкой"),IF(R113&lt;11,R113*0.2,R113*0.05+3),"")</f>
        <v/>
      </c>
      <c r="Y113" s="17" t="str">
        <f>IF(J113="Экзамены",IF(R113&lt;11,R113*0.3,R113*0.05+3),"")</f>
        <v/>
      </c>
      <c r="Z113" s="15"/>
      <c r="AA113" s="15"/>
      <c r="AB113" s="16" t="str">
        <f>IF(J113="Курсовые работы",J113,"")</f>
        <v/>
      </c>
      <c r="AC113" s="15"/>
      <c r="AD113" s="15"/>
      <c r="AE113" s="15"/>
      <c r="AF113" s="15"/>
      <c r="AG113" s="15"/>
      <c r="AH113" s="15"/>
      <c r="AI113" s="15" t="str">
        <f>IF(J113="Вебинар",N113,"")</f>
        <v/>
      </c>
      <c r="AJ113" s="15">
        <f>SUM(S113:AI113)</f>
        <v>0</v>
      </c>
    </row>
    <row r="114" spans="1:36" s="1" customFormat="1" hidden="1" x14ac:dyDescent="0.25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19">
        <f>G114</f>
        <v>0</v>
      </c>
      <c r="Q114" s="19">
        <f>I114</f>
        <v>0</v>
      </c>
      <c r="R114" s="18"/>
      <c r="S114" s="15" t="str">
        <f>IF(OR(J114="СПЗ",,J114="Лекции",),N114,"")</f>
        <v/>
      </c>
      <c r="T114" s="15" t="str">
        <f>IF(OR(J114="СПЗ",,J114="Семинары ИПЗ",),N114,"")</f>
        <v/>
      </c>
      <c r="U114" s="15" t="str">
        <f>IF(OR(J114="СПЗ",,J114="Консультации",),N114,"")</f>
        <v/>
      </c>
      <c r="V114" s="15"/>
      <c r="W114" s="15"/>
      <c r="X114" s="17" t="str">
        <f>IF(OR(J114="Зачеты",,J114="Зачет с оценкой"),IF(R114&lt;11,R114*0.2,R114*0.05+3),"")</f>
        <v/>
      </c>
      <c r="Y114" s="17" t="str">
        <f>IF(J114="Экзамены",IF(R114&lt;11,R114*0.3,R114*0.05+3),"")</f>
        <v/>
      </c>
      <c r="Z114" s="15"/>
      <c r="AA114" s="15"/>
      <c r="AB114" s="16" t="str">
        <f>IF(J114="Курсовые работы",J114,"")</f>
        <v/>
      </c>
      <c r="AC114" s="15"/>
      <c r="AD114" s="15"/>
      <c r="AE114" s="15"/>
      <c r="AF114" s="15"/>
      <c r="AG114" s="15"/>
      <c r="AH114" s="15"/>
      <c r="AI114" s="15" t="str">
        <f>IF(J114="Вебинар",N114,"")</f>
        <v/>
      </c>
      <c r="AJ114" s="15">
        <f>SUM(S114:AI114)</f>
        <v>0</v>
      </c>
    </row>
    <row r="115" spans="1:36" s="1" customFormat="1" hidden="1" x14ac:dyDescent="0.25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19">
        <f>G115</f>
        <v>0</v>
      </c>
      <c r="Q115" s="19">
        <f>I115</f>
        <v>0</v>
      </c>
      <c r="R115" s="18"/>
      <c r="S115" s="15" t="str">
        <f>IF(OR(J115="СПЗ",,J115="Лекции",),N115,"")</f>
        <v/>
      </c>
      <c r="T115" s="15" t="str">
        <f>IF(OR(J115="СПЗ",,J115="Семинары ИПЗ",),N115,"")</f>
        <v/>
      </c>
      <c r="U115" s="15" t="str">
        <f>IF(OR(J115="СПЗ",,J115="Консультации",),N115,"")</f>
        <v/>
      </c>
      <c r="V115" s="15"/>
      <c r="W115" s="15"/>
      <c r="X115" s="17" t="str">
        <f>IF(OR(J115="Зачеты",,J115="Зачет с оценкой"),IF(R115&lt;11,R115*0.2,R115*0.05+3),"")</f>
        <v/>
      </c>
      <c r="Y115" s="17" t="str">
        <f>IF(J115="Экзамены",IF(R115&lt;11,R115*0.3,R115*0.05+3),"")</f>
        <v/>
      </c>
      <c r="Z115" s="15"/>
      <c r="AA115" s="15"/>
      <c r="AB115" s="16" t="str">
        <f>IF(J115="Курсовые работы",J115,"")</f>
        <v/>
      </c>
      <c r="AC115" s="15"/>
      <c r="AD115" s="15"/>
      <c r="AE115" s="15"/>
      <c r="AF115" s="15"/>
      <c r="AG115" s="15"/>
      <c r="AH115" s="15"/>
      <c r="AI115" s="15" t="str">
        <f>IF(J115="Вебинар",N115,"")</f>
        <v/>
      </c>
      <c r="AJ115" s="15">
        <f>SUM(S115:AI115)</f>
        <v>0</v>
      </c>
    </row>
    <row r="116" spans="1:36" s="1" customFormat="1" hidden="1" x14ac:dyDescent="0.25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19">
        <f>G116</f>
        <v>0</v>
      </c>
      <c r="Q116" s="19">
        <f>I116</f>
        <v>0</v>
      </c>
      <c r="R116" s="18"/>
      <c r="S116" s="15" t="str">
        <f>IF(OR(J116="СПЗ",,J116="Лекции",),N116,"")</f>
        <v/>
      </c>
      <c r="T116" s="15" t="str">
        <f>IF(OR(J116="СПЗ",,J116="Семинары ИПЗ",),N116,"")</f>
        <v/>
      </c>
      <c r="U116" s="15" t="str">
        <f>IF(OR(J116="СПЗ",,J116="Консультации",),N116,"")</f>
        <v/>
      </c>
      <c r="V116" s="15"/>
      <c r="W116" s="15"/>
      <c r="X116" s="17" t="str">
        <f>IF(OR(J116="Зачеты",,J116="Зачет с оценкой"),IF(R116&lt;11,R116*0.2,R116*0.05+3),"")</f>
        <v/>
      </c>
      <c r="Y116" s="17" t="str">
        <f>IF(J116="Экзамены",IF(R116&lt;11,R116*0.3,R116*0.05+3),"")</f>
        <v/>
      </c>
      <c r="Z116" s="15"/>
      <c r="AA116" s="15"/>
      <c r="AB116" s="16" t="str">
        <f>IF(J116="Курсовые работы",J116,"")</f>
        <v/>
      </c>
      <c r="AC116" s="15"/>
      <c r="AD116" s="15"/>
      <c r="AE116" s="15"/>
      <c r="AF116" s="15"/>
      <c r="AG116" s="15"/>
      <c r="AH116" s="15"/>
      <c r="AI116" s="15" t="str">
        <f>IF(J116="Вебинар",N116,"")</f>
        <v/>
      </c>
      <c r="AJ116" s="15">
        <f>SUM(S116:AI116)</f>
        <v>0</v>
      </c>
    </row>
    <row r="117" spans="1:36" s="1" customFormat="1" hidden="1" x14ac:dyDescent="0.25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19">
        <f>G117</f>
        <v>0</v>
      </c>
      <c r="Q117" s="19">
        <f>I117</f>
        <v>0</v>
      </c>
      <c r="R117" s="18"/>
      <c r="S117" s="15" t="str">
        <f>IF(OR(J117="СПЗ",,J117="Лекции",),N117,"")</f>
        <v/>
      </c>
      <c r="T117" s="15" t="str">
        <f>IF(OR(J117="СПЗ",,J117="Семинары ИПЗ",),N117,"")</f>
        <v/>
      </c>
      <c r="U117" s="15" t="str">
        <f>IF(OR(J117="СПЗ",,J117="Консультации",),N117,"")</f>
        <v/>
      </c>
      <c r="V117" s="15"/>
      <c r="W117" s="15"/>
      <c r="X117" s="17" t="str">
        <f>IF(OR(J117="Зачеты",,J117="Зачет с оценкой"),IF(R117&lt;11,R117*0.2,R117*0.05+3),"")</f>
        <v/>
      </c>
      <c r="Y117" s="17" t="str">
        <f>IF(J117="Экзамены",IF(R117&lt;11,R117*0.3,R117*0.05+3),"")</f>
        <v/>
      </c>
      <c r="Z117" s="15"/>
      <c r="AA117" s="15"/>
      <c r="AB117" s="16" t="str">
        <f>IF(J117="Курсовые работы",J117,"")</f>
        <v/>
      </c>
      <c r="AC117" s="15"/>
      <c r="AD117" s="15"/>
      <c r="AE117" s="15"/>
      <c r="AF117" s="15"/>
      <c r="AG117" s="15"/>
      <c r="AH117" s="15"/>
      <c r="AI117" s="15" t="str">
        <f>IF(J117="Вебинар",N117,"")</f>
        <v/>
      </c>
      <c r="AJ117" s="15">
        <f>SUM(S117:AI117)</f>
        <v>0</v>
      </c>
    </row>
    <row r="118" spans="1:36" s="1" customFormat="1" hidden="1" x14ac:dyDescent="0.25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19">
        <f>G118</f>
        <v>0</v>
      </c>
      <c r="Q118" s="19">
        <f>I118</f>
        <v>0</v>
      </c>
      <c r="R118" s="18"/>
      <c r="S118" s="15" t="str">
        <f>IF(OR(J118="СПЗ",,J118="Лекции",),N118,"")</f>
        <v/>
      </c>
      <c r="T118" s="15" t="str">
        <f>IF(OR(J118="СПЗ",,J118="Семинары ИПЗ",),N118,"")</f>
        <v/>
      </c>
      <c r="U118" s="15" t="str">
        <f>IF(OR(J118="СПЗ",,J118="Консультации",),N118,"")</f>
        <v/>
      </c>
      <c r="V118" s="15"/>
      <c r="W118" s="15"/>
      <c r="X118" s="17" t="str">
        <f>IF(OR(J118="Зачеты",,J118="Зачет с оценкой"),IF(R118&lt;11,R118*0.2,R118*0.05+3),"")</f>
        <v/>
      </c>
      <c r="Y118" s="17" t="str">
        <f>IF(J118="Экзамены",IF(R118&lt;11,R118*0.3,R118*0.05+3),"")</f>
        <v/>
      </c>
      <c r="Z118" s="15"/>
      <c r="AA118" s="15"/>
      <c r="AB118" s="16" t="str">
        <f>IF(J118="Курсовые работы",J118,"")</f>
        <v/>
      </c>
      <c r="AC118" s="15"/>
      <c r="AD118" s="15"/>
      <c r="AE118" s="15"/>
      <c r="AF118" s="15"/>
      <c r="AG118" s="15"/>
      <c r="AH118" s="15"/>
      <c r="AI118" s="15" t="str">
        <f>IF(J118="Вебинар",N118,"")</f>
        <v/>
      </c>
      <c r="AJ118" s="15">
        <f>SUM(S118:AI118)</f>
        <v>0</v>
      </c>
    </row>
    <row r="119" spans="1:36" s="1" customFormat="1" hidden="1" x14ac:dyDescent="0.25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19">
        <f>G119</f>
        <v>0</v>
      </c>
      <c r="Q119" s="19">
        <f>I119</f>
        <v>0</v>
      </c>
      <c r="R119" s="18"/>
      <c r="S119" s="15" t="str">
        <f>IF(OR(J119="СПЗ",,J119="Лекции",),N119,"")</f>
        <v/>
      </c>
      <c r="T119" s="15" t="str">
        <f>IF(OR(J119="СПЗ",,J119="Семинары ИПЗ",),N119,"")</f>
        <v/>
      </c>
      <c r="U119" s="15" t="str">
        <f>IF(OR(J119="СПЗ",,J119="Консультации",),N119,"")</f>
        <v/>
      </c>
      <c r="V119" s="15"/>
      <c r="W119" s="15"/>
      <c r="X119" s="17" t="str">
        <f>IF(OR(J119="Зачеты",,J119="Зачет с оценкой"),IF(R119&lt;11,R119*0.2,R119*0.05+3),"")</f>
        <v/>
      </c>
      <c r="Y119" s="17" t="str">
        <f>IF(J119="Экзамены",IF(R119&lt;11,R119*0.3,R119*0.05+3),"")</f>
        <v/>
      </c>
      <c r="Z119" s="15"/>
      <c r="AA119" s="15"/>
      <c r="AB119" s="16" t="str">
        <f>IF(J119="Курсовые работы",J119,"")</f>
        <v/>
      </c>
      <c r="AC119" s="15"/>
      <c r="AD119" s="15"/>
      <c r="AE119" s="15"/>
      <c r="AF119" s="15"/>
      <c r="AG119" s="15"/>
      <c r="AH119" s="15"/>
      <c r="AI119" s="15" t="str">
        <f>IF(J119="Вебинар",N119,"")</f>
        <v/>
      </c>
      <c r="AJ119" s="15">
        <f>SUM(S119:AI119)</f>
        <v>0</v>
      </c>
    </row>
    <row r="120" spans="1:36" s="1" customFormat="1" hidden="1" x14ac:dyDescent="0.25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19">
        <f>G120</f>
        <v>0</v>
      </c>
      <c r="Q120" s="19">
        <f>I120</f>
        <v>0</v>
      </c>
      <c r="R120" s="18"/>
      <c r="S120" s="15" t="str">
        <f>IF(OR(J120="СПЗ",,J120="Лекции",),N120,"")</f>
        <v/>
      </c>
      <c r="T120" s="15" t="str">
        <f>IF(OR(J120="СПЗ",,J120="Семинары ИПЗ",),N120,"")</f>
        <v/>
      </c>
      <c r="U120" s="15" t="str">
        <f>IF(OR(J120="СПЗ",,J120="Консультации",),N120,"")</f>
        <v/>
      </c>
      <c r="V120" s="15"/>
      <c r="W120" s="15"/>
      <c r="X120" s="17" t="str">
        <f>IF(OR(J120="Зачеты",,J120="Зачет с оценкой"),IF(R120&lt;11,R120*0.2,R120*0.05+3),"")</f>
        <v/>
      </c>
      <c r="Y120" s="17" t="str">
        <f>IF(J120="Экзамены",IF(R120&lt;11,R120*0.3,R120*0.05+3),"")</f>
        <v/>
      </c>
      <c r="Z120" s="15"/>
      <c r="AA120" s="15"/>
      <c r="AB120" s="16" t="str">
        <f>IF(J120="Курсовые работы",J120,"")</f>
        <v/>
      </c>
      <c r="AC120" s="15"/>
      <c r="AD120" s="15"/>
      <c r="AE120" s="15"/>
      <c r="AF120" s="15"/>
      <c r="AG120" s="15"/>
      <c r="AH120" s="15"/>
      <c r="AI120" s="15" t="str">
        <f>IF(J120="Вебинар",N120,"")</f>
        <v/>
      </c>
      <c r="AJ120" s="15">
        <f>SUM(S120:AI120)</f>
        <v>0</v>
      </c>
    </row>
    <row r="121" spans="1:36" s="1" customFormat="1" hidden="1" x14ac:dyDescent="0.25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19">
        <f>G121</f>
        <v>0</v>
      </c>
      <c r="Q121" s="19">
        <f>I121</f>
        <v>0</v>
      </c>
      <c r="R121" s="18"/>
      <c r="S121" s="15" t="str">
        <f>IF(OR(J121="СПЗ",,J121="Лекции",),N121,"")</f>
        <v/>
      </c>
      <c r="T121" s="15" t="str">
        <f>IF(OR(J121="СПЗ",,J121="Семинары ИПЗ",),N121,"")</f>
        <v/>
      </c>
      <c r="U121" s="15" t="str">
        <f>IF(OR(J121="СПЗ",,J121="Консультации",),N121,"")</f>
        <v/>
      </c>
      <c r="V121" s="15"/>
      <c r="W121" s="15"/>
      <c r="X121" s="17" t="str">
        <f>IF(OR(J121="Зачеты",,J121="Зачет с оценкой"),IF(R121&lt;11,R121*0.2,R121*0.05+3),"")</f>
        <v/>
      </c>
      <c r="Y121" s="17" t="str">
        <f>IF(J121="Экзамены",IF(R121&lt;11,R121*0.3,R121*0.05+3),"")</f>
        <v/>
      </c>
      <c r="Z121" s="15"/>
      <c r="AA121" s="15"/>
      <c r="AB121" s="16" t="str">
        <f>IF(J121="Курсовые работы",J121,"")</f>
        <v/>
      </c>
      <c r="AC121" s="15"/>
      <c r="AD121" s="15"/>
      <c r="AE121" s="15"/>
      <c r="AF121" s="15"/>
      <c r="AG121" s="15"/>
      <c r="AH121" s="15"/>
      <c r="AI121" s="15" t="str">
        <f>IF(J121="Вебинар",N121,"")</f>
        <v/>
      </c>
      <c r="AJ121" s="15">
        <f>SUM(S121:AI121)</f>
        <v>0</v>
      </c>
    </row>
    <row r="122" spans="1:36" s="1" customFormat="1" hidden="1" x14ac:dyDescent="0.25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19">
        <f>G122</f>
        <v>0</v>
      </c>
      <c r="Q122" s="19">
        <f>I122</f>
        <v>0</v>
      </c>
      <c r="R122" s="18"/>
      <c r="S122" s="15" t="str">
        <f>IF(OR(J122="СПЗ",,J122="Лекции",),N122,"")</f>
        <v/>
      </c>
      <c r="T122" s="15" t="str">
        <f>IF(OR(J122="СПЗ",,J122="Семинары ИПЗ",),N122,"")</f>
        <v/>
      </c>
      <c r="U122" s="15" t="str">
        <f>IF(OR(J122="СПЗ",,J122="Консультации",),N122,"")</f>
        <v/>
      </c>
      <c r="V122" s="15"/>
      <c r="W122" s="15"/>
      <c r="X122" s="17" t="str">
        <f>IF(OR(J122="Зачеты",,J122="Зачет с оценкой"),IF(R122&lt;11,R122*0.2,R122*0.05+3),"")</f>
        <v/>
      </c>
      <c r="Y122" s="17" t="str">
        <f>IF(J122="Экзамены",IF(R122&lt;11,R122*0.3,R122*0.05+3),"")</f>
        <v/>
      </c>
      <c r="Z122" s="15"/>
      <c r="AA122" s="15"/>
      <c r="AB122" s="16" t="str">
        <f>IF(J122="Курсовые работы",J122,"")</f>
        <v/>
      </c>
      <c r="AC122" s="15"/>
      <c r="AD122" s="15"/>
      <c r="AE122" s="15"/>
      <c r="AF122" s="15"/>
      <c r="AG122" s="15"/>
      <c r="AH122" s="15"/>
      <c r="AI122" s="15" t="str">
        <f>IF(J122="Вебинар",N122,"")</f>
        <v/>
      </c>
      <c r="AJ122" s="15">
        <f>SUM(S122:AI122)</f>
        <v>0</v>
      </c>
    </row>
    <row r="123" spans="1:36" s="1" customFormat="1" hidden="1" x14ac:dyDescent="0.25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19">
        <f>G123</f>
        <v>0</v>
      </c>
      <c r="Q123" s="19">
        <f>I123</f>
        <v>0</v>
      </c>
      <c r="R123" s="18"/>
      <c r="S123" s="15" t="str">
        <f>IF(OR(J123="СПЗ",,J123="Лекции",),N123,"")</f>
        <v/>
      </c>
      <c r="T123" s="15" t="str">
        <f>IF(OR(J123="СПЗ",,J123="Семинары ИПЗ",),N123,"")</f>
        <v/>
      </c>
      <c r="U123" s="15" t="str">
        <f>IF(OR(J123="СПЗ",,J123="Консультации",),N123,"")</f>
        <v/>
      </c>
      <c r="V123" s="15"/>
      <c r="W123" s="15"/>
      <c r="X123" s="17" t="str">
        <f>IF(OR(J123="Зачеты",,J123="Зачет с оценкой"),IF(R123&lt;11,R123*0.2,R123*0.05+3),"")</f>
        <v/>
      </c>
      <c r="Y123" s="17" t="str">
        <f>IF(J123="Экзамены",IF(R123&lt;11,R123*0.3,R123*0.05+3),"")</f>
        <v/>
      </c>
      <c r="Z123" s="15"/>
      <c r="AA123" s="15"/>
      <c r="AB123" s="16" t="str">
        <f>IF(J123="Курсовые работы",J123,"")</f>
        <v/>
      </c>
      <c r="AC123" s="15"/>
      <c r="AD123" s="15"/>
      <c r="AE123" s="15"/>
      <c r="AF123" s="15"/>
      <c r="AG123" s="15"/>
      <c r="AH123" s="15"/>
      <c r="AI123" s="15" t="str">
        <f>IF(J123="Вебинар",N123,"")</f>
        <v/>
      </c>
      <c r="AJ123" s="15">
        <f>SUM(S123:AI123)</f>
        <v>0</v>
      </c>
    </row>
    <row r="124" spans="1:36" s="1" customFormat="1" hidden="1" x14ac:dyDescent="0.25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19">
        <f>G124</f>
        <v>0</v>
      </c>
      <c r="Q124" s="19">
        <f>I124</f>
        <v>0</v>
      </c>
      <c r="R124" s="18"/>
      <c r="S124" s="15" t="str">
        <f>IF(OR(J124="СПЗ",,J124="Лекции",),N124,"")</f>
        <v/>
      </c>
      <c r="T124" s="15" t="str">
        <f>IF(OR(J124="СПЗ",,J124="Семинары ИПЗ",),N124,"")</f>
        <v/>
      </c>
      <c r="U124" s="15" t="str">
        <f>IF(OR(J124="СПЗ",,J124="Консультации",),N124,"")</f>
        <v/>
      </c>
      <c r="V124" s="15"/>
      <c r="W124" s="15"/>
      <c r="X124" s="17" t="str">
        <f>IF(OR(J124="Зачеты",,J124="Зачет с оценкой"),IF(R124&lt;11,R124*0.2,R124*0.05+3),"")</f>
        <v/>
      </c>
      <c r="Y124" s="17" t="str">
        <f>IF(J124="Экзамены",IF(R124&lt;11,R124*0.3,R124*0.05+3),"")</f>
        <v/>
      </c>
      <c r="Z124" s="15"/>
      <c r="AA124" s="15"/>
      <c r="AB124" s="16" t="str">
        <f>IF(J124="Курсовые работы",J124,"")</f>
        <v/>
      </c>
      <c r="AC124" s="15"/>
      <c r="AD124" s="15"/>
      <c r="AE124" s="15"/>
      <c r="AF124" s="15"/>
      <c r="AG124" s="15"/>
      <c r="AH124" s="15"/>
      <c r="AI124" s="15" t="str">
        <f>IF(J124="Вебинар",N124,"")</f>
        <v/>
      </c>
      <c r="AJ124" s="15">
        <f>SUM(S124:AI124)</f>
        <v>0</v>
      </c>
    </row>
    <row r="125" spans="1:36" s="1" customFormat="1" hidden="1" x14ac:dyDescent="0.25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19">
        <f>G125</f>
        <v>0</v>
      </c>
      <c r="Q125" s="19">
        <f>I125</f>
        <v>0</v>
      </c>
      <c r="R125" s="18"/>
      <c r="S125" s="15" t="str">
        <f>IF(OR(J125="СПЗ",,J125="Лекции",),N125,"")</f>
        <v/>
      </c>
      <c r="T125" s="15" t="str">
        <f>IF(OR(J125="СПЗ",,J125="Семинары ИПЗ",),N125,"")</f>
        <v/>
      </c>
      <c r="U125" s="15" t="str">
        <f>IF(OR(J125="СПЗ",,J125="Консультации",),N125,"")</f>
        <v/>
      </c>
      <c r="V125" s="15"/>
      <c r="W125" s="15"/>
      <c r="X125" s="17" t="str">
        <f>IF(OR(J125="Зачеты",,J125="Зачет с оценкой"),IF(R125&lt;11,R125*0.2,R125*0.05+3),"")</f>
        <v/>
      </c>
      <c r="Y125" s="17" t="str">
        <f>IF(J125="Экзамены",IF(R125&lt;11,R125*0.3,R125*0.05+3),"")</f>
        <v/>
      </c>
      <c r="Z125" s="15"/>
      <c r="AA125" s="15"/>
      <c r="AB125" s="16" t="str">
        <f>IF(J125="Курсовые работы",J125,"")</f>
        <v/>
      </c>
      <c r="AC125" s="15"/>
      <c r="AD125" s="15"/>
      <c r="AE125" s="15"/>
      <c r="AF125" s="15"/>
      <c r="AG125" s="15"/>
      <c r="AH125" s="15"/>
      <c r="AI125" s="15" t="str">
        <f>IF(J125="Вебинар",N125,"")</f>
        <v/>
      </c>
      <c r="AJ125" s="15">
        <f>SUM(S125:AI125)</f>
        <v>0</v>
      </c>
    </row>
    <row r="126" spans="1:36" s="1" customFormat="1" hidden="1" x14ac:dyDescent="0.25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19">
        <f>G126</f>
        <v>0</v>
      </c>
      <c r="Q126" s="19">
        <f>I126</f>
        <v>0</v>
      </c>
      <c r="R126" s="18"/>
      <c r="S126" s="15" t="str">
        <f>IF(OR(J126="СПЗ",,J126="Лекции",),N126,"")</f>
        <v/>
      </c>
      <c r="T126" s="15" t="str">
        <f>IF(OR(J126="СПЗ",,J126="Семинары ИПЗ",),N126,"")</f>
        <v/>
      </c>
      <c r="U126" s="15" t="str">
        <f>IF(OR(J126="СПЗ",,J126="Консультации",),N126,"")</f>
        <v/>
      </c>
      <c r="V126" s="15"/>
      <c r="W126" s="15"/>
      <c r="X126" s="17" t="str">
        <f>IF(OR(J126="Зачеты",,J126="Зачет с оценкой"),IF(R126&lt;11,R126*0.2,R126*0.05+3),"")</f>
        <v/>
      </c>
      <c r="Y126" s="17" t="str">
        <f>IF(J126="Экзамены",IF(R126&lt;11,R126*0.3,R126*0.05+3),"")</f>
        <v/>
      </c>
      <c r="Z126" s="15"/>
      <c r="AA126" s="15"/>
      <c r="AB126" s="16" t="str">
        <f>IF(J126="Курсовые работы",J126,"")</f>
        <v/>
      </c>
      <c r="AC126" s="15"/>
      <c r="AD126" s="15"/>
      <c r="AE126" s="15"/>
      <c r="AF126" s="15"/>
      <c r="AG126" s="15"/>
      <c r="AH126" s="15"/>
      <c r="AI126" s="15" t="str">
        <f>IF(J126="Вебинар",N126,"")</f>
        <v/>
      </c>
      <c r="AJ126" s="15">
        <f>SUM(S126:AI126)</f>
        <v>0</v>
      </c>
    </row>
    <row r="127" spans="1:36" s="1" customFormat="1" hidden="1" x14ac:dyDescent="0.25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19">
        <f>G127</f>
        <v>0</v>
      </c>
      <c r="Q127" s="19">
        <f>I127</f>
        <v>0</v>
      </c>
      <c r="R127" s="18"/>
      <c r="S127" s="15" t="str">
        <f>IF(OR(J127="СПЗ",,J127="Лекции",),N127,"")</f>
        <v/>
      </c>
      <c r="T127" s="15" t="str">
        <f>IF(OR(J127="СПЗ",,J127="Семинары ИПЗ",),N127,"")</f>
        <v/>
      </c>
      <c r="U127" s="15" t="str">
        <f>IF(OR(J127="СПЗ",,J127="Консультации",),N127,"")</f>
        <v/>
      </c>
      <c r="V127" s="15"/>
      <c r="W127" s="15"/>
      <c r="X127" s="17" t="str">
        <f>IF(OR(J127="Зачеты",,J127="Зачет с оценкой"),IF(R127&lt;11,R127*0.2,R127*0.05+3),"")</f>
        <v/>
      </c>
      <c r="Y127" s="17" t="str">
        <f>IF(J127="Экзамены",IF(R127&lt;11,R127*0.3,R127*0.05+3),"")</f>
        <v/>
      </c>
      <c r="Z127" s="15"/>
      <c r="AA127" s="15"/>
      <c r="AB127" s="16" t="str">
        <f>IF(J127="Курсовые работы",J127,"")</f>
        <v/>
      </c>
      <c r="AC127" s="15"/>
      <c r="AD127" s="15"/>
      <c r="AE127" s="15"/>
      <c r="AF127" s="15"/>
      <c r="AG127" s="15"/>
      <c r="AH127" s="15"/>
      <c r="AI127" s="15" t="str">
        <f>IF(J127="Вебинар",N127,"")</f>
        <v/>
      </c>
      <c r="AJ127" s="15">
        <f>SUM(S127:AI127)</f>
        <v>0</v>
      </c>
    </row>
    <row r="128" spans="1:36" s="1" customFormat="1" hidden="1" x14ac:dyDescent="0.25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19">
        <f>G128</f>
        <v>0</v>
      </c>
      <c r="Q128" s="19">
        <f>I128</f>
        <v>0</v>
      </c>
      <c r="R128" s="18"/>
      <c r="S128" s="15" t="str">
        <f>IF(OR(J128="СПЗ",,J128="Лекции",),N128,"")</f>
        <v/>
      </c>
      <c r="T128" s="15" t="str">
        <f>IF(OR(J128="СПЗ",,J128="Семинары ИПЗ",),N128,"")</f>
        <v/>
      </c>
      <c r="U128" s="15" t="str">
        <f>IF(OR(J128="СПЗ",,J128="Консультации",),N128,"")</f>
        <v/>
      </c>
      <c r="V128" s="15"/>
      <c r="W128" s="15"/>
      <c r="X128" s="17" t="str">
        <f>IF(OR(J128="Зачеты",,J128="Зачет с оценкой"),IF(R128&lt;11,R128*0.2,R128*0.05+3),"")</f>
        <v/>
      </c>
      <c r="Y128" s="17" t="str">
        <f>IF(J128="Экзамены",IF(R128&lt;11,R128*0.3,R128*0.05+3),"")</f>
        <v/>
      </c>
      <c r="Z128" s="15"/>
      <c r="AA128" s="15"/>
      <c r="AB128" s="16" t="str">
        <f>IF(J128="Курсовые работы",J128,"")</f>
        <v/>
      </c>
      <c r="AC128" s="15"/>
      <c r="AD128" s="15"/>
      <c r="AE128" s="15"/>
      <c r="AF128" s="15"/>
      <c r="AG128" s="15"/>
      <c r="AH128" s="15"/>
      <c r="AI128" s="15" t="str">
        <f>IF(J128="Вебинар",N128,"")</f>
        <v/>
      </c>
      <c r="AJ128" s="15">
        <f>SUM(S128:AI128)</f>
        <v>0</v>
      </c>
    </row>
    <row r="129" spans="1:36" s="1" customFormat="1" hidden="1" x14ac:dyDescent="0.25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19">
        <f>G129</f>
        <v>0</v>
      </c>
      <c r="Q129" s="19">
        <f>I129</f>
        <v>0</v>
      </c>
      <c r="R129" s="18"/>
      <c r="S129" s="15" t="str">
        <f>IF(OR(J129="СПЗ",,J129="Лекции",),N129,"")</f>
        <v/>
      </c>
      <c r="T129" s="15" t="str">
        <f>IF(OR(J129="СПЗ",,J129="Семинары ИПЗ",),N129,"")</f>
        <v/>
      </c>
      <c r="U129" s="15" t="str">
        <f>IF(OR(J129="СПЗ",,J129="Консультации",),N129,"")</f>
        <v/>
      </c>
      <c r="V129" s="15"/>
      <c r="W129" s="15"/>
      <c r="X129" s="17" t="str">
        <f>IF(OR(J129="Зачеты",,J129="Зачет с оценкой"),IF(R129&lt;11,R129*0.2,R129*0.05+3),"")</f>
        <v/>
      </c>
      <c r="Y129" s="17" t="str">
        <f>IF(J129="Экзамены",IF(R129&lt;11,R129*0.3,R129*0.05+3),"")</f>
        <v/>
      </c>
      <c r="Z129" s="15"/>
      <c r="AA129" s="15"/>
      <c r="AB129" s="16" t="str">
        <f>IF(J129="Курсовые работы",J129,"")</f>
        <v/>
      </c>
      <c r="AC129" s="15"/>
      <c r="AD129" s="15"/>
      <c r="AE129" s="15"/>
      <c r="AF129" s="15"/>
      <c r="AG129" s="15"/>
      <c r="AH129" s="15"/>
      <c r="AI129" s="15" t="str">
        <f>IF(J129="Вебинар",N129,"")</f>
        <v/>
      </c>
      <c r="AJ129" s="15">
        <f>SUM(S129:AI129)</f>
        <v>0</v>
      </c>
    </row>
    <row r="130" spans="1:36" s="1" customFormat="1" hidden="1" x14ac:dyDescent="0.25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19">
        <f>G130</f>
        <v>0</v>
      </c>
      <c r="Q130" s="19">
        <f>I130</f>
        <v>0</v>
      </c>
      <c r="R130" s="18"/>
      <c r="S130" s="15" t="str">
        <f>IF(OR(J130="СПЗ",,J130="Лекции",),N130,"")</f>
        <v/>
      </c>
      <c r="T130" s="15" t="str">
        <f>IF(OR(J130="СПЗ",,J130="Семинары ИПЗ",),N130,"")</f>
        <v/>
      </c>
      <c r="U130" s="15" t="str">
        <f>IF(OR(J130="СПЗ",,J130="Консультации",),N130,"")</f>
        <v/>
      </c>
      <c r="V130" s="15"/>
      <c r="W130" s="15"/>
      <c r="X130" s="17" t="str">
        <f>IF(OR(J130="Зачеты",,J130="Зачет с оценкой"),IF(R130&lt;11,R130*0.2,R130*0.05+3),"")</f>
        <v/>
      </c>
      <c r="Y130" s="17" t="str">
        <f>IF(J130="Экзамены",IF(R130&lt;11,R130*0.3,R130*0.05+3),"")</f>
        <v/>
      </c>
      <c r="Z130" s="15"/>
      <c r="AA130" s="15"/>
      <c r="AB130" s="16" t="str">
        <f>IF(J130="Курсовые работы",J130,"")</f>
        <v/>
      </c>
      <c r="AC130" s="15"/>
      <c r="AD130" s="15"/>
      <c r="AE130" s="15"/>
      <c r="AF130" s="15"/>
      <c r="AG130" s="15"/>
      <c r="AH130" s="15"/>
      <c r="AI130" s="15" t="str">
        <f>IF(J130="Вебинар",N130,"")</f>
        <v/>
      </c>
      <c r="AJ130" s="15">
        <f>SUM(S130:AI130)</f>
        <v>0</v>
      </c>
    </row>
    <row r="131" spans="1:36" s="1" customFormat="1" hidden="1" x14ac:dyDescent="0.25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19">
        <f>G131</f>
        <v>0</v>
      </c>
      <c r="Q131" s="19">
        <f>I131</f>
        <v>0</v>
      </c>
      <c r="R131" s="18"/>
      <c r="S131" s="15" t="str">
        <f>IF(OR(J131="СПЗ",,J131="Лекции",),N131,"")</f>
        <v/>
      </c>
      <c r="T131" s="15" t="str">
        <f>IF(OR(J131="СПЗ",,J131="Семинары ИПЗ",),N131,"")</f>
        <v/>
      </c>
      <c r="U131" s="15" t="str">
        <f>IF(OR(J131="СПЗ",,J131="Консультации",),N131,"")</f>
        <v/>
      </c>
      <c r="V131" s="15"/>
      <c r="W131" s="15"/>
      <c r="X131" s="17" t="str">
        <f>IF(OR(J131="Зачеты",,J131="Зачет с оценкой"),IF(R131&lt;11,R131*0.2,R131*0.05+3),"")</f>
        <v/>
      </c>
      <c r="Y131" s="17" t="str">
        <f>IF(J131="Экзамены",IF(R131&lt;11,R131*0.3,R131*0.05+3),"")</f>
        <v/>
      </c>
      <c r="Z131" s="15"/>
      <c r="AA131" s="15"/>
      <c r="AB131" s="16" t="str">
        <f>IF(J131="Курсовые работы",J131,"")</f>
        <v/>
      </c>
      <c r="AC131" s="15"/>
      <c r="AD131" s="15"/>
      <c r="AE131" s="15"/>
      <c r="AF131" s="15"/>
      <c r="AG131" s="15"/>
      <c r="AH131" s="15"/>
      <c r="AI131" s="15" t="str">
        <f>IF(J131="Вебинар",N131,"")</f>
        <v/>
      </c>
      <c r="AJ131" s="15">
        <f>SUM(S131:AI131)</f>
        <v>0</v>
      </c>
    </row>
    <row r="132" spans="1:36" s="1" customFormat="1" hidden="1" x14ac:dyDescent="0.25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19">
        <f>G132</f>
        <v>0</v>
      </c>
      <c r="Q132" s="19">
        <f>I132</f>
        <v>0</v>
      </c>
      <c r="R132" s="18"/>
      <c r="S132" s="15" t="str">
        <f>IF(OR(J132="СПЗ",,J132="Лекции",),N132,"")</f>
        <v/>
      </c>
      <c r="T132" s="15" t="str">
        <f>IF(OR(J132="СПЗ",,J132="Семинары ИПЗ",),N132,"")</f>
        <v/>
      </c>
      <c r="U132" s="15" t="str">
        <f>IF(OR(J132="СПЗ",,J132="Консультации",),N132,"")</f>
        <v/>
      </c>
      <c r="V132" s="15"/>
      <c r="W132" s="15"/>
      <c r="X132" s="17" t="str">
        <f>IF(OR(J132="Зачеты",,J132="Зачет с оценкой"),IF(R132&lt;11,R132*0.2,R132*0.05+3),"")</f>
        <v/>
      </c>
      <c r="Y132" s="17" t="str">
        <f>IF(J132="Экзамены",IF(R132&lt;11,R132*0.3,R132*0.05+3),"")</f>
        <v/>
      </c>
      <c r="Z132" s="15"/>
      <c r="AA132" s="15"/>
      <c r="AB132" s="16" t="str">
        <f>IF(J132="Курсовые работы",J132,"")</f>
        <v/>
      </c>
      <c r="AC132" s="15"/>
      <c r="AD132" s="15"/>
      <c r="AE132" s="15"/>
      <c r="AF132" s="15"/>
      <c r="AG132" s="15"/>
      <c r="AH132" s="15"/>
      <c r="AI132" s="15" t="str">
        <f>IF(J132="Вебинар",N132,"")</f>
        <v/>
      </c>
      <c r="AJ132" s="15">
        <f>SUM(S132:AI132)</f>
        <v>0</v>
      </c>
    </row>
    <row r="133" spans="1:36" s="1" customFormat="1" hidden="1" x14ac:dyDescent="0.25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19">
        <f>G133</f>
        <v>0</v>
      </c>
      <c r="Q133" s="19">
        <f>I133</f>
        <v>0</v>
      </c>
      <c r="R133" s="18"/>
      <c r="S133" s="15" t="str">
        <f>IF(OR(J133="СПЗ",,J133="Лекции",),N133,"")</f>
        <v/>
      </c>
      <c r="T133" s="15" t="str">
        <f>IF(OR(J133="СПЗ",,J133="Семинары ИПЗ",),N133,"")</f>
        <v/>
      </c>
      <c r="U133" s="15" t="str">
        <f>IF(OR(J133="СПЗ",,J133="Консультации",),N133,"")</f>
        <v/>
      </c>
      <c r="V133" s="15"/>
      <c r="W133" s="15"/>
      <c r="X133" s="17" t="str">
        <f>IF(OR(J133="Зачеты",,J133="Зачет с оценкой"),IF(R133&lt;11,R133*0.2,R133*0.05+3),"")</f>
        <v/>
      </c>
      <c r="Y133" s="17" t="str">
        <f>IF(J133="Экзамены",IF(R133&lt;11,R133*0.3,R133*0.05+3),"")</f>
        <v/>
      </c>
      <c r="Z133" s="15"/>
      <c r="AA133" s="15"/>
      <c r="AB133" s="16" t="str">
        <f>IF(J133="Курсовые работы",J133,"")</f>
        <v/>
      </c>
      <c r="AC133" s="15"/>
      <c r="AD133" s="15"/>
      <c r="AE133" s="15"/>
      <c r="AF133" s="15"/>
      <c r="AG133" s="15"/>
      <c r="AH133" s="15"/>
      <c r="AI133" s="15" t="str">
        <f>IF(J133="Вебинар",N133,"")</f>
        <v/>
      </c>
      <c r="AJ133" s="15">
        <f>SUM(S133:AI133)</f>
        <v>0</v>
      </c>
    </row>
    <row r="134" spans="1:36" s="1" customFormat="1" hidden="1" x14ac:dyDescent="0.25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19">
        <f>G134</f>
        <v>0</v>
      </c>
      <c r="Q134" s="19">
        <f>I134</f>
        <v>0</v>
      </c>
      <c r="R134" s="18"/>
      <c r="S134" s="15" t="str">
        <f>IF(OR(J134="СПЗ",,J134="Лекции",),N134,"")</f>
        <v/>
      </c>
      <c r="T134" s="15" t="str">
        <f>IF(OR(J134="СПЗ",,J134="Семинары ИПЗ",),N134,"")</f>
        <v/>
      </c>
      <c r="U134" s="15" t="str">
        <f>IF(OR(J134="СПЗ",,J134="Консультации",),N134,"")</f>
        <v/>
      </c>
      <c r="V134" s="15"/>
      <c r="W134" s="15"/>
      <c r="X134" s="17" t="str">
        <f>IF(OR(J134="Зачеты",,J134="Зачет с оценкой"),IF(R134&lt;11,R134*0.2,R134*0.05+3),"")</f>
        <v/>
      </c>
      <c r="Y134" s="17" t="str">
        <f>IF(J134="Экзамены",IF(R134&lt;11,R134*0.3,R134*0.05+3),"")</f>
        <v/>
      </c>
      <c r="Z134" s="15"/>
      <c r="AA134" s="15"/>
      <c r="AB134" s="16" t="str">
        <f>IF(J134="Курсовые работы",J134,"")</f>
        <v/>
      </c>
      <c r="AC134" s="15"/>
      <c r="AD134" s="15"/>
      <c r="AE134" s="15"/>
      <c r="AF134" s="15"/>
      <c r="AG134" s="15"/>
      <c r="AH134" s="15"/>
      <c r="AI134" s="15" t="str">
        <f>IF(J134="Вебинар",N134,"")</f>
        <v/>
      </c>
      <c r="AJ134" s="15">
        <f>SUM(S134:AI134)</f>
        <v>0</v>
      </c>
    </row>
    <row r="135" spans="1:36" s="1" customFormat="1" hidden="1" x14ac:dyDescent="0.25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19">
        <f>G135</f>
        <v>0</v>
      </c>
      <c r="Q135" s="19">
        <f>I135</f>
        <v>0</v>
      </c>
      <c r="R135" s="18"/>
      <c r="S135" s="15" t="str">
        <f>IF(OR(J135="СПЗ",,J135="Лекции",),N135,"")</f>
        <v/>
      </c>
      <c r="T135" s="15" t="str">
        <f>IF(OR(J135="СПЗ",,J135="Семинары ИПЗ",),N135,"")</f>
        <v/>
      </c>
      <c r="U135" s="15" t="str">
        <f>IF(OR(J135="СПЗ",,J135="Консультации",),N135,"")</f>
        <v/>
      </c>
      <c r="V135" s="15"/>
      <c r="W135" s="15"/>
      <c r="X135" s="17" t="str">
        <f>IF(OR(J135="Зачеты",,J135="Зачет с оценкой"),IF(R135&lt;11,R135*0.2,R135*0.05+3),"")</f>
        <v/>
      </c>
      <c r="Y135" s="17" t="str">
        <f>IF(J135="Экзамены",IF(R135&lt;11,R135*0.3,R135*0.05+3),"")</f>
        <v/>
      </c>
      <c r="Z135" s="15"/>
      <c r="AA135" s="15"/>
      <c r="AB135" s="16" t="str">
        <f>IF(J135="Курсовые работы",J135,"")</f>
        <v/>
      </c>
      <c r="AC135" s="15"/>
      <c r="AD135" s="15"/>
      <c r="AE135" s="15"/>
      <c r="AF135" s="15"/>
      <c r="AG135" s="15"/>
      <c r="AH135" s="15"/>
      <c r="AI135" s="15" t="str">
        <f>IF(J135="Вебинар",N135,"")</f>
        <v/>
      </c>
      <c r="AJ135" s="15">
        <f>SUM(S135:AI135)</f>
        <v>0</v>
      </c>
    </row>
    <row r="136" spans="1:36" s="1" customFormat="1" hidden="1" x14ac:dyDescent="0.25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19">
        <f>G136</f>
        <v>0</v>
      </c>
      <c r="Q136" s="19">
        <f>I136</f>
        <v>0</v>
      </c>
      <c r="R136" s="18"/>
      <c r="S136" s="15" t="str">
        <f>IF(OR(J136="СПЗ",,J136="Лекции",),N136,"")</f>
        <v/>
      </c>
      <c r="T136" s="15" t="str">
        <f>IF(OR(J136="СПЗ",,J136="Семинары ИПЗ",),N136,"")</f>
        <v/>
      </c>
      <c r="U136" s="15" t="str">
        <f>IF(OR(J136="СПЗ",,J136="Консультации",),N136,"")</f>
        <v/>
      </c>
      <c r="V136" s="15"/>
      <c r="W136" s="15"/>
      <c r="X136" s="17" t="str">
        <f>IF(OR(J136="Зачеты",,J136="Зачет с оценкой"),IF(R136&lt;11,R136*0.2,R136*0.05+3),"")</f>
        <v/>
      </c>
      <c r="Y136" s="17" t="str">
        <f>IF(J136="Экзамены",IF(R136&lt;11,R136*0.3,R136*0.05+3),"")</f>
        <v/>
      </c>
      <c r="Z136" s="15"/>
      <c r="AA136" s="15"/>
      <c r="AB136" s="16" t="str">
        <f>IF(J136="Курсовые работы",J136,"")</f>
        <v/>
      </c>
      <c r="AC136" s="15"/>
      <c r="AD136" s="15"/>
      <c r="AE136" s="15"/>
      <c r="AF136" s="15"/>
      <c r="AG136" s="15"/>
      <c r="AH136" s="15"/>
      <c r="AI136" s="15" t="str">
        <f>IF(J136="Вебинар",N136,"")</f>
        <v/>
      </c>
      <c r="AJ136" s="15">
        <f>SUM(S136:AI136)</f>
        <v>0</v>
      </c>
    </row>
    <row r="137" spans="1:36" s="1" customFormat="1" hidden="1" x14ac:dyDescent="0.25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19">
        <f>G137</f>
        <v>0</v>
      </c>
      <c r="Q137" s="19">
        <f>I137</f>
        <v>0</v>
      </c>
      <c r="R137" s="18"/>
      <c r="S137" s="15" t="str">
        <f>IF(OR(J137="СПЗ",,J137="Лекции",),N137,"")</f>
        <v/>
      </c>
      <c r="T137" s="15" t="str">
        <f>IF(OR(J137="СПЗ",,J137="Семинары ИПЗ",),N137,"")</f>
        <v/>
      </c>
      <c r="U137" s="15" t="str">
        <f>IF(OR(J137="СПЗ",,J137="Консультации",),N137,"")</f>
        <v/>
      </c>
      <c r="V137" s="15"/>
      <c r="W137" s="15"/>
      <c r="X137" s="17" t="str">
        <f>IF(OR(J137="Зачеты",,J137="Зачет с оценкой"),IF(R137&lt;11,R137*0.2,R137*0.05+3),"")</f>
        <v/>
      </c>
      <c r="Y137" s="17" t="str">
        <f>IF(J137="Экзамены",IF(R137&lt;11,R137*0.3,R137*0.05+3),"")</f>
        <v/>
      </c>
      <c r="Z137" s="15"/>
      <c r="AA137" s="15"/>
      <c r="AB137" s="16" t="str">
        <f>IF(J137="Курсовые работы",J137,"")</f>
        <v/>
      </c>
      <c r="AC137" s="15"/>
      <c r="AD137" s="15"/>
      <c r="AE137" s="15"/>
      <c r="AF137" s="15"/>
      <c r="AG137" s="15"/>
      <c r="AH137" s="15"/>
      <c r="AI137" s="15" t="str">
        <f>IF(J137="Вебинар",N137,"")</f>
        <v/>
      </c>
      <c r="AJ137" s="15">
        <f>SUM(S137:AI137)</f>
        <v>0</v>
      </c>
    </row>
    <row r="138" spans="1:36" s="1" customFormat="1" hidden="1" x14ac:dyDescent="0.25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19">
        <f>G138</f>
        <v>0</v>
      </c>
      <c r="Q138" s="19">
        <f>I138</f>
        <v>0</v>
      </c>
      <c r="R138" s="18"/>
      <c r="S138" s="15" t="str">
        <f>IF(OR(J138="СПЗ",,J138="Лекции",),N138,"")</f>
        <v/>
      </c>
      <c r="T138" s="15" t="str">
        <f>IF(OR(J138="СПЗ",,J138="Семинары ИПЗ",),N138,"")</f>
        <v/>
      </c>
      <c r="U138" s="15" t="str">
        <f>IF(OR(J138="СПЗ",,J138="Консультации",),N138,"")</f>
        <v/>
      </c>
      <c r="V138" s="15"/>
      <c r="W138" s="15"/>
      <c r="X138" s="17" t="str">
        <f>IF(OR(J138="Зачеты",,J138="Зачет с оценкой"),IF(R138&lt;11,R138*0.2,R138*0.05+3),"")</f>
        <v/>
      </c>
      <c r="Y138" s="17" t="str">
        <f>IF(J138="Экзамены",IF(R138&lt;11,R138*0.3,R138*0.05+3),"")</f>
        <v/>
      </c>
      <c r="Z138" s="15"/>
      <c r="AA138" s="15"/>
      <c r="AB138" s="16" t="str">
        <f>IF(J138="Курсовые работы",J138,"")</f>
        <v/>
      </c>
      <c r="AC138" s="15"/>
      <c r="AD138" s="15"/>
      <c r="AE138" s="15"/>
      <c r="AF138" s="15"/>
      <c r="AG138" s="15"/>
      <c r="AH138" s="15"/>
      <c r="AI138" s="15" t="str">
        <f>IF(J138="Вебинар",N138,"")</f>
        <v/>
      </c>
      <c r="AJ138" s="15">
        <f>SUM(S138:AI138)</f>
        <v>0</v>
      </c>
    </row>
    <row r="139" spans="1:36" s="1" customFormat="1" hidden="1" x14ac:dyDescent="0.25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19">
        <f>G139</f>
        <v>0</v>
      </c>
      <c r="Q139" s="19">
        <f>I139</f>
        <v>0</v>
      </c>
      <c r="R139" s="18"/>
      <c r="S139" s="15" t="str">
        <f>IF(OR(J139="СПЗ",,J139="Лекции",),N139,"")</f>
        <v/>
      </c>
      <c r="T139" s="15" t="str">
        <f>IF(OR(J139="СПЗ",,J139="Семинары ИПЗ",),N139,"")</f>
        <v/>
      </c>
      <c r="U139" s="15" t="str">
        <f>IF(OR(J139="СПЗ",,J139="Консультации",),N139,"")</f>
        <v/>
      </c>
      <c r="V139" s="15"/>
      <c r="W139" s="15"/>
      <c r="X139" s="17" t="str">
        <f>IF(OR(J139="Зачеты",,J139="Зачет с оценкой"),IF(R139&lt;11,R139*0.2,R139*0.05+3),"")</f>
        <v/>
      </c>
      <c r="Y139" s="17" t="str">
        <f>IF(J139="Экзамены",IF(R139&lt;11,R139*0.3,R139*0.05+3),"")</f>
        <v/>
      </c>
      <c r="Z139" s="15"/>
      <c r="AA139" s="15"/>
      <c r="AB139" s="16" t="str">
        <f>IF(J139="Курсовые работы",J139,"")</f>
        <v/>
      </c>
      <c r="AC139" s="15"/>
      <c r="AD139" s="15"/>
      <c r="AE139" s="15"/>
      <c r="AF139" s="15"/>
      <c r="AG139" s="15"/>
      <c r="AH139" s="15"/>
      <c r="AI139" s="15" t="str">
        <f>IF(J139="Вебинар",N139,"")</f>
        <v/>
      </c>
      <c r="AJ139" s="15">
        <f>SUM(S139:AI139)</f>
        <v>0</v>
      </c>
    </row>
    <row r="140" spans="1:36" s="1" customFormat="1" hidden="1" x14ac:dyDescent="0.25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19">
        <f>G140</f>
        <v>0</v>
      </c>
      <c r="Q140" s="19">
        <f>I140</f>
        <v>0</v>
      </c>
      <c r="R140" s="18"/>
      <c r="S140" s="15" t="str">
        <f>IF(OR(J140="СПЗ",,J140="Лекции",),N140,"")</f>
        <v/>
      </c>
      <c r="T140" s="15" t="str">
        <f>IF(OR(J140="СПЗ",,J140="Семинары ИПЗ",),N140,"")</f>
        <v/>
      </c>
      <c r="U140" s="15" t="str">
        <f>IF(OR(J140="СПЗ",,J140="Консультации",),N140,"")</f>
        <v/>
      </c>
      <c r="V140" s="15"/>
      <c r="W140" s="15"/>
      <c r="X140" s="17" t="str">
        <f>IF(OR(J140="Зачеты",,J140="Зачет с оценкой"),IF(R140&lt;11,R140*0.2,R140*0.05+3),"")</f>
        <v/>
      </c>
      <c r="Y140" s="17" t="str">
        <f>IF(J140="Экзамены",IF(R140&lt;11,R140*0.3,R140*0.05+3),"")</f>
        <v/>
      </c>
      <c r="Z140" s="15"/>
      <c r="AA140" s="15"/>
      <c r="AB140" s="16" t="str">
        <f>IF(J140="Курсовые работы",J140,"")</f>
        <v/>
      </c>
      <c r="AC140" s="15"/>
      <c r="AD140" s="15"/>
      <c r="AE140" s="15"/>
      <c r="AF140" s="15"/>
      <c r="AG140" s="15"/>
      <c r="AH140" s="15"/>
      <c r="AI140" s="15" t="str">
        <f>IF(J140="Вебинар",N140,"")</f>
        <v/>
      </c>
      <c r="AJ140" s="15">
        <f>SUM(S140:AI140)</f>
        <v>0</v>
      </c>
    </row>
    <row r="141" spans="1:36" s="1" customFormat="1" hidden="1" x14ac:dyDescent="0.25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19">
        <f>G141</f>
        <v>0</v>
      </c>
      <c r="Q141" s="19">
        <f>I141</f>
        <v>0</v>
      </c>
      <c r="R141" s="18"/>
      <c r="S141" s="15" t="str">
        <f>IF(OR(J141="СПЗ",,J141="Лекции",),N141,"")</f>
        <v/>
      </c>
      <c r="T141" s="15" t="str">
        <f>IF(OR(J141="СПЗ",,J141="Семинары ИПЗ",),N141,"")</f>
        <v/>
      </c>
      <c r="U141" s="15" t="str">
        <f>IF(OR(J141="СПЗ",,J141="Консультации",),N141,"")</f>
        <v/>
      </c>
      <c r="V141" s="15"/>
      <c r="W141" s="15"/>
      <c r="X141" s="17" t="str">
        <f>IF(OR(J141="Зачеты",,J141="Зачет с оценкой"),IF(R141&lt;11,R141*0.2,R141*0.05+3),"")</f>
        <v/>
      </c>
      <c r="Y141" s="17" t="str">
        <f>IF(J141="Экзамены",IF(R141&lt;11,R141*0.3,R141*0.05+3),"")</f>
        <v/>
      </c>
      <c r="Z141" s="15"/>
      <c r="AA141" s="15"/>
      <c r="AB141" s="16" t="str">
        <f>IF(J141="Курсовые работы",J141,"")</f>
        <v/>
      </c>
      <c r="AC141" s="15"/>
      <c r="AD141" s="15"/>
      <c r="AE141" s="15"/>
      <c r="AF141" s="15"/>
      <c r="AG141" s="15"/>
      <c r="AH141" s="15"/>
      <c r="AI141" s="15" t="str">
        <f>IF(J141="Вебинар",N141,"")</f>
        <v/>
      </c>
      <c r="AJ141" s="15">
        <f>SUM(S141:AI141)</f>
        <v>0</v>
      </c>
    </row>
    <row r="142" spans="1:36" s="1" customFormat="1" hidden="1" x14ac:dyDescent="0.25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19">
        <f>G142</f>
        <v>0</v>
      </c>
      <c r="Q142" s="19">
        <f>I142</f>
        <v>0</v>
      </c>
      <c r="R142" s="18"/>
      <c r="S142" s="15" t="str">
        <f>IF(OR(J142="СПЗ",,J142="Лекции",),N142,"")</f>
        <v/>
      </c>
      <c r="T142" s="15" t="str">
        <f>IF(OR(J142="СПЗ",,J142="Семинары ИПЗ",),N142,"")</f>
        <v/>
      </c>
      <c r="U142" s="15" t="str">
        <f>IF(OR(J142="СПЗ",,J142="Консультации",),N142,"")</f>
        <v/>
      </c>
      <c r="V142" s="15"/>
      <c r="W142" s="15"/>
      <c r="X142" s="17" t="str">
        <f>IF(OR(J142="Зачеты",,J142="Зачет с оценкой"),IF(R142&lt;11,R142*0.2,R142*0.05+3),"")</f>
        <v/>
      </c>
      <c r="Y142" s="17" t="str">
        <f>IF(J142="Экзамены",IF(R142&lt;11,R142*0.3,R142*0.05+3),"")</f>
        <v/>
      </c>
      <c r="Z142" s="15"/>
      <c r="AA142" s="15"/>
      <c r="AB142" s="16" t="str">
        <f>IF(J142="Курсовые работы",J142,"")</f>
        <v/>
      </c>
      <c r="AC142" s="15"/>
      <c r="AD142" s="15"/>
      <c r="AE142" s="15"/>
      <c r="AF142" s="15"/>
      <c r="AG142" s="15"/>
      <c r="AH142" s="15"/>
      <c r="AI142" s="15" t="str">
        <f>IF(J142="Вебинар",N142,"")</f>
        <v/>
      </c>
      <c r="AJ142" s="15">
        <f>SUM(S142:AI142)</f>
        <v>0</v>
      </c>
    </row>
    <row r="143" spans="1:36" s="1" customFormat="1" hidden="1" x14ac:dyDescent="0.25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19">
        <f>G143</f>
        <v>0</v>
      </c>
      <c r="Q143" s="19">
        <f>I143</f>
        <v>0</v>
      </c>
      <c r="R143" s="18"/>
      <c r="S143" s="15" t="str">
        <f>IF(OR(J143="СПЗ",,J143="Лекции",),N143,"")</f>
        <v/>
      </c>
      <c r="T143" s="15" t="str">
        <f>IF(OR(J143="СПЗ",,J143="Семинары ИПЗ",),N143,"")</f>
        <v/>
      </c>
      <c r="U143" s="15" t="str">
        <f>IF(OR(J143="СПЗ",,J143="Консультации",),N143,"")</f>
        <v/>
      </c>
      <c r="V143" s="15"/>
      <c r="W143" s="15"/>
      <c r="X143" s="17" t="str">
        <f>IF(OR(J143="Зачеты",,J143="Зачет с оценкой"),IF(R143&lt;11,R143*0.2,R143*0.05+3),"")</f>
        <v/>
      </c>
      <c r="Y143" s="17" t="str">
        <f>IF(J143="Экзамены",IF(R143&lt;11,R143*0.3,R143*0.05+3),"")</f>
        <v/>
      </c>
      <c r="Z143" s="15"/>
      <c r="AA143" s="15"/>
      <c r="AB143" s="16" t="str">
        <f>IF(J143="Курсовые работы",J143,"")</f>
        <v/>
      </c>
      <c r="AC143" s="15"/>
      <c r="AD143" s="15"/>
      <c r="AE143" s="15"/>
      <c r="AF143" s="15"/>
      <c r="AG143" s="15"/>
      <c r="AH143" s="15"/>
      <c r="AI143" s="15" t="str">
        <f>IF(J143="Вебинар",N143,"")</f>
        <v/>
      </c>
      <c r="AJ143" s="15">
        <f>SUM(S143:AI143)</f>
        <v>0</v>
      </c>
    </row>
    <row r="144" spans="1:36" s="1" customFormat="1" hidden="1" x14ac:dyDescent="0.25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19">
        <f>G144</f>
        <v>0</v>
      </c>
      <c r="Q144" s="19">
        <f>I144</f>
        <v>0</v>
      </c>
      <c r="R144" s="18"/>
      <c r="S144" s="15" t="str">
        <f>IF(OR(J144="СПЗ",,J144="Лекции",),N144,"")</f>
        <v/>
      </c>
      <c r="T144" s="15" t="str">
        <f>IF(OR(J144="СПЗ",,J144="Семинары ИПЗ",),N144,"")</f>
        <v/>
      </c>
      <c r="U144" s="15" t="str">
        <f>IF(OR(J144="СПЗ",,J144="Консультации",),N144,"")</f>
        <v/>
      </c>
      <c r="V144" s="15"/>
      <c r="W144" s="15"/>
      <c r="X144" s="17" t="str">
        <f>IF(OR(J144="Зачеты",,J144="Зачет с оценкой"),IF(R144&lt;11,R144*0.2,R144*0.05+3),"")</f>
        <v/>
      </c>
      <c r="Y144" s="17" t="str">
        <f>IF(J144="Экзамены",IF(R144&lt;11,R144*0.3,R144*0.05+3),"")</f>
        <v/>
      </c>
      <c r="Z144" s="15"/>
      <c r="AA144" s="15"/>
      <c r="AB144" s="16" t="str">
        <f>IF(J144="Курсовые работы",J144,"")</f>
        <v/>
      </c>
      <c r="AC144" s="15"/>
      <c r="AD144" s="15"/>
      <c r="AE144" s="15"/>
      <c r="AF144" s="15"/>
      <c r="AG144" s="15"/>
      <c r="AH144" s="15"/>
      <c r="AI144" s="15" t="str">
        <f>IF(J144="Вебинар",N144,"")</f>
        <v/>
      </c>
      <c r="AJ144" s="15">
        <f>SUM(S144:AI144)</f>
        <v>0</v>
      </c>
    </row>
    <row r="145" spans="1:39" s="1" customFormat="1" x14ac:dyDescent="0.2">
      <c r="A145" s="14"/>
      <c r="B145" s="14"/>
      <c r="C145" s="14"/>
      <c r="D145" s="13" t="s">
        <v>5</v>
      </c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1"/>
      <c r="S145" s="10">
        <f>SUM(S11:S144)</f>
        <v>12</v>
      </c>
      <c r="T145" s="10">
        <f>SUM(T11:T144)</f>
        <v>76</v>
      </c>
      <c r="U145" s="10">
        <f>SUM(U11:U144)</f>
        <v>0</v>
      </c>
      <c r="V145" s="10">
        <f>SUM(V11:V144)</f>
        <v>0</v>
      </c>
      <c r="W145" s="10">
        <f>SUM(W11:W144)</f>
        <v>0</v>
      </c>
      <c r="X145" s="10">
        <f>SUM(X11:X144)</f>
        <v>0</v>
      </c>
      <c r="Y145" s="10">
        <f>SUM(Y11:Y144)</f>
        <v>0</v>
      </c>
      <c r="Z145" s="10">
        <f>SUM(Z11:Z144)</f>
        <v>0</v>
      </c>
      <c r="AA145" s="10">
        <f>SUM(AA11:AA144)</f>
        <v>0</v>
      </c>
      <c r="AB145" s="10">
        <f>SUM(AB11:AB144)</f>
        <v>0</v>
      </c>
      <c r="AC145" s="10">
        <f>SUM(AC11:AC144)</f>
        <v>0</v>
      </c>
      <c r="AD145" s="10">
        <f>SUM(AD11:AD144)</f>
        <v>0</v>
      </c>
      <c r="AE145" s="10">
        <f>SUM(AE11:AE144)</f>
        <v>0</v>
      </c>
      <c r="AF145" s="10">
        <f>SUM(AF11:AF144)</f>
        <v>0</v>
      </c>
      <c r="AG145" s="10">
        <f>SUM(AG11:AG144)</f>
        <v>0</v>
      </c>
      <c r="AH145" s="10">
        <f>SUM(AH11:AH144)</f>
        <v>0</v>
      </c>
      <c r="AI145" s="10">
        <f>SUM(AI11:AI144)</f>
        <v>0</v>
      </c>
      <c r="AJ145" s="10">
        <f>SUM(AJ11:AJ144)</f>
        <v>88</v>
      </c>
    </row>
    <row r="146" spans="1:39" s="1" customFormat="1" x14ac:dyDescent="0.25">
      <c r="A146" s="9"/>
      <c r="B146" s="9"/>
      <c r="C146" s="9"/>
      <c r="D146" s="8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</row>
    <row r="147" spans="1:39" s="1" customFormat="1" x14ac:dyDescent="0.25">
      <c r="A147" s="9"/>
      <c r="B147" s="9"/>
      <c r="C147" s="9"/>
      <c r="D147" s="8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7" t="s">
        <v>4</v>
      </c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</row>
    <row r="148" spans="1:39" s="1" customFormat="1" x14ac:dyDescent="0.25">
      <c r="A148" s="9"/>
      <c r="B148" s="9"/>
      <c r="C148" s="9"/>
      <c r="D148" s="8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7" t="s">
        <v>3</v>
      </c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</row>
    <row r="149" spans="1:39" s="1" customFormat="1" x14ac:dyDescent="0.25">
      <c r="A149" s="9"/>
      <c r="B149" s="9"/>
      <c r="C149" s="9"/>
      <c r="D149" s="8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7" t="s">
        <v>2</v>
      </c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</row>
    <row r="150" spans="1:39" s="1" customFormat="1" x14ac:dyDescent="0.25">
      <c r="A150" s="9"/>
      <c r="B150" s="9"/>
      <c r="C150" s="9"/>
      <c r="D150" s="8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7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</row>
    <row r="151" spans="1:39" s="1" customFormat="1" x14ac:dyDescent="0.25">
      <c r="A151" s="9"/>
      <c r="B151" s="9"/>
      <c r="C151" s="9"/>
      <c r="D151" s="8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7" t="s">
        <v>1</v>
      </c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</row>
    <row r="152" spans="1:39" s="1" customFormat="1" x14ac:dyDescent="0.25">
      <c r="A152" s="5"/>
      <c r="B152" s="5"/>
      <c r="C152" s="5"/>
      <c r="D152" s="4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M152" s="1" t="s">
        <v>0</v>
      </c>
    </row>
  </sheetData>
  <autoFilter ref="D10:AJ145">
    <filterColumn colId="0">
      <customFilters>
        <customFilter operator="notEqual" val=" "/>
      </customFilters>
    </filterColumn>
  </autoFilter>
  <mergeCells count="35">
    <mergeCell ref="X6:X7"/>
    <mergeCell ref="Y6:Y7"/>
    <mergeCell ref="Z6:AB6"/>
    <mergeCell ref="AC6:AD7"/>
    <mergeCell ref="AE6:AE7"/>
    <mergeCell ref="AF6:AF7"/>
    <mergeCell ref="W6:W7"/>
    <mergeCell ref="AF8:AF9"/>
    <mergeCell ref="AG8:AG9"/>
    <mergeCell ref="AH8:AI8"/>
    <mergeCell ref="AG6:AG7"/>
    <mergeCell ref="AH6:AH7"/>
    <mergeCell ref="AI6:AI7"/>
    <mergeCell ref="AC8:AD8"/>
    <mergeCell ref="AE8:AE9"/>
    <mergeCell ref="AJ6:AJ9"/>
    <mergeCell ref="S8:V8"/>
    <mergeCell ref="W8:W9"/>
    <mergeCell ref="X8:AA8"/>
    <mergeCell ref="AB8:AB9"/>
    <mergeCell ref="R6:R9"/>
    <mergeCell ref="S6:S7"/>
    <mergeCell ref="T6:T7"/>
    <mergeCell ref="U6:U7"/>
    <mergeCell ref="V6:V7"/>
    <mergeCell ref="A1:AJ1"/>
    <mergeCell ref="A2:AJ2"/>
    <mergeCell ref="T3:Y3"/>
    <mergeCell ref="A5:AJ5"/>
    <mergeCell ref="A6:A9"/>
    <mergeCell ref="B6:B9"/>
    <mergeCell ref="C6:C9"/>
    <mergeCell ref="D6:D9"/>
    <mergeCell ref="P6:P9"/>
    <mergeCell ref="Q6:Q9"/>
  </mergeCells>
  <conditionalFormatting sqref="AE11:AH144 AJ11:AJ144">
    <cfRule type="containsText" dxfId="0" priority="1" operator="containsText" text="УКАЗАТЬ УРОВЕНЬ!!!">
      <formula>NOT(ISERROR(SEARCH("УКАЗАТЬ УРОВЕНЬ!!!",AE11)))</formula>
    </cfRule>
  </conditionalFormatting>
  <pageMargins left="0.7" right="0.7" top="0.75" bottom="0.75" header="0.3" footer="0.3"/>
  <pageSetup paperSize="9" scale="56" fitToHeight="0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Преображенский</vt:lpstr>
      <vt:lpstr>Преображенский!Область_печати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Даова Джамиля Зурабовна</dc:creator>
  <cp:lastModifiedBy>Даова Джамиля Зурабовна</cp:lastModifiedBy>
  <dcterms:created xsi:type="dcterms:W3CDTF">2022-12-19T13:17:23Z</dcterms:created>
  <dcterms:modified xsi:type="dcterms:W3CDTF">2022-12-19T13:22:02Z</dcterms:modified>
</cp:coreProperties>
</file>