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1_{672A42F7-DC98-FE40-94DB-EBF7D240CA18}" xr6:coauthVersionLast="36" xr6:coauthVersionMax="36" xr10:uidLastSave="{00000000-0000-0000-0000-000000000000}"/>
  <bookViews>
    <workbookView xWindow="0" yWindow="460" windowWidth="28800" windowHeight="16620" activeTab="3" xr2:uid="{53C1F30B-A7CA-8645-96AA-AF3330D7C9B9}"/>
  </bookViews>
  <sheets>
    <sheet name="Basking Ridge Household Income" sheetId="1" r:id="rId1"/>
    <sheet name="Somerset County HS Grad Rate" sheetId="3" r:id="rId2"/>
    <sheet name="BR HH Income vs. HS Grad Rate" sheetId="5" r:id="rId3"/>
    <sheet name="Baltimore City Household Income" sheetId="2" r:id="rId4"/>
    <sheet name="Baltimore County HS Grad Rate" sheetId="6" r:id="rId5"/>
    <sheet name="Baltimore HH Income vs. HS Grad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7" l="1"/>
  <c r="N4" i="7"/>
  <c r="M4" i="7"/>
  <c r="L4" i="7"/>
  <c r="K4" i="7"/>
  <c r="C3" i="6"/>
  <c r="E3" i="6"/>
  <c r="F3" i="6"/>
  <c r="G3" i="6"/>
  <c r="D3" i="6"/>
  <c r="G4" i="7" l="1"/>
  <c r="F4" i="7"/>
  <c r="E4" i="7"/>
  <c r="D4" i="7"/>
  <c r="C4" i="7"/>
  <c r="E3" i="2"/>
  <c r="F3" i="2"/>
  <c r="G3" i="2"/>
  <c r="D3" i="2"/>
  <c r="C3" i="2"/>
  <c r="O3" i="5"/>
  <c r="N3" i="5"/>
  <c r="M3" i="5"/>
  <c r="L3" i="5"/>
  <c r="K3" i="5"/>
  <c r="G5" i="5"/>
  <c r="D5" i="5"/>
  <c r="G4" i="5"/>
  <c r="F4" i="5"/>
  <c r="E4" i="5"/>
  <c r="D4" i="5"/>
  <c r="G3" i="5"/>
  <c r="F3" i="5"/>
  <c r="F7" i="5" s="1"/>
  <c r="E3" i="5"/>
  <c r="D3" i="5"/>
  <c r="D7" i="5" s="1"/>
  <c r="C3" i="5"/>
  <c r="C7" i="5" s="1"/>
  <c r="C3" i="3"/>
  <c r="D3" i="3"/>
  <c r="E3" i="3"/>
  <c r="F3" i="3"/>
  <c r="G3" i="3"/>
  <c r="D4" i="1"/>
  <c r="D5" i="1"/>
  <c r="D3" i="1"/>
  <c r="D7" i="1" s="1"/>
  <c r="E4" i="1"/>
  <c r="E7" i="1" s="1"/>
  <c r="E3" i="1"/>
  <c r="C3" i="1"/>
  <c r="C7" i="1" s="1"/>
  <c r="F4" i="1"/>
  <c r="F3" i="1"/>
  <c r="F7" i="1" l="1"/>
  <c r="E7" i="5"/>
  <c r="G7" i="5"/>
  <c r="G4" i="1"/>
  <c r="G5" i="1"/>
  <c r="G3" i="1"/>
  <c r="G7" i="1" l="1"/>
  <c r="C9" i="1" a="1"/>
  <c r="C9" i="1" s="1"/>
  <c r="D9" i="7" a="1"/>
  <c r="D11" i="7" s="1"/>
  <c r="C9" i="7" a="1"/>
  <c r="C9" i="7" s="1"/>
  <c r="D10" i="7" l="1"/>
  <c r="D13" i="7"/>
  <c r="D9" i="7"/>
  <c r="D12" i="7"/>
  <c r="C12" i="1"/>
  <c r="C11" i="1"/>
  <c r="C10" i="1"/>
  <c r="C13" i="1"/>
  <c r="C12" i="7"/>
  <c r="C11" i="7"/>
  <c r="C10" i="7"/>
  <c r="C1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Daphne Tang</author>
  </authors>
  <commentList>
    <comment ref="C4" authorId="0" shapeId="0" xr:uid="{B7AB3906-3B40-774C-8D09-11F3592DE9DC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5" authorId="0" shapeId="0" xr:uid="{83BA62AF-97CB-E848-A6EC-6631BC3784ED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data</t>
        </r>
      </text>
    </comment>
    <comment ref="E5" authorId="0" shapeId="0" xr:uid="{DB5CE982-344F-0247-9703-C6E6E82C6B04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data</t>
        </r>
      </text>
    </comment>
    <comment ref="F5" authorId="0" shapeId="0" xr:uid="{BDBA26A8-7016-3540-9F97-43E3B732CBC8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Daphne Tang</author>
  </authors>
  <commentList>
    <comment ref="C4" authorId="0" shapeId="0" xr:uid="{EA8880D5-190B-FD46-99FA-B8661298BBC6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5" authorId="0" shapeId="0" xr:uid="{7440D353-F1D8-F64A-8025-61AE251D4563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data</t>
        </r>
      </text>
    </comment>
    <comment ref="E5" authorId="0" shapeId="0" xr:uid="{D971073F-5A4C-7C41-ACC0-C060197D377A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data</t>
        </r>
      </text>
    </comment>
    <comment ref="F5" authorId="0" shapeId="0" xr:uid="{25274C8A-AA32-7A41-868D-3D6ADA3D412B}">
      <text>
        <r>
          <rPr>
            <b/>
            <sz val="10"/>
            <color rgb="FF000000"/>
            <rFont val="Tahoma"/>
            <family val="2"/>
          </rPr>
          <t>Daphne Tang: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data</t>
        </r>
      </text>
    </comment>
  </commentList>
</comments>
</file>

<file path=xl/sharedStrings.xml><?xml version="1.0" encoding="utf-8"?>
<sst xmlns="http://schemas.openxmlformats.org/spreadsheetml/2006/main" count="108" uniqueCount="26">
  <si>
    <t>Tract</t>
  </si>
  <si>
    <t>City</t>
  </si>
  <si>
    <t>Blacks</t>
  </si>
  <si>
    <t>Whites</t>
  </si>
  <si>
    <t>Hispanics</t>
  </si>
  <si>
    <t>Asians</t>
  </si>
  <si>
    <t>All Races</t>
  </si>
  <si>
    <t>Basking Ridge, Bernards, NJ</t>
  </si>
  <si>
    <t>Household Income by Race</t>
  </si>
  <si>
    <t>cty</t>
  </si>
  <si>
    <t>Name</t>
  </si>
  <si>
    <t>cty24510</t>
  </si>
  <si>
    <t>Baltimore city, MD</t>
  </si>
  <si>
    <t>Native Americans</t>
  </si>
  <si>
    <t>cty34035</t>
  </si>
  <si>
    <t>Somerset County, NJ</t>
  </si>
  <si>
    <t>Omitted Native Americans from the chart because there was no data on their graduation rates</t>
  </si>
  <si>
    <t>Average</t>
  </si>
  <si>
    <t>Household Income</t>
  </si>
  <si>
    <t xml:space="preserve">High School Graduation Rate </t>
  </si>
  <si>
    <t>Basking Ridge Household Income</t>
  </si>
  <si>
    <t>Somerset County High School Graduation Rate</t>
  </si>
  <si>
    <t>Baltimore City Household Income</t>
  </si>
  <si>
    <t xml:space="preserve">Baltimore County High School Graduation Rate </t>
  </si>
  <si>
    <t>Somerset County High School Graduation Rates</t>
  </si>
  <si>
    <t>Baltimore City High School 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</si>
</sst>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9" fontId="0" fillId="0" borderId="0" xfId="2" applyFont="1"/>
    <xf numFmtId="44" fontId="0" fillId="0" borderId="0" xfId="0" applyNumberForma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Household Income in Basking Ridge, NJ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'Basking Ridge Household Income'!$C$8</c:f>
              <c:strCache>
                <c:ptCount val="1"/>
                <c:pt idx="0">
                  <c:v>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'Basking Ridge Household Income'!$B$9:$B$13</c:f>
              <c:strCache>
                <c:ptCount val="5"/>
                <c:pt idx="0">
                  <c:v>Blacks</c:v>
                </c:pt>
                <c:pt idx="1">
                  <c:v>Whites</c:v>
                </c:pt>
                <c:pt idx="2">
                  <c:v>Hispanics</c:v>
                </c:pt>
                <c:pt idx="3">
                  <c:v>Asians</c:v>
                </c:pt>
                <c:pt idx="4">
                  <c:v>All Races</c:v>
                </c:pt>
              </c:strCache>
            </c:strRef>
          </c:cat>
          <c:val>
            <c:numRef>
              <c:f>'Basking Ridge Household Income'!$C$9:$C$13</c:f>
              <c:numCache>
                <c:formatCode>_("$"* #,##0.00_);_("$"* \(#,##0.00\);_("$"* "-"??_);_(@_)</c:formatCode>
                <c:ptCount val="5"/>
                <c:pt idx="0">
                  <c:v>35374</c:v>
                </c:pt>
                <c:pt idx="1">
                  <c:v>79221</c:v>
                </c:pt>
                <c:pt idx="2">
                  <c:v>61598</c:v>
                </c:pt>
                <c:pt idx="3">
                  <c:v>76207</c:v>
                </c:pt>
                <c:pt idx="4">
                  <c:v>75686.333333333328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7-8D4B-8B8F-0C0D9BDE5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9483232"/>
        <c:axId val="1445943504"/>
      </c:barChart>
      <c:catAx>
        <c:axId val="136948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43504"/>
        <c:crosses val="autoZero"/>
        <c:auto val="1"/>
        <c:lblAlgn val="ctr"/>
        <c:lblOffset val="100"/>
        <c:noMultiLvlLbl val="0"/>
      </c:catAx>
      <c:valAx>
        <c:axId val="144594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48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School</a:t>
            </a:r>
            <a:r>
              <a:rPr lang="en-US" baseline="0"/>
              <a:t> Graduation Rates in Somerset County, NJ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'Somerset County HS Grad Rate'!$B$3</c:f>
              <c:strCache>
                <c:ptCount val="1"/>
                <c:pt idx="0">
                  <c:v>Somerset County, NJ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'Somerset County HS Grad Rate'!$C$2:$G$2</c:f>
              <c:strCache>
                <c:ptCount val="5"/>
                <c:pt idx="0">
                  <c:v>Blacks</c:v>
                </c:pt>
                <c:pt idx="1">
                  <c:v>Whites</c:v>
                </c:pt>
                <c:pt idx="2">
                  <c:v>Hispanics</c:v>
                </c:pt>
                <c:pt idx="3">
                  <c:v>Asians</c:v>
                </c:pt>
                <c:pt idx="4">
                  <c:v>All Races</c:v>
                </c:pt>
              </c:strCache>
            </c:strRef>
          </c:cat>
          <c:val>
            <c:numRef>
              <c:f>'Somerset County HS Grad Rate'!$C$3:$G$3</c:f>
              <c:numCache>
                <c:formatCode>0%</c:formatCode>
                <c:ptCount val="5"/>
                <c:pt idx="0">
                  <c:v>0.90369999999999995</c:v>
                </c:pt>
                <c:pt idx="1">
                  <c:v>0.94199999999999995</c:v>
                </c:pt>
                <c:pt idx="2">
                  <c:v>0.83009999999999995</c:v>
                </c:pt>
                <c:pt idx="3">
                  <c:v>0.93369999999999997</c:v>
                </c:pt>
                <c:pt idx="4">
                  <c:v>0.93059999999999998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2-6B4D-BC01-C6FD6C19C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4341632"/>
        <c:axId val="803594592"/>
      </c:barChart>
      <c:catAx>
        <c:axId val="88434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94592"/>
        <c:crosses val="autoZero"/>
        <c:auto val="1"/>
        <c:lblAlgn val="ctr"/>
        <c:lblOffset val="100"/>
        <c:noMultiLvlLbl val="0"/>
      </c:catAx>
      <c:valAx>
        <c:axId val="80359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34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Basking Ridge's Household Income</a:t>
            </a:r>
            <a:r>
              <a:rPr lang="en-US" baseline="0"/>
              <a:t> Compared to Somerset County's High School Graduation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 HH Income vs. HS Grad Rate'!$C$10</c:f>
              <c:strCache>
                <c:ptCount val="1"/>
                <c:pt idx="0">
                  <c:v>Basking Ridge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 HH Income vs. HS Grad Rate'!$B$11:$B$15</c:f>
              <c:strCache>
                <c:ptCount val="5"/>
                <c:pt idx="0">
                  <c:v>All Races</c:v>
                </c:pt>
                <c:pt idx="1">
                  <c:v>Blacks</c:v>
                </c:pt>
                <c:pt idx="2">
                  <c:v>Whites</c:v>
                </c:pt>
                <c:pt idx="3">
                  <c:v>Hispanics</c:v>
                </c:pt>
                <c:pt idx="4">
                  <c:v>Asians</c:v>
                </c:pt>
              </c:strCache>
            </c:strRef>
          </c:cat>
          <c:val>
            <c:numRef>
              <c:f>'BR HH Income vs. HS Grad Rate'!$C$11:$C$15</c:f>
              <c:numCache>
                <c:formatCode>_("$"* #,##0.00_);_("$"* \(#,##0.00\);_("$"* "-"??_);_(@_)</c:formatCode>
                <c:ptCount val="5"/>
                <c:pt idx="0">
                  <c:v>75686.33</c:v>
                </c:pt>
                <c:pt idx="1">
                  <c:v>35374</c:v>
                </c:pt>
                <c:pt idx="2">
                  <c:v>79221</c:v>
                </c:pt>
                <c:pt idx="3">
                  <c:v>61598</c:v>
                </c:pt>
                <c:pt idx="4">
                  <c:v>76207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7-B44D-88D3-2E242D33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347408"/>
        <c:axId val="1439011760"/>
      </c:barChart>
      <c:lineChart>
        <c:grouping val="standard"/>
        <c:varyColors val="0"/>
        <c:ser>
          <c:idx val="1"/>
          <c:order val="1"/>
          <c:tx>
            <c:strRef>
              <c:f>'BR HH Income vs. HS Grad Rate'!$D$10</c:f>
              <c:strCache>
                <c:ptCount val="1"/>
                <c:pt idx="0">
                  <c:v>Somerset County High School Graduation Rate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'BR HH Income vs. HS Grad Rate'!$B$11:$B$15</c:f>
              <c:strCache>
                <c:ptCount val="5"/>
                <c:pt idx="0">
                  <c:v>All Races</c:v>
                </c:pt>
                <c:pt idx="1">
                  <c:v>Blacks</c:v>
                </c:pt>
                <c:pt idx="2">
                  <c:v>Whites</c:v>
                </c:pt>
                <c:pt idx="3">
                  <c:v>Hispanics</c:v>
                </c:pt>
                <c:pt idx="4">
                  <c:v>Asians</c:v>
                </c:pt>
              </c:strCache>
            </c:strRef>
          </c:cat>
          <c:val>
            <c:numRef>
              <c:f>'BR HH Income vs. HS Grad Rate'!$D$11:$D$15</c:f>
              <c:numCache>
                <c:formatCode>0%</c:formatCode>
                <c:ptCount val="5"/>
                <c:pt idx="0">
                  <c:v>0.93</c:v>
                </c:pt>
                <c:pt idx="1">
                  <c:v>0.9</c:v>
                </c:pt>
                <c:pt idx="2">
                  <c:v>0.94</c:v>
                </c:pt>
                <c:pt idx="3">
                  <c:v>0.83</c:v>
                </c:pt>
                <c:pt idx="4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7-B44D-88D3-2E242D33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118496"/>
        <c:axId val="784118096"/>
      </c:lineChart>
      <c:catAx>
        <c:axId val="7813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011760"/>
        <c:crosses val="autoZero"/>
        <c:auto val="1"/>
        <c:lblAlgn val="ctr"/>
        <c:lblOffset val="100"/>
        <c:noMultiLvlLbl val="0"/>
      </c:catAx>
      <c:valAx>
        <c:axId val="14390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347408"/>
        <c:crosses val="autoZero"/>
        <c:crossBetween val="between"/>
      </c:valAx>
      <c:valAx>
        <c:axId val="78411809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18496"/>
        <c:crosses val="max"/>
        <c:crossBetween val="between"/>
      </c:valAx>
      <c:catAx>
        <c:axId val="784118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4118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Household</a:t>
            </a:r>
            <a:r>
              <a:rPr lang="en-US" baseline="0"/>
              <a:t> Income in</a:t>
            </a:r>
            <a:r>
              <a:rPr lang="en-US"/>
              <a:t> Baltimore City,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'[16]Household Income By Race'!$A$3:$B$3</c:f>
              <c:strCache>
                <c:ptCount val="1"/>
                <c:pt idx="0">
                  <c:v>cty24510 Baltimore city, 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'[16]Household Income By Race'!$C$2:$G$2</c:f>
              <c:strCache>
                <c:ptCount val="5"/>
                <c:pt idx="0">
                  <c:v>All Races</c:v>
                </c:pt>
                <c:pt idx="1">
                  <c:v>Asians</c:v>
                </c:pt>
                <c:pt idx="2">
                  <c:v>Whites</c:v>
                </c:pt>
                <c:pt idx="3">
                  <c:v>Hispanics</c:v>
                </c:pt>
                <c:pt idx="4">
                  <c:v>Blacks</c:v>
                </c:pt>
              </c:strCache>
            </c:strRef>
          </c:cat>
          <c:val>
            <c:numRef>
              <c:f>'[16]Household Income By Race'!$C$3:$G$3</c:f>
              <c:numCache>
                <c:formatCode>General</c:formatCode>
                <c:ptCount val="5"/>
                <c:pt idx="0">
                  <c:v>27591</c:v>
                </c:pt>
                <c:pt idx="1">
                  <c:v>43456</c:v>
                </c:pt>
                <c:pt idx="2">
                  <c:v>43407</c:v>
                </c:pt>
                <c:pt idx="3">
                  <c:v>32052</c:v>
                </c:pt>
                <c:pt idx="4">
                  <c:v>24151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7-774A-98C2-6FB4CF7D4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415040"/>
        <c:axId val="775794448"/>
      </c:barChart>
      <c:catAx>
        <c:axId val="81741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94448"/>
        <c:crossesAt val="0"/>
        <c:auto val="1"/>
        <c:lblAlgn val="ctr"/>
        <c:lblOffset val="100"/>
        <c:noMultiLvlLbl val="0"/>
      </c:catAx>
      <c:valAx>
        <c:axId val="77579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41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  <a:r>
              <a:rPr lang="en-US" baseline="0"/>
              <a:t> School Graduation Rates in</a:t>
            </a:r>
            <a:r>
              <a:rPr lang="en-US"/>
              <a:t> Baltimore City,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'Baltimore County HS Grad Rate'!$A$3:$B$3</c:f>
              <c:strCache>
                <c:ptCount val="2"/>
                <c:pt idx="0">
                  <c:v>cty24510</c:v>
                </c:pt>
                <c:pt idx="1">
                  <c:v>Baltimore city, 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 County HS Grad Rate'!$C$2:$G$2</c:f>
              <c:strCache>
                <c:ptCount val="5"/>
                <c:pt idx="0">
                  <c:v>All Races</c:v>
                </c:pt>
                <c:pt idx="1">
                  <c:v>Asians</c:v>
                </c:pt>
                <c:pt idx="2">
                  <c:v>Whites</c:v>
                </c:pt>
                <c:pt idx="3">
                  <c:v>Hispanics</c:v>
                </c:pt>
                <c:pt idx="4">
                  <c:v>Blacks</c:v>
                </c:pt>
              </c:strCache>
            </c:strRef>
          </c:cat>
          <c:val>
            <c:numRef>
              <c:f>'Baltimore County HS Grad Rate'!$C$3:$G$3</c:f>
              <c:numCache>
                <c:formatCode>0%</c:formatCode>
                <c:ptCount val="5"/>
                <c:pt idx="0">
                  <c:v>0.77900000000000003</c:v>
                </c:pt>
                <c:pt idx="1">
                  <c:v>0.83660000000000001</c:v>
                </c:pt>
                <c:pt idx="2">
                  <c:v>0.83250000000000002</c:v>
                </c:pt>
                <c:pt idx="3">
                  <c:v>0.80730000000000002</c:v>
                </c:pt>
                <c:pt idx="4">
                  <c:v>0.75509999999999999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C-0D4B-B844-7EADDEC37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6899264"/>
        <c:axId val="772590592"/>
      </c:barChart>
      <c:catAx>
        <c:axId val="1446899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90592"/>
        <c:crosses val="autoZero"/>
        <c:auto val="1"/>
        <c:lblAlgn val="ctr"/>
        <c:lblOffset val="100"/>
        <c:noMultiLvlLbl val="0"/>
      </c:catAx>
      <c:valAx>
        <c:axId val="7725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8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Baltimore City's Household Income Compared to High School Graduation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'Baltimore HH Income vs. HS Grad'!$C$8</c:f>
              <c:strCache>
                <c:ptCount val="1"/>
                <c:pt idx="0">
                  <c:v>Baltimore City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 HH Income vs. HS Grad'!$B$9:$B$13</c:f>
              <c:strCache>
                <c:ptCount val="5"/>
                <c:pt idx="0">
                  <c:v>All Races</c:v>
                </c:pt>
                <c:pt idx="1">
                  <c:v>Asians</c:v>
                </c:pt>
                <c:pt idx="2">
                  <c:v>Whites</c:v>
                </c:pt>
                <c:pt idx="3">
                  <c:v>Hispanics</c:v>
                </c:pt>
                <c:pt idx="4">
                  <c:v>Blacks</c:v>
                </c:pt>
              </c:strCache>
            </c:strRef>
          </c:cat>
          <c:val>
            <c:numRef>
              <c:f>'Baltimore HH Income vs. HS Grad'!$C$9:$C$13</c:f>
              <c:numCache>
                <c:formatCode>_("$"* #,##0.00_);_("$"* \(#,##0.00\);_("$"* "-"??_);_(@_)</c:formatCode>
                <c:ptCount val="5"/>
                <c:pt idx="0">
                  <c:v>27591</c:v>
                </c:pt>
                <c:pt idx="1">
                  <c:v>43456</c:v>
                </c:pt>
                <c:pt idx="2">
                  <c:v>43407</c:v>
                </c:pt>
                <c:pt idx="3">
                  <c:v>32052</c:v>
                </c:pt>
                <c:pt idx="4">
                  <c:v>24151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8-3548-BB76-988A446D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4564000"/>
        <c:axId val="1373698720"/>
      </c:barChart>
      <c:lineChart>
        <c:grouping val="standard"/>
        <c:varyColors val="0"/>
        <c:ser>
          <c:idx val="1"/>
          <c:order val="1"/>
          <c:tx>
            <c:strRef>
              <c:f>'Baltimore HH Income vs. HS Grad'!$D$8</c:f>
              <c:strCache>
                <c:ptCount val="1"/>
                <c:pt idx="0">
                  <c:v>Baltimore City High School Graduation Rate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'Baltimore HH Income vs. HS Grad'!$B$9:$B$13</c:f>
              <c:strCache>
                <c:ptCount val="5"/>
                <c:pt idx="0">
                  <c:v>All Races</c:v>
                </c:pt>
                <c:pt idx="1">
                  <c:v>Asians</c:v>
                </c:pt>
                <c:pt idx="2">
                  <c:v>Whites</c:v>
                </c:pt>
                <c:pt idx="3">
                  <c:v>Hispanics</c:v>
                </c:pt>
                <c:pt idx="4">
                  <c:v>Blacks</c:v>
                </c:pt>
              </c:strCache>
            </c:strRef>
          </c:cat>
          <c:val>
            <c:numRef>
              <c:f>'Baltimore HH Income vs. HS Grad'!$D$9:$D$13</c:f>
              <c:numCache>
                <c:formatCode>0%</c:formatCode>
                <c:ptCount val="5"/>
                <c:pt idx="0">
                  <c:v>0.77900000000000003</c:v>
                </c:pt>
                <c:pt idx="1">
                  <c:v>0.83660000000000001</c:v>
                </c:pt>
                <c:pt idx="2">
                  <c:v>0.83250000000000002</c:v>
                </c:pt>
                <c:pt idx="3">
                  <c:v>0.80730000000000002</c:v>
                </c:pt>
                <c:pt idx="4">
                  <c:v>0.75509999999999999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8-3548-BB76-988A446D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186160"/>
        <c:axId val="1455420976"/>
      </c:lineChart>
      <c:catAx>
        <c:axId val="14545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698720"/>
        <c:crosses val="autoZero"/>
        <c:auto val="1"/>
        <c:lblAlgn val="ctr"/>
        <c:lblOffset val="100"/>
        <c:noMultiLvlLbl val="0"/>
      </c:catAx>
      <c:valAx>
        <c:axId val="137369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64000"/>
        <c:crosses val="autoZero"/>
        <c:crossBetween val="between"/>
      </c:valAx>
      <c:valAx>
        <c:axId val="145542097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186160"/>
        <c:crosses val="max"/>
        <c:crossBetween val="between"/>
      </c:valAx>
      <c:catAx>
        <c:axId val="751186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5420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319851</xdr:colOff>
      <xdr:row>8</xdr:row>
      <xdr:rowOff>67732</xdr:rowOff>
    </xdr:from>
    <xdr:to>
      <xdr:col>10</xdr:col>
      <xdr:colOff>630297</xdr:colOff>
      <xdr:row>27</xdr:row>
      <xdr:rowOff>56443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910A6C-55E9-F64F-AD40-7BC5F67F2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270933</xdr:colOff>
      <xdr:row>4</xdr:row>
      <xdr:rowOff>21167</xdr:rowOff>
    </xdr:from>
    <xdr:to>
      <xdr:col>2</xdr:col>
      <xdr:colOff>330200</xdr:colOff>
      <xdr:row>17</xdr:row>
      <xdr:rowOff>122767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B2489-7DE2-C848-9625-773634FEF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12</xdr:row>
      <xdr:rowOff>127000</xdr:rowOff>
    </xdr:from>
    <xdr:to>
      <xdr:col>9</xdr:col>
      <xdr:colOff>692150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80E47-067A-DF4C-9EB0-F9EE71887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5</xdr:col>
      <xdr:colOff>673100</xdr:colOff>
      <xdr:row>19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3AF9F-C2D1-C648-8C28-280B89986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210883</xdr:colOff>
      <xdr:row>5</xdr:row>
      <xdr:rowOff>164943</xdr:rowOff>
    </xdr:from>
    <xdr:to>
      <xdr:col>8</xdr:col>
      <xdr:colOff>447636</xdr:colOff>
      <xdr:row>19</xdr:row>
      <xdr:rowOff>54563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747ED3-C0C7-6445-9BA9-CFC7E0594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458832</xdr:colOff>
      <xdr:row>12</xdr:row>
      <xdr:rowOff>114555</xdr:rowOff>
    </xdr:from>
    <xdr:to>
      <xdr:col>8</xdr:col>
      <xdr:colOff>1588061</xdr:colOff>
      <xdr:row>26</xdr:row>
      <xdr:rowOff>72936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AEF7EC-C272-3647-9F09-5A1C2B16C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king%20Ridge%20Household%20Income/Basking_Ridge_Household_Income_Blacks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sking%20Ridge%20Household%20Income/Basking_Ridge_Household_Income_Whites_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sking%20Ridge%20Household%20Income/Basking_Ridge_Household_Income_Hispanics_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asking%20Ridge%20Household%20Income/Basking_Ridge_Household_Income_Asians_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asking%20Ridge%20Household%20Income/Basking_Ridge_Household_Income_All_Races_Dat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omerset%20County%20HS%20Graduation%20Rate/Somerset_County_HS_Graduation_Rate_Black_Dat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omerset%20County%20HS%20Graduation%20Rate/Somerset_County_HS_Graduation_Rate_White_Dat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omerset%20County%20HS%20Graduation%20Rate/Somerset_County_HS_Graduation_Rate_Hispanics_Dat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omerset%20County%20HS%20Graduation%20Rate/Somerset_County_HS_Graduation_Rate_Asians_Dat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omerset%20County%20HS%20Graduation%20Rate/Somerset_County_HS_Graduation_Rate_All_Races_Dat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ity%20Household%20Income/Baltimore_City_Household_Income_All_Races_Dat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ity%20Household%20Income/Baltimore_City_Household_Income_Asian_Dat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ity%20Household%20Income/Baltimore_City_Household_Income_Whites_Data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ity%20Household%20Income/Baltimore_City_Household_Income_Hispanics_Dat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ity%20Household%20Income/Baltimore_City_Household_Income_Black_Dat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_Household_Income_Analysi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ounty%20HS%20Graduation%20Rate/Baltimore_City_HS_Graduation_Rate_All_Races_Da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ounty%20HS%20Graduation%20Rate/Baltimore_City_HS_Graduation_Rate_Asians_Dat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ounty%20HS%20Graduation%20Rate/Baltimore_City_HS_Graduation_Rate_Whites_Dat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ounty%20HS%20Graduation%20Rate/Baltimore_City_HS_Graduation_Rate_Hispanics_Data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more%20County%20HS%20Graduation%20Rate/Baltimore_City_HS_Graduation_Rate_Black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kfr_rB_gP_pall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Household_Income_rB_gP_pall</v>
          </cell>
        </row>
        <row r="2">
          <cell r="A2">
            <v>34035051900</v>
          </cell>
          <cell r="B2" t="str">
            <v>North Plainfield, NJ</v>
          </cell>
          <cell r="C2">
            <v>39887</v>
          </cell>
        </row>
        <row r="3">
          <cell r="A3">
            <v>34035054100</v>
          </cell>
          <cell r="B3" t="str">
            <v>Basking Ridge, Bernards, NJ</v>
          </cell>
          <cell r="C3">
            <v>35374</v>
          </cell>
        </row>
        <row r="4">
          <cell r="A4">
            <v>34035052002</v>
          </cell>
          <cell r="B4" t="str">
            <v>North Plainfield, NJ</v>
          </cell>
          <cell r="C4">
            <v>30942</v>
          </cell>
        </row>
        <row r="5">
          <cell r="A5">
            <v>34035052903</v>
          </cell>
          <cell r="B5" t="str">
            <v>Pluckemin, Bedminster Township, NJ</v>
          </cell>
          <cell r="C5">
            <v>26104</v>
          </cell>
        </row>
        <row r="6">
          <cell r="A6">
            <v>34035052204</v>
          </cell>
          <cell r="B6" t="str">
            <v>Warren, NJ</v>
          </cell>
        </row>
        <row r="7">
          <cell r="A7">
            <v>34035052203</v>
          </cell>
          <cell r="B7" t="str">
            <v>Warren, NJ</v>
          </cell>
        </row>
        <row r="8">
          <cell r="A8">
            <v>34035052601</v>
          </cell>
          <cell r="B8" t="str">
            <v>Far Hills, NJ</v>
          </cell>
        </row>
        <row r="9">
          <cell r="A9">
            <v>34035052300</v>
          </cell>
          <cell r="B9" t="str">
            <v>Watchung, NJ</v>
          </cell>
        </row>
        <row r="10">
          <cell r="A10">
            <v>34035052201</v>
          </cell>
          <cell r="B10" t="str">
            <v>Warren, NJ</v>
          </cell>
        </row>
        <row r="11">
          <cell r="A11">
            <v>34035050903</v>
          </cell>
          <cell r="B11" t="str">
            <v>Martinsville, Bridgewater, NJ</v>
          </cell>
        </row>
        <row r="12">
          <cell r="A12">
            <v>34035050901</v>
          </cell>
          <cell r="B12" t="str">
            <v>Martinsville, Bridgewater, NJ</v>
          </cell>
        </row>
        <row r="13">
          <cell r="A13">
            <v>34027044200</v>
          </cell>
          <cell r="B13" t="str">
            <v>Morristown, NJ</v>
          </cell>
        </row>
        <row r="14">
          <cell r="A14">
            <v>34035050802</v>
          </cell>
          <cell r="B14" t="str">
            <v>Bridgewater, NJ</v>
          </cell>
        </row>
        <row r="15">
          <cell r="A15">
            <v>34027044102</v>
          </cell>
          <cell r="B15" t="str">
            <v>Gillette, NJ</v>
          </cell>
        </row>
        <row r="16">
          <cell r="A16">
            <v>34027045902</v>
          </cell>
          <cell r="B16" t="str">
            <v>Chester, NJ</v>
          </cell>
        </row>
        <row r="17">
          <cell r="A17">
            <v>34035052904</v>
          </cell>
          <cell r="B17" t="str">
            <v>Far Hills, NJ</v>
          </cell>
        </row>
        <row r="18">
          <cell r="A18">
            <v>34035052100</v>
          </cell>
          <cell r="B18" t="str">
            <v>Dunellen, NJ</v>
          </cell>
        </row>
        <row r="19">
          <cell r="A19">
            <v>34035052400</v>
          </cell>
          <cell r="B19" t="str">
            <v>Basking Ridge, Bernards, NJ</v>
          </cell>
        </row>
        <row r="20">
          <cell r="A20">
            <v>34035050801</v>
          </cell>
          <cell r="B20" t="str">
            <v>Bridgewater, NJ</v>
          </cell>
        </row>
        <row r="21">
          <cell r="A21">
            <v>34035052603</v>
          </cell>
          <cell r="B21" t="str">
            <v>Basking Ridge, Bernards, NJ</v>
          </cell>
        </row>
        <row r="22">
          <cell r="A22">
            <v>34035052800</v>
          </cell>
          <cell r="B22" t="str">
            <v>Somerset County, NJ</v>
          </cell>
        </row>
        <row r="23">
          <cell r="A23">
            <v>34035052901</v>
          </cell>
          <cell r="B23" t="str">
            <v>Far Hills, NJ</v>
          </cell>
        </row>
        <row r="24">
          <cell r="A24">
            <v>34039038202</v>
          </cell>
          <cell r="B24" t="str">
            <v>Berkeley Heights, NJ</v>
          </cell>
        </row>
        <row r="25">
          <cell r="A25">
            <v>34035052700</v>
          </cell>
          <cell r="B25" t="str">
            <v>Bernardsville, NJ</v>
          </cell>
        </row>
        <row r="26">
          <cell r="A26">
            <v>34035053604</v>
          </cell>
          <cell r="B26" t="str">
            <v>Branchburg, NJ</v>
          </cell>
        </row>
        <row r="27">
          <cell r="A27">
            <v>34027045804</v>
          </cell>
          <cell r="B27" t="str">
            <v>Mendham, NJ</v>
          </cell>
        </row>
        <row r="28">
          <cell r="A28">
            <v>34027044101</v>
          </cell>
          <cell r="B28" t="str">
            <v>Millington, Long Hill, NJ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kfr_rW_gP_pall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Household_Income_rW_gP_pall</v>
          </cell>
        </row>
        <row r="2">
          <cell r="A2">
            <v>34027045804</v>
          </cell>
          <cell r="B2" t="str">
            <v>Mendham, NJ</v>
          </cell>
          <cell r="C2">
            <v>86022</v>
          </cell>
        </row>
        <row r="3">
          <cell r="A3">
            <v>34035052204</v>
          </cell>
          <cell r="B3" t="str">
            <v>Warren, NJ</v>
          </cell>
          <cell r="C3">
            <v>83981</v>
          </cell>
        </row>
        <row r="4">
          <cell r="A4">
            <v>34035052601</v>
          </cell>
          <cell r="B4" t="str">
            <v>Far Hills, NJ</v>
          </cell>
          <cell r="C4">
            <v>83168</v>
          </cell>
        </row>
        <row r="5">
          <cell r="A5">
            <v>34035050801</v>
          </cell>
          <cell r="B5" t="str">
            <v>Bridgewater, NJ</v>
          </cell>
          <cell r="C5">
            <v>81292</v>
          </cell>
        </row>
        <row r="6">
          <cell r="A6">
            <v>34035052603</v>
          </cell>
          <cell r="B6" t="str">
            <v>Basking Ridge, Bernards, NJ</v>
          </cell>
          <cell r="C6">
            <v>80299</v>
          </cell>
        </row>
        <row r="7">
          <cell r="A7">
            <v>34027044200</v>
          </cell>
          <cell r="B7" t="str">
            <v>Morristown, NJ</v>
          </cell>
          <cell r="C7">
            <v>80165</v>
          </cell>
        </row>
        <row r="8">
          <cell r="A8">
            <v>34035052400</v>
          </cell>
          <cell r="B8" t="str">
            <v>Basking Ridge, Bernards, NJ</v>
          </cell>
          <cell r="C8">
            <v>78919</v>
          </cell>
        </row>
        <row r="9">
          <cell r="A9">
            <v>34035054100</v>
          </cell>
          <cell r="B9" t="str">
            <v>Basking Ridge, Bernards, NJ</v>
          </cell>
          <cell r="C9">
            <v>78445</v>
          </cell>
        </row>
        <row r="10">
          <cell r="A10">
            <v>34035050903</v>
          </cell>
          <cell r="B10" t="str">
            <v>Martinsville, Bridgewater, NJ</v>
          </cell>
          <cell r="C10">
            <v>76777</v>
          </cell>
        </row>
        <row r="11">
          <cell r="A11">
            <v>34035052203</v>
          </cell>
          <cell r="B11" t="str">
            <v>Warren, NJ</v>
          </cell>
          <cell r="C11">
            <v>76103</v>
          </cell>
        </row>
        <row r="12">
          <cell r="A12">
            <v>34027045902</v>
          </cell>
          <cell r="B12" t="str">
            <v>Chester, NJ</v>
          </cell>
          <cell r="C12">
            <v>75571</v>
          </cell>
        </row>
        <row r="13">
          <cell r="A13">
            <v>34035052904</v>
          </cell>
          <cell r="B13" t="str">
            <v>Far Hills, NJ</v>
          </cell>
          <cell r="C13">
            <v>72887</v>
          </cell>
        </row>
        <row r="14">
          <cell r="A14">
            <v>34035052700</v>
          </cell>
          <cell r="B14" t="str">
            <v>Bernardsville, NJ</v>
          </cell>
          <cell r="C14">
            <v>72644</v>
          </cell>
        </row>
        <row r="15">
          <cell r="A15">
            <v>34035052300</v>
          </cell>
          <cell r="B15" t="str">
            <v>Watchung, NJ</v>
          </cell>
          <cell r="C15">
            <v>71629</v>
          </cell>
        </row>
        <row r="16">
          <cell r="A16">
            <v>34035052800</v>
          </cell>
          <cell r="B16" t="str">
            <v>Somerset County, NJ</v>
          </cell>
          <cell r="C16">
            <v>71339</v>
          </cell>
        </row>
        <row r="17">
          <cell r="A17">
            <v>34035050901</v>
          </cell>
          <cell r="B17" t="str">
            <v>Martinsville, Bridgewater, NJ</v>
          </cell>
          <cell r="C17">
            <v>70765</v>
          </cell>
        </row>
        <row r="18">
          <cell r="A18">
            <v>34039038202</v>
          </cell>
          <cell r="B18" t="str">
            <v>Berkeley Heights, NJ</v>
          </cell>
          <cell r="C18">
            <v>70027</v>
          </cell>
        </row>
        <row r="19">
          <cell r="A19">
            <v>34027044102</v>
          </cell>
          <cell r="B19" t="str">
            <v>Gillette, NJ</v>
          </cell>
          <cell r="C19">
            <v>69884</v>
          </cell>
        </row>
        <row r="20">
          <cell r="A20">
            <v>34035050802</v>
          </cell>
          <cell r="B20" t="str">
            <v>Bridgewater, NJ</v>
          </cell>
          <cell r="C20">
            <v>69639</v>
          </cell>
        </row>
        <row r="21">
          <cell r="A21">
            <v>34035052201</v>
          </cell>
          <cell r="B21" t="str">
            <v>Warren, NJ</v>
          </cell>
          <cell r="C21">
            <v>69135</v>
          </cell>
        </row>
        <row r="22">
          <cell r="A22">
            <v>34035052903</v>
          </cell>
          <cell r="B22" t="str">
            <v>Pluckemin, Bedminster Township, NJ</v>
          </cell>
          <cell r="C22">
            <v>67719</v>
          </cell>
        </row>
        <row r="23">
          <cell r="A23">
            <v>34035052100</v>
          </cell>
          <cell r="B23" t="str">
            <v>Dunellen, NJ</v>
          </cell>
          <cell r="C23">
            <v>67107</v>
          </cell>
        </row>
        <row r="24">
          <cell r="A24">
            <v>34035052901</v>
          </cell>
          <cell r="B24" t="str">
            <v>Far Hills, NJ</v>
          </cell>
          <cell r="C24">
            <v>66655</v>
          </cell>
        </row>
        <row r="25">
          <cell r="A25">
            <v>34027044101</v>
          </cell>
          <cell r="B25" t="str">
            <v>Millington, Long Hill, NJ</v>
          </cell>
          <cell r="C25">
            <v>66549</v>
          </cell>
        </row>
        <row r="26">
          <cell r="A26">
            <v>34035053604</v>
          </cell>
          <cell r="B26" t="str">
            <v>Branchburg, NJ</v>
          </cell>
          <cell r="C26">
            <v>65239</v>
          </cell>
        </row>
        <row r="27">
          <cell r="A27">
            <v>34035051900</v>
          </cell>
          <cell r="B27" t="str">
            <v>North Plainfield, NJ</v>
          </cell>
          <cell r="C27">
            <v>58326</v>
          </cell>
        </row>
        <row r="28">
          <cell r="A28">
            <v>34035052002</v>
          </cell>
          <cell r="B28" t="str">
            <v>North Plainfield, NJ</v>
          </cell>
          <cell r="C28">
            <v>50199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kfr_rH_gP_pall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Household_Income_rH_gP_pall</v>
          </cell>
        </row>
        <row r="2">
          <cell r="A2">
            <v>34035052300</v>
          </cell>
          <cell r="B2" t="str">
            <v>Watchung, NJ</v>
          </cell>
          <cell r="C2">
            <v>70109</v>
          </cell>
        </row>
        <row r="3">
          <cell r="A3">
            <v>34035050903</v>
          </cell>
          <cell r="B3" t="str">
            <v>Martinsville, Bridgewater, NJ</v>
          </cell>
          <cell r="C3">
            <v>69075</v>
          </cell>
        </row>
        <row r="4">
          <cell r="A4">
            <v>34035050802</v>
          </cell>
          <cell r="B4" t="str">
            <v>Bridgewater, NJ</v>
          </cell>
          <cell r="C4">
            <v>68780</v>
          </cell>
        </row>
        <row r="5">
          <cell r="A5">
            <v>34039038202</v>
          </cell>
          <cell r="B5" t="str">
            <v>Berkeley Heights, NJ</v>
          </cell>
          <cell r="C5">
            <v>68760</v>
          </cell>
        </row>
        <row r="6">
          <cell r="A6">
            <v>34035052100</v>
          </cell>
          <cell r="B6" t="str">
            <v>Dunellen, NJ</v>
          </cell>
          <cell r="C6">
            <v>68175</v>
          </cell>
        </row>
        <row r="7">
          <cell r="A7">
            <v>34035054100</v>
          </cell>
          <cell r="B7" t="str">
            <v>Basking Ridge, Bernards, NJ</v>
          </cell>
          <cell r="C7">
            <v>64926</v>
          </cell>
        </row>
        <row r="8">
          <cell r="A8">
            <v>34035052601</v>
          </cell>
          <cell r="B8" t="str">
            <v>Far Hills, NJ</v>
          </cell>
          <cell r="C8">
            <v>62364</v>
          </cell>
        </row>
        <row r="9">
          <cell r="A9">
            <v>34027045902</v>
          </cell>
          <cell r="B9" t="str">
            <v>Chester, NJ</v>
          </cell>
          <cell r="C9">
            <v>61903</v>
          </cell>
        </row>
        <row r="10">
          <cell r="A10">
            <v>34035052700</v>
          </cell>
          <cell r="B10" t="str">
            <v>Bernardsville, NJ</v>
          </cell>
          <cell r="C10">
            <v>59914</v>
          </cell>
        </row>
        <row r="11">
          <cell r="A11">
            <v>34035052603</v>
          </cell>
          <cell r="B11" t="str">
            <v>Basking Ridge, Bernards, NJ</v>
          </cell>
          <cell r="C11">
            <v>58270</v>
          </cell>
        </row>
        <row r="12">
          <cell r="A12">
            <v>34035052903</v>
          </cell>
          <cell r="B12" t="str">
            <v>Pluckemin, Bedminster Township, NJ</v>
          </cell>
          <cell r="C12">
            <v>57291</v>
          </cell>
        </row>
        <row r="13">
          <cell r="A13">
            <v>34027045804</v>
          </cell>
          <cell r="B13" t="str">
            <v>Mendham, NJ</v>
          </cell>
          <cell r="C13">
            <v>57160</v>
          </cell>
        </row>
        <row r="14">
          <cell r="A14">
            <v>34035052203</v>
          </cell>
          <cell r="B14" t="str">
            <v>Warren, NJ</v>
          </cell>
          <cell r="C14">
            <v>50643</v>
          </cell>
        </row>
        <row r="15">
          <cell r="A15">
            <v>34035051900</v>
          </cell>
          <cell r="B15" t="str">
            <v>North Plainfield, NJ</v>
          </cell>
          <cell r="C15">
            <v>48643</v>
          </cell>
        </row>
        <row r="16">
          <cell r="A16">
            <v>34035052002</v>
          </cell>
          <cell r="B16" t="str">
            <v>North Plainfield, NJ</v>
          </cell>
          <cell r="C16">
            <v>46797</v>
          </cell>
        </row>
        <row r="17">
          <cell r="A17">
            <v>34035052204</v>
          </cell>
          <cell r="B17" t="str">
            <v>Warren, NJ</v>
          </cell>
        </row>
        <row r="18">
          <cell r="A18">
            <v>34035052201</v>
          </cell>
          <cell r="B18" t="str">
            <v>Warren, NJ</v>
          </cell>
        </row>
        <row r="19">
          <cell r="A19">
            <v>34035050901</v>
          </cell>
          <cell r="B19" t="str">
            <v>Martinsville, Bridgewater, NJ</v>
          </cell>
        </row>
        <row r="20">
          <cell r="A20">
            <v>34027044200</v>
          </cell>
          <cell r="B20" t="str">
            <v>Morristown, NJ</v>
          </cell>
        </row>
        <row r="21">
          <cell r="A21">
            <v>34027044102</v>
          </cell>
          <cell r="B21" t="str">
            <v>Gillette, NJ</v>
          </cell>
        </row>
        <row r="22">
          <cell r="A22">
            <v>34035052904</v>
          </cell>
          <cell r="B22" t="str">
            <v>Far Hills, NJ</v>
          </cell>
        </row>
        <row r="23">
          <cell r="A23">
            <v>34035052400</v>
          </cell>
          <cell r="B23" t="str">
            <v>Basking Ridge, Bernards, NJ</v>
          </cell>
        </row>
        <row r="24">
          <cell r="A24">
            <v>34035050801</v>
          </cell>
          <cell r="B24" t="str">
            <v>Bridgewater, NJ</v>
          </cell>
        </row>
        <row r="25">
          <cell r="A25">
            <v>34035052800</v>
          </cell>
          <cell r="B25" t="str">
            <v>Somerset County, NJ</v>
          </cell>
        </row>
        <row r="26">
          <cell r="A26">
            <v>34035052901</v>
          </cell>
          <cell r="B26" t="str">
            <v>Far Hills, NJ</v>
          </cell>
        </row>
        <row r="27">
          <cell r="A27">
            <v>34035053604</v>
          </cell>
          <cell r="B27" t="str">
            <v>Branchburg, NJ</v>
          </cell>
        </row>
        <row r="28">
          <cell r="A28">
            <v>34027044101</v>
          </cell>
          <cell r="B28" t="str">
            <v>Millington, Long Hill, NJ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kfr_rA_gP_pall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Household_Income_rA_gP_pall</v>
          </cell>
        </row>
        <row r="2">
          <cell r="A2">
            <v>34027045902</v>
          </cell>
          <cell r="B2" t="str">
            <v>Chester, NJ</v>
          </cell>
          <cell r="C2">
            <v>95379</v>
          </cell>
        </row>
        <row r="3">
          <cell r="A3">
            <v>34035050802</v>
          </cell>
          <cell r="B3" t="str">
            <v>Bridgewater, NJ</v>
          </cell>
          <cell r="C3">
            <v>94284</v>
          </cell>
        </row>
        <row r="4">
          <cell r="A4">
            <v>34035052204</v>
          </cell>
          <cell r="B4" t="str">
            <v>Warren, NJ</v>
          </cell>
          <cell r="C4">
            <v>93680</v>
          </cell>
        </row>
        <row r="5">
          <cell r="A5">
            <v>34035052601</v>
          </cell>
          <cell r="B5" t="str">
            <v>Far Hills, NJ</v>
          </cell>
          <cell r="C5">
            <v>89893</v>
          </cell>
        </row>
        <row r="6">
          <cell r="A6">
            <v>34035052201</v>
          </cell>
          <cell r="B6" t="str">
            <v>Warren, NJ</v>
          </cell>
          <cell r="C6">
            <v>88390</v>
          </cell>
        </row>
        <row r="7">
          <cell r="A7">
            <v>34035054100</v>
          </cell>
          <cell r="B7" t="str">
            <v>Basking Ridge, Bernards, NJ</v>
          </cell>
          <cell r="C7">
            <v>86014</v>
          </cell>
        </row>
        <row r="8">
          <cell r="A8">
            <v>34035052203</v>
          </cell>
          <cell r="B8" t="str">
            <v>Warren, NJ</v>
          </cell>
          <cell r="C8">
            <v>82493</v>
          </cell>
        </row>
        <row r="9">
          <cell r="A9">
            <v>34039038202</v>
          </cell>
          <cell r="B9" t="str">
            <v>Berkeley Heights, NJ</v>
          </cell>
          <cell r="C9">
            <v>81590</v>
          </cell>
        </row>
        <row r="10">
          <cell r="A10">
            <v>34035050901</v>
          </cell>
          <cell r="B10" t="str">
            <v>Martinsville, Bridgewater, NJ</v>
          </cell>
          <cell r="C10">
            <v>79285</v>
          </cell>
        </row>
        <row r="11">
          <cell r="A11">
            <v>34035050801</v>
          </cell>
          <cell r="B11" t="str">
            <v>Bridgewater, NJ</v>
          </cell>
          <cell r="C11">
            <v>77347</v>
          </cell>
        </row>
        <row r="12">
          <cell r="A12">
            <v>34035052903</v>
          </cell>
          <cell r="B12" t="str">
            <v>Pluckemin, Bedminster Township, NJ</v>
          </cell>
          <cell r="C12">
            <v>75673</v>
          </cell>
        </row>
        <row r="13">
          <cell r="A13">
            <v>34035050903</v>
          </cell>
          <cell r="B13" t="str">
            <v>Martinsville, Bridgewater, NJ</v>
          </cell>
          <cell r="C13">
            <v>73927</v>
          </cell>
        </row>
        <row r="14">
          <cell r="A14">
            <v>34035052300</v>
          </cell>
          <cell r="B14" t="str">
            <v>Watchung, NJ</v>
          </cell>
          <cell r="C14">
            <v>67963</v>
          </cell>
        </row>
        <row r="15">
          <cell r="A15">
            <v>34035052603</v>
          </cell>
          <cell r="B15" t="str">
            <v>Basking Ridge, Bernards, NJ</v>
          </cell>
          <cell r="C15">
            <v>66400</v>
          </cell>
        </row>
        <row r="16">
          <cell r="A16">
            <v>34035052002</v>
          </cell>
          <cell r="B16" t="str">
            <v>North Plainfield, NJ</v>
          </cell>
          <cell r="C16">
            <v>63575</v>
          </cell>
        </row>
        <row r="17">
          <cell r="A17">
            <v>34035052100</v>
          </cell>
          <cell r="B17" t="str">
            <v>Dunellen, NJ</v>
          </cell>
          <cell r="C17">
            <v>59638</v>
          </cell>
        </row>
        <row r="18">
          <cell r="A18">
            <v>34027044102</v>
          </cell>
          <cell r="B18" t="str">
            <v>Gillette, NJ</v>
          </cell>
          <cell r="C18">
            <v>58318</v>
          </cell>
        </row>
        <row r="19">
          <cell r="A19">
            <v>34035051900</v>
          </cell>
          <cell r="B19" t="str">
            <v>North Plainfield, NJ</v>
          </cell>
          <cell r="C19">
            <v>56423</v>
          </cell>
        </row>
        <row r="20">
          <cell r="A20">
            <v>34035052700</v>
          </cell>
          <cell r="B20" t="str">
            <v>Bernardsville, NJ</v>
          </cell>
          <cell r="C20">
            <v>37964</v>
          </cell>
        </row>
        <row r="21">
          <cell r="A21">
            <v>34027044200</v>
          </cell>
          <cell r="B21" t="str">
            <v>Morristown, NJ</v>
          </cell>
        </row>
        <row r="22">
          <cell r="A22">
            <v>34035052904</v>
          </cell>
          <cell r="B22" t="str">
            <v>Far Hills, NJ</v>
          </cell>
        </row>
        <row r="23">
          <cell r="A23">
            <v>34035052400</v>
          </cell>
          <cell r="B23" t="str">
            <v>Basking Ridge, Bernards, NJ</v>
          </cell>
        </row>
        <row r="24">
          <cell r="A24">
            <v>34035052800</v>
          </cell>
          <cell r="B24" t="str">
            <v>Somerset County, NJ</v>
          </cell>
        </row>
        <row r="25">
          <cell r="A25">
            <v>34035052901</v>
          </cell>
          <cell r="B25" t="str">
            <v>Far Hills, NJ</v>
          </cell>
        </row>
        <row r="26">
          <cell r="A26">
            <v>34035053604</v>
          </cell>
          <cell r="B26" t="str">
            <v>Branchburg, NJ</v>
          </cell>
        </row>
        <row r="27">
          <cell r="A27">
            <v>34027045804</v>
          </cell>
          <cell r="B27" t="str">
            <v>Mendham, NJ</v>
          </cell>
        </row>
        <row r="28">
          <cell r="A28">
            <v>34027044101</v>
          </cell>
          <cell r="B28" t="str">
            <v>Millington, Long Hill, NJ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kfr_rP_gP_pall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Household_Income_rP_gP_pall</v>
          </cell>
        </row>
        <row r="2">
          <cell r="A2">
            <v>34027045804</v>
          </cell>
          <cell r="B2" t="str">
            <v>Mendham, NJ</v>
          </cell>
          <cell r="C2">
            <v>82063</v>
          </cell>
        </row>
        <row r="3">
          <cell r="A3">
            <v>34035052204</v>
          </cell>
          <cell r="B3" t="str">
            <v>Warren, NJ</v>
          </cell>
          <cell r="C3">
            <v>81887</v>
          </cell>
        </row>
        <row r="4">
          <cell r="A4">
            <v>34035052601</v>
          </cell>
          <cell r="B4" t="str">
            <v>Far Hills, NJ</v>
          </cell>
          <cell r="C4">
            <v>79588</v>
          </cell>
        </row>
        <row r="5">
          <cell r="A5">
            <v>34027044200</v>
          </cell>
          <cell r="B5" t="str">
            <v>Morristown, NJ</v>
          </cell>
          <cell r="C5">
            <v>79531</v>
          </cell>
        </row>
        <row r="6">
          <cell r="A6">
            <v>34035050801</v>
          </cell>
          <cell r="B6" t="str">
            <v>Bridgewater, NJ</v>
          </cell>
          <cell r="C6">
            <v>78928</v>
          </cell>
        </row>
        <row r="7">
          <cell r="A7">
            <v>34035052400</v>
          </cell>
          <cell r="B7" t="str">
            <v>Basking Ridge, Bernards, NJ</v>
          </cell>
          <cell r="C7">
            <v>77015</v>
          </cell>
        </row>
        <row r="8">
          <cell r="A8">
            <v>34035052203</v>
          </cell>
          <cell r="B8" t="str">
            <v>Warren, NJ</v>
          </cell>
          <cell r="C8">
            <v>76394</v>
          </cell>
        </row>
        <row r="9">
          <cell r="A9">
            <v>34035054100</v>
          </cell>
          <cell r="B9" t="str">
            <v>Basking Ridge, Bernards, NJ</v>
          </cell>
          <cell r="C9">
            <v>75806</v>
          </cell>
        </row>
        <row r="10">
          <cell r="A10">
            <v>34027045902</v>
          </cell>
          <cell r="B10" t="str">
            <v>Chester, NJ</v>
          </cell>
          <cell r="C10">
            <v>75397</v>
          </cell>
        </row>
        <row r="11">
          <cell r="A11">
            <v>34035050903</v>
          </cell>
          <cell r="B11" t="str">
            <v>Martinsville, Bridgewater, NJ</v>
          </cell>
          <cell r="C11">
            <v>74411</v>
          </cell>
        </row>
        <row r="12">
          <cell r="A12">
            <v>34035052603</v>
          </cell>
          <cell r="B12" t="str">
            <v>Basking Ridge, Bernards, NJ</v>
          </cell>
          <cell r="C12">
            <v>74238</v>
          </cell>
        </row>
        <row r="13">
          <cell r="A13">
            <v>34035050901</v>
          </cell>
          <cell r="B13" t="str">
            <v>Martinsville, Bridgewater, NJ</v>
          </cell>
          <cell r="C13">
            <v>71187</v>
          </cell>
        </row>
        <row r="14">
          <cell r="A14">
            <v>34035050802</v>
          </cell>
          <cell r="B14" t="str">
            <v>Bridgewater, NJ</v>
          </cell>
          <cell r="C14">
            <v>70834</v>
          </cell>
        </row>
        <row r="15">
          <cell r="A15">
            <v>34035052800</v>
          </cell>
          <cell r="B15" t="str">
            <v>Somerset County, NJ</v>
          </cell>
          <cell r="C15">
            <v>70764</v>
          </cell>
        </row>
        <row r="16">
          <cell r="A16">
            <v>34035052901</v>
          </cell>
          <cell r="B16" t="str">
            <v>Far Hills, NJ</v>
          </cell>
          <cell r="C16">
            <v>70563</v>
          </cell>
        </row>
        <row r="17">
          <cell r="A17">
            <v>34035052300</v>
          </cell>
          <cell r="B17" t="str">
            <v>Watchung, NJ</v>
          </cell>
          <cell r="C17">
            <v>70170</v>
          </cell>
        </row>
        <row r="18">
          <cell r="A18">
            <v>34039038202</v>
          </cell>
          <cell r="B18" t="str">
            <v>Berkeley Heights, NJ</v>
          </cell>
          <cell r="C18">
            <v>69954</v>
          </cell>
        </row>
        <row r="19">
          <cell r="A19">
            <v>34035052201</v>
          </cell>
          <cell r="B19" t="str">
            <v>Warren, NJ</v>
          </cell>
          <cell r="C19">
            <v>69282</v>
          </cell>
        </row>
        <row r="20">
          <cell r="A20">
            <v>34035052700</v>
          </cell>
          <cell r="B20" t="str">
            <v>Bernardsville, NJ</v>
          </cell>
          <cell r="C20">
            <v>69257</v>
          </cell>
        </row>
        <row r="21">
          <cell r="A21">
            <v>34035052904</v>
          </cell>
          <cell r="B21" t="str">
            <v>Far Hills, NJ</v>
          </cell>
          <cell r="C21">
            <v>68576</v>
          </cell>
        </row>
        <row r="22">
          <cell r="A22">
            <v>34027044101</v>
          </cell>
          <cell r="B22" t="str">
            <v>Millington, Long Hill, NJ</v>
          </cell>
          <cell r="C22">
            <v>68212</v>
          </cell>
        </row>
        <row r="23">
          <cell r="A23">
            <v>34027044102</v>
          </cell>
          <cell r="B23" t="str">
            <v>Gillette, NJ</v>
          </cell>
          <cell r="C23">
            <v>67608</v>
          </cell>
        </row>
        <row r="24">
          <cell r="A24">
            <v>34035052100</v>
          </cell>
          <cell r="B24" t="str">
            <v>Dunellen, NJ</v>
          </cell>
          <cell r="C24">
            <v>64892</v>
          </cell>
        </row>
        <row r="25">
          <cell r="A25">
            <v>34035052903</v>
          </cell>
          <cell r="B25" t="str">
            <v>Pluckemin, Bedminster Township, NJ</v>
          </cell>
          <cell r="C25">
            <v>63312</v>
          </cell>
        </row>
        <row r="26">
          <cell r="A26">
            <v>34035053604</v>
          </cell>
          <cell r="B26" t="str">
            <v>Branchburg, NJ</v>
          </cell>
          <cell r="C26">
            <v>62176</v>
          </cell>
        </row>
        <row r="27">
          <cell r="A27">
            <v>34035051900</v>
          </cell>
          <cell r="B27" t="str">
            <v>North Plainfield, NJ</v>
          </cell>
          <cell r="C27">
            <v>53350</v>
          </cell>
        </row>
        <row r="28">
          <cell r="A28">
            <v>34035052002</v>
          </cell>
          <cell r="B28" t="str">
            <v>North Plainfield, NJ</v>
          </cell>
          <cell r="C28">
            <v>43822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B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High_School_Graduation_Rate_rB_gP_pall</v>
          </cell>
        </row>
        <row r="2">
          <cell r="A2" t="str">
            <v>cty34035</v>
          </cell>
          <cell r="B2" t="str">
            <v>Somerset County, NJ</v>
          </cell>
          <cell r="C2">
            <v>0.90369999999999995</v>
          </cell>
        </row>
        <row r="3">
          <cell r="A3" t="str">
            <v>cty34027</v>
          </cell>
          <cell r="B3" t="str">
            <v>Morris County, NJ</v>
          </cell>
          <cell r="C3">
            <v>0.89200000000000002</v>
          </cell>
        </row>
        <row r="4">
          <cell r="A4" t="str">
            <v>cty34039</v>
          </cell>
          <cell r="B4" t="str">
            <v>Union County, NJ</v>
          </cell>
          <cell r="C4">
            <v>0.85419999999999996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W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High_School_Graduation_Rate_rW_gP_pall</v>
          </cell>
        </row>
        <row r="2">
          <cell r="A2" t="str">
            <v>cty34039</v>
          </cell>
          <cell r="B2" t="str">
            <v>Union County, NJ</v>
          </cell>
          <cell r="C2">
            <v>0.95340000000000003</v>
          </cell>
        </row>
        <row r="3">
          <cell r="A3" t="str">
            <v>cty34027</v>
          </cell>
          <cell r="B3" t="str">
            <v>Morris County, NJ</v>
          </cell>
          <cell r="C3">
            <v>0.94259999999999999</v>
          </cell>
        </row>
        <row r="4">
          <cell r="A4" t="str">
            <v>cty34035</v>
          </cell>
          <cell r="B4" t="str">
            <v>Somerset County, NJ</v>
          </cell>
          <cell r="C4">
            <v>0.94199999999999995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H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High_School_Graduation_Rate_rH_gP_pall</v>
          </cell>
        </row>
        <row r="2">
          <cell r="A2" t="str">
            <v>cty34027</v>
          </cell>
          <cell r="B2" t="str">
            <v>Morris County, NJ</v>
          </cell>
          <cell r="C2">
            <v>0.89449999999999996</v>
          </cell>
        </row>
        <row r="3">
          <cell r="A3" t="str">
            <v>cty34039</v>
          </cell>
          <cell r="B3" t="str">
            <v>Union County, NJ</v>
          </cell>
          <cell r="C3">
            <v>0.84060000000000001</v>
          </cell>
        </row>
        <row r="4">
          <cell r="A4" t="str">
            <v>cty34035</v>
          </cell>
          <cell r="B4" t="str">
            <v>Somerset County, NJ</v>
          </cell>
          <cell r="C4">
            <v>0.83009999999999995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A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High_School_Graduation_Rate_rA_gP_pall</v>
          </cell>
        </row>
        <row r="2">
          <cell r="A2" t="str">
            <v>cty34027</v>
          </cell>
          <cell r="B2" t="str">
            <v>Morris County, NJ</v>
          </cell>
          <cell r="C2">
            <v>0.94430000000000003</v>
          </cell>
        </row>
        <row r="3">
          <cell r="A3" t="str">
            <v>cty34035</v>
          </cell>
          <cell r="B3" t="str">
            <v>Somerset County, NJ</v>
          </cell>
          <cell r="C3">
            <v>0.93369999999999997</v>
          </cell>
        </row>
        <row r="4">
          <cell r="A4" t="str">
            <v>cty34039</v>
          </cell>
          <cell r="B4" t="str">
            <v>Union County, NJ</v>
          </cell>
          <cell r="C4">
            <v>0.92269999999999996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P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High_School_Graduation_Rate_rP_gP_pall</v>
          </cell>
        </row>
        <row r="2">
          <cell r="A2" t="str">
            <v>cty34027</v>
          </cell>
          <cell r="B2" t="str">
            <v>Morris County, NJ</v>
          </cell>
          <cell r="C2">
            <v>0.93879999999999997</v>
          </cell>
        </row>
        <row r="3">
          <cell r="A3" t="str">
            <v>cty34035</v>
          </cell>
          <cell r="B3" t="str">
            <v>Somerset County, NJ</v>
          </cell>
          <cell r="C3">
            <v>0.93059999999999998</v>
          </cell>
        </row>
        <row r="4">
          <cell r="A4" t="str">
            <v>cty34039</v>
          </cell>
          <cell r="B4" t="str">
            <v>Union County, NJ</v>
          </cell>
          <cell r="C4">
            <v>0.91400000000000003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kfr_rP_gP_pall-2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Household_Income_rP_gP_pall</v>
          </cell>
        </row>
        <row r="2">
          <cell r="A2" t="str">
            <v>cty24027</v>
          </cell>
          <cell r="B2" t="str">
            <v>Howard County, MD</v>
          </cell>
          <cell r="C2">
            <v>60740</v>
          </cell>
        </row>
        <row r="3">
          <cell r="A3" t="str">
            <v>cty24003</v>
          </cell>
          <cell r="B3" t="str">
            <v>Anne Arundel County, MD</v>
          </cell>
          <cell r="C3">
            <v>50988</v>
          </cell>
        </row>
        <row r="4">
          <cell r="A4" t="str">
            <v>cty24005</v>
          </cell>
          <cell r="B4" t="str">
            <v>Baltimore County, MD</v>
          </cell>
          <cell r="C4">
            <v>48552</v>
          </cell>
        </row>
        <row r="5">
          <cell r="A5" t="str">
            <v>cty24510</v>
          </cell>
          <cell r="B5" t="str">
            <v>Baltimore city, MD</v>
          </cell>
          <cell r="C5">
            <v>27591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kfr_rA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Household_Income_rA_gP_pall</v>
          </cell>
        </row>
        <row r="2">
          <cell r="A2" t="str">
            <v>cty24027</v>
          </cell>
          <cell r="B2" t="str">
            <v>Howard County, MD</v>
          </cell>
          <cell r="C2">
            <v>69780</v>
          </cell>
        </row>
        <row r="3">
          <cell r="A3" t="str">
            <v>cty24005</v>
          </cell>
          <cell r="B3" t="str">
            <v>Baltimore County, MD</v>
          </cell>
          <cell r="C3">
            <v>63109</v>
          </cell>
        </row>
        <row r="4">
          <cell r="A4" t="str">
            <v>cty24003</v>
          </cell>
          <cell r="B4" t="str">
            <v>Anne Arundel County, MD</v>
          </cell>
          <cell r="C4">
            <v>59932</v>
          </cell>
        </row>
        <row r="5">
          <cell r="A5" t="str">
            <v>cty24510</v>
          </cell>
          <cell r="B5" t="str">
            <v>Baltimore city, MD</v>
          </cell>
          <cell r="C5">
            <v>43456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kfr_rW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Household_Income_rW_gP_pall</v>
          </cell>
        </row>
        <row r="2">
          <cell r="A2" t="str">
            <v>cty24027</v>
          </cell>
          <cell r="B2" t="str">
            <v>Howard County, MD</v>
          </cell>
          <cell r="C2">
            <v>67548</v>
          </cell>
        </row>
        <row r="3">
          <cell r="A3" t="str">
            <v>cty24005</v>
          </cell>
          <cell r="B3" t="str">
            <v>Baltimore County, MD</v>
          </cell>
          <cell r="C3">
            <v>56333</v>
          </cell>
        </row>
        <row r="4">
          <cell r="A4" t="str">
            <v>cty24003</v>
          </cell>
          <cell r="B4" t="str">
            <v>Anne Arundel County, MD</v>
          </cell>
          <cell r="C4">
            <v>56278</v>
          </cell>
        </row>
        <row r="5">
          <cell r="A5" t="str">
            <v>cty24510</v>
          </cell>
          <cell r="B5" t="str">
            <v>Baltimore city, MD</v>
          </cell>
          <cell r="C5">
            <v>43407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kfr_rH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Household_Income_rH_gP_pall</v>
          </cell>
        </row>
        <row r="2">
          <cell r="A2" t="str">
            <v>cty24027</v>
          </cell>
          <cell r="B2" t="str">
            <v>Howard County, MD</v>
          </cell>
          <cell r="C2">
            <v>50208</v>
          </cell>
        </row>
        <row r="3">
          <cell r="A3" t="str">
            <v>cty24003</v>
          </cell>
          <cell r="B3" t="str">
            <v>Anne Arundel County, MD</v>
          </cell>
          <cell r="C3">
            <v>45819</v>
          </cell>
        </row>
        <row r="4">
          <cell r="A4" t="str">
            <v>cty24005</v>
          </cell>
          <cell r="B4" t="str">
            <v>Baltimore County, MD</v>
          </cell>
          <cell r="C4">
            <v>44073</v>
          </cell>
        </row>
        <row r="5">
          <cell r="A5" t="str">
            <v>cty24510</v>
          </cell>
          <cell r="B5" t="str">
            <v>Baltimore city, MD</v>
          </cell>
          <cell r="C5">
            <v>32052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kfr_rB_gP_pall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Household_Income_rB_gP_pall</v>
          </cell>
        </row>
        <row r="2">
          <cell r="A2" t="str">
            <v>cty24027</v>
          </cell>
          <cell r="B2" t="str">
            <v>Howard County, MD</v>
          </cell>
          <cell r="C2">
            <v>39415</v>
          </cell>
        </row>
        <row r="3">
          <cell r="A3" t="str">
            <v>cty24003</v>
          </cell>
          <cell r="B3" t="str">
            <v>Anne Arundel County, MD</v>
          </cell>
          <cell r="C3">
            <v>32846</v>
          </cell>
        </row>
        <row r="4">
          <cell r="A4" t="str">
            <v>cty24005</v>
          </cell>
          <cell r="B4" t="str">
            <v>Baltimore County, MD</v>
          </cell>
          <cell r="C4">
            <v>31660</v>
          </cell>
        </row>
        <row r="5">
          <cell r="A5" t="str">
            <v>cty24510</v>
          </cell>
          <cell r="B5" t="str">
            <v>Baltimore city, MD</v>
          </cell>
          <cell r="C5">
            <v>24151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usehold Income By Race"/>
    </sheetNames>
    <sheetDataSet>
      <sheetData sheetId="0">
        <row r="2">
          <cell r="C2" t="str">
            <v>All Races</v>
          </cell>
          <cell r="D2" t="str">
            <v>Asians</v>
          </cell>
          <cell r="E2" t="str">
            <v>Whites</v>
          </cell>
          <cell r="F2" t="str">
            <v>Hispanics</v>
          </cell>
          <cell r="G2" t="str">
            <v>Blacks</v>
          </cell>
        </row>
        <row r="3">
          <cell r="A3" t="str">
            <v>cty24510</v>
          </cell>
          <cell r="B3" t="str">
            <v>Baltimore city, MD</v>
          </cell>
          <cell r="C3">
            <v>27591</v>
          </cell>
          <cell r="D3">
            <v>43456</v>
          </cell>
          <cell r="E3">
            <v>43407</v>
          </cell>
          <cell r="F3">
            <v>32052</v>
          </cell>
          <cell r="G3">
            <v>24151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P_gP_pall-3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High_School_Graduation_Rate_rP_gP_pall</v>
          </cell>
        </row>
        <row r="2">
          <cell r="A2" t="str">
            <v>cty24027</v>
          </cell>
          <cell r="B2" t="str">
            <v>Howard County, MD</v>
          </cell>
          <cell r="C2">
            <v>0.94920000000000004</v>
          </cell>
        </row>
        <row r="3">
          <cell r="A3" t="str">
            <v>cty24005</v>
          </cell>
          <cell r="B3" t="str">
            <v>Baltimore County, MD</v>
          </cell>
          <cell r="C3">
            <v>0.91100000000000003</v>
          </cell>
        </row>
        <row r="4">
          <cell r="A4" t="str">
            <v>cty24003</v>
          </cell>
          <cell r="B4" t="str">
            <v>Anne Arundel County, MD</v>
          </cell>
          <cell r="C4">
            <v>0.90559999999999996</v>
          </cell>
        </row>
        <row r="5">
          <cell r="A5" t="str">
            <v>cty24510</v>
          </cell>
          <cell r="B5" t="str">
            <v>Baltimore city, MD</v>
          </cell>
          <cell r="C5">
            <v>0.77900000000000003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A_gP_pall-3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High_School_Graduation_Rate_rA_gP_pall</v>
          </cell>
        </row>
        <row r="2">
          <cell r="A2" t="str">
            <v>cty24027</v>
          </cell>
          <cell r="B2" t="str">
            <v>Howard County, MD</v>
          </cell>
          <cell r="C2">
            <v>0.9677</v>
          </cell>
        </row>
        <row r="3">
          <cell r="A3" t="str">
            <v>cty24003</v>
          </cell>
          <cell r="B3" t="str">
            <v>Anne Arundel County, MD</v>
          </cell>
          <cell r="C3">
            <v>0.93820000000000003</v>
          </cell>
        </row>
        <row r="4">
          <cell r="A4" t="str">
            <v>cty24005</v>
          </cell>
          <cell r="B4" t="str">
            <v>Baltimore County, MD</v>
          </cell>
          <cell r="C4">
            <v>0.92290000000000005</v>
          </cell>
        </row>
        <row r="5">
          <cell r="A5" t="str">
            <v>cty24510</v>
          </cell>
          <cell r="B5" t="str">
            <v>Baltimore city, MD</v>
          </cell>
          <cell r="C5">
            <v>0.83660000000000001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W_gP_pall-3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High_School_Graduation_Rate_rW_gP_pall</v>
          </cell>
        </row>
        <row r="2">
          <cell r="A2" t="str">
            <v>cty24027</v>
          </cell>
          <cell r="B2" t="str">
            <v>Howard County, MD</v>
          </cell>
          <cell r="C2">
            <v>0.95409999999999995</v>
          </cell>
        </row>
        <row r="3">
          <cell r="A3" t="str">
            <v>cty24005</v>
          </cell>
          <cell r="B3" t="str">
            <v>Baltimore County, MD</v>
          </cell>
          <cell r="C3">
            <v>0.92579999999999996</v>
          </cell>
        </row>
        <row r="4">
          <cell r="A4" t="str">
            <v>cty24003</v>
          </cell>
          <cell r="B4" t="str">
            <v>Anne Arundel County, MD</v>
          </cell>
          <cell r="C4">
            <v>0.91310000000000002</v>
          </cell>
        </row>
        <row r="5">
          <cell r="A5" t="str">
            <v>cty24510</v>
          </cell>
          <cell r="B5" t="str">
            <v>Baltimore city, MD</v>
          </cell>
          <cell r="C5">
            <v>0.83250000000000002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H_gP_pall-3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High_School_Graduation_Rate_rH_gP_pall</v>
          </cell>
        </row>
        <row r="2">
          <cell r="A2" t="str">
            <v>cty24027</v>
          </cell>
          <cell r="B2" t="str">
            <v>Howard County, MD</v>
          </cell>
          <cell r="C2">
            <v>0.94689999999999996</v>
          </cell>
        </row>
        <row r="3">
          <cell r="A3" t="str">
            <v>cty24005</v>
          </cell>
          <cell r="B3" t="str">
            <v>Baltimore County, MD</v>
          </cell>
          <cell r="C3">
            <v>0.85329999999999995</v>
          </cell>
        </row>
        <row r="4">
          <cell r="A4" t="str">
            <v>cty24003</v>
          </cell>
          <cell r="B4" t="str">
            <v>Anne Arundel County, MD</v>
          </cell>
          <cell r="C4">
            <v>0.84550000000000003</v>
          </cell>
        </row>
        <row r="5">
          <cell r="A5" t="str">
            <v>cty24510</v>
          </cell>
          <cell r="B5" t="str">
            <v>Baltimore city, MD</v>
          </cell>
          <cell r="C5">
            <v>0.80730000000000002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cty_hs_rB_gP_pall-3"/>
    </sheetNames>
    <sheetDataSet>
      <sheetData sheetId="0">
        <row r="1">
          <cell r="A1" t="str">
            <v>cty</v>
          </cell>
          <cell r="B1" t="str">
            <v>Name</v>
          </cell>
          <cell r="C1" t="str">
            <v>High_School_Graduation_Rate_rB_gP_pall</v>
          </cell>
        </row>
        <row r="2">
          <cell r="A2" t="str">
            <v>cty24027</v>
          </cell>
          <cell r="B2" t="str">
            <v>Howard County, MD</v>
          </cell>
          <cell r="C2">
            <v>0.90010000000000001</v>
          </cell>
        </row>
        <row r="3">
          <cell r="A3" t="str">
            <v>cty24005</v>
          </cell>
          <cell r="B3" t="str">
            <v>Baltimore County, MD</v>
          </cell>
          <cell r="C3">
            <v>0.85429999999999995</v>
          </cell>
        </row>
        <row r="4">
          <cell r="A4" t="str">
            <v>cty24003</v>
          </cell>
          <cell r="B4" t="str">
            <v>Anne Arundel County, MD</v>
          </cell>
          <cell r="C4">
            <v>0.85389999999999999</v>
          </cell>
        </row>
        <row r="5">
          <cell r="A5" t="str">
            <v>cty24510</v>
          </cell>
          <cell r="B5" t="str">
            <v>Baltimore city, MD</v>
          </cell>
          <cell r="C5">
            <v>0.75509999999999999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C2C4-1889-0A47-8AC4-12C05E2DBE6D}">
  <dimension ref="A1:G13"/>
  <sheetViews>
    <sheetView topLeftCell="A4" zoomScale="135" workbookViewId="0">
      <selection activeCell="C25" sqref="C25"/>
    </sheetView>
  </sheetViews>
  <sheetFormatPr baseColWidth="10" defaultRowHeight="16" x14ac:dyDescent="0.2"/>
  <cols>
    <col min="1" max="1" width="28.6640625" bestFit="1" customWidth="1"/>
    <col min="2" max="2" width="24.33203125" bestFit="1" customWidth="1"/>
    <col min="3" max="3" width="16.33203125" bestFit="1" customWidth="1"/>
    <col min="4" max="7" width="11.5" bestFit="1" customWidth="1"/>
  </cols>
  <sheetData>
    <row r="1" spans="1:7" x14ac:dyDescent="0.2">
      <c r="A1" s="2" t="s">
        <v>20</v>
      </c>
      <c r="B1" s="2"/>
      <c r="C1" s="2"/>
      <c r="D1" s="2"/>
      <c r="E1" s="2"/>
      <c r="F1" s="2"/>
      <c r="G1" s="2"/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>
        <v>34035054100</v>
      </c>
      <c r="B3" t="s">
        <v>7</v>
      </c>
      <c r="C3" s="1">
        <f>VLOOKUP(A3,[1]shown_tract_kfr_rB_gP_pall!$A$1:$C$28,3,FALSE)</f>
        <v>35374</v>
      </c>
      <c r="D3" s="1">
        <f>VLOOKUP(A3,[2]shown_tract_kfr_rW_gP_pall!$A$1:$C$28,3,FALSE)</f>
        <v>78445</v>
      </c>
      <c r="E3" s="1">
        <f>VLOOKUP(A3,[3]shown_tract_kfr_rH_gP_pall!$A$1:$C$28,3,FALSE)</f>
        <v>64926</v>
      </c>
      <c r="F3" s="1">
        <f>VLOOKUP(A3,[4]shown_tract_kfr_rA_gP_pall!$A:$C,3,FALSE)</f>
        <v>86014</v>
      </c>
      <c r="G3" s="1">
        <f>VLOOKUP(A3,[5]shown_tract_kfr_rP_gP_pall!$A$1:$C$28,3,FALSE)</f>
        <v>75806</v>
      </c>
    </row>
    <row r="4" spans="1:7" x14ac:dyDescent="0.2">
      <c r="A4">
        <v>34035052603</v>
      </c>
      <c r="B4" t="s">
        <v>7</v>
      </c>
      <c r="C4" s="1"/>
      <c r="D4" s="1">
        <f>VLOOKUP(A4,[2]shown_tract_kfr_rW_gP_pall!$A$1:$C$28,3,FALSE)</f>
        <v>80299</v>
      </c>
      <c r="E4" s="1">
        <f>VLOOKUP(A4,[3]shown_tract_kfr_rH_gP_pall!$A$1:$C$28,3,FALSE)</f>
        <v>58270</v>
      </c>
      <c r="F4" s="1">
        <f>VLOOKUP(A4,[4]shown_tract_kfr_rA_gP_pall!$A:$C,3,FALSE)</f>
        <v>66400</v>
      </c>
      <c r="G4" s="1">
        <f>VLOOKUP(A4,[5]shown_tract_kfr_rP_gP_pall!$A$1:$C$28,3,FALSE)</f>
        <v>74238</v>
      </c>
    </row>
    <row r="5" spans="1:7" x14ac:dyDescent="0.2">
      <c r="A5">
        <v>34035052400</v>
      </c>
      <c r="B5" t="s">
        <v>7</v>
      </c>
      <c r="C5" s="1"/>
      <c r="D5" s="1">
        <f>VLOOKUP(A5,[2]shown_tract_kfr_rW_gP_pall!$A$1:$C$28,3,FALSE)</f>
        <v>78919</v>
      </c>
      <c r="E5" s="1"/>
      <c r="F5" s="1"/>
      <c r="G5" s="1">
        <f>VLOOKUP(A5,[5]shown_tract_kfr_rP_gP_pall!$A$1:$C$28,3,FALSE)</f>
        <v>77015</v>
      </c>
    </row>
    <row r="7" spans="1:7" x14ac:dyDescent="0.2">
      <c r="B7" s="2" t="s">
        <v>17</v>
      </c>
      <c r="C7" s="4">
        <f>AVERAGE(C3:C5)</f>
        <v>35374</v>
      </c>
      <c r="D7" s="4">
        <f t="shared" ref="D7:G7" si="0">AVERAGE(D3:D5)</f>
        <v>79221</v>
      </c>
      <c r="E7" s="4">
        <f t="shared" si="0"/>
        <v>61598</v>
      </c>
      <c r="F7" s="4">
        <f t="shared" si="0"/>
        <v>76207</v>
      </c>
      <c r="G7" s="4">
        <f t="shared" si="0"/>
        <v>75686.333333333328</v>
      </c>
    </row>
    <row r="8" spans="1:7" x14ac:dyDescent="0.2">
      <c r="C8" s="2" t="s">
        <v>18</v>
      </c>
    </row>
    <row r="9" spans="1:7" x14ac:dyDescent="0.2">
      <c r="B9" s="2" t="s">
        <v>2</v>
      </c>
      <c r="C9" s="1">
        <f t="array" ref="C9:C13">TRANSPOSE(C7:G7)</f>
        <v>35374</v>
      </c>
    </row>
    <row r="10" spans="1:7" x14ac:dyDescent="0.2">
      <c r="B10" s="2" t="s">
        <v>3</v>
      </c>
      <c r="C10" s="1">
        <v>79221</v>
      </c>
    </row>
    <row r="11" spans="1:7" x14ac:dyDescent="0.2">
      <c r="B11" s="2" t="s">
        <v>4</v>
      </c>
      <c r="C11" s="1">
        <v>61598</v>
      </c>
    </row>
    <row r="12" spans="1:7" x14ac:dyDescent="0.2">
      <c r="B12" s="2" t="s">
        <v>5</v>
      </c>
      <c r="C12" s="1">
        <v>76207</v>
      </c>
    </row>
    <row r="13" spans="1:7" x14ac:dyDescent="0.2">
      <c r="B13" s="2" t="s">
        <v>6</v>
      </c>
      <c r="C13" s="1">
        <v>75686.333333333328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BC26-FD19-7F48-94A9-FF2E57671E50}">
  <dimension ref="A1:I3"/>
  <sheetViews>
    <sheetView zoomScale="150" workbookViewId="0">
      <selection activeCell="C23" sqref="C23"/>
    </sheetView>
  </sheetViews>
  <sheetFormatPr baseColWidth="10" defaultRowHeight="16" x14ac:dyDescent="0.2"/>
  <cols>
    <col min="1" max="1" width="41" bestFit="1" customWidth="1"/>
    <col min="2" max="2" width="18.1640625" bestFit="1" customWidth="1"/>
    <col min="8" max="8" width="15.6640625" bestFit="1" customWidth="1"/>
    <col min="9" max="9" width="80.83203125" bestFit="1" customWidth="1"/>
  </cols>
  <sheetData>
    <row r="1" spans="1:9" x14ac:dyDescent="0.2">
      <c r="A1" s="2" t="s">
        <v>24</v>
      </c>
      <c r="B1" s="2"/>
      <c r="C1" s="2"/>
      <c r="D1" s="2"/>
      <c r="E1" s="2"/>
      <c r="F1" s="2"/>
      <c r="G1" s="2"/>
      <c r="H1" s="2"/>
    </row>
    <row r="2" spans="1:9" x14ac:dyDescent="0.2">
      <c r="A2" s="2" t="s">
        <v>1</v>
      </c>
      <c r="B2" s="2" t="s">
        <v>10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</row>
    <row r="3" spans="1:9" x14ac:dyDescent="0.2">
      <c r="A3" t="s">
        <v>14</v>
      </c>
      <c r="B3" t="s">
        <v>15</v>
      </c>
      <c r="C3" s="3">
        <f>VLOOKUP(A3,[6]shown_cty_hs_rB_gP_pall!$A$1:$C$4,3,FALSE)</f>
        <v>0.90369999999999995</v>
      </c>
      <c r="D3" s="3">
        <f>VLOOKUP(A3,[7]shown_cty_hs_rW_gP_pall!$A$1:$C$4,3,FALSE)</f>
        <v>0.94199999999999995</v>
      </c>
      <c r="E3" s="3">
        <f>VLOOKUP(A3,[8]shown_cty_hs_rH_gP_pall!$A$1:$C$4,3,FALSE)</f>
        <v>0.83009999999999995</v>
      </c>
      <c r="F3" s="3">
        <f>VLOOKUP(A3,[9]shown_cty_hs_rA_gP_pall!$A$1:$C$4,3,FALSE)</f>
        <v>0.93369999999999997</v>
      </c>
      <c r="G3" s="3">
        <f>VLOOKUP(A3,[10]shown_cty_hs_rP_gP_pall!$A$1:$C$4,3,FALSE)</f>
        <v>0.93059999999999998</v>
      </c>
      <c r="I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D236-AFA8-3D49-9C0B-E95E9F8DD099}">
  <dimension ref="A1:O15"/>
  <sheetViews>
    <sheetView topLeftCell="D9" zoomScale="141" workbookViewId="0">
      <selection activeCell="H28" sqref="H28"/>
    </sheetView>
  </sheetViews>
  <sheetFormatPr baseColWidth="10" defaultRowHeight="16" x14ac:dyDescent="0.2"/>
  <cols>
    <col min="1" max="1" width="28.6640625" bestFit="1" customWidth="1"/>
    <col min="2" max="2" width="24.33203125" bestFit="1" customWidth="1"/>
    <col min="3" max="3" width="28.6640625" bestFit="1" customWidth="1"/>
    <col min="4" max="4" width="39.83203125" bestFit="1" customWidth="1"/>
    <col min="5" max="7" width="12.6640625" bestFit="1" customWidth="1"/>
    <col min="9" max="9" width="39.83203125" bestFit="1" customWidth="1"/>
    <col min="10" max="10" width="18.1640625" bestFit="1" customWidth="1"/>
  </cols>
  <sheetData>
    <row r="1" spans="1:15" x14ac:dyDescent="0.2">
      <c r="A1" s="2" t="s">
        <v>20</v>
      </c>
      <c r="B1" s="2"/>
      <c r="C1" s="2"/>
      <c r="D1" s="2"/>
      <c r="E1" s="2"/>
      <c r="F1" s="2"/>
      <c r="G1" s="2"/>
      <c r="I1" s="2" t="s">
        <v>21</v>
      </c>
      <c r="J1" s="2"/>
      <c r="K1" s="2"/>
      <c r="L1" s="2"/>
      <c r="M1" s="2"/>
      <c r="N1" s="2"/>
      <c r="O1" s="2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1</v>
      </c>
      <c r="J2" s="2" t="s">
        <v>10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">
      <c r="A3">
        <v>34035054100</v>
      </c>
      <c r="B3" t="s">
        <v>7</v>
      </c>
      <c r="C3" s="1">
        <f>VLOOKUP(A3,[1]shown_tract_kfr_rB_gP_pall!$A$1:$C$28,3,FALSE)</f>
        <v>35374</v>
      </c>
      <c r="D3" s="1">
        <f>VLOOKUP(A3,[2]shown_tract_kfr_rW_gP_pall!$A$1:$C$28,3,FALSE)</f>
        <v>78445</v>
      </c>
      <c r="E3" s="1">
        <f>VLOOKUP(A3,[3]shown_tract_kfr_rH_gP_pall!$A$1:$C$28,3,FALSE)</f>
        <v>64926</v>
      </c>
      <c r="F3" s="1">
        <f>VLOOKUP(A3,[4]shown_tract_kfr_rA_gP_pall!$A:$C,3,FALSE)</f>
        <v>86014</v>
      </c>
      <c r="G3" s="1">
        <f>VLOOKUP(A3,[5]shown_tract_kfr_rP_gP_pall!$A$1:$C$28,3,FALSE)</f>
        <v>75806</v>
      </c>
      <c r="I3" t="s">
        <v>14</v>
      </c>
      <c r="J3" t="s">
        <v>15</v>
      </c>
      <c r="K3" s="3">
        <f>VLOOKUP(I3,[6]shown_cty_hs_rB_gP_pall!$A$1:$C$4,3,FALSE)</f>
        <v>0.90369999999999995</v>
      </c>
      <c r="L3" s="3">
        <f>VLOOKUP(I3,[7]shown_cty_hs_rW_gP_pall!$A$1:$C$4,3,FALSE)</f>
        <v>0.94199999999999995</v>
      </c>
      <c r="M3" s="3">
        <f>VLOOKUP(I3,[8]shown_cty_hs_rH_gP_pall!$A$1:$C$4,3,FALSE)</f>
        <v>0.83009999999999995</v>
      </c>
      <c r="N3" s="3">
        <f>VLOOKUP(I3,[9]shown_cty_hs_rA_gP_pall!$A$1:$C$4,3,FALSE)</f>
        <v>0.93369999999999997</v>
      </c>
      <c r="O3" s="3">
        <f>VLOOKUP(I3,[10]shown_cty_hs_rP_gP_pall!$A$1:$C$4,3,FALSE)</f>
        <v>0.93059999999999998</v>
      </c>
    </row>
    <row r="4" spans="1:15" x14ac:dyDescent="0.2">
      <c r="A4">
        <v>34035052603</v>
      </c>
      <c r="B4" t="s">
        <v>7</v>
      </c>
      <c r="C4" s="1"/>
      <c r="D4" s="1">
        <f>VLOOKUP(A4,[2]shown_tract_kfr_rW_gP_pall!$A$1:$C$28,3,FALSE)</f>
        <v>80299</v>
      </c>
      <c r="E4" s="1">
        <f>VLOOKUP(A4,[3]shown_tract_kfr_rH_gP_pall!$A$1:$C$28,3,FALSE)</f>
        <v>58270</v>
      </c>
      <c r="F4" s="1">
        <f>VLOOKUP(A4,[4]shown_tract_kfr_rA_gP_pall!$A:$C,3,FALSE)</f>
        <v>66400</v>
      </c>
      <c r="G4" s="1">
        <f>VLOOKUP(A4,[5]shown_tract_kfr_rP_gP_pall!$A$1:$C$28,3,FALSE)</f>
        <v>74238</v>
      </c>
    </row>
    <row r="5" spans="1:15" x14ac:dyDescent="0.2">
      <c r="A5">
        <v>34035052400</v>
      </c>
      <c r="B5" t="s">
        <v>7</v>
      </c>
      <c r="C5" s="1"/>
      <c r="D5" s="1">
        <f>VLOOKUP(A5,[2]shown_tract_kfr_rW_gP_pall!$A$1:$C$28,3,FALSE)</f>
        <v>78919</v>
      </c>
      <c r="E5" s="1"/>
      <c r="F5" s="1"/>
      <c r="G5" s="1">
        <f>VLOOKUP(A5,[5]shown_tract_kfr_rP_gP_pall!$A$1:$C$28,3,FALSE)</f>
        <v>77015</v>
      </c>
    </row>
    <row r="7" spans="1:15" x14ac:dyDescent="0.2">
      <c r="B7" s="2" t="s">
        <v>17</v>
      </c>
      <c r="C7" s="4">
        <f>AVERAGE(C3:C5)</f>
        <v>35374</v>
      </c>
      <c r="D7" s="4">
        <f t="shared" ref="D7:G7" si="0">AVERAGE(D3:D5)</f>
        <v>79221</v>
      </c>
      <c r="E7" s="4">
        <f t="shared" si="0"/>
        <v>61598</v>
      </c>
      <c r="F7" s="4">
        <f t="shared" si="0"/>
        <v>76207</v>
      </c>
      <c r="G7" s="4">
        <f t="shared" si="0"/>
        <v>75686.333333333328</v>
      </c>
    </row>
    <row r="10" spans="1:15" x14ac:dyDescent="0.2">
      <c r="C10" s="2" t="s">
        <v>20</v>
      </c>
      <c r="D10" s="2" t="s">
        <v>21</v>
      </c>
    </row>
    <row r="11" spans="1:15" x14ac:dyDescent="0.2">
      <c r="B11" s="2" t="s">
        <v>6</v>
      </c>
      <c r="C11" s="1">
        <v>75686.33</v>
      </c>
      <c r="D11" s="5">
        <v>0.93</v>
      </c>
    </row>
    <row r="12" spans="1:15" x14ac:dyDescent="0.2">
      <c r="B12" s="2" t="s">
        <v>2</v>
      </c>
      <c r="C12" s="1">
        <v>35374</v>
      </c>
      <c r="D12" s="5">
        <v>0.9</v>
      </c>
    </row>
    <row r="13" spans="1:15" x14ac:dyDescent="0.2">
      <c r="B13" s="2" t="s">
        <v>3</v>
      </c>
      <c r="C13" s="1">
        <v>79221</v>
      </c>
      <c r="D13" s="5">
        <v>0.94</v>
      </c>
    </row>
    <row r="14" spans="1:15" x14ac:dyDescent="0.2">
      <c r="B14" s="2" t="s">
        <v>4</v>
      </c>
      <c r="C14" s="1">
        <v>61598</v>
      </c>
      <c r="D14" s="5">
        <v>0.83</v>
      </c>
    </row>
    <row r="15" spans="1:15" x14ac:dyDescent="0.2">
      <c r="B15" s="2" t="s">
        <v>5</v>
      </c>
      <c r="C15" s="1">
        <v>76207</v>
      </c>
      <c r="D15" s="5">
        <v>0.93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EC38-4059-3841-A406-1B61702EF54E}">
  <dimension ref="A1:G3"/>
  <sheetViews>
    <sheetView tabSelected="1" zoomScale="188" workbookViewId="0">
      <selection activeCell="A3" sqref="A3"/>
    </sheetView>
  </sheetViews>
  <sheetFormatPr baseColWidth="10" defaultRowHeight="16" x14ac:dyDescent="0.2"/>
  <cols>
    <col min="1" max="1" width="29.1640625" bestFit="1" customWidth="1"/>
    <col min="2" max="2" width="16.6640625" bestFit="1" customWidth="1"/>
    <col min="3" max="7" width="11.83203125" bestFit="1" customWidth="1"/>
  </cols>
  <sheetData>
    <row r="1" spans="1:7" x14ac:dyDescent="0.2">
      <c r="A1" s="2" t="s">
        <v>22</v>
      </c>
      <c r="B1" s="2"/>
      <c r="C1" s="2"/>
      <c r="D1" s="2"/>
      <c r="E1" s="2"/>
      <c r="F1" s="2"/>
      <c r="G1" s="2"/>
    </row>
    <row r="2" spans="1:7" x14ac:dyDescent="0.2">
      <c r="A2" s="2" t="s">
        <v>9</v>
      </c>
      <c r="B2" s="2" t="s">
        <v>10</v>
      </c>
      <c r="C2" s="2" t="s">
        <v>6</v>
      </c>
      <c r="D2" s="2" t="s">
        <v>5</v>
      </c>
      <c r="E2" s="2" t="s">
        <v>3</v>
      </c>
      <c r="F2" s="2" t="s">
        <v>4</v>
      </c>
      <c r="G2" s="2" t="s">
        <v>2</v>
      </c>
    </row>
    <row r="3" spans="1:7" x14ac:dyDescent="0.2">
      <c r="A3" t="s">
        <v>11</v>
      </c>
      <c r="B3" t="s">
        <v>12</v>
      </c>
      <c r="C3" s="1">
        <f>VLOOKUP(A3,'[11]shown_cty_kfr_rP_gP_pall-2'!$A$1:$C$5,3,FALSE)</f>
        <v>27591</v>
      </c>
      <c r="D3" s="1">
        <f>VLOOKUP(A3,[12]shown_cty_kfr_rA_gP_pall!$A$1:$C$5,3,FALSE)</f>
        <v>43456</v>
      </c>
      <c r="E3" s="1">
        <f>VLOOKUP(A3,[13]shown_cty_kfr_rW_gP_pall!$A$1:$C$5,3,FALSE)</f>
        <v>43407</v>
      </c>
      <c r="F3" s="1">
        <f>VLOOKUP(A3,[14]shown_cty_kfr_rH_gP_pall!$A$1:$C$5,3,FALSE)</f>
        <v>32052</v>
      </c>
      <c r="G3" s="1">
        <f>VLOOKUP(A3,[15]shown_cty_kfr_rB_gP_pall!$A$1:$C$5,3,FALSE)</f>
        <v>24151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9794-1DDE-8E47-A290-EB8A2D5631B6}">
  <dimension ref="A1:G3"/>
  <sheetViews>
    <sheetView zoomScale="143" workbookViewId="0">
      <selection activeCell="D26" sqref="D26"/>
    </sheetView>
  </sheetViews>
  <sheetFormatPr baseColWidth="10" defaultRowHeight="16" x14ac:dyDescent="0.2"/>
  <cols>
    <col min="1" max="1" width="41" bestFit="1" customWidth="1"/>
    <col min="2" max="2" width="19.33203125" bestFit="1" customWidth="1"/>
    <col min="3" max="7" width="11.5" bestFit="1" customWidth="1"/>
  </cols>
  <sheetData>
    <row r="1" spans="1:7" x14ac:dyDescent="0.2">
      <c r="A1" s="2" t="s">
        <v>23</v>
      </c>
    </row>
    <row r="2" spans="1:7" x14ac:dyDescent="0.2">
      <c r="A2" s="2" t="s">
        <v>9</v>
      </c>
      <c r="B2" s="2" t="s">
        <v>10</v>
      </c>
      <c r="C2" s="2" t="s">
        <v>6</v>
      </c>
      <c r="D2" s="2" t="s">
        <v>5</v>
      </c>
      <c r="E2" s="2" t="s">
        <v>3</v>
      </c>
      <c r="F2" s="2" t="s">
        <v>4</v>
      </c>
      <c r="G2" s="2" t="s">
        <v>2</v>
      </c>
    </row>
    <row r="3" spans="1:7" x14ac:dyDescent="0.2">
      <c r="A3" t="s">
        <v>11</v>
      </c>
      <c r="B3" t="s">
        <v>12</v>
      </c>
      <c r="C3" s="3">
        <f>VLOOKUP(A3, '[17]shown_cty_hs_rP_gP_pall-3'!$A$1:$C$5, 3, FALSE)</f>
        <v>0.77900000000000003</v>
      </c>
      <c r="D3" s="3">
        <f>VLOOKUP(A3, '[18]shown_cty_hs_rA_gP_pall-3'!$A$1:$C$5, 3, FALSE)</f>
        <v>0.83660000000000001</v>
      </c>
      <c r="E3" s="3">
        <f>VLOOKUP(A3,'[19]shown_cty_hs_rW_gP_pall-3'!$A$1:$C$5,3,FALSE)</f>
        <v>0.83250000000000002</v>
      </c>
      <c r="F3" s="3">
        <f>VLOOKUP(A3,'[20]shown_cty_hs_rH_gP_pall-3'!$A$1:$C$5,3,FALSE)</f>
        <v>0.80730000000000002</v>
      </c>
      <c r="G3" s="3">
        <f>VLOOKUP(A3,'[21]shown_cty_hs_rB_gP_pall-3'!$A$1:$C$5, 3, FALSE)</f>
        <v>0.75509999999999999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40B4-293C-1448-B2AA-F12BD57BA143}">
  <dimension ref="A1:O13"/>
  <sheetViews>
    <sheetView topLeftCell="C6" zoomScale="200" workbookViewId="0">
      <selection activeCell="D32" sqref="D32"/>
    </sheetView>
  </sheetViews>
  <sheetFormatPr baseColWidth="10" defaultRowHeight="16" x14ac:dyDescent="0.2"/>
  <cols>
    <col min="1" max="1" width="30.83203125" bestFit="1" customWidth="1"/>
    <col min="2" max="2" width="16.6640625" bestFit="1" customWidth="1"/>
    <col min="3" max="3" width="30.83203125" bestFit="1" customWidth="1"/>
    <col min="4" max="4" width="40.1640625" bestFit="1" customWidth="1"/>
    <col min="5" max="7" width="12.5" bestFit="1" customWidth="1"/>
    <col min="9" max="9" width="42.33203125" bestFit="1" customWidth="1"/>
    <col min="10" max="10" width="19.33203125" bestFit="1" customWidth="1"/>
  </cols>
  <sheetData>
    <row r="1" spans="1:15" x14ac:dyDescent="0.2">
      <c r="A1" s="2" t="s">
        <v>8</v>
      </c>
      <c r="B1" s="2"/>
      <c r="C1" s="2"/>
      <c r="D1" s="2"/>
      <c r="E1" s="2"/>
      <c r="F1" s="2"/>
      <c r="G1" s="2"/>
      <c r="I1" s="2" t="s">
        <v>19</v>
      </c>
    </row>
    <row r="2" spans="1:15" x14ac:dyDescent="0.2">
      <c r="A2" s="2" t="s">
        <v>22</v>
      </c>
      <c r="B2" s="2"/>
      <c r="C2" s="2"/>
      <c r="D2" s="2"/>
      <c r="E2" s="2"/>
      <c r="F2" s="2"/>
      <c r="G2" s="2"/>
      <c r="I2" s="2" t="s">
        <v>25</v>
      </c>
    </row>
    <row r="3" spans="1:15" x14ac:dyDescent="0.2">
      <c r="A3" s="2" t="s">
        <v>9</v>
      </c>
      <c r="B3" s="2" t="s">
        <v>10</v>
      </c>
      <c r="C3" s="2" t="s">
        <v>6</v>
      </c>
      <c r="D3" s="2" t="s">
        <v>5</v>
      </c>
      <c r="E3" s="2" t="s">
        <v>3</v>
      </c>
      <c r="F3" s="2" t="s">
        <v>4</v>
      </c>
      <c r="G3" s="2" t="s">
        <v>2</v>
      </c>
      <c r="I3" s="2" t="s">
        <v>9</v>
      </c>
      <c r="J3" s="2" t="s">
        <v>10</v>
      </c>
      <c r="K3" s="2" t="s">
        <v>6</v>
      </c>
      <c r="L3" s="2" t="s">
        <v>5</v>
      </c>
      <c r="M3" s="2" t="s">
        <v>3</v>
      </c>
      <c r="N3" s="2" t="s">
        <v>4</v>
      </c>
      <c r="O3" s="2" t="s">
        <v>2</v>
      </c>
    </row>
    <row r="4" spans="1:15" x14ac:dyDescent="0.2">
      <c r="A4" t="s">
        <v>11</v>
      </c>
      <c r="B4" t="s">
        <v>12</v>
      </c>
      <c r="C4" s="1">
        <f>VLOOKUP(A4,'[11]shown_cty_kfr_rP_gP_pall-2'!$A$1:$C$5,3,FALSE)</f>
        <v>27591</v>
      </c>
      <c r="D4" s="1">
        <f>VLOOKUP(A4,[12]shown_cty_kfr_rA_gP_pall!$A$1:$C$5,3,FALSE)</f>
        <v>43456</v>
      </c>
      <c r="E4" s="1">
        <f>VLOOKUP(A4,[13]shown_cty_kfr_rW_gP_pall!$A$1:$C$5,3,FALSE)</f>
        <v>43407</v>
      </c>
      <c r="F4" s="1">
        <f>VLOOKUP(A4,[14]shown_cty_kfr_rH_gP_pall!$A$1:$C$5,3,FALSE)</f>
        <v>32052</v>
      </c>
      <c r="G4" s="1">
        <f>VLOOKUP(A4,[15]shown_cty_kfr_rB_gP_pall!$A$1:$C$5,3,FALSE)</f>
        <v>24151</v>
      </c>
      <c r="I4" t="s">
        <v>11</v>
      </c>
      <c r="J4" t="s">
        <v>12</v>
      </c>
      <c r="K4" s="3">
        <f>VLOOKUP(I4, '[17]shown_cty_hs_rP_gP_pall-3'!$A$1:$C$5, 3, FALSE)</f>
        <v>0.77900000000000003</v>
      </c>
      <c r="L4" s="3">
        <f>VLOOKUP(I4, '[18]shown_cty_hs_rA_gP_pall-3'!$A$1:$C$5, 3, FALSE)</f>
        <v>0.83660000000000001</v>
      </c>
      <c r="M4" s="3">
        <f>VLOOKUP(I4,'[19]shown_cty_hs_rW_gP_pall-3'!$A$1:$C$5,3,FALSE)</f>
        <v>0.83250000000000002</v>
      </c>
      <c r="N4" s="3">
        <f>VLOOKUP(I4,'[20]shown_cty_hs_rH_gP_pall-3'!$A$1:$C$5,3,FALSE)</f>
        <v>0.80730000000000002</v>
      </c>
      <c r="O4" s="3">
        <f>VLOOKUP(I4,'[21]shown_cty_hs_rB_gP_pall-3'!$A$1:$C$5, 3, FALSE)</f>
        <v>0.75509999999999999</v>
      </c>
    </row>
    <row r="8" spans="1:15" x14ac:dyDescent="0.2">
      <c r="C8" s="2" t="s">
        <v>22</v>
      </c>
      <c r="D8" s="2" t="s">
        <v>25</v>
      </c>
    </row>
    <row r="9" spans="1:15" x14ac:dyDescent="0.2">
      <c r="B9" s="2" t="s">
        <v>6</v>
      </c>
      <c r="C9" s="1">
        <f t="array" ref="C9:C13">TRANSPOSE(C4:G4)</f>
        <v>27591</v>
      </c>
      <c r="D9" s="3">
        <f t="array" ref="D9:D13">TRANSPOSE(K4:O4)</f>
        <v>0.77900000000000003</v>
      </c>
    </row>
    <row r="10" spans="1:15" x14ac:dyDescent="0.2">
      <c r="B10" s="2" t="s">
        <v>5</v>
      </c>
      <c r="C10" s="1">
        <v>43456</v>
      </c>
      <c r="D10" s="3">
        <v>0.83660000000000001</v>
      </c>
    </row>
    <row r="11" spans="1:15" x14ac:dyDescent="0.2">
      <c r="B11" s="2" t="s">
        <v>3</v>
      </c>
      <c r="C11" s="1">
        <v>43407</v>
      </c>
      <c r="D11" s="3">
        <v>0.83250000000000002</v>
      </c>
    </row>
    <row r="12" spans="1:15" x14ac:dyDescent="0.2">
      <c r="B12" s="2" t="s">
        <v>4</v>
      </c>
      <c r="C12" s="1">
        <v>32052</v>
      </c>
      <c r="D12" s="3">
        <v>0.80730000000000002</v>
      </c>
    </row>
    <row r="13" spans="1:15" x14ac:dyDescent="0.2">
      <c r="B13" s="2" t="s">
        <v>2</v>
      </c>
      <c r="C13" s="1">
        <v>24151</v>
      </c>
      <c r="D13" s="3">
        <v>0.75509999999999999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Basking Ridge Household Income</vt:lpstr>
      <vt:lpstr>Somerset County HS Grad Rate</vt:lpstr>
      <vt:lpstr>BR HH Income vs. HS Grad Rate</vt:lpstr>
      <vt:lpstr>Baltimore City Household Income</vt:lpstr>
      <vt:lpstr>Baltimore County HS Grad Rate</vt:lpstr>
      <vt:lpstr>Baltimore HH Income vs. HS 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2020-09-12T12:41:54Z</dcterms:created>
  <dcterms:modified xsi:type="dcterms:W3CDTF">2020-09-15T21:39:39Z</dcterms:modified>
</cp:coreProperties>
</file>