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\Desktop\test\Side Quests\"/>
    </mc:Choice>
  </mc:AlternateContent>
  <xr:revisionPtr revIDLastSave="0" documentId="13_ncr:1_{5C3A4759-DCE3-4A8C-B62D-7D0AB3052CAB}" xr6:coauthVersionLast="47" xr6:coauthVersionMax="47" xr10:uidLastSave="{00000000-0000-0000-0000-000000000000}"/>
  <bookViews>
    <workbookView xWindow="-120" yWindow="-120" windowWidth="29040" windowHeight="15720" xr2:uid="{2B1F0FAF-1C9F-47D5-AA63-8D02E549C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3" i="1"/>
  <c r="O3" i="1"/>
  <c r="S3" i="1"/>
  <c r="O4" i="1"/>
  <c r="O11" i="1"/>
  <c r="O10" i="1"/>
  <c r="O9" i="1"/>
  <c r="O8" i="1"/>
  <c r="O7" i="1"/>
  <c r="O6" i="1"/>
  <c r="O5" i="1"/>
  <c r="R4" i="1"/>
  <c r="S4" i="1"/>
  <c r="L5" i="1"/>
  <c r="M5" i="1"/>
  <c r="N5" i="1"/>
  <c r="P5" i="1"/>
  <c r="Q5" i="1"/>
  <c r="R5" i="1"/>
  <c r="S5" i="1"/>
  <c r="L6" i="1"/>
  <c r="M6" i="1"/>
  <c r="N6" i="1"/>
  <c r="P6" i="1"/>
  <c r="Q6" i="1"/>
  <c r="R6" i="1"/>
  <c r="S6" i="1"/>
  <c r="L7" i="1"/>
  <c r="M7" i="1"/>
  <c r="N7" i="1"/>
  <c r="P7" i="1"/>
  <c r="Q7" i="1"/>
  <c r="R7" i="1"/>
  <c r="S7" i="1"/>
  <c r="L8" i="1"/>
  <c r="M8" i="1"/>
  <c r="N8" i="1"/>
  <c r="P8" i="1"/>
  <c r="Q8" i="1"/>
  <c r="R8" i="1"/>
  <c r="S8" i="1"/>
  <c r="L9" i="1"/>
  <c r="M9" i="1"/>
  <c r="N9" i="1"/>
  <c r="P9" i="1"/>
  <c r="Q9" i="1"/>
  <c r="R9" i="1"/>
  <c r="S9" i="1"/>
  <c r="L10" i="1"/>
  <c r="M10" i="1"/>
  <c r="N10" i="1"/>
  <c r="P10" i="1"/>
  <c r="Q10" i="1"/>
  <c r="R10" i="1"/>
  <c r="S10" i="1"/>
  <c r="L11" i="1"/>
  <c r="M11" i="1"/>
  <c r="N11" i="1"/>
  <c r="P11" i="1"/>
  <c r="Q11" i="1"/>
  <c r="R11" i="1"/>
  <c r="S11" i="1"/>
  <c r="B6" i="1"/>
</calcChain>
</file>

<file path=xl/sharedStrings.xml><?xml version="1.0" encoding="utf-8"?>
<sst xmlns="http://schemas.openxmlformats.org/spreadsheetml/2006/main" count="37" uniqueCount="31">
  <si>
    <t>Pay Grade</t>
  </si>
  <si>
    <t>2 or less</t>
  </si>
  <si>
    <t>Over</t>
  </si>
  <si>
    <t>E-9</t>
  </si>
  <si>
    <t>(Notes 2 &amp; 3)</t>
  </si>
  <si>
    <t>E-8</t>
  </si>
  <si>
    <t>E-7</t>
  </si>
  <si>
    <t>E-6</t>
  </si>
  <si>
    <t>E-5</t>
  </si>
  <si>
    <t>E-4</t>
  </si>
  <si>
    <t>E-3</t>
  </si>
  <si>
    <t>E-2</t>
  </si>
  <si>
    <t>E-1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</si>
  <si>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</si>
  <si>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</si>
  <si>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</si>
  <si>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</si>
  <si>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</si>
  <si>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</si>
  <si>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</si>
  <si>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</si>
  <si>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</si>
  <si>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&lt;2</t>
  </si>
  <si>
    <t>&gt;2</t>
  </si>
  <si>
    <t>&gt;3</t>
  </si>
  <si>
    <t>&gt;6</t>
  </si>
  <si>
    <t>&gt;8</t>
  </si>
  <si>
    <t>&gt;10</t>
  </si>
  <si>
    <t>BAH</t>
  </si>
  <si>
    <t>Max Housing Cost</t>
  </si>
  <si>
    <t>Total Pay With Over 4 Years 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</si>
</sst>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1"/>
      <color theme="1"/>
      <name val="Aptos Narrow"/>
      <family val="2"/>
      <scheme val="minor"/>
    </font>
    <font>
      <sz val="11"/>
      <color rgb="FF444444"/>
      <name val="Arial"/>
      <family val="2"/>
    </font>
    <font>
      <b/>
      <sz val="11"/>
      <color rgb="FF444444"/>
      <name val="Inherit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4" fontId="1" fillId="2" borderId="5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  <xf numFmtId="8" fontId="0" fillId="0" borderId="0" xfId="0" applyNumberFormat="1"/>
    <xf numFmtId="8" fontId="1" fillId="2" borderId="1" xfId="0" applyNumberFormat="1" applyFont="1" applyFill="1" applyBorder="1" applyAlignment="1">
      <alignment vertical="center" wrapText="1"/>
    </xf>
    <xf numFmtId="4" fontId="0" fillId="0" borderId="0" xfId="0" applyNumberFormat="1"/>
    <xf numFmtId="4" fontId="1" fillId="2" borderId="5" xfId="0" applyNumberFormat="1" applyFont="1" applyFill="1" applyBorder="1" applyAlignment="1">
      <alignment vertical="center" wrapText="1"/>
    </xf>
    <xf numFmtId="4" fontId="1" fillId="2" borderId="6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8" fontId="1" fillId="2" borderId="5" xfId="0" applyNumberFormat="1" applyFont="1" applyFill="1" applyBorder="1" applyAlignment="1">
      <alignment vertical="center" wrapText="1"/>
    </xf>
    <xf numFmtId="8" fontId="1" fillId="2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6E45-54C0-4D36-8008-BE0E3722CDD4}">
  <dimension ref="A1:S26"/>
  <sheetViews>
    <sheetView tabSelected="1" workbookViewId="0">
      <selection activeCell="P1" sqref="P1"/>
    </sheetView>
  </sheetViews>
  <sheetFormatPr defaultRowHeight="15"/>
  <cols>
    <col min="1" max="1" width="20.5703125" customWidth="1"/>
    <col min="2" max="2" width="16" bestFit="1" customWidth="1"/>
    <col min="3" max="3" width="19" bestFit="1" customWidth="1"/>
    <col min="10" max="11" width="9.85546875" bestFit="1" customWidth="1"/>
    <col min="13" max="13" width="10.140625" bestFit="1" customWidth="1"/>
    <col min="15" max="15" width="11.42578125" bestFit="1" customWidth="1"/>
    <col min="16" max="16" width="16.7109375" bestFit="1" customWidth="1"/>
    <col min="17" max="17" width="9.7109375" customWidth="1"/>
  </cols>
  <sheetData>
    <row r="1" spans="1:19" ht="15" customHeight="1">
      <c r="A1" s="14"/>
      <c r="B1" s="15"/>
      <c r="C1" s="15"/>
      <c r="D1" s="15"/>
      <c r="E1" s="15"/>
      <c r="F1" s="15"/>
      <c r="G1" s="15"/>
      <c r="H1" s="16"/>
      <c r="J1" t="s">
        <v>0</v>
      </c>
      <c r="K1" t="s">
        <v>28</v>
      </c>
      <c r="L1" t="s">
        <v>22</v>
      </c>
      <c r="M1" t="s">
        <v>23</v>
      </c>
      <c r="N1" t="s">
        <v>24</v>
      </c>
      <c r="O1" t="s">
        <v>30</v>
      </c>
      <c r="P1" t="s">
        <v>29</v>
      </c>
      <c r="Q1" t="s">
        <v>25</v>
      </c>
      <c r="R1" t="s">
        <v>26</v>
      </c>
      <c r="S1" t="s">
        <v>27</v>
      </c>
    </row>
    <row r="2" spans="1:19" ht="15" customHeight="1">
      <c r="A2" s="17" t="s">
        <v>0</v>
      </c>
      <c r="B2" s="17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9">
      <c r="A3" s="18"/>
      <c r="B3" s="18"/>
      <c r="C3" s="2">
        <v>2</v>
      </c>
      <c r="D3" s="2">
        <v>3</v>
      </c>
      <c r="E3" s="2">
        <v>4</v>
      </c>
      <c r="F3" s="2">
        <v>6</v>
      </c>
      <c r="G3" s="2">
        <v>8</v>
      </c>
      <c r="H3" s="2">
        <v>10</v>
      </c>
      <c r="J3" t="s">
        <v>21</v>
      </c>
      <c r="K3" s="7">
        <v>2211</v>
      </c>
      <c r="L3">
        <v>0</v>
      </c>
      <c r="M3">
        <v>0</v>
      </c>
      <c r="N3">
        <v>0</v>
      </c>
      <c r="O3">
        <f>(6657.3+2211)</f>
        <v>8868.2999999999993</v>
      </c>
      <c r="P3">
        <f>0.28*(O3)</f>
        <v>2483.1240000000003</v>
      </c>
      <c r="Q3">
        <v>0</v>
      </c>
      <c r="R3">
        <v>0</v>
      </c>
      <c r="S3">
        <f>(6657.3+2211)</f>
        <v>8868.2999999999993</v>
      </c>
    </row>
    <row r="4" spans="1:19" ht="30.75" customHeight="1">
      <c r="A4" s="1" t="s">
        <v>3</v>
      </c>
      <c r="B4" s="19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0">
        <v>6657.3</v>
      </c>
      <c r="J4" t="s">
        <v>20</v>
      </c>
      <c r="K4" s="7">
        <v>2109</v>
      </c>
      <c r="L4">
        <v>0</v>
      </c>
      <c r="M4">
        <v>0</v>
      </c>
      <c r="N4">
        <v>0</v>
      </c>
      <c r="O4" s="9">
        <f>G6+2109</f>
        <v>7558.5</v>
      </c>
      <c r="P4">
        <f>0.28*O4</f>
        <v>2116.38</v>
      </c>
      <c r="Q4">
        <v>0</v>
      </c>
      <c r="R4" s="9">
        <f>0.28*(G6+2109)</f>
        <v>2116.38</v>
      </c>
      <c r="S4" s="9">
        <f>H6+2109</f>
        <v>7799.7</v>
      </c>
    </row>
    <row r="5" spans="1:19">
      <c r="A5" s="2" t="s">
        <v>4</v>
      </c>
      <c r="B5" s="20"/>
      <c r="C5" s="13"/>
      <c r="D5" s="13"/>
      <c r="E5" s="13"/>
      <c r="F5" s="13"/>
      <c r="G5" s="13"/>
      <c r="H5" s="11"/>
      <c r="J5" t="s">
        <v>19</v>
      </c>
      <c r="K5" s="7">
        <v>2061</v>
      </c>
      <c r="L5" s="9">
        <f>B7+2061</f>
        <v>5849.1</v>
      </c>
      <c r="M5" s="9">
        <f>C7+2061</f>
        <v>6195.3</v>
      </c>
      <c r="N5" s="9">
        <f>D7+2061</f>
        <v>6354</v>
      </c>
      <c r="O5" s="9">
        <f>(D7+2061)</f>
        <v>6354</v>
      </c>
      <c r="P5" s="9">
        <f>(E7+2061)*0.28</f>
        <v>1837.6680000000003</v>
      </c>
      <c r="Q5" s="9">
        <f>F7+2061</f>
        <v>6727.5</v>
      </c>
      <c r="R5" s="9">
        <f>G7+2061</f>
        <v>7008.6</v>
      </c>
      <c r="S5" s="9">
        <f>H7+2061</f>
        <v>7167.3</v>
      </c>
    </row>
    <row r="6" spans="1:19">
      <c r="A6" s="4" t="s">
        <v>5</v>
      </c>
      <c r="B6" s="8">
        <f ca="1">SUM(B6+B19)</f>
        <v>0</v>
      </c>
      <c r="C6" s="5">
        <v>0</v>
      </c>
      <c r="D6" s="5">
        <v>0</v>
      </c>
      <c r="E6" s="5">
        <v>0</v>
      </c>
      <c r="F6" s="5">
        <v>0</v>
      </c>
      <c r="G6" s="6">
        <v>5449.5</v>
      </c>
      <c r="H6" s="6">
        <v>5690.7</v>
      </c>
      <c r="J6" t="s">
        <v>18</v>
      </c>
      <c r="K6" s="7">
        <v>2016</v>
      </c>
      <c r="L6" s="9">
        <f>B8+2016</f>
        <v>5292.6</v>
      </c>
      <c r="M6" s="9">
        <f>C8+2016</f>
        <v>5622</v>
      </c>
      <c r="N6" s="9">
        <f>D8+2016</f>
        <v>5781</v>
      </c>
      <c r="O6" s="9">
        <f>(D8+2016)</f>
        <v>5781</v>
      </c>
      <c r="P6" s="9">
        <f>(E8+2016) *0.28</f>
        <v>1662.0240000000001</v>
      </c>
      <c r="Q6" s="9">
        <f>F8+2016</f>
        <v>6096.6</v>
      </c>
      <c r="R6" s="9">
        <f>G8+2016</f>
        <v>6459.9</v>
      </c>
      <c r="S6" s="9">
        <f>H8+2016</f>
        <v>6601.2</v>
      </c>
    </row>
    <row r="7" spans="1:19">
      <c r="A7" s="4" t="s">
        <v>6</v>
      </c>
      <c r="B7" s="6">
        <v>3788.1</v>
      </c>
      <c r="C7" s="6">
        <v>4134.3</v>
      </c>
      <c r="D7" s="6">
        <v>4293</v>
      </c>
      <c r="E7" s="6">
        <v>4502.1000000000004</v>
      </c>
      <c r="F7" s="6">
        <v>4666.5</v>
      </c>
      <c r="G7" s="6">
        <v>4947.6000000000004</v>
      </c>
      <c r="H7" s="6">
        <v>5106.3</v>
      </c>
      <c r="J7" t="s">
        <v>17</v>
      </c>
      <c r="K7" s="7">
        <v>1785</v>
      </c>
      <c r="L7" s="9">
        <f>B9+1785</f>
        <v>5005.5</v>
      </c>
      <c r="M7" s="9">
        <f>C9+1785</f>
        <v>5251.5</v>
      </c>
      <c r="N7" s="9">
        <f>D9+1785</f>
        <v>5422.5</v>
      </c>
      <c r="O7" s="9">
        <f>(D9+1785)</f>
        <v>5422.5</v>
      </c>
      <c r="P7" s="9">
        <f>(E9+1785)*0.28</f>
        <v>1564.4160000000002</v>
      </c>
      <c r="Q7" s="9">
        <f>F9+1785</f>
        <v>5744.4</v>
      </c>
      <c r="R7" s="9">
        <f>G9+1785</f>
        <v>5927.4</v>
      </c>
      <c r="S7" s="9">
        <f>H9+1785</f>
        <v>6019.5</v>
      </c>
    </row>
    <row r="8" spans="1:19">
      <c r="A8" s="4" t="s">
        <v>7</v>
      </c>
      <c r="B8" s="6">
        <v>3276.6</v>
      </c>
      <c r="C8" s="6">
        <v>3606</v>
      </c>
      <c r="D8" s="6">
        <v>3765</v>
      </c>
      <c r="E8" s="6">
        <v>3919.8</v>
      </c>
      <c r="F8" s="6">
        <v>4080.6</v>
      </c>
      <c r="G8" s="6">
        <v>4443.8999999999996</v>
      </c>
      <c r="H8" s="6">
        <v>4585.2</v>
      </c>
      <c r="J8" t="s">
        <v>16</v>
      </c>
      <c r="K8" s="7">
        <v>1701</v>
      </c>
      <c r="L8" s="9">
        <f>B10+B23</f>
        <v>3027.3</v>
      </c>
      <c r="M8" s="9">
        <f>C10+1701</f>
        <v>4883.1000000000004</v>
      </c>
      <c r="N8" s="9">
        <f>D10+1701</f>
        <v>5055.8999999999996</v>
      </c>
      <c r="O8" s="9">
        <f>(D10+1701)</f>
        <v>5055.8999999999996</v>
      </c>
      <c r="P8" s="9">
        <f>(E10+1701)*0.28</f>
        <v>1463.1960000000001</v>
      </c>
      <c r="Q8" s="9">
        <f t="shared" ref="Q8:S9" si="0">F10+1701</f>
        <v>5376.6</v>
      </c>
      <c r="R8" s="9">
        <f t="shared" si="0"/>
        <v>5376.6</v>
      </c>
      <c r="S8" s="9">
        <f t="shared" si="0"/>
        <v>5376.6</v>
      </c>
    </row>
    <row r="9" spans="1:19">
      <c r="A9" s="4" t="s">
        <v>8</v>
      </c>
      <c r="B9" s="6">
        <v>3220.5</v>
      </c>
      <c r="C9" s="6">
        <v>3466.5</v>
      </c>
      <c r="D9" s="6">
        <v>3637.5</v>
      </c>
      <c r="E9" s="6">
        <v>3802.2</v>
      </c>
      <c r="F9" s="6">
        <v>3959.4</v>
      </c>
      <c r="G9" s="6">
        <v>4142.3999999999996</v>
      </c>
      <c r="H9" s="6">
        <v>4234.5</v>
      </c>
      <c r="J9" t="s">
        <v>15</v>
      </c>
      <c r="K9" s="7">
        <v>1701</v>
      </c>
      <c r="L9" s="9">
        <f>B11+B24</f>
        <v>2733</v>
      </c>
      <c r="M9" s="9">
        <f>C11+1701</f>
        <v>4605.6000000000004</v>
      </c>
      <c r="N9" s="9">
        <f>D11+1701</f>
        <v>4782</v>
      </c>
      <c r="O9" s="9">
        <f>(D11+1701)</f>
        <v>4782</v>
      </c>
      <c r="P9" s="9">
        <f>(E11+1701)*0.28</f>
        <v>1338.96</v>
      </c>
      <c r="Q9" s="9">
        <f t="shared" si="0"/>
        <v>4782</v>
      </c>
      <c r="R9" s="9">
        <f t="shared" si="0"/>
        <v>4782</v>
      </c>
      <c r="S9" s="9">
        <f t="shared" si="0"/>
        <v>4782</v>
      </c>
    </row>
    <row r="10" spans="1:19">
      <c r="A10" s="4" t="s">
        <v>9</v>
      </c>
      <c r="B10" s="6">
        <v>3027.3</v>
      </c>
      <c r="C10" s="6">
        <v>3182.1</v>
      </c>
      <c r="D10" s="6">
        <v>3354.9</v>
      </c>
      <c r="E10" s="6">
        <v>3524.7</v>
      </c>
      <c r="F10" s="6">
        <v>3675.6</v>
      </c>
      <c r="G10" s="6">
        <v>3675.6</v>
      </c>
      <c r="H10" s="6">
        <v>3675.6</v>
      </c>
      <c r="J10" t="s">
        <v>14</v>
      </c>
      <c r="K10" s="7">
        <v>1701</v>
      </c>
      <c r="L10" s="9">
        <f>B12+B25</f>
        <v>2599.1999999999998</v>
      </c>
      <c r="M10" s="9">
        <f>C12+B25</f>
        <v>2599.1999999999998</v>
      </c>
      <c r="N10" s="9">
        <f>D12+B25</f>
        <v>2599.1999999999998</v>
      </c>
      <c r="O10" s="9">
        <f>(D12+A25)</f>
        <v>2599.1999999999998</v>
      </c>
      <c r="P10" s="9">
        <f>(E12+B25)*0.28</f>
        <v>727.77600000000007</v>
      </c>
      <c r="Q10" s="9">
        <f>F12+B25</f>
        <v>2599.1999999999998</v>
      </c>
      <c r="R10" s="9">
        <f>G12+B25</f>
        <v>2599.1999999999998</v>
      </c>
      <c r="S10" s="9">
        <f>H12+1701</f>
        <v>4300.2</v>
      </c>
    </row>
    <row r="11" spans="1:19">
      <c r="A11" s="4" t="s">
        <v>10</v>
      </c>
      <c r="B11" s="6">
        <v>2733</v>
      </c>
      <c r="C11" s="6">
        <v>2904.6</v>
      </c>
      <c r="D11" s="6">
        <v>3081</v>
      </c>
      <c r="E11" s="6">
        <v>3081</v>
      </c>
      <c r="F11" s="6">
        <v>3081</v>
      </c>
      <c r="G11" s="6">
        <v>3081</v>
      </c>
      <c r="H11" s="6">
        <v>3081</v>
      </c>
      <c r="J11" t="s">
        <v>13</v>
      </c>
      <c r="K11" s="7">
        <v>1701</v>
      </c>
      <c r="L11" s="9">
        <f>B13+C26</f>
        <v>2319</v>
      </c>
      <c r="M11" s="9">
        <f>C13+B26</f>
        <v>2319</v>
      </c>
      <c r="N11" s="9">
        <f>D13+B26</f>
        <v>2319</v>
      </c>
      <c r="O11" s="9">
        <f>(D13+A26)</f>
        <v>2319</v>
      </c>
      <c r="P11" s="9">
        <f>(E13+B26)*0.28</f>
        <v>649.32000000000005</v>
      </c>
      <c r="Q11" s="9">
        <f>F13+B26</f>
        <v>2319</v>
      </c>
      <c r="R11" s="9">
        <f>G13+B26</f>
        <v>2319</v>
      </c>
      <c r="S11" s="9">
        <f>H13+B26</f>
        <v>2319</v>
      </c>
    </row>
    <row r="12" spans="1:19">
      <c r="A12" s="4" t="s">
        <v>11</v>
      </c>
      <c r="B12" s="6">
        <v>2599.1999999999998</v>
      </c>
      <c r="C12" s="6">
        <v>2599.1999999999998</v>
      </c>
      <c r="D12" s="6">
        <v>2599.1999999999998</v>
      </c>
      <c r="E12" s="6">
        <v>2599.1999999999998</v>
      </c>
      <c r="F12" s="6">
        <v>2599.1999999999998</v>
      </c>
      <c r="G12" s="6">
        <v>2599.1999999999998</v>
      </c>
      <c r="H12" s="6">
        <v>2599.1999999999998</v>
      </c>
    </row>
    <row r="13" spans="1:19">
      <c r="A13" s="1" t="s">
        <v>12</v>
      </c>
      <c r="B13" s="3">
        <v>2319</v>
      </c>
      <c r="C13" s="3">
        <v>2319</v>
      </c>
      <c r="D13" s="3">
        <v>2319</v>
      </c>
      <c r="E13" s="3">
        <v>2319</v>
      </c>
      <c r="F13" s="3">
        <v>2319</v>
      </c>
      <c r="G13" s="3">
        <v>2319</v>
      </c>
      <c r="H13" s="3">
        <v>2319</v>
      </c>
    </row>
    <row r="18" spans="2:3">
      <c r="B18" s="7"/>
      <c r="C18" s="7"/>
    </row>
    <row r="19" spans="2:3">
      <c r="B19" s="7"/>
      <c r="C19" s="7"/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  <row r="23" spans="2:3">
      <c r="B23" s="7"/>
      <c r="C23" s="7"/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</sheetData>
  <sortState xmlns:xlrd2="http://schemas.microsoft.com/office/spreadsheetml/2017/richdata2" ref="A18:B26">
    <sortCondition descending="1" ref="A18:A26"/>
  </sortState>
  <mergeCells count="10">
    <mergeCell ref="H4:H5"/>
    <mergeCell ref="G4:G5"/>
    <mergeCell ref="A1:H1"/>
    <mergeCell ref="A2:A3"/>
    <mergeCell ref="B2:B3"/>
    <mergeCell ref="F4:F5"/>
    <mergeCell ref="E4:E5"/>
    <mergeCell ref="D4:D5"/>
    <mergeCell ref="C4:C5"/>
    <mergeCell ref="B4:B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Sexton</dc:creator>
  <cp:lastModifiedBy>Janet Sexton</cp:lastModifiedBy>
  <dcterms:created xsi:type="dcterms:W3CDTF">2025-06-04T18:48:36Z</dcterms:created>
  <dcterms:modified xsi:type="dcterms:W3CDTF">2025-06-05T14:49:19Z</dcterms:modified>
</cp:coreProperties>
</file>