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Игорь\Documents\comp-mod-2017\"/>
    </mc:Choice>
  </mc:AlternateContent>
  <bookViews>
    <workbookView xWindow="0" yWindow="0" windowWidth="15765" windowHeight="8340" activeTab="2"/>
  </bookViews>
  <sheets>
    <sheet name="Задание 1" sheetId="2" r:id="rId1"/>
    <sheet name="Задание 2" sheetId="1" r:id="rId2"/>
    <sheet name="Задание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18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D23" i="1"/>
  <c r="B18" i="1"/>
  <c r="C18" i="1"/>
  <c r="C17" i="1"/>
  <c r="E17" i="1"/>
  <c r="F17" i="1"/>
  <c r="G17" i="1"/>
  <c r="B17" i="1"/>
  <c r="B20" i="1"/>
  <c r="D3" i="1" s="1"/>
  <c r="D16" i="1" l="1"/>
  <c r="D14" i="1"/>
  <c r="D12" i="1"/>
  <c r="D10" i="1"/>
  <c r="D8" i="1"/>
  <c r="D6" i="1"/>
  <c r="D4" i="1"/>
  <c r="D2" i="1"/>
  <c r="D15" i="1"/>
  <c r="D13" i="1"/>
  <c r="D11" i="1"/>
  <c r="D9" i="1"/>
  <c r="D7" i="1"/>
  <c r="D5" i="1"/>
  <c r="A15" i="2"/>
  <c r="B23" i="3"/>
  <c r="B24" i="3"/>
  <c r="B25" i="3"/>
  <c r="B26" i="3"/>
  <c r="B22" i="3"/>
  <c r="B24" i="1"/>
  <c r="E16" i="3"/>
  <c r="B20" i="2"/>
  <c r="D19" i="2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F16" i="3"/>
  <c r="D17" i="3"/>
  <c r="E17" i="3"/>
  <c r="F17" i="3"/>
  <c r="F2" i="3"/>
  <c r="E2" i="3"/>
  <c r="D2" i="3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G2" i="1"/>
  <c r="F2" i="1"/>
  <c r="F18" i="1" s="1"/>
  <c r="E2" i="1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F2" i="2"/>
  <c r="E2" i="2"/>
  <c r="D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D18" i="1" l="1"/>
  <c r="D17" i="1"/>
  <c r="E18" i="1"/>
  <c r="G18" i="1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<sst xmlns="http://schemas.openxmlformats.org/spreadsheetml/2006/main" count="31" uniqueCount="18">
  <si>
    <t>x</t>
  </si>
  <si>
    <t>y</t>
  </si>
  <si>
    <t>y=k*x+b</t>
  </si>
  <si>
    <t>y=kx+b</t>
  </si>
  <si>
    <t xml:space="preserve">y = </t>
  </si>
  <si>
    <t xml:space="preserve">x = </t>
  </si>
  <si>
    <t>xy</t>
  </si>
  <si>
    <t>x^2</t>
  </si>
  <si>
    <t>y^2</t>
  </si>
  <si>
    <t>b0</t>
  </si>
  <si>
    <t>b1</t>
  </si>
  <si>
    <t>k=</t>
  </si>
  <si>
    <t>b=</t>
  </si>
  <si>
    <t>Сумма</t>
  </si>
  <si>
    <t>Среднее</t>
  </si>
  <si>
    <t>y-y'</t>
  </si>
  <si>
    <t>y'=k*x+b</t>
  </si>
  <si>
    <t>|(y-y')/y|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</si>
</sst>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166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1'!$A$2:$A$12</c:f>
              <c:numCache>
                <c:formatCode>General</c:formatCode>
                <c:ptCount val="11"/>
                <c:pt idx="0">
                  <c:v>98.8</c:v>
                </c:pt>
                <c:pt idx="1">
                  <c:v>98.9</c:v>
                </c:pt>
                <c:pt idx="2">
                  <c:v>99</c:v>
                </c:pt>
                <c:pt idx="3">
                  <c:v>99.1</c:v>
                </c:pt>
                <c:pt idx="4">
                  <c:v>99.2</c:v>
                </c:pt>
                <c:pt idx="5">
                  <c:v>99.3</c:v>
                </c:pt>
                <c:pt idx="6">
                  <c:v>99.4</c:v>
                </c:pt>
                <c:pt idx="7">
                  <c:v>99.5</c:v>
                </c:pt>
                <c:pt idx="8">
                  <c:v>99.6</c:v>
                </c:pt>
                <c:pt idx="9">
                  <c:v>99.7</c:v>
                </c:pt>
                <c:pt idx="10">
                  <c:v>99.8</c:v>
                </c:pt>
              </c:numCache>
            </c:numRef>
          </c:xVal>
          <c:yVal>
            <c:numRef>
              <c:f>'Задание 1'!$B$2:$B$12</c:f>
              <c:numCache>
                <c:formatCode>General</c:formatCode>
                <c:ptCount val="11"/>
                <c:pt idx="0">
                  <c:v>87.1</c:v>
                </c:pt>
                <c:pt idx="1">
                  <c:v>86.1</c:v>
                </c:pt>
                <c:pt idx="2">
                  <c:v>86.4</c:v>
                </c:pt>
                <c:pt idx="3">
                  <c:v>87.3</c:v>
                </c:pt>
                <c:pt idx="4">
                  <c:v>86.1</c:v>
                </c:pt>
                <c:pt idx="5">
                  <c:v>86.8</c:v>
                </c:pt>
                <c:pt idx="6">
                  <c:v>87.2</c:v>
                </c:pt>
                <c:pt idx="7">
                  <c:v>88.4</c:v>
                </c:pt>
                <c:pt idx="8">
                  <c:v>87.2</c:v>
                </c:pt>
                <c:pt idx="9">
                  <c:v>86.4</c:v>
                </c:pt>
                <c:pt idx="10">
                  <c:v>88.6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1'!$A$2:$A$12</c:f>
              <c:numCache>
                <c:formatCode>General</c:formatCode>
                <c:ptCount val="11"/>
                <c:pt idx="0">
                  <c:v>98.8</c:v>
                </c:pt>
                <c:pt idx="1">
                  <c:v>98.9</c:v>
                </c:pt>
                <c:pt idx="2">
                  <c:v>99</c:v>
                </c:pt>
                <c:pt idx="3">
                  <c:v>99.1</c:v>
                </c:pt>
                <c:pt idx="4">
                  <c:v>99.2</c:v>
                </c:pt>
                <c:pt idx="5">
                  <c:v>99.3</c:v>
                </c:pt>
                <c:pt idx="6">
                  <c:v>99.4</c:v>
                </c:pt>
                <c:pt idx="7">
                  <c:v>99.5</c:v>
                </c:pt>
                <c:pt idx="8">
                  <c:v>99.6</c:v>
                </c:pt>
                <c:pt idx="9">
                  <c:v>99.7</c:v>
                </c:pt>
                <c:pt idx="10">
                  <c:v>99.8</c:v>
                </c:pt>
              </c:numCache>
            </c:numRef>
          </c:xVal>
          <c:yVal>
            <c:numRef>
              <c:f>'Задание 1'!$C$2:$C$12</c:f>
              <c:numCache>
                <c:formatCode>General</c:formatCode>
                <c:ptCount val="11"/>
                <c:pt idx="0">
                  <c:v>86.398181818181342</c:v>
                </c:pt>
                <c:pt idx="1">
                  <c:v>86.529090909090428</c:v>
                </c:pt>
                <c:pt idx="2">
                  <c:v>86.659999999999513</c:v>
                </c:pt>
                <c:pt idx="3">
                  <c:v>86.790909090908599</c:v>
                </c:pt>
                <c:pt idx="4">
                  <c:v>86.921818181817713</c:v>
                </c:pt>
                <c:pt idx="5">
                  <c:v>87.052727272726798</c:v>
                </c:pt>
                <c:pt idx="6">
                  <c:v>87.183636363635884</c:v>
                </c:pt>
                <c:pt idx="7">
                  <c:v>87.31454545454497</c:v>
                </c:pt>
                <c:pt idx="8">
                  <c:v>87.445454545454055</c:v>
                </c:pt>
                <c:pt idx="9">
                  <c:v>87.576363636363141</c:v>
                </c:pt>
                <c:pt idx="10">
                  <c:v>87.707272727272226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04208"/>
        <c:axId val="336404600"/>
      </c:scatterChart>
      <c:valAx>
        <c:axId val="3364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4600"/>
        <c:crosses val="autoZero"/>
        <c:crossBetween val="midCat"/>
      </c:valAx>
      <c:valAx>
        <c:axId val="3364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21584066697535E-2"/>
          <c:y val="5.4901960784313725E-2"/>
          <c:w val="0.85614895785085687"/>
          <c:h val="0.865889146209664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2'!$B$2:$B$16</c:f>
              <c:numCache>
                <c:formatCode>0.00</c:formatCode>
                <c:ptCount val="15"/>
                <c:pt idx="0">
                  <c:v>13.8</c:v>
                </c:pt>
                <c:pt idx="1">
                  <c:v>13.8</c:v>
                </c:pt>
                <c:pt idx="2">
                  <c:v>14</c:v>
                </c:pt>
                <c:pt idx="3">
                  <c:v>22.5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20.9</c:v>
                </c:pt>
                <c:pt idx="8">
                  <c:v>22</c:v>
                </c:pt>
                <c:pt idx="9">
                  <c:v>21.5</c:v>
                </c:pt>
                <c:pt idx="10">
                  <c:v>32</c:v>
                </c:pt>
                <c:pt idx="11">
                  <c:v>35</c:v>
                </c:pt>
                <c:pt idx="12">
                  <c:v>24</c:v>
                </c:pt>
                <c:pt idx="13">
                  <c:v>37.9</c:v>
                </c:pt>
                <c:pt idx="14">
                  <c:v>27.5</c:v>
                </c:pt>
              </c:numCache>
            </c:numRef>
          </c:xVal>
          <c:yVal>
            <c:numRef>
              <c:f>'Задание 2'!$C$2:$C$16</c:f>
              <c:numCache>
                <c:formatCode>0.00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2'!$D$2:$D$16</c:f>
              <c:numCache>
                <c:formatCode>General</c:formatCode>
                <c:ptCount val="15"/>
                <c:pt idx="0">
                  <c:v>14.734116941852124</c:v>
                </c:pt>
                <c:pt idx="1">
                  <c:v>16.846805384063181</c:v>
                </c:pt>
                <c:pt idx="2">
                  <c:v>15.63955484565686</c:v>
                </c:pt>
                <c:pt idx="3">
                  <c:v>22.88305807609477</c:v>
                </c:pt>
                <c:pt idx="4">
                  <c:v>21.373994903086871</c:v>
                </c:pt>
                <c:pt idx="5">
                  <c:v>28.919310768126358</c:v>
                </c:pt>
                <c:pt idx="6">
                  <c:v>33.446500287150052</c:v>
                </c:pt>
                <c:pt idx="7">
                  <c:v>25.901184422110564</c:v>
                </c:pt>
                <c:pt idx="8">
                  <c:v>19.261306460875815</c:v>
                </c:pt>
                <c:pt idx="9">
                  <c:v>20.77036963388371</c:v>
                </c:pt>
                <c:pt idx="10">
                  <c:v>33.446500287150052</c:v>
                </c:pt>
                <c:pt idx="11">
                  <c:v>27.410247595118459</c:v>
                </c:pt>
                <c:pt idx="12">
                  <c:v>23.788495979899508</c:v>
                </c:pt>
                <c:pt idx="13">
                  <c:v>38.577315075376902</c:v>
                </c:pt>
                <c:pt idx="14">
                  <c:v>25.901184422110564</c:v>
                </c:pt>
              </c:numCache>
            </c:numRef>
          </c:xVal>
          <c:yVal>
            <c:numRef>
              <c:f>'Задание 2'!$C$2:$C$16</c:f>
              <c:numCache>
                <c:formatCode>0.00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05384"/>
        <c:axId val="336400288"/>
      </c:scatterChart>
      <c:valAx>
        <c:axId val="3364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0288"/>
        <c:crosses val="autoZero"/>
        <c:crossBetween val="midCat"/>
      </c:valAx>
      <c:valAx>
        <c:axId val="336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'Задание 3'!$B$2:$B$17</c:f>
              <c:numCache>
                <c:formatCode>General</c:formatCode>
                <c:ptCount val="16"/>
                <c:pt idx="0">
                  <c:v>6.96</c:v>
                </c:pt>
                <c:pt idx="1">
                  <c:v>7.27</c:v>
                </c:pt>
                <c:pt idx="2">
                  <c:v>7.33</c:v>
                </c:pt>
                <c:pt idx="3">
                  <c:v>7.11</c:v>
                </c:pt>
                <c:pt idx="4">
                  <c:v>6.99</c:v>
                </c:pt>
                <c:pt idx="5">
                  <c:v>7.6</c:v>
                </c:pt>
                <c:pt idx="6">
                  <c:v>8.66</c:v>
                </c:pt>
                <c:pt idx="7">
                  <c:v>9.2799999999999994</c:v>
                </c:pt>
                <c:pt idx="8">
                  <c:v>11.15</c:v>
                </c:pt>
                <c:pt idx="9">
                  <c:v>11.48</c:v>
                </c:pt>
                <c:pt idx="10">
                  <c:v>11.49</c:v>
                </c:pt>
                <c:pt idx="11">
                  <c:v>12.33</c:v>
                </c:pt>
                <c:pt idx="12">
                  <c:v>12.74</c:v>
                </c:pt>
                <c:pt idx="13">
                  <c:v>13.26</c:v>
                </c:pt>
                <c:pt idx="14">
                  <c:v>13.54</c:v>
                </c:pt>
                <c:pt idx="15">
                  <c:v>13.95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02248"/>
        <c:axId val="336406168"/>
      </c:scatterChart>
      <c:valAx>
        <c:axId val="33640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6168"/>
        <c:crosses val="autoZero"/>
        <c:crossBetween val="midCat"/>
      </c:valAx>
      <c:valAx>
        <c:axId val="3364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40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13</xdr:col>
      <xdr:colOff>309562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18</xdr:row>
      <xdr:rowOff>161925</xdr:rowOff>
    </xdr:from>
    <xdr:to>
      <xdr:col>15</xdr:col>
      <xdr:colOff>506412</xdr:colOff>
      <xdr:row>35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6</xdr:row>
      <xdr:rowOff>47625</xdr:rowOff>
    </xdr:from>
    <xdr:to>
      <xdr:col>15</xdr:col>
      <xdr:colOff>90487</xdr:colOff>
      <xdr:row>20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19" sqref="A19:A20"/>
    </sheetView>
  </sheetViews>
  <sheetFormatPr defaultRowHeight="15" x14ac:dyDescent="0.25"/>
  <sheetData>
    <row r="1" spans="1:6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</row>
    <row r="2" spans="1:6" x14ac:dyDescent="0.25">
      <c r="A2">
        <v>98.8</v>
      </c>
      <c r="B2">
        <v>87.1</v>
      </c>
      <c r="C2">
        <f>$A$15*A2+$A$16</f>
        <v>86.398181818181342</v>
      </c>
      <c r="D2">
        <f>A2*B2</f>
        <v>8605.48</v>
      </c>
      <c r="E2">
        <f>A2^2</f>
        <v>9761.4399999999987</v>
      </c>
      <c r="F2">
        <f>B2^2</f>
        <v>7586.4099999999989</v>
      </c>
    </row>
    <row r="3" spans="1:6" x14ac:dyDescent="0.25">
      <c r="A3">
        <v>98.9</v>
      </c>
      <c r="B3">
        <v>86.1</v>
      </c>
      <c r="C3">
        <f t="shared" ref="C3:C12" si="0">$A$15*A3+$A$16</f>
        <v>86.529090909090428</v>
      </c>
      <c r="D3">
        <f t="shared" ref="D3:D12" si="1">A3*B3</f>
        <v>8515.2899999999991</v>
      </c>
      <c r="E3">
        <f t="shared" ref="E3:E12" si="2">A3^2</f>
        <v>9781.2100000000009</v>
      </c>
      <c r="F3">
        <f t="shared" ref="F3:F12" si="3">B3^2</f>
        <v>7413.2099999999991</v>
      </c>
    </row>
    <row r="4" spans="1:6" x14ac:dyDescent="0.25">
      <c r="A4">
        <v>99</v>
      </c>
      <c r="B4">
        <v>86.4</v>
      </c>
      <c r="C4">
        <f t="shared" si="0"/>
        <v>86.659999999999513</v>
      </c>
      <c r="D4">
        <f t="shared" si="1"/>
        <v>8553.6</v>
      </c>
      <c r="E4">
        <f t="shared" si="2"/>
        <v>9801</v>
      </c>
      <c r="F4">
        <f t="shared" si="3"/>
        <v>7464.9600000000009</v>
      </c>
    </row>
    <row r="5" spans="1:6" x14ac:dyDescent="0.25">
      <c r="A5">
        <v>99.1</v>
      </c>
      <c r="B5">
        <v>87.3</v>
      </c>
      <c r="C5">
        <f t="shared" si="0"/>
        <v>86.790909090908599</v>
      </c>
      <c r="D5">
        <f t="shared" si="1"/>
        <v>8651.4299999999985</v>
      </c>
      <c r="E5">
        <f t="shared" si="2"/>
        <v>9820.81</v>
      </c>
      <c r="F5">
        <f t="shared" si="3"/>
        <v>7621.2899999999991</v>
      </c>
    </row>
    <row r="6" spans="1:6" x14ac:dyDescent="0.25">
      <c r="A6">
        <v>99.2</v>
      </c>
      <c r="B6">
        <v>86.1</v>
      </c>
      <c r="C6">
        <f t="shared" si="0"/>
        <v>86.921818181817713</v>
      </c>
      <c r="D6">
        <f t="shared" si="1"/>
        <v>8541.119999999999</v>
      </c>
      <c r="E6">
        <f t="shared" si="2"/>
        <v>9840.6400000000012</v>
      </c>
      <c r="F6">
        <f t="shared" si="3"/>
        <v>7413.2099999999991</v>
      </c>
    </row>
    <row r="7" spans="1:6" x14ac:dyDescent="0.25">
      <c r="A7">
        <v>99.3</v>
      </c>
      <c r="B7">
        <v>86.8</v>
      </c>
      <c r="C7">
        <f t="shared" si="0"/>
        <v>87.052727272726798</v>
      </c>
      <c r="D7">
        <f t="shared" si="1"/>
        <v>8619.24</v>
      </c>
      <c r="E7">
        <f t="shared" si="2"/>
        <v>9860.49</v>
      </c>
      <c r="F7">
        <f t="shared" si="3"/>
        <v>7534.24</v>
      </c>
    </row>
    <row r="8" spans="1:6" x14ac:dyDescent="0.25">
      <c r="A8">
        <v>99.4</v>
      </c>
      <c r="B8">
        <v>87.2</v>
      </c>
      <c r="C8">
        <f t="shared" si="0"/>
        <v>87.183636363635884</v>
      </c>
      <c r="D8">
        <f t="shared" si="1"/>
        <v>8667.68</v>
      </c>
      <c r="E8">
        <f t="shared" si="2"/>
        <v>9880.36</v>
      </c>
      <c r="F8">
        <f t="shared" si="3"/>
        <v>7603.84</v>
      </c>
    </row>
    <row r="9" spans="1:6" x14ac:dyDescent="0.25">
      <c r="A9">
        <v>99.5</v>
      </c>
      <c r="B9">
        <v>88.4</v>
      </c>
      <c r="C9">
        <f t="shared" si="0"/>
        <v>87.31454545454497</v>
      </c>
      <c r="D9">
        <f t="shared" si="1"/>
        <v>8795.8000000000011</v>
      </c>
      <c r="E9">
        <f t="shared" si="2"/>
        <v>9900.25</v>
      </c>
      <c r="F9">
        <f t="shared" si="3"/>
        <v>7814.5600000000013</v>
      </c>
    </row>
    <row r="10" spans="1:6" x14ac:dyDescent="0.25">
      <c r="A10">
        <v>99.6</v>
      </c>
      <c r="B10">
        <v>87.2</v>
      </c>
      <c r="C10">
        <f t="shared" si="0"/>
        <v>87.445454545454055</v>
      </c>
      <c r="D10">
        <f t="shared" si="1"/>
        <v>8685.119999999999</v>
      </c>
      <c r="E10">
        <f t="shared" si="2"/>
        <v>9920.159999999998</v>
      </c>
      <c r="F10">
        <f t="shared" si="3"/>
        <v>7603.84</v>
      </c>
    </row>
    <row r="11" spans="1:6" x14ac:dyDescent="0.25">
      <c r="A11">
        <v>99.7</v>
      </c>
      <c r="B11">
        <v>86.4</v>
      </c>
      <c r="C11">
        <f t="shared" si="0"/>
        <v>87.576363636363141</v>
      </c>
      <c r="D11">
        <f t="shared" si="1"/>
        <v>8614.08</v>
      </c>
      <c r="E11">
        <f t="shared" si="2"/>
        <v>9940.09</v>
      </c>
      <c r="F11">
        <f t="shared" si="3"/>
        <v>7464.9600000000009</v>
      </c>
    </row>
    <row r="12" spans="1:6" x14ac:dyDescent="0.25">
      <c r="A12">
        <v>99.8</v>
      </c>
      <c r="B12">
        <v>88.6</v>
      </c>
      <c r="C12">
        <f t="shared" si="0"/>
        <v>87.707272727272226</v>
      </c>
      <c r="D12">
        <f t="shared" si="1"/>
        <v>8842.2799999999988</v>
      </c>
      <c r="E12">
        <f t="shared" si="2"/>
        <v>9960.0399999999991</v>
      </c>
      <c r="F12">
        <f t="shared" si="3"/>
        <v>7849.9599999999991</v>
      </c>
    </row>
    <row r="15" spans="1:6" x14ac:dyDescent="0.25">
      <c r="A15">
        <f>LINEST(B2:B12,A2:A12)</f>
        <v>1.3090909090909042</v>
      </c>
    </row>
    <row r="16" spans="1:6" x14ac:dyDescent="0.25">
      <c r="A16">
        <v>-42.94</v>
      </c>
    </row>
    <row r="19" spans="1:4" x14ac:dyDescent="0.25">
      <c r="A19" s="4" t="s">
        <v>5</v>
      </c>
      <c r="B19">
        <v>87</v>
      </c>
      <c r="D19">
        <f>TREND(B2:B12,A2:A12,87)</f>
        <v>70.95272727272733</v>
      </c>
    </row>
    <row r="20" spans="1:4" x14ac:dyDescent="0.25">
      <c r="A20" s="4" t="s">
        <v>4</v>
      </c>
      <c r="B20">
        <f>A15*B19+A16</f>
        <v>70.950909090908667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18" sqref="C18"/>
    </sheetView>
  </sheetViews>
  <sheetFormatPr defaultRowHeight="15" x14ac:dyDescent="0.25"/>
  <cols>
    <col min="1" max="1" width="9.28515625" customWidth="1"/>
    <col min="2" max="2" width="10.5703125" bestFit="1" customWidth="1"/>
    <col min="6" max="6" width="10.140625" customWidth="1"/>
    <col min="9" max="9" width="12" bestFit="1" customWidth="1"/>
    <col min="10" max="10" width="11.5703125" bestFit="1" customWidth="1"/>
  </cols>
  <sheetData>
    <row r="1" spans="2:9" x14ac:dyDescent="0.25">
      <c r="B1" s="4" t="s">
        <v>1</v>
      </c>
      <c r="C1" s="4" t="s">
        <v>0</v>
      </c>
      <c r="D1" s="4" t="s">
        <v>16</v>
      </c>
      <c r="E1" s="4" t="s">
        <v>6</v>
      </c>
      <c r="F1" s="4" t="s">
        <v>8</v>
      </c>
      <c r="G1" s="4" t="s">
        <v>7</v>
      </c>
      <c r="H1" s="4" t="s">
        <v>15</v>
      </c>
      <c r="I1" s="4" t="s">
        <v>17</v>
      </c>
    </row>
    <row r="2" spans="2:9" x14ac:dyDescent="0.25">
      <c r="B2" s="1">
        <v>13.8</v>
      </c>
      <c r="C2" s="1">
        <v>33</v>
      </c>
      <c r="D2">
        <f t="shared" ref="D2:D16" si="0">$B$20*C2+$B$21</f>
        <v>14.734116941852124</v>
      </c>
      <c r="E2">
        <f t="shared" ref="E2:E16" si="1">B2*C2</f>
        <v>455.40000000000003</v>
      </c>
      <c r="F2" s="1">
        <f t="shared" ref="F2:F16" si="2">B2^2</f>
        <v>190.44000000000003</v>
      </c>
      <c r="G2" s="1">
        <f t="shared" ref="G2:G16" si="3">C2^2</f>
        <v>1089</v>
      </c>
      <c r="H2" s="3">
        <f>B2-D2</f>
        <v>-0.93411694185212291</v>
      </c>
      <c r="I2" s="3">
        <f>ABS(H2/B2)</f>
        <v>6.7689633467545141E-2</v>
      </c>
    </row>
    <row r="3" spans="2:9" x14ac:dyDescent="0.25">
      <c r="B3" s="1">
        <v>13.8</v>
      </c>
      <c r="C3" s="1">
        <v>40</v>
      </c>
      <c r="D3">
        <f t="shared" si="0"/>
        <v>16.846805384063181</v>
      </c>
      <c r="E3">
        <f t="shared" si="1"/>
        <v>552</v>
      </c>
      <c r="F3" s="1">
        <f t="shared" si="2"/>
        <v>190.44000000000003</v>
      </c>
      <c r="G3" s="1">
        <f t="shared" si="3"/>
        <v>1600</v>
      </c>
      <c r="H3" s="3">
        <f t="shared" ref="H3:H16" si="4">B3-D3</f>
        <v>-3.0468053840631804</v>
      </c>
      <c r="I3" s="3">
        <f t="shared" ref="I3:I16" si="5">ABS(H3/B3)</f>
        <v>0.22078299884515798</v>
      </c>
    </row>
    <row r="4" spans="2:9" x14ac:dyDescent="0.25">
      <c r="B4" s="1">
        <v>14</v>
      </c>
      <c r="C4" s="1">
        <v>36</v>
      </c>
      <c r="D4">
        <f t="shared" si="0"/>
        <v>15.63955484565686</v>
      </c>
      <c r="E4">
        <f t="shared" si="1"/>
        <v>504</v>
      </c>
      <c r="F4" s="1">
        <f t="shared" si="2"/>
        <v>196</v>
      </c>
      <c r="G4" s="1">
        <f t="shared" si="3"/>
        <v>1296</v>
      </c>
      <c r="H4" s="3">
        <f t="shared" si="4"/>
        <v>-1.6395548456568605</v>
      </c>
      <c r="I4" s="3">
        <f t="shared" si="5"/>
        <v>0.11711106040406147</v>
      </c>
    </row>
    <row r="5" spans="2:9" x14ac:dyDescent="0.25">
      <c r="B5" s="1">
        <v>22.5</v>
      </c>
      <c r="C5" s="1">
        <v>60</v>
      </c>
      <c r="D5">
        <f t="shared" si="0"/>
        <v>22.88305807609477</v>
      </c>
      <c r="E5">
        <f t="shared" si="1"/>
        <v>1350</v>
      </c>
      <c r="F5" s="1">
        <f t="shared" si="2"/>
        <v>506.25</v>
      </c>
      <c r="G5" s="1">
        <f t="shared" si="3"/>
        <v>3600</v>
      </c>
      <c r="H5" s="3">
        <f t="shared" si="4"/>
        <v>-0.38305807609476972</v>
      </c>
      <c r="I5" s="3">
        <f t="shared" si="5"/>
        <v>1.7024803381989764E-2</v>
      </c>
    </row>
    <row r="6" spans="2:9" x14ac:dyDescent="0.25">
      <c r="B6" s="1">
        <v>24</v>
      </c>
      <c r="C6" s="1">
        <v>55</v>
      </c>
      <c r="D6">
        <f t="shared" si="0"/>
        <v>21.373994903086871</v>
      </c>
      <c r="E6">
        <f t="shared" si="1"/>
        <v>1320</v>
      </c>
      <c r="F6" s="1">
        <f t="shared" si="2"/>
        <v>576</v>
      </c>
      <c r="G6" s="1">
        <f t="shared" si="3"/>
        <v>3025</v>
      </c>
      <c r="H6" s="3">
        <f t="shared" si="4"/>
        <v>2.6260050969131292</v>
      </c>
      <c r="I6" s="3">
        <f t="shared" si="5"/>
        <v>0.10941687903804705</v>
      </c>
    </row>
    <row r="7" spans="2:9" x14ac:dyDescent="0.25">
      <c r="B7" s="1">
        <v>28</v>
      </c>
      <c r="C7" s="1">
        <v>80</v>
      </c>
      <c r="D7">
        <f t="shared" si="0"/>
        <v>28.919310768126358</v>
      </c>
      <c r="E7">
        <f t="shared" si="1"/>
        <v>2240</v>
      </c>
      <c r="F7" s="1">
        <f t="shared" si="2"/>
        <v>784</v>
      </c>
      <c r="G7" s="1">
        <f t="shared" si="3"/>
        <v>6400</v>
      </c>
      <c r="H7" s="3">
        <f t="shared" si="4"/>
        <v>-0.91931076812635837</v>
      </c>
      <c r="I7" s="3">
        <f t="shared" si="5"/>
        <v>3.2832527433084228E-2</v>
      </c>
    </row>
    <row r="8" spans="2:9" x14ac:dyDescent="0.25">
      <c r="B8" s="1">
        <v>32</v>
      </c>
      <c r="C8" s="1">
        <v>95</v>
      </c>
      <c r="D8">
        <f t="shared" si="0"/>
        <v>33.446500287150052</v>
      </c>
      <c r="E8">
        <f t="shared" si="1"/>
        <v>3040</v>
      </c>
      <c r="F8" s="1">
        <f t="shared" si="2"/>
        <v>1024</v>
      </c>
      <c r="G8" s="1">
        <f t="shared" si="3"/>
        <v>9025</v>
      </c>
      <c r="H8" s="3">
        <f t="shared" si="4"/>
        <v>-1.4465002871500516</v>
      </c>
      <c r="I8" s="3">
        <f t="shared" si="5"/>
        <v>4.5203133973439114E-2</v>
      </c>
    </row>
    <row r="9" spans="2:9" x14ac:dyDescent="0.25">
      <c r="B9" s="1">
        <v>20.9</v>
      </c>
      <c r="C9" s="1">
        <v>70</v>
      </c>
      <c r="D9">
        <f t="shared" si="0"/>
        <v>25.901184422110564</v>
      </c>
      <c r="E9">
        <f t="shared" si="1"/>
        <v>1463</v>
      </c>
      <c r="F9" s="1">
        <f t="shared" si="2"/>
        <v>436.80999999999995</v>
      </c>
      <c r="G9" s="1">
        <f t="shared" si="3"/>
        <v>4900</v>
      </c>
      <c r="H9" s="3">
        <f t="shared" si="4"/>
        <v>-5.0011844221105655</v>
      </c>
      <c r="I9" s="3">
        <f t="shared" si="5"/>
        <v>0.23929112067514668</v>
      </c>
    </row>
    <row r="10" spans="2:9" x14ac:dyDescent="0.25">
      <c r="B10" s="1">
        <v>22</v>
      </c>
      <c r="C10" s="1">
        <v>48</v>
      </c>
      <c r="D10">
        <f t="shared" si="0"/>
        <v>19.261306460875815</v>
      </c>
      <c r="E10">
        <f t="shared" si="1"/>
        <v>1056</v>
      </c>
      <c r="F10" s="1">
        <f t="shared" si="2"/>
        <v>484</v>
      </c>
      <c r="G10" s="1">
        <f t="shared" si="3"/>
        <v>2304</v>
      </c>
      <c r="H10" s="3">
        <f t="shared" si="4"/>
        <v>2.7386935391241849</v>
      </c>
      <c r="I10" s="3">
        <f t="shared" si="5"/>
        <v>0.12448606996019022</v>
      </c>
    </row>
    <row r="11" spans="2:9" x14ac:dyDescent="0.25">
      <c r="B11" s="1">
        <v>21.5</v>
      </c>
      <c r="C11" s="1">
        <v>53</v>
      </c>
      <c r="D11">
        <f t="shared" si="0"/>
        <v>20.77036963388371</v>
      </c>
      <c r="E11">
        <f t="shared" si="1"/>
        <v>1139.5</v>
      </c>
      <c r="F11" s="1">
        <f t="shared" si="2"/>
        <v>462.25</v>
      </c>
      <c r="G11" s="1">
        <f t="shared" si="3"/>
        <v>2809</v>
      </c>
      <c r="H11" s="3">
        <f t="shared" si="4"/>
        <v>0.72963036611628951</v>
      </c>
      <c r="I11" s="3">
        <f t="shared" si="5"/>
        <v>3.3936296098432073E-2</v>
      </c>
    </row>
    <row r="12" spans="2:9" x14ac:dyDescent="0.25">
      <c r="B12" s="1">
        <v>32</v>
      </c>
      <c r="C12" s="1">
        <v>95</v>
      </c>
      <c r="D12">
        <f t="shared" si="0"/>
        <v>33.446500287150052</v>
      </c>
      <c r="E12">
        <f t="shared" si="1"/>
        <v>3040</v>
      </c>
      <c r="F12" s="1">
        <f t="shared" si="2"/>
        <v>1024</v>
      </c>
      <c r="G12" s="1">
        <f t="shared" si="3"/>
        <v>9025</v>
      </c>
      <c r="H12" s="3">
        <f t="shared" si="4"/>
        <v>-1.4465002871500516</v>
      </c>
      <c r="I12" s="3">
        <f t="shared" si="5"/>
        <v>4.5203133973439114E-2</v>
      </c>
    </row>
    <row r="13" spans="2:9" x14ac:dyDescent="0.25">
      <c r="B13" s="1">
        <v>35</v>
      </c>
      <c r="C13" s="1">
        <v>75</v>
      </c>
      <c r="D13">
        <f t="shared" si="0"/>
        <v>27.410247595118459</v>
      </c>
      <c r="E13">
        <f t="shared" si="1"/>
        <v>2625</v>
      </c>
      <c r="F13" s="1">
        <f t="shared" si="2"/>
        <v>1225</v>
      </c>
      <c r="G13" s="1">
        <f t="shared" si="3"/>
        <v>5625</v>
      </c>
      <c r="H13" s="3">
        <f t="shared" si="4"/>
        <v>7.5897524048815406</v>
      </c>
      <c r="I13" s="3">
        <f t="shared" si="5"/>
        <v>0.21685006871090115</v>
      </c>
    </row>
    <row r="14" spans="2:9" x14ac:dyDescent="0.25">
      <c r="B14" s="1">
        <v>24</v>
      </c>
      <c r="C14" s="1">
        <v>63</v>
      </c>
      <c r="D14">
        <f t="shared" si="0"/>
        <v>23.788495979899508</v>
      </c>
      <c r="E14">
        <f t="shared" si="1"/>
        <v>1512</v>
      </c>
      <c r="F14" s="1">
        <f t="shared" si="2"/>
        <v>576</v>
      </c>
      <c r="G14" s="1">
        <f t="shared" si="3"/>
        <v>3969</v>
      </c>
      <c r="H14" s="3">
        <f t="shared" si="4"/>
        <v>0.21150402010049163</v>
      </c>
      <c r="I14" s="3">
        <f t="shared" si="5"/>
        <v>8.8126675041871518E-3</v>
      </c>
    </row>
    <row r="15" spans="2:9" x14ac:dyDescent="0.25">
      <c r="B15" s="1">
        <v>37.9</v>
      </c>
      <c r="C15" s="1">
        <v>112</v>
      </c>
      <c r="D15">
        <f t="shared" si="0"/>
        <v>38.577315075376902</v>
      </c>
      <c r="E15">
        <f t="shared" si="1"/>
        <v>4244.8</v>
      </c>
      <c r="F15" s="1">
        <f t="shared" si="2"/>
        <v>1436.4099999999999</v>
      </c>
      <c r="G15" s="1">
        <f t="shared" si="3"/>
        <v>12544</v>
      </c>
      <c r="H15" s="3">
        <f t="shared" si="4"/>
        <v>-0.67731507537690305</v>
      </c>
      <c r="I15" s="3">
        <f t="shared" si="5"/>
        <v>1.7871110168256019E-2</v>
      </c>
    </row>
    <row r="16" spans="2:9" x14ac:dyDescent="0.25">
      <c r="B16" s="1">
        <v>27.5</v>
      </c>
      <c r="C16" s="1">
        <v>70</v>
      </c>
      <c r="D16">
        <f t="shared" si="0"/>
        <v>25.901184422110564</v>
      </c>
      <c r="E16">
        <f t="shared" si="1"/>
        <v>1925</v>
      </c>
      <c r="F16" s="1">
        <f t="shared" si="2"/>
        <v>756.25</v>
      </c>
      <c r="G16" s="1">
        <f t="shared" si="3"/>
        <v>4900</v>
      </c>
      <c r="H16" s="3">
        <f t="shared" si="4"/>
        <v>1.598815577889436</v>
      </c>
      <c r="I16" s="3">
        <f t="shared" si="5"/>
        <v>5.8138748286888579E-2</v>
      </c>
    </row>
    <row r="17" spans="1:10" x14ac:dyDescent="0.25">
      <c r="A17" s="4" t="s">
        <v>13</v>
      </c>
      <c r="B17" s="1">
        <f>SUM(B2:B16)</f>
        <v>368.9</v>
      </c>
      <c r="C17" s="1">
        <f t="shared" ref="C17:I17" si="6">SUM(C2:C16)</f>
        <v>985</v>
      </c>
      <c r="D17" s="1">
        <f t="shared" si="6"/>
        <v>368.8999450825558</v>
      </c>
      <c r="E17" s="1">
        <f t="shared" si="6"/>
        <v>26466.7</v>
      </c>
      <c r="F17" s="1">
        <f t="shared" si="6"/>
        <v>9867.85</v>
      </c>
      <c r="G17" s="1">
        <f t="shared" si="6"/>
        <v>72111</v>
      </c>
      <c r="H17" s="3">
        <f t="shared" si="6"/>
        <v>5.4917444208157917E-5</v>
      </c>
      <c r="I17" s="3">
        <f t="shared" si="6"/>
        <v>1.3546502519207655</v>
      </c>
      <c r="J17" s="3"/>
    </row>
    <row r="18" spans="1:10" x14ac:dyDescent="0.25">
      <c r="A18" s="4" t="s">
        <v>14</v>
      </c>
      <c r="B18">
        <f t="shared" ref="B18:D18" si="7">AVERAGE(B2:B16)</f>
        <v>24.59333333333333</v>
      </c>
      <c r="C18">
        <f t="shared" si="7"/>
        <v>65.666666666666671</v>
      </c>
      <c r="D18">
        <f t="shared" si="7"/>
        <v>24.593329672170388</v>
      </c>
      <c r="E18">
        <f>AVERAGE(E2:E16)</f>
        <v>1764.4466666666667</v>
      </c>
      <c r="F18" s="1">
        <f>AVERAGE(F2:F16)</f>
        <v>657.85666666666668</v>
      </c>
      <c r="G18" s="1">
        <f>AVERAGE(G2:G16)</f>
        <v>4807.3999999999996</v>
      </c>
      <c r="H18" s="3">
        <f>AVERAGE(H2:H16)</f>
        <v>3.6611629472105276E-6</v>
      </c>
      <c r="I18" s="6">
        <f>AVERAGE(I2:I16)</f>
        <v>9.0310016794717701E-2</v>
      </c>
    </row>
    <row r="19" spans="1:10" x14ac:dyDescent="0.25">
      <c r="A19" s="5" t="s">
        <v>2</v>
      </c>
    </row>
    <row r="20" spans="1:10" x14ac:dyDescent="0.25">
      <c r="A20" s="4" t="s">
        <v>11</v>
      </c>
      <c r="B20" s="2">
        <f>LINEST(B2:B16,C2:C16)</f>
        <v>0.30181263460157948</v>
      </c>
    </row>
    <row r="21" spans="1:10" x14ac:dyDescent="0.25">
      <c r="A21" s="5" t="s">
        <v>12</v>
      </c>
      <c r="B21" s="2">
        <v>4.7743000000000002</v>
      </c>
    </row>
    <row r="23" spans="1:10" x14ac:dyDescent="0.25">
      <c r="A23" s="5" t="s">
        <v>5</v>
      </c>
      <c r="B23" s="1">
        <v>150</v>
      </c>
      <c r="D23">
        <f>TREND(B2:B16,C2:C16,150)</f>
        <v>50.046198851399865</v>
      </c>
    </row>
    <row r="24" spans="1:10" x14ac:dyDescent="0.25">
      <c r="A24" s="5" t="s">
        <v>4</v>
      </c>
      <c r="B24" s="1">
        <f>2.82*B23-3.67</f>
        <v>419.33</v>
      </c>
    </row>
    <row r="25" spans="1:10" x14ac:dyDescent="0.25">
      <c r="A25" s="1"/>
      <c r="B25" s="1"/>
    </row>
    <row r="26" spans="1:10" x14ac:dyDescent="0.25">
      <c r="A26" s="1"/>
      <c r="B26" s="1"/>
    </row>
    <row r="27" spans="1:10" x14ac:dyDescent="0.25">
      <c r="A27" s="1"/>
      <c r="B27" s="1"/>
    </row>
    <row r="28" spans="1:10" x14ac:dyDescent="0.25">
      <c r="A28" s="1"/>
      <c r="B28" s="1"/>
    </row>
    <row r="29" spans="1:10" x14ac:dyDescent="0.25">
      <c r="A29" s="1"/>
      <c r="B29" s="1"/>
    </row>
    <row r="30" spans="1:10" x14ac:dyDescent="0.25">
      <c r="A30" s="1"/>
      <c r="B30" s="1"/>
    </row>
    <row r="31" spans="1:10" x14ac:dyDescent="0.25">
      <c r="A31" s="1"/>
      <c r="B31" s="1"/>
    </row>
    <row r="32" spans="1:10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" sqref="B2"/>
    </sheetView>
  </sheetViews>
  <sheetFormatPr defaultRowHeight="15" x14ac:dyDescent="0.25"/>
  <sheetData>
    <row r="1" spans="1:6" x14ac:dyDescent="0.25">
      <c r="A1" s="4" t="s">
        <v>0</v>
      </c>
      <c r="B1" s="4" t="s">
        <v>1</v>
      </c>
      <c r="C1" s="4" t="s">
        <v>3</v>
      </c>
      <c r="D1" s="4" t="s">
        <v>6</v>
      </c>
      <c r="E1" s="4" t="s">
        <v>7</v>
      </c>
      <c r="F1" s="4" t="s">
        <v>8</v>
      </c>
    </row>
    <row r="2" spans="1:6" x14ac:dyDescent="0.25">
      <c r="A2">
        <v>1</v>
      </c>
      <c r="B2">
        <v>6.96</v>
      </c>
      <c r="C2">
        <f t="shared" ref="C2:C17" si="0">A2*$B$19+$B$20</f>
        <v>5.99</v>
      </c>
      <c r="D2">
        <f>A2*B2</f>
        <v>6.96</v>
      </c>
      <c r="E2">
        <f>A2^2</f>
        <v>1</v>
      </c>
      <c r="F2">
        <f>B2^2</f>
        <v>48.441600000000001</v>
      </c>
    </row>
    <row r="3" spans="1:6" x14ac:dyDescent="0.25">
      <c r="A3">
        <v>2</v>
      </c>
      <c r="B3">
        <v>7.27</v>
      </c>
      <c r="C3">
        <f t="shared" si="0"/>
        <v>6.53</v>
      </c>
      <c r="D3">
        <f t="shared" ref="D3:D17" si="1">A3*B3</f>
        <v>14.54</v>
      </c>
      <c r="E3">
        <f t="shared" ref="E3:E17" si="2">A3^2</f>
        <v>4</v>
      </c>
      <c r="F3">
        <f t="shared" ref="F3:F17" si="3">B3^2</f>
        <v>52.852899999999991</v>
      </c>
    </row>
    <row r="4" spans="1:6" x14ac:dyDescent="0.25">
      <c r="A4">
        <v>3</v>
      </c>
      <c r="B4">
        <v>7.33</v>
      </c>
      <c r="C4">
        <f t="shared" si="0"/>
        <v>7.07</v>
      </c>
      <c r="D4">
        <f t="shared" si="1"/>
        <v>21.990000000000002</v>
      </c>
      <c r="E4">
        <f t="shared" si="2"/>
        <v>9</v>
      </c>
      <c r="F4">
        <f t="shared" si="3"/>
        <v>53.728900000000003</v>
      </c>
    </row>
    <row r="5" spans="1:6" x14ac:dyDescent="0.25">
      <c r="A5">
        <v>4</v>
      </c>
      <c r="B5">
        <v>7.11</v>
      </c>
      <c r="C5">
        <f t="shared" si="0"/>
        <v>7.61</v>
      </c>
      <c r="D5">
        <f t="shared" si="1"/>
        <v>28.44</v>
      </c>
      <c r="E5">
        <f t="shared" si="2"/>
        <v>16</v>
      </c>
      <c r="F5">
        <f t="shared" si="3"/>
        <v>50.552100000000003</v>
      </c>
    </row>
    <row r="6" spans="1:6" x14ac:dyDescent="0.25">
      <c r="A6">
        <v>5</v>
      </c>
      <c r="B6">
        <v>6.99</v>
      </c>
      <c r="C6">
        <f t="shared" si="0"/>
        <v>8.15</v>
      </c>
      <c r="D6">
        <f t="shared" si="1"/>
        <v>34.950000000000003</v>
      </c>
      <c r="E6">
        <f t="shared" si="2"/>
        <v>25</v>
      </c>
      <c r="F6">
        <f t="shared" si="3"/>
        <v>48.860100000000003</v>
      </c>
    </row>
    <row r="7" spans="1:6" x14ac:dyDescent="0.25">
      <c r="A7">
        <v>6</v>
      </c>
      <c r="B7">
        <v>7.6</v>
      </c>
      <c r="C7">
        <f t="shared" si="0"/>
        <v>8.6900000000000013</v>
      </c>
      <c r="D7">
        <f t="shared" si="1"/>
        <v>45.599999999999994</v>
      </c>
      <c r="E7">
        <f t="shared" si="2"/>
        <v>36</v>
      </c>
      <c r="F7">
        <f t="shared" si="3"/>
        <v>57.76</v>
      </c>
    </row>
    <row r="8" spans="1:6" x14ac:dyDescent="0.25">
      <c r="A8">
        <v>7</v>
      </c>
      <c r="B8">
        <v>8.66</v>
      </c>
      <c r="C8">
        <f t="shared" si="0"/>
        <v>9.23</v>
      </c>
      <c r="D8">
        <f t="shared" si="1"/>
        <v>60.620000000000005</v>
      </c>
      <c r="E8">
        <f t="shared" si="2"/>
        <v>49</v>
      </c>
      <c r="F8">
        <f t="shared" si="3"/>
        <v>74.995599999999996</v>
      </c>
    </row>
    <row r="9" spans="1:6" x14ac:dyDescent="0.25">
      <c r="A9">
        <v>8</v>
      </c>
      <c r="B9">
        <v>9.2799999999999994</v>
      </c>
      <c r="C9">
        <f t="shared" si="0"/>
        <v>9.77</v>
      </c>
      <c r="D9">
        <f t="shared" si="1"/>
        <v>74.239999999999995</v>
      </c>
      <c r="E9">
        <f t="shared" si="2"/>
        <v>64</v>
      </c>
      <c r="F9">
        <f t="shared" si="3"/>
        <v>86.118399999999994</v>
      </c>
    </row>
    <row r="10" spans="1:6" x14ac:dyDescent="0.25">
      <c r="A10">
        <v>9</v>
      </c>
      <c r="B10">
        <v>11.15</v>
      </c>
      <c r="C10">
        <f t="shared" si="0"/>
        <v>10.31</v>
      </c>
      <c r="D10">
        <f t="shared" si="1"/>
        <v>100.35000000000001</v>
      </c>
      <c r="E10">
        <f t="shared" si="2"/>
        <v>81</v>
      </c>
      <c r="F10">
        <f t="shared" si="3"/>
        <v>124.32250000000001</v>
      </c>
    </row>
    <row r="11" spans="1:6" x14ac:dyDescent="0.25">
      <c r="A11">
        <v>10</v>
      </c>
      <c r="B11">
        <v>11.48</v>
      </c>
      <c r="C11">
        <f t="shared" si="0"/>
        <v>10.850000000000001</v>
      </c>
      <c r="D11">
        <f t="shared" si="1"/>
        <v>114.80000000000001</v>
      </c>
      <c r="E11">
        <f t="shared" si="2"/>
        <v>100</v>
      </c>
      <c r="F11">
        <f t="shared" si="3"/>
        <v>131.79040000000001</v>
      </c>
    </row>
    <row r="12" spans="1:6" x14ac:dyDescent="0.25">
      <c r="A12">
        <v>11</v>
      </c>
      <c r="B12">
        <v>11.49</v>
      </c>
      <c r="C12">
        <f t="shared" si="0"/>
        <v>11.39</v>
      </c>
      <c r="D12">
        <f t="shared" si="1"/>
        <v>126.39</v>
      </c>
      <c r="E12">
        <f t="shared" si="2"/>
        <v>121</v>
      </c>
      <c r="F12">
        <f t="shared" si="3"/>
        <v>132.02010000000001</v>
      </c>
    </row>
    <row r="13" spans="1:6" x14ac:dyDescent="0.25">
      <c r="A13">
        <v>12</v>
      </c>
      <c r="B13">
        <v>12.33</v>
      </c>
      <c r="C13">
        <f t="shared" si="0"/>
        <v>11.93</v>
      </c>
      <c r="D13">
        <f t="shared" si="1"/>
        <v>147.96</v>
      </c>
      <c r="E13">
        <f t="shared" si="2"/>
        <v>144</v>
      </c>
      <c r="F13">
        <f t="shared" si="3"/>
        <v>152.02889999999999</v>
      </c>
    </row>
    <row r="14" spans="1:6" x14ac:dyDescent="0.25">
      <c r="A14">
        <v>13</v>
      </c>
      <c r="B14">
        <v>12.74</v>
      </c>
      <c r="C14">
        <f t="shared" si="0"/>
        <v>12.47</v>
      </c>
      <c r="D14">
        <f t="shared" si="1"/>
        <v>165.62</v>
      </c>
      <c r="E14">
        <f t="shared" si="2"/>
        <v>169</v>
      </c>
      <c r="F14">
        <f t="shared" si="3"/>
        <v>162.30760000000001</v>
      </c>
    </row>
    <row r="15" spans="1:6" x14ac:dyDescent="0.25">
      <c r="A15">
        <v>14</v>
      </c>
      <c r="B15">
        <v>13.26</v>
      </c>
      <c r="C15">
        <f t="shared" si="0"/>
        <v>13.010000000000002</v>
      </c>
      <c r="D15">
        <f t="shared" si="1"/>
        <v>185.64</v>
      </c>
      <c r="E15">
        <f t="shared" si="2"/>
        <v>196</v>
      </c>
      <c r="F15">
        <f t="shared" si="3"/>
        <v>175.82759999999999</v>
      </c>
    </row>
    <row r="16" spans="1:6" x14ac:dyDescent="0.25">
      <c r="A16">
        <v>15</v>
      </c>
      <c r="B16">
        <v>13.54</v>
      </c>
      <c r="C16">
        <f t="shared" si="0"/>
        <v>13.55</v>
      </c>
      <c r="D16">
        <f t="shared" si="1"/>
        <v>203.1</v>
      </c>
      <c r="E16">
        <f>A16^2</f>
        <v>225</v>
      </c>
      <c r="F16">
        <f t="shared" si="3"/>
        <v>183.33159999999998</v>
      </c>
    </row>
    <row r="17" spans="1:6" x14ac:dyDescent="0.25">
      <c r="A17">
        <v>16</v>
      </c>
      <c r="B17">
        <v>13.95</v>
      </c>
      <c r="C17">
        <f t="shared" si="0"/>
        <v>14.09</v>
      </c>
      <c r="D17">
        <f t="shared" si="1"/>
        <v>223.2</v>
      </c>
      <c r="E17">
        <f t="shared" si="2"/>
        <v>256</v>
      </c>
      <c r="F17">
        <f t="shared" si="3"/>
        <v>194.60249999999999</v>
      </c>
    </row>
    <row r="19" spans="1:6" x14ac:dyDescent="0.25">
      <c r="A19" s="4" t="s">
        <v>9</v>
      </c>
      <c r="B19">
        <v>0.54</v>
      </c>
    </row>
    <row r="20" spans="1:6" x14ac:dyDescent="0.25">
      <c r="A20" s="4" t="s">
        <v>10</v>
      </c>
      <c r="B20">
        <v>5.45</v>
      </c>
    </row>
    <row r="22" spans="1:6" x14ac:dyDescent="0.25">
      <c r="A22">
        <v>17</v>
      </c>
      <c r="B22">
        <f>TREND($B$2:$B$17,$A$2:$A$17,A22)</f>
        <v>14.688999999999998</v>
      </c>
    </row>
    <row r="23" spans="1:6" x14ac:dyDescent="0.25">
      <c r="A23">
        <v>18</v>
      </c>
      <c r="B23">
        <f t="shared" ref="B23:B26" si="4">TREND($B$2:$B$17,$A$2:$A$17,A23)</f>
        <v>15.232264705882352</v>
      </c>
    </row>
    <row r="24" spans="1:6" x14ac:dyDescent="0.25">
      <c r="A24">
        <v>19</v>
      </c>
      <c r="B24">
        <f t="shared" si="4"/>
        <v>15.775529411764705</v>
      </c>
    </row>
    <row r="25" spans="1:6" x14ac:dyDescent="0.25">
      <c r="A25">
        <v>20</v>
      </c>
      <c r="B25">
        <f t="shared" si="4"/>
        <v>16.318794117647059</v>
      </c>
    </row>
    <row r="26" spans="1:6" x14ac:dyDescent="0.25">
      <c r="A26">
        <v>21</v>
      </c>
      <c r="B26">
        <f t="shared" si="4"/>
        <v>16.862058823529409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Лазарев</dc:creator>
  <cp:lastModifiedBy>Игорь Лазарев</cp:lastModifiedBy>
  <dcterms:created xsi:type="dcterms:W3CDTF">2017-02-09T04:53:53Z</dcterms:created>
  <dcterms:modified xsi:type="dcterms:W3CDTF">2017-03-15T13:17:59Z</dcterms:modified>
</cp:coreProperties>
</file>