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steven.mortimer/Downloads/"/>
    </mc:Choice>
  </mc:AlternateContent>
  <xr:revisionPtr revIDLastSave="0" documentId="13_ncr:1_{5CE4567B-4976-4049-BABA-EA9992387BF4}" xr6:coauthVersionLast="36" xr6:coauthVersionMax="36" xr10:uidLastSave="{00000000-0000-0000-0000-000000000000}"/>
  <bookViews>
    <workbookView xWindow="80" yWindow="460" windowWidth="25440" windowHeight="15540" activeTab="2" xr2:uid="{9999229E-6884-134F-B654-285C0C0826DB}"/>
  </bookViews>
  <sheets>
    <sheet name="Hypothesis Testing" sheetId="1" r:id="rId1"/>
    <sheet name="T-Test" sheetId="4" r:id="rId2"/>
    <sheet name="Regression" sheetId="3" r:id="rId3"/>
    <sheet name="Regr. Results - One Variable" sheetId="9" r:id="rId4"/>
  </sheets>
  <calcPr calcId="181029" concurrentCalc="0" concurrentManualCount="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9" l="1"/>
  <c r="H7" i="9"/>
  <c r="G5" i="9"/>
  <c r="G4" i="9"/>
  <c r="E28" i="9"/>
  <c r="E27" i="9"/>
  <c r="E29" i="9"/>
  <c r="E30" i="9"/>
  <c r="E31" i="9"/>
  <c r="E32" i="9"/>
  <c r="E33" i="9"/>
  <c r="E34" i="9"/>
  <c r="E35" i="9"/>
  <c r="E36" i="9"/>
  <c r="E37" i="9"/>
  <c r="E38" i="9"/>
  <c r="E39" i="9"/>
  <c r="E40" i="9"/>
  <c r="E41" i="9"/>
  <c r="E42" i="9"/>
  <c r="E43" i="9"/>
  <c r="E44" i="9"/>
  <c r="E45" i="9"/>
  <c r="E46" i="9"/>
  <c r="F28" i="9"/>
  <c r="F29" i="9"/>
  <c r="F30" i="9"/>
  <c r="F31" i="9"/>
  <c r="F32" i="9"/>
  <c r="F33" i="9"/>
  <c r="F34" i="9"/>
  <c r="F35" i="9"/>
  <c r="F36" i="9"/>
  <c r="F37" i="9"/>
  <c r="F38" i="9"/>
  <c r="F39" i="9"/>
  <c r="F40" i="9"/>
  <c r="F41" i="9"/>
  <c r="F42" i="9"/>
  <c r="F43" i="9"/>
  <c r="F44" i="9"/>
  <c r="F45" i="9"/>
  <c r="F46" i="9"/>
  <c r="F27" i="9"/>
  <c r="O2" i="4"/>
  <c r="J2" i="4"/>
  <c r="B55" i="4"/>
  <c r="J3" i="4"/>
  <c r="J4" i="4"/>
  <c r="O3" i="4"/>
  <c r="O4" i="4"/>
  <c r="B56" i="4"/>
  <c r="B57" i="4"/>
  <c r="B58" i="4"/>
  <c r="B33" i="4"/>
  <c r="B34" i="4"/>
  <c r="B35" i="4"/>
  <c r="B36" i="4"/>
  <c r="B12" i="4"/>
  <c r="B13" i="4"/>
  <c r="B14" i="4"/>
  <c r="B15" i="4"/>
  <c r="B16" i="4"/>
  <c r="B37" i="4"/>
  <c r="B59" i="4"/>
  <c r="B62" i="4"/>
  <c r="B63" i="4"/>
  <c r="B15" i="1"/>
  <c r="B19" i="4"/>
  <c r="B20" i="4"/>
  <c r="B40" i="4"/>
  <c r="B41" i="4"/>
  <c r="B33" i="1"/>
  <c r="B50" i="1"/>
  <c r="B16" i="1"/>
  <c r="B49" i="1"/>
  <c r="B46" i="1"/>
  <c r="B47" i="1"/>
  <c r="B48" i="1"/>
  <c r="B32" i="1"/>
  <c r="B30" i="1"/>
  <c r="B13" i="1"/>
  <c r="B29" i="1"/>
  <c r="B31" i="1"/>
  <c r="B14" i="1"/>
  <c r="M2" i="1"/>
  <c r="M3" i="1"/>
  <c r="B12" i="1"/>
</calcChain>
</file>

<file path=xl/sharedStrings.xml><?xml version="1.0" encoding="utf-8"?>
<sst xmlns="http://schemas.openxmlformats.org/spreadsheetml/2006/main" count="232" uniqueCount="110">
  <si>
    <t>T</t>
  </si>
  <si>
    <t>Darden Students</t>
  </si>
  <si>
    <t>N</t>
  </si>
  <si>
    <t>US Population</t>
  </si>
  <si>
    <t>Null Hypothesis:</t>
  </si>
  <si>
    <t>Alternative Hypothesis:</t>
  </si>
  <si>
    <t>Significance Level (α)</t>
  </si>
  <si>
    <t>–&gt;</t>
  </si>
  <si>
    <r>
      <t>Average (x̄</t>
    </r>
    <r>
      <rPr>
        <vertAlign val="subscript"/>
        <sz val="14"/>
        <color theme="1"/>
        <rFont val="Times New Roman"/>
        <family val="1"/>
      </rPr>
      <t>p</t>
    </r>
    <r>
      <rPr>
        <sz val="14"/>
        <color theme="1"/>
        <rFont val="Times New Roman"/>
        <family val="1"/>
      </rPr>
      <t>)</t>
    </r>
  </si>
  <si>
    <r>
      <t>Average (x̄</t>
    </r>
    <r>
      <rPr>
        <vertAlign val="subscript"/>
        <sz val="14"/>
        <color theme="1"/>
        <rFont val="Times New Roman"/>
        <family val="1"/>
      </rPr>
      <t>d</t>
    </r>
    <r>
      <rPr>
        <sz val="14"/>
        <color theme="1"/>
        <rFont val="Times New Roman"/>
        <family val="1"/>
      </rPr>
      <t>)</t>
    </r>
  </si>
  <si>
    <r>
      <t>Std. Deviation (σ</t>
    </r>
    <r>
      <rPr>
        <vertAlign val="subscript"/>
        <sz val="14"/>
        <color theme="1"/>
        <rFont val="Times New Roman"/>
        <family val="1"/>
      </rPr>
      <t>p</t>
    </r>
    <r>
      <rPr>
        <sz val="14"/>
        <color theme="1"/>
        <rFont val="Times New Roman"/>
        <family val="1"/>
      </rPr>
      <t>)</t>
    </r>
  </si>
  <si>
    <t>Z</t>
  </si>
  <si>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p</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</si>
  <si>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p</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</si>
  <si>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p</t>
    </r>
    <r>
      <rPr>
        <sz val="16"/>
        <color theme="1"/>
        <rFont val="Times New Roman"/>
        <family val="1"/>
      </rPr>
      <t xml:space="preserve"> = 0</t>
    </r>
  </si>
  <si>
    <t>Test Statistic:</t>
  </si>
  <si>
    <t>Difference</t>
  </si>
  <si>
    <r>
      <rPr>
        <i/>
        <sz val="14"/>
        <color theme="1"/>
        <rFont val="Times New Roman"/>
        <family val="1"/>
      </rPr>
      <t>p</t>
    </r>
    <r>
      <rPr>
        <sz val="14"/>
        <color theme="1"/>
        <rFont val="Times New Roman"/>
        <family val="1"/>
      </rPr>
      <t>-value</t>
    </r>
  </si>
  <si>
    <t>&lt;–</t>
  </si>
  <si>
    <t>two-tailed</t>
  </si>
  <si>
    <t>Standard Error</t>
  </si>
  <si>
    <t>NORMSDIST</t>
  </si>
  <si>
    <t>Variable 1</t>
  </si>
  <si>
    <t>Variable 2</t>
  </si>
  <si>
    <t>Mean</t>
  </si>
  <si>
    <t>Observations</t>
  </si>
  <si>
    <t>Hypothesized Mean Difference</t>
  </si>
  <si>
    <r>
      <t>x̄</t>
    </r>
    <r>
      <rPr>
        <vertAlign val="subscript"/>
        <sz val="16"/>
        <color theme="1"/>
        <rFont val="Times New Roman"/>
        <family val="1"/>
      </rPr>
      <t>d</t>
    </r>
    <r>
      <rPr>
        <sz val="16"/>
        <color theme="1"/>
        <rFont val="Times New Roman"/>
        <family val="1"/>
      </rPr>
      <t xml:space="preserve"> &gt; x̄</t>
    </r>
    <r>
      <rPr>
        <vertAlign val="subscript"/>
        <sz val="16"/>
        <color theme="1"/>
        <rFont val="Times New Roman"/>
        <family val="1"/>
      </rPr>
      <t>p</t>
    </r>
  </si>
  <si>
    <t>one-tailed (top tail)</t>
  </si>
  <si>
    <r>
      <t xml:space="preserve">Are Darden students </t>
    </r>
    <r>
      <rPr>
        <b/>
        <i/>
        <sz val="16"/>
        <color theme="1"/>
        <rFont val="Times New Roman"/>
        <family val="1"/>
      </rPr>
      <t>taller</t>
    </r>
    <r>
      <rPr>
        <i/>
        <sz val="16"/>
        <color theme="1"/>
        <rFont val="Times New Roman"/>
        <family val="1"/>
      </rPr>
      <t xml:space="preserve"> than the rest of the US population?</t>
    </r>
  </si>
  <si>
    <r>
      <t xml:space="preserve">Are Darden students </t>
    </r>
    <r>
      <rPr>
        <b/>
        <i/>
        <sz val="16"/>
        <color theme="1"/>
        <rFont val="Times New Roman"/>
        <family val="1"/>
      </rPr>
      <t>shorter</t>
    </r>
    <r>
      <rPr>
        <i/>
        <sz val="16"/>
        <color theme="1"/>
        <rFont val="Times New Roman"/>
        <family val="1"/>
      </rPr>
      <t xml:space="preserve"> than the rest of the US population?</t>
    </r>
  </si>
  <si>
    <r>
      <t xml:space="preserve">Are Darden students a </t>
    </r>
    <r>
      <rPr>
        <b/>
        <i/>
        <sz val="16"/>
        <color theme="1"/>
        <rFont val="Times New Roman"/>
        <family val="1"/>
      </rPr>
      <t>different</t>
    </r>
    <r>
      <rPr>
        <i/>
        <sz val="16"/>
        <color theme="1"/>
        <rFont val="Times New Roman"/>
        <family val="1"/>
      </rPr>
      <t xml:space="preserve"> height than the rest of the US population?</t>
    </r>
  </si>
  <si>
    <r>
      <t>x̄</t>
    </r>
    <r>
      <rPr>
        <vertAlign val="subscript"/>
        <sz val="16"/>
        <color theme="1"/>
        <rFont val="Times New Roman"/>
        <family val="1"/>
      </rPr>
      <t>d</t>
    </r>
    <r>
      <rPr>
        <sz val="16"/>
        <color theme="1"/>
        <rFont val="Times New Roman"/>
        <family val="1"/>
      </rPr>
      <t xml:space="preserve"> &lt; x̄</t>
    </r>
    <r>
      <rPr>
        <vertAlign val="subscript"/>
        <sz val="16"/>
        <color theme="1"/>
        <rFont val="Times New Roman"/>
        <family val="1"/>
      </rPr>
      <t>p</t>
    </r>
  </si>
  <si>
    <t>one-tailed (bottom tail)</t>
  </si>
  <si>
    <t>Wharton Students</t>
  </si>
  <si>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w</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</si>
  <si>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w</t>
    </r>
    <r>
      <rPr>
        <sz val="16"/>
        <color theme="1"/>
        <rFont val="Times New Roman"/>
        <family val="1"/>
      </rPr>
      <t xml:space="preserve"> = 0</t>
    </r>
  </si>
  <si>
    <t>TDIST</t>
  </si>
  <si>
    <t>Standard Error of Diff.</t>
  </si>
  <si>
    <t>Standard Error of Diff</t>
  </si>
  <si>
    <r>
      <t>Average (x̄</t>
    </r>
    <r>
      <rPr>
        <vertAlign val="subscript"/>
        <sz val="14"/>
        <color theme="1"/>
        <rFont val="Times New Roman"/>
        <family val="1"/>
      </rPr>
      <t>w</t>
    </r>
    <r>
      <rPr>
        <sz val="14"/>
        <color theme="1"/>
        <rFont val="Times New Roman"/>
        <family val="1"/>
      </rPr>
      <t>)</t>
    </r>
  </si>
  <si>
    <r>
      <t>Std. Deviation (σ</t>
    </r>
    <r>
      <rPr>
        <vertAlign val="subscript"/>
        <sz val="14"/>
        <color theme="1"/>
        <rFont val="Times New Roman"/>
        <family val="1"/>
      </rPr>
      <t>w</t>
    </r>
    <r>
      <rPr>
        <sz val="14"/>
        <color theme="1"/>
        <rFont val="Times New Roman"/>
        <family val="1"/>
      </rPr>
      <t>)</t>
    </r>
  </si>
  <si>
    <r>
      <t>Std. Deviation (σ</t>
    </r>
    <r>
      <rPr>
        <vertAlign val="subscript"/>
        <sz val="14"/>
        <color theme="1"/>
        <rFont val="Times New Roman"/>
        <family val="1"/>
      </rPr>
      <t>d</t>
    </r>
    <r>
      <rPr>
        <sz val="14"/>
        <color theme="1"/>
        <rFont val="Times New Roman"/>
        <family val="1"/>
      </rPr>
      <t>)</t>
    </r>
  </si>
  <si>
    <t>USING T-DISTRIBUTION</t>
  </si>
  <si>
    <t>Significant?</t>
  </si>
  <si>
    <r>
      <t xml:space="preserve">Are Darden students a </t>
    </r>
    <r>
      <rPr>
        <b/>
        <i/>
        <sz val="16"/>
        <color theme="1"/>
        <rFont val="Times New Roman"/>
        <family val="1"/>
      </rPr>
      <t>different</t>
    </r>
    <r>
      <rPr>
        <i/>
        <sz val="16"/>
        <color theme="1"/>
        <rFont val="Times New Roman"/>
        <family val="1"/>
      </rPr>
      <t xml:space="preserve"> height than Wharton students?</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</si>
  <si>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w</t>
    </r>
  </si>
  <si>
    <r>
      <t xml:space="preserve">Are Darden students </t>
    </r>
    <r>
      <rPr>
        <b/>
        <i/>
        <sz val="16"/>
        <color theme="1"/>
        <rFont val="Times New Roman"/>
        <family val="1"/>
      </rPr>
      <t>taller</t>
    </r>
    <r>
      <rPr>
        <i/>
        <sz val="16"/>
        <color theme="1"/>
        <rFont val="Times New Roman"/>
        <family val="1"/>
      </rPr>
      <t xml:space="preserve"> than Wharton students?</t>
    </r>
  </si>
  <si>
    <r>
      <t xml:space="preserve">Are Darden students </t>
    </r>
    <r>
      <rPr>
        <b/>
        <i/>
        <sz val="16"/>
        <color theme="1"/>
        <rFont val="Times New Roman"/>
        <family val="1"/>
      </rPr>
      <t>shorter</t>
    </r>
    <r>
      <rPr>
        <i/>
        <sz val="16"/>
        <color theme="1"/>
        <rFont val="Times New Roman"/>
        <family val="1"/>
      </rPr>
      <t xml:space="preserve"> than Wharton students?</t>
    </r>
  </si>
  <si>
    <t>USING Z-DISTRIBUTION</t>
  </si>
  <si>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p</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</si>
  <si>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p</t>
    </r>
    <r>
      <rPr>
        <sz val="16"/>
        <color theme="1"/>
        <rFont val="Times New Roman"/>
        <family val="1"/>
      </rPr>
      <t xml:space="preserve"> ≤ 0</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</si>
  <si>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p</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</si>
  <si>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p</t>
    </r>
    <r>
      <rPr>
        <sz val="16"/>
        <color theme="1"/>
        <rFont val="Times New Roman"/>
        <family val="1"/>
      </rPr>
      <t xml:space="preserve"> ≥ 0</t>
    </r>
  </si>
  <si>
    <r>
      <t>x̄</t>
    </r>
    <r>
      <rPr>
        <vertAlign val="subscript"/>
        <sz val="16"/>
        <color theme="1"/>
        <rFont val="Times New Roman"/>
        <family val="1"/>
      </rPr>
      <t xml:space="preserve">d </t>
    </r>
    <r>
      <rPr>
        <sz val="16"/>
        <color theme="1"/>
        <rFont val="Times New Roman"/>
        <family val="1"/>
      </rPr>
      <t>&lt;</t>
    </r>
    <r>
      <rPr>
        <vertAlign val="subscript"/>
        <sz val="16"/>
        <color theme="1"/>
        <rFont val="Times New Roman"/>
        <family val="1"/>
      </rPr>
      <t xml:space="preserve"> </t>
    </r>
    <r>
      <rPr>
        <sz val="16"/>
        <color theme="1"/>
        <rFont val="Times New Roman"/>
        <family val="1"/>
      </rPr>
      <t>x̄</t>
    </r>
    <r>
      <rPr>
        <vertAlign val="subscript"/>
        <sz val="16"/>
        <color theme="1"/>
        <rFont val="Times New Roman"/>
        <family val="1"/>
      </rPr>
      <t>w</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</si>
  <si>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w</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</si>
  <si>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w</t>
    </r>
    <r>
      <rPr>
        <sz val="16"/>
        <color theme="1"/>
        <rFont val="Times New Roman"/>
        <family val="1"/>
      </rPr>
      <t xml:space="preserve"> ≥ 0</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</si>
  <si>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w</t>
    </r>
  </si>
  <si>
    <r>
      <t>x̄</t>
    </r>
    <r>
      <rPr>
        <vertAlign val="subscript"/>
        <sz val="16"/>
        <color theme="1"/>
        <rFont val="Times New Roman"/>
        <family val="1"/>
      </rPr>
      <t>d</t>
    </r>
    <r>
      <rPr>
        <sz val="16"/>
        <color theme="1"/>
        <rFont val="Times New Roman"/>
        <family val="1"/>
      </rPr>
      <t xml:space="preserve"> - x̄</t>
    </r>
    <r>
      <rPr>
        <vertAlign val="subscript"/>
        <sz val="16"/>
        <color theme="1"/>
        <rFont val="Times New Roman"/>
        <family val="1"/>
      </rPr>
      <t>w</t>
    </r>
    <r>
      <rPr>
        <sz val="16"/>
        <color theme="1"/>
        <rFont val="Times New Roman"/>
        <family val="1"/>
      </rPr>
      <t xml:space="preserve"> ≤ 0</t>
    </r>
  </si>
  <si>
    <r>
      <t>x̄</t>
    </r>
    <r>
      <rPr>
        <vertAlign val="subscript"/>
        <sz val="16"/>
        <color theme="1"/>
        <rFont val="Times New Roman"/>
        <family val="1"/>
      </rPr>
      <t xml:space="preserve">d </t>
    </r>
    <r>
      <rPr>
        <sz val="16"/>
        <color theme="1"/>
        <rFont val="Times New Roman"/>
        <family val="1"/>
      </rPr>
      <t>&gt; x̄</t>
    </r>
    <r>
      <rPr>
        <vertAlign val="subscript"/>
        <sz val="16"/>
        <color theme="1"/>
        <rFont val="Times New Roman"/>
        <family val="1"/>
      </rPr>
      <t>w</t>
    </r>
  </si>
  <si>
    <t>assuming unequal variances</t>
  </si>
  <si>
    <t>A sample of 25 Darden students measured 1 inch taller than population, that’s pretty good but not a big enough difference to be significant</t>
  </si>
  <si>
    <t>t-Test: Two-Sample Assuming Unequal Variances</t>
  </si>
  <si>
    <t>Variance</t>
  </si>
  <si>
    <t>df</t>
  </si>
  <si>
    <t>t Stat</t>
  </si>
  <si>
    <t>P(T&lt;=t) one-tail</t>
  </si>
  <si>
    <t>t Critical one-tail</t>
  </si>
  <si>
    <t>P(T&lt;=t) two-tail</t>
  </si>
  <si>
    <t>t Critical two-tail</t>
  </si>
  <si>
    <t>F</t>
  </si>
  <si>
    <t>EXCEL DATA ANALYSIS RESULTS</t>
  </si>
  <si>
    <t>Remember, a high p-value means not enough evidence to reject the null. In this case it makes sense that we do not find enough evidence to prove Darden students are shorter because their average is 1 inch taller!</t>
  </si>
  <si>
    <t>Remember, a high p-value means not enough evidence to reject the null. In this case it makes sense that we do not find enough evidence to prove Darden students are shorter because their average is 2 inches taller!</t>
  </si>
  <si>
    <t>Advertising (in millions)</t>
  </si>
  <si>
    <t>Sales (in millions)</t>
  </si>
  <si>
    <t>Advertising Method</t>
  </si>
  <si>
    <t>Method A</t>
  </si>
  <si>
    <t>Method B</t>
  </si>
  <si>
    <t>Is Advertsing method "A" better than method "B"?</t>
  </si>
  <si>
    <t>How much will we sell if we are running method "B" with an advertising budget of $50M</t>
  </si>
  <si>
    <t>How is advertising related to sales?</t>
  </si>
  <si>
    <t>SUMMARY OUTPUT</t>
  </si>
  <si>
    <t>Regression Statistics</t>
  </si>
  <si>
    <t>Multiple R</t>
  </si>
  <si>
    <t>R Square</t>
  </si>
  <si>
    <t>Adjusted R Square</t>
  </si>
  <si>
    <t>ANOVA</t>
  </si>
  <si>
    <t>Regression</t>
  </si>
  <si>
    <t>Residual</t>
  </si>
  <si>
    <t>Total</t>
  </si>
  <si>
    <t>Intercept</t>
  </si>
  <si>
    <t>SS</t>
  </si>
  <si>
    <t>MS</t>
  </si>
  <si>
    <t>Significance F</t>
  </si>
  <si>
    <t>Coefficients</t>
  </si>
  <si>
    <t>P-value</t>
  </si>
  <si>
    <t>Lower 95%</t>
  </si>
  <si>
    <t>Upper 95%</t>
  </si>
  <si>
    <t>Lower 95.0%</t>
  </si>
  <si>
    <t>Upper 95.0%</t>
  </si>
  <si>
    <t>RESIDUAL OUTPUT</t>
  </si>
  <si>
    <t>Observation</t>
  </si>
  <si>
    <t>Predicted Sales (in millions)</t>
  </si>
  <si>
    <t>Residuals</t>
  </si>
  <si>
    <t>Standard Residuals</t>
  </si>
  <si>
    <t>Actual Sales (in millions)</t>
  </si>
  <si>
    <t>Errors in Data</t>
  </si>
  <si>
    <t xml:space="preserve"> = .69046</t>
  </si>
  <si>
    <t xml:space="preserve"> = .67764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</si>
</sst>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8" formatCode="0.0000000"/>
    <numFmt numFmtId="170" formatCode="0.00000"/>
    <numFmt numFmtId="171" formatCode="0.0000"/>
    <numFmt numFmtId="173" formatCode="0.0"/>
    <numFmt numFmtId="181" formatCode="0.00000000000000"/>
  </numFmts>
  <fonts count="14">
    <font>
      <sz val="12"/>
      <color theme="1"/>
      <name val="Calibri"/>
      <family val="2"/>
      <scheme val="minor"/>
    </font>
    <font>
      <sz val="12"/>
      <color theme="1"/>
      <name val="Calibri"/>
      <family val="2"/>
      <scheme val="minor"/>
    </font>
    <font>
      <i/>
      <sz val="12"/>
      <color theme="1"/>
      <name val="Calibri"/>
      <family val="2"/>
      <scheme val="minor"/>
    </font>
    <font>
      <sz val="14"/>
      <color theme="1"/>
      <name val="Calibri"/>
      <family val="2"/>
      <scheme val="minor"/>
    </font>
    <font>
      <i/>
      <sz val="14"/>
      <color theme="1"/>
      <name val="Times New Roman"/>
      <family val="1"/>
    </font>
    <font>
      <sz val="14"/>
      <color theme="1"/>
      <name val="Times New Roman"/>
      <family val="1"/>
    </font>
    <font>
      <b/>
      <i/>
      <sz val="14"/>
      <color theme="1"/>
      <name val="Times New Roman"/>
      <family val="1"/>
    </font>
    <font>
      <vertAlign val="subscript"/>
      <sz val="14"/>
      <color theme="1"/>
      <name val="Times New Roman"/>
      <family val="1"/>
    </font>
    <font>
      <sz val="16"/>
      <color theme="1"/>
      <name val="Times New Roman"/>
      <family val="1"/>
    </font>
    <font>
      <vertAlign val="subscript"/>
      <sz val="16"/>
      <color theme="1"/>
      <name val="Times New Roman"/>
      <family val="1"/>
    </font>
    <font>
      <b/>
      <sz val="16"/>
      <color theme="1"/>
      <name val="Calibri"/>
      <family val="2"/>
    </font>
    <font>
      <i/>
      <sz val="16"/>
      <color theme="1"/>
      <name val="Times New Roman"/>
      <family val="1"/>
    </font>
    <font>
      <b/>
      <i/>
      <sz val="16"/>
      <color theme="1"/>
      <name val="Times New Roman"/>
      <family val="1"/>
    </font>
    <font>
      <b/>
      <sz val="14"/>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43" fontId="1" fillId="0" borderId="0" applyFont="0" applyFill="0" applyBorder="0" applyAlignment="0" applyProtection="0"/>
  </cellStyleXfs>
  <cellXfs count="69">
    <xf numFmtId="0" fontId="0" fillId="0" borderId="0" xfId="0"/>
    <xf numFmtId="173" fontId="0" fillId="0" borderId="0" xfId="0" applyNumberFormat="1"/>
    <xf numFmtId="0" fontId="4" fillId="0" borderId="0" xfId="0" applyFont="1" applyFill="1" applyAlignment="1">
      <alignment horizontal="center" vertical="center" wrapText="1"/>
    </xf>
    <xf numFmtId="0" fontId="5" fillId="0" borderId="0" xfId="0" applyFont="1"/>
    <xf numFmtId="0" fontId="6" fillId="0" borderId="1" xfId="0" applyFont="1" applyBorder="1"/>
    <xf numFmtId="173" fontId="5" fillId="0" borderId="0" xfId="0" applyNumberFormat="1" applyFont="1"/>
    <xf numFmtId="0" fontId="8" fillId="0" borderId="0" xfId="0" applyFont="1" applyAlignment="1">
      <alignment horizontal="center"/>
    </xf>
    <xf numFmtId="173" fontId="5" fillId="0" borderId="0" xfId="0" applyNumberFormat="1" applyFont="1" applyAlignment="1">
      <alignment horizontal="center"/>
    </xf>
    <xf numFmtId="171" fontId="5" fillId="0" borderId="0" xfId="0" applyNumberFormat="1" applyFont="1"/>
    <xf numFmtId="0" fontId="6" fillId="0" borderId="1" xfId="0" applyFont="1" applyBorder="1" applyAlignment="1">
      <alignment horizontal="center"/>
    </xf>
    <xf numFmtId="0" fontId="0" fillId="0" borderId="0" xfId="0" applyFill="1" applyBorder="1" applyAlignment="1"/>
    <xf numFmtId="0" fontId="0" fillId="0" borderId="8" xfId="0" applyFill="1" applyBorder="1" applyAlignment="1"/>
    <xf numFmtId="0" fontId="2" fillId="0" borderId="9" xfId="0" applyFont="1" applyFill="1" applyBorder="1" applyAlignment="1">
      <alignment horizontal="center"/>
    </xf>
    <xf numFmtId="0" fontId="11" fillId="2" borderId="3"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6" fillId="0" borderId="0" xfId="0" applyFont="1" applyBorder="1" applyAlignment="1">
      <alignment horizontal="center"/>
    </xf>
    <xf numFmtId="0" fontId="13" fillId="0" borderId="0" xfId="0" applyFont="1"/>
    <xf numFmtId="0" fontId="4" fillId="0" borderId="10" xfId="0" applyFont="1" applyBorder="1" applyAlignment="1">
      <alignment vertical="center" wrapText="1"/>
    </xf>
    <xf numFmtId="0" fontId="4" fillId="0" borderId="0" xfId="0" applyFont="1" applyBorder="1" applyAlignment="1">
      <alignment vertical="center" wrapText="1"/>
    </xf>
    <xf numFmtId="0" fontId="5" fillId="0" borderId="11" xfId="0" applyFont="1" applyBorder="1"/>
    <xf numFmtId="0" fontId="5" fillId="0" borderId="10" xfId="0" applyFont="1" applyBorder="1"/>
    <xf numFmtId="0" fontId="8" fillId="0" borderId="0" xfId="0" applyFont="1" applyBorder="1" applyAlignment="1">
      <alignment horizontal="center"/>
    </xf>
    <xf numFmtId="0" fontId="10" fillId="0" borderId="0" xfId="0" applyFont="1" applyBorder="1" applyAlignment="1">
      <alignment horizontal="center"/>
    </xf>
    <xf numFmtId="0" fontId="8" fillId="0" borderId="11" xfId="0" applyFont="1" applyBorder="1" applyAlignment="1">
      <alignment horizontal="center"/>
    </xf>
    <xf numFmtId="0" fontId="5" fillId="0" borderId="0" xfId="0" applyFont="1" applyBorder="1" applyAlignment="1">
      <alignment horizontal="center"/>
    </xf>
    <xf numFmtId="0" fontId="5" fillId="0" borderId="0" xfId="0" applyFont="1" applyBorder="1"/>
    <xf numFmtId="0" fontId="5" fillId="0" borderId="10" xfId="0" applyFont="1" applyBorder="1" applyAlignment="1">
      <alignment horizontal="right" vertical="center"/>
    </xf>
    <xf numFmtId="173" fontId="5" fillId="0" borderId="0" xfId="0" applyNumberFormat="1" applyFont="1" applyBorder="1"/>
    <xf numFmtId="0" fontId="4" fillId="0" borderId="10" xfId="0" applyFont="1" applyBorder="1" applyAlignment="1"/>
    <xf numFmtId="0" fontId="5" fillId="0" borderId="10" xfId="0" applyFont="1" applyBorder="1" applyAlignment="1"/>
    <xf numFmtId="0" fontId="13" fillId="0" borderId="10" xfId="0" applyFont="1" applyBorder="1"/>
    <xf numFmtId="0" fontId="5" fillId="0" borderId="6" xfId="0" applyFont="1" applyBorder="1" applyAlignment="1"/>
    <xf numFmtId="170" fontId="5" fillId="0" borderId="1" xfId="0" applyNumberFormat="1" applyFont="1" applyBorder="1"/>
    <xf numFmtId="0" fontId="10" fillId="0" borderId="1" xfId="0" applyFont="1" applyBorder="1" applyAlignment="1">
      <alignment horizontal="center"/>
    </xf>
    <xf numFmtId="0" fontId="5" fillId="0" borderId="7" xfId="0" applyFont="1" applyBorder="1"/>
    <xf numFmtId="0" fontId="5" fillId="0" borderId="0" xfId="0" applyFont="1" applyBorder="1" applyAlignment="1">
      <alignment horizontal="center" vertical="center"/>
    </xf>
    <xf numFmtId="173" fontId="5" fillId="0" borderId="11" xfId="0" applyNumberFormat="1" applyFont="1" applyBorder="1"/>
    <xf numFmtId="0" fontId="4" fillId="0" borderId="10" xfId="0" applyFont="1" applyBorder="1" applyAlignment="1">
      <alignment horizontal="left"/>
    </xf>
    <xf numFmtId="0" fontId="5" fillId="0" borderId="10" xfId="0" applyFont="1" applyBorder="1" applyAlignment="1">
      <alignment horizontal="left"/>
    </xf>
    <xf numFmtId="170" fontId="5" fillId="3" borderId="0" xfId="0" applyNumberFormat="1" applyFont="1" applyFill="1" applyBorder="1"/>
    <xf numFmtId="0" fontId="5" fillId="0" borderId="6" xfId="0" applyFont="1" applyBorder="1"/>
    <xf numFmtId="0" fontId="5" fillId="0" borderId="1" xfId="0" applyFont="1" applyBorder="1" applyAlignment="1">
      <alignment horizontal="center"/>
    </xf>
    <xf numFmtId="0" fontId="5" fillId="0" borderId="1" xfId="0" applyFont="1" applyBorder="1"/>
    <xf numFmtId="171" fontId="5" fillId="0" borderId="0" xfId="0" applyNumberFormat="1" applyFont="1" applyBorder="1"/>
    <xf numFmtId="181" fontId="5" fillId="0" borderId="0" xfId="0" applyNumberFormat="1" applyFont="1"/>
    <xf numFmtId="0" fontId="5" fillId="0" borderId="0" xfId="0" applyFont="1" applyAlignment="1">
      <alignment horizontal="left" vertical="center" wrapText="1"/>
    </xf>
    <xf numFmtId="0" fontId="5" fillId="0" borderId="0" xfId="0" applyFont="1" applyBorder="1" applyAlignment="1">
      <alignment horizontal="left" vertical="center" wrapText="1"/>
    </xf>
    <xf numFmtId="0" fontId="5" fillId="0" borderId="10" xfId="0" applyFont="1" applyBorder="1" applyAlignment="1">
      <alignment vertical="center" wrapText="1"/>
    </xf>
    <xf numFmtId="0" fontId="0" fillId="2" borderId="2" xfId="0" applyFill="1" applyBorder="1" applyAlignment="1">
      <alignment horizontal="center" vertical="center"/>
    </xf>
    <xf numFmtId="0" fontId="11" fillId="2" borderId="2" xfId="0" applyFont="1" applyFill="1" applyBorder="1" applyAlignment="1">
      <alignment horizontal="left" vertical="center" wrapText="1"/>
    </xf>
    <xf numFmtId="0" fontId="2" fillId="0" borderId="9" xfId="0" applyFont="1" applyFill="1" applyBorder="1" applyAlignment="1">
      <alignment horizontal="centerContinuous"/>
    </xf>
    <xf numFmtId="0" fontId="3" fillId="0" borderId="0" xfId="0" quotePrefix="1" applyFont="1" applyAlignment="1">
      <alignment horizontal="center" vertical="center"/>
    </xf>
    <xf numFmtId="0" fontId="3" fillId="0" borderId="0" xfId="0" applyFont="1" applyAlignment="1">
      <alignment horizontal="center" vertical="center"/>
    </xf>
    <xf numFmtId="0" fontId="2" fillId="0" borderId="9" xfId="0" applyFont="1" applyFill="1" applyBorder="1" applyAlignment="1">
      <alignment horizontal="left"/>
    </xf>
    <xf numFmtId="0" fontId="0" fillId="0" borderId="0" xfId="0" applyAlignment="1">
      <alignment horizontal="left"/>
    </xf>
    <xf numFmtId="0" fontId="0" fillId="0" borderId="0" xfId="0" applyFill="1" applyBorder="1" applyAlignment="1">
      <alignment vertical="center"/>
    </xf>
    <xf numFmtId="0" fontId="0" fillId="0" borderId="0" xfId="0" applyFill="1" applyBorder="1" applyAlignment="1">
      <alignment horizontal="center" vertical="center"/>
    </xf>
    <xf numFmtId="37" fontId="3" fillId="0" borderId="1" xfId="1" applyNumberFormat="1" applyFont="1" applyBorder="1" applyAlignment="1">
      <alignment horizontal="center" vertical="center"/>
    </xf>
    <xf numFmtId="37" fontId="3" fillId="0" borderId="0" xfId="1" applyNumberFormat="1" applyFont="1" applyAlignment="1">
      <alignment horizontal="center" vertical="center"/>
    </xf>
    <xf numFmtId="0" fontId="0" fillId="2" borderId="0" xfId="0" applyFill="1" applyBorder="1" applyAlignment="1"/>
    <xf numFmtId="0" fontId="0" fillId="2" borderId="8" xfId="0" applyFill="1" applyBorder="1" applyAlignment="1"/>
    <xf numFmtId="168" fontId="0" fillId="2" borderId="0" xfId="0" applyNumberFormat="1" applyFill="1" applyBorder="1" applyAlignment="1"/>
    <xf numFmtId="168" fontId="0" fillId="2" borderId="8" xfId="0" applyNumberFormat="1" applyFill="1" applyBorder="1" applyAlignment="1"/>
    <xf numFmtId="0" fontId="0" fillId="2" borderId="0" xfId="0" applyFill="1" applyBorder="1" applyAlignment="1">
      <alignment vertical="center"/>
    </xf>
    <xf numFmtId="0" fontId="0" fillId="0" borderId="2" xfId="0" applyBorder="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Advertising (in millions)  Residual Plot</a:t>
            </a:r>
          </a:p>
        </c:rich>
      </c:tx>
      <c:overlay val="0"/>
    </c:title>
    <c:autoTitleDeleted val="0"/>
    <c:plotArea>
      <c:layout/>
      <c:scatterChart>
        <c:scatterStyle val="lineMarker"/>
        <c:varyColors val="0"/>
        <c:ser>
          <c:idx val="0"/>
          <c:order val="0"/>
          <c:spPr>
            <a:ln w="19050">
              <a:noFill/>
            </a:ln>
          </c:spPr>
          <c:xVal>
            <c:numRef>
              <c:f>Regression!$C$6:$C$25</c:f>
              <c:numCache>
                <c:formatCode>0.0</c:formatCode>
                <c:ptCount val="20"/>
                <c:pt idx="0">
                  <c:v>28.1</c:v>
                </c:pt>
                <c:pt idx="1">
                  <c:v>56.8</c:v>
                </c:pt>
                <c:pt idx="2">
                  <c:v>24.4</c:v>
                </c:pt>
                <c:pt idx="3">
                  <c:v>41.3</c:v>
                </c:pt>
                <c:pt idx="4">
                  <c:v>48.7</c:v>
                </c:pt>
                <c:pt idx="5">
                  <c:v>43.6</c:v>
                </c:pt>
                <c:pt idx="6">
                  <c:v>74.2</c:v>
                </c:pt>
                <c:pt idx="7">
                  <c:v>67.3</c:v>
                </c:pt>
                <c:pt idx="8">
                  <c:v>66.099999999999994</c:v>
                </c:pt>
                <c:pt idx="9">
                  <c:v>49.5</c:v>
                </c:pt>
                <c:pt idx="10">
                  <c:v>57.8</c:v>
                </c:pt>
                <c:pt idx="11">
                  <c:v>43.7</c:v>
                </c:pt>
                <c:pt idx="12">
                  <c:v>54.6</c:v>
                </c:pt>
                <c:pt idx="13">
                  <c:v>35.799999999999997</c:v>
                </c:pt>
                <c:pt idx="14">
                  <c:v>52</c:v>
                </c:pt>
                <c:pt idx="15">
                  <c:v>20.7</c:v>
                </c:pt>
                <c:pt idx="16">
                  <c:v>49.7</c:v>
                </c:pt>
                <c:pt idx="17">
                  <c:v>49.4</c:v>
                </c:pt>
                <c:pt idx="18">
                  <c:v>51.9</c:v>
                </c:pt>
                <c:pt idx="19">
                  <c:v>6.7</c:v>
                </c:pt>
              </c:numCache>
            </c:numRef>
          </c:xVal>
          <c:yVal>
            <c:numRef>
              <c:f>'Regr. Results - One Variable'!$C$27:$C$46</c:f>
              <c:numCache>
                <c:formatCode>General</c:formatCode>
                <c:ptCount val="20"/>
                <c:pt idx="0">
                  <c:v>18.206949380387783</c:v>
                </c:pt>
                <c:pt idx="1">
                  <c:v>17.93034947935368</c:v>
                </c:pt>
                <c:pt idx="2">
                  <c:v>29.927277590625636</c:v>
                </c:pt>
                <c:pt idx="3">
                  <c:v>32.545237927647349</c:v>
                </c:pt>
                <c:pt idx="4">
                  <c:v>6.8045815071716333</c:v>
                </c:pt>
                <c:pt idx="5">
                  <c:v>16.392060932094097</c:v>
                </c:pt>
                <c:pt idx="6">
                  <c:v>8.8671843825594578</c:v>
                </c:pt>
                <c:pt idx="7">
                  <c:v>7.226715369219221</c:v>
                </c:pt>
                <c:pt idx="8">
                  <c:v>1.341416410377434</c:v>
                </c:pt>
                <c:pt idx="9">
                  <c:v>16.194780813066188</c:v>
                </c:pt>
                <c:pt idx="10">
                  <c:v>-30.431901388278163</c:v>
                </c:pt>
                <c:pt idx="11">
                  <c:v>-1.8841641546691221</c:v>
                </c:pt>
                <c:pt idx="12">
                  <c:v>-31.992698611856298</c:v>
                </c:pt>
                <c:pt idx="13">
                  <c:v>-4.5623823003774646</c:v>
                </c:pt>
                <c:pt idx="14">
                  <c:v>-12.610846356013468</c:v>
                </c:pt>
                <c:pt idx="15">
                  <c:v>-5.5523941991365149</c:v>
                </c:pt>
                <c:pt idx="16">
                  <c:v>-0.65766936046020419</c:v>
                </c:pt>
                <c:pt idx="17">
                  <c:v>-15.828994100170661</c:v>
                </c:pt>
                <c:pt idx="18">
                  <c:v>-22.134621269250289</c:v>
                </c:pt>
                <c:pt idx="19">
                  <c:v>-29.780882052290593</c:v>
                </c:pt>
              </c:numCache>
            </c:numRef>
          </c:yVal>
          <c:smooth val="0"/>
          <c:extLst>
            <c:ext xmlns:c16="http://schemas.microsoft.com/office/drawing/2014/chart" uri="{C3380CC4-5D6E-409C-BE32-E72D297353CC}">
              <c16:uniqueId val="{00000004-BA93-6A40-898C-595FDC247472}"/>
            </c:ext>
          </c:extLst>
        </c:ser>
        <c:dLbls>
          <c:showLegendKey val="0"/>
          <c:showVal val="0"/>
          <c:showCatName val="0"/>
          <c:showSerName val="0"/>
          <c:showPercent val="0"/>
          <c:showBubbleSize val="0"/>
        </c:dLbls>
        <c:axId val="654048384"/>
        <c:axId val="654050064"/>
      </c:scatterChart>
      <c:valAx>
        <c:axId val="654048384"/>
        <c:scaling>
          <c:orientation val="minMax"/>
        </c:scaling>
        <c:delete val="0"/>
        <c:axPos val="b"/>
        <c:title>
          <c:tx>
            <c:rich>
              <a:bodyPr/>
              <a:lstStyle/>
              <a:p>
                <a:pPr>
                  <a:defRPr/>
                </a:pPr>
                <a:r>
                  <a:rPr lang="en-US"/>
                  <a:t>Advertising (in millions)</a:t>
                </a:r>
              </a:p>
            </c:rich>
          </c:tx>
          <c:overlay val="0"/>
        </c:title>
        <c:numFmt formatCode="0.0" sourceLinked="1"/>
        <c:majorTickMark val="out"/>
        <c:minorTickMark val="none"/>
        <c:tickLblPos val="nextTo"/>
        <c:crossAx val="654050064"/>
        <c:crosses val="autoZero"/>
        <c:crossBetween val="midCat"/>
      </c:valAx>
      <c:valAx>
        <c:axId val="654050064"/>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65404838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Advertising (in millions) Line Fit  Plot</a:t>
            </a:r>
          </a:p>
        </c:rich>
      </c:tx>
      <c:overlay val="0"/>
    </c:title>
    <c:autoTitleDeleted val="0"/>
    <c:plotArea>
      <c:layout/>
      <c:scatterChart>
        <c:scatterStyle val="lineMarker"/>
        <c:varyColors val="0"/>
        <c:ser>
          <c:idx val="0"/>
          <c:order val="0"/>
          <c:tx>
            <c:v>Sales (in millions)</c:v>
          </c:tx>
          <c:spPr>
            <a:ln w="19050">
              <a:noFill/>
            </a:ln>
          </c:spPr>
          <c:xVal>
            <c:numRef>
              <c:f>Regression!$C$6:$C$25</c:f>
              <c:numCache>
                <c:formatCode>0.0</c:formatCode>
                <c:ptCount val="20"/>
                <c:pt idx="0">
                  <c:v>28.1</c:v>
                </c:pt>
                <c:pt idx="1">
                  <c:v>56.8</c:v>
                </c:pt>
                <c:pt idx="2">
                  <c:v>24.4</c:v>
                </c:pt>
                <c:pt idx="3">
                  <c:v>41.3</c:v>
                </c:pt>
                <c:pt idx="4">
                  <c:v>48.7</c:v>
                </c:pt>
                <c:pt idx="5">
                  <c:v>43.6</c:v>
                </c:pt>
                <c:pt idx="6">
                  <c:v>74.2</c:v>
                </c:pt>
                <c:pt idx="7">
                  <c:v>67.3</c:v>
                </c:pt>
                <c:pt idx="8">
                  <c:v>66.099999999999994</c:v>
                </c:pt>
                <c:pt idx="9">
                  <c:v>49.5</c:v>
                </c:pt>
                <c:pt idx="10">
                  <c:v>57.8</c:v>
                </c:pt>
                <c:pt idx="11">
                  <c:v>43.7</c:v>
                </c:pt>
                <c:pt idx="12">
                  <c:v>54.6</c:v>
                </c:pt>
                <c:pt idx="13">
                  <c:v>35.799999999999997</c:v>
                </c:pt>
                <c:pt idx="14">
                  <c:v>52</c:v>
                </c:pt>
                <c:pt idx="15">
                  <c:v>20.7</c:v>
                </c:pt>
                <c:pt idx="16">
                  <c:v>49.7</c:v>
                </c:pt>
                <c:pt idx="17">
                  <c:v>49.4</c:v>
                </c:pt>
                <c:pt idx="18">
                  <c:v>51.9</c:v>
                </c:pt>
                <c:pt idx="19">
                  <c:v>6.7</c:v>
                </c:pt>
              </c:numCache>
            </c:numRef>
          </c:xVal>
          <c:yVal>
            <c:numRef>
              <c:f>Regression!$B$6:$B$25</c:f>
              <c:numCache>
                <c:formatCode>0.0</c:formatCode>
                <c:ptCount val="20"/>
                <c:pt idx="0">
                  <c:v>161.6</c:v>
                </c:pt>
                <c:pt idx="1">
                  <c:v>211.9</c:v>
                </c:pt>
                <c:pt idx="2">
                  <c:v>166.8</c:v>
                </c:pt>
                <c:pt idx="3">
                  <c:v>199.2</c:v>
                </c:pt>
                <c:pt idx="4">
                  <c:v>186.5</c:v>
                </c:pt>
                <c:pt idx="5">
                  <c:v>187.1</c:v>
                </c:pt>
                <c:pt idx="6">
                  <c:v>233.5</c:v>
                </c:pt>
                <c:pt idx="7">
                  <c:v>219.7</c:v>
                </c:pt>
                <c:pt idx="8">
                  <c:v>211.7</c:v>
                </c:pt>
                <c:pt idx="9">
                  <c:v>197.3</c:v>
                </c:pt>
                <c:pt idx="10">
                  <c:v>165.3</c:v>
                </c:pt>
                <c:pt idx="11">
                  <c:v>169</c:v>
                </c:pt>
                <c:pt idx="12">
                  <c:v>158.1</c:v>
                </c:pt>
                <c:pt idx="13">
                  <c:v>152.4</c:v>
                </c:pt>
                <c:pt idx="14">
                  <c:v>172.9</c:v>
                </c:pt>
                <c:pt idx="15">
                  <c:v>124.8</c:v>
                </c:pt>
                <c:pt idx="16">
                  <c:v>180.8</c:v>
                </c:pt>
                <c:pt idx="17">
                  <c:v>165.1</c:v>
                </c:pt>
                <c:pt idx="18">
                  <c:v>163.19999999999999</c:v>
                </c:pt>
                <c:pt idx="19">
                  <c:v>75.900000000000006</c:v>
                </c:pt>
              </c:numCache>
            </c:numRef>
          </c:yVal>
          <c:smooth val="0"/>
          <c:extLst>
            <c:ext xmlns:c16="http://schemas.microsoft.com/office/drawing/2014/chart" uri="{C3380CC4-5D6E-409C-BE32-E72D297353CC}">
              <c16:uniqueId val="{00000004-809D-4A45-A4E4-BF65BD21BA82}"/>
            </c:ext>
          </c:extLst>
        </c:ser>
        <c:ser>
          <c:idx val="1"/>
          <c:order val="1"/>
          <c:tx>
            <c:v>Predicted Sales (in millions)</c:v>
          </c:tx>
          <c:spPr>
            <a:ln w="19050">
              <a:noFill/>
            </a:ln>
          </c:spPr>
          <c:trendline>
            <c:trendlineType val="linear"/>
            <c:dispRSqr val="0"/>
            <c:dispEq val="0"/>
          </c:trendline>
          <c:trendline>
            <c:trendlineType val="linear"/>
            <c:dispRSqr val="0"/>
            <c:dispEq val="1"/>
            <c:trendlineLbl>
              <c:layout>
                <c:manualLayout>
                  <c:x val="0.18521690812744793"/>
                  <c:y val="-4.2256510389031558E-4"/>
                </c:manualLayout>
              </c:layout>
              <c:numFmt formatCode="General" sourceLinked="0"/>
            </c:trendlineLbl>
          </c:trendline>
          <c:xVal>
            <c:numRef>
              <c:f>Regression!$C$6:$C$25</c:f>
              <c:numCache>
                <c:formatCode>0.0</c:formatCode>
                <c:ptCount val="20"/>
                <c:pt idx="0">
                  <c:v>28.1</c:v>
                </c:pt>
                <c:pt idx="1">
                  <c:v>56.8</c:v>
                </c:pt>
                <c:pt idx="2">
                  <c:v>24.4</c:v>
                </c:pt>
                <c:pt idx="3">
                  <c:v>41.3</c:v>
                </c:pt>
                <c:pt idx="4">
                  <c:v>48.7</c:v>
                </c:pt>
                <c:pt idx="5">
                  <c:v>43.6</c:v>
                </c:pt>
                <c:pt idx="6">
                  <c:v>74.2</c:v>
                </c:pt>
                <c:pt idx="7">
                  <c:v>67.3</c:v>
                </c:pt>
                <c:pt idx="8">
                  <c:v>66.099999999999994</c:v>
                </c:pt>
                <c:pt idx="9">
                  <c:v>49.5</c:v>
                </c:pt>
                <c:pt idx="10">
                  <c:v>57.8</c:v>
                </c:pt>
                <c:pt idx="11">
                  <c:v>43.7</c:v>
                </c:pt>
                <c:pt idx="12">
                  <c:v>54.6</c:v>
                </c:pt>
                <c:pt idx="13">
                  <c:v>35.799999999999997</c:v>
                </c:pt>
                <c:pt idx="14">
                  <c:v>52</c:v>
                </c:pt>
                <c:pt idx="15">
                  <c:v>20.7</c:v>
                </c:pt>
                <c:pt idx="16">
                  <c:v>49.7</c:v>
                </c:pt>
                <c:pt idx="17">
                  <c:v>49.4</c:v>
                </c:pt>
                <c:pt idx="18">
                  <c:v>51.9</c:v>
                </c:pt>
                <c:pt idx="19">
                  <c:v>6.7</c:v>
                </c:pt>
              </c:numCache>
            </c:numRef>
          </c:xVal>
          <c:yVal>
            <c:numRef>
              <c:f>'Regr. Results - One Variable'!$B$27:$B$46</c:f>
              <c:numCache>
                <c:formatCode>General</c:formatCode>
                <c:ptCount val="20"/>
                <c:pt idx="0">
                  <c:v>143.39305061961221</c:v>
                </c:pt>
                <c:pt idx="1">
                  <c:v>193.96965052064633</c:v>
                </c:pt>
                <c:pt idx="2">
                  <c:v>136.87272240937438</c:v>
                </c:pt>
                <c:pt idx="3">
                  <c:v>166.65476207235264</c:v>
                </c:pt>
                <c:pt idx="4">
                  <c:v>179.69541849282837</c:v>
                </c:pt>
                <c:pt idx="5">
                  <c:v>170.7079390679059</c:v>
                </c:pt>
                <c:pt idx="6">
                  <c:v>224.63281561744054</c:v>
                </c:pt>
                <c:pt idx="7">
                  <c:v>212.47328463078077</c:v>
                </c:pt>
                <c:pt idx="8">
                  <c:v>210.35858358962255</c:v>
                </c:pt>
                <c:pt idx="9">
                  <c:v>181.10521918693382</c:v>
                </c:pt>
                <c:pt idx="10">
                  <c:v>195.73190138827817</c:v>
                </c:pt>
                <c:pt idx="11">
                  <c:v>170.88416415466912</c:v>
                </c:pt>
                <c:pt idx="12">
                  <c:v>190.09269861185629</c:v>
                </c:pt>
                <c:pt idx="13">
                  <c:v>156.96238230037747</c:v>
                </c:pt>
                <c:pt idx="14">
                  <c:v>185.51084635601347</c:v>
                </c:pt>
                <c:pt idx="15">
                  <c:v>130.35239419913651</c:v>
                </c:pt>
                <c:pt idx="16">
                  <c:v>181.45766936046022</c:v>
                </c:pt>
                <c:pt idx="17">
                  <c:v>180.92899410017066</c:v>
                </c:pt>
                <c:pt idx="18">
                  <c:v>185.33462126925028</c:v>
                </c:pt>
                <c:pt idx="19">
                  <c:v>105.6808820522906</c:v>
                </c:pt>
              </c:numCache>
            </c:numRef>
          </c:yVal>
          <c:smooth val="0"/>
          <c:extLst>
            <c:ext xmlns:c16="http://schemas.microsoft.com/office/drawing/2014/chart" uri="{C3380CC4-5D6E-409C-BE32-E72D297353CC}">
              <c16:uniqueId val="{00000005-809D-4A45-A4E4-BF65BD21BA82}"/>
            </c:ext>
          </c:extLst>
        </c:ser>
        <c:dLbls>
          <c:showLegendKey val="0"/>
          <c:showVal val="0"/>
          <c:showCatName val="0"/>
          <c:showSerName val="0"/>
          <c:showPercent val="0"/>
          <c:showBubbleSize val="0"/>
        </c:dLbls>
        <c:axId val="664144880"/>
        <c:axId val="664146560"/>
      </c:scatterChart>
      <c:valAx>
        <c:axId val="664144880"/>
        <c:scaling>
          <c:orientation val="minMax"/>
        </c:scaling>
        <c:delete val="0"/>
        <c:axPos val="b"/>
        <c:title>
          <c:tx>
            <c:rich>
              <a:bodyPr/>
              <a:lstStyle/>
              <a:p>
                <a:pPr>
                  <a:defRPr/>
                </a:pPr>
                <a:r>
                  <a:rPr lang="en-US"/>
                  <a:t>Advertising (in millions)</a:t>
                </a:r>
              </a:p>
            </c:rich>
          </c:tx>
          <c:overlay val="0"/>
        </c:title>
        <c:numFmt formatCode="0.0" sourceLinked="1"/>
        <c:majorTickMark val="out"/>
        <c:minorTickMark val="none"/>
        <c:tickLblPos val="nextTo"/>
        <c:crossAx val="664146560"/>
        <c:crosses val="autoZero"/>
        <c:crossBetween val="midCat"/>
      </c:valAx>
      <c:valAx>
        <c:axId val="664146560"/>
        <c:scaling>
          <c:orientation val="minMax"/>
        </c:scaling>
        <c:delete val="0"/>
        <c:axPos val="l"/>
        <c:title>
          <c:tx>
            <c:rich>
              <a:bodyPr/>
              <a:lstStyle/>
              <a:p>
                <a:pPr>
                  <a:defRPr/>
                </a:pPr>
                <a:r>
                  <a:rPr lang="en-US"/>
                  <a:t>Sales (in millions)</a:t>
                </a:r>
              </a:p>
            </c:rich>
          </c:tx>
          <c:overlay val="0"/>
        </c:title>
        <c:numFmt formatCode="0.0" sourceLinked="1"/>
        <c:majorTickMark val="out"/>
        <c:minorTickMark val="none"/>
        <c:tickLblPos val="nextTo"/>
        <c:crossAx val="664144880"/>
        <c:crosses val="autoZero"/>
        <c:crossBetween val="midCat"/>
      </c:valAx>
    </c:plotArea>
    <c:legend>
      <c:legendPos val="r"/>
      <c:legendEntry>
        <c:idx val="2"/>
        <c:delete val="1"/>
      </c:legendEntry>
      <c:legendEntry>
        <c:idx val="3"/>
        <c:delete val="1"/>
      </c:legendEntry>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50800</xdr:colOff>
      <xdr:row>6</xdr:row>
      <xdr:rowOff>292099</xdr:rowOff>
    </xdr:from>
    <xdr:ext cx="2286000" cy="939801"/>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FE1F29A1-2EE2-904B-97EC-5B046C6F2685}"/>
                </a:ext>
              </a:extLst>
            </xdr:cNvPr>
            <xdr:cNvSpPr txBox="1"/>
          </xdr:nvSpPr>
          <xdr:spPr>
            <a:xfrm>
              <a:off x="1841500" y="2044699"/>
              <a:ext cx="22860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14:m>
                <m:oMath xmlns:m="http://schemas.openxmlformats.org/officeDocument/2006/math">
                  <m:r>
                    <a:rPr lang="en-US" sz="2000" b="0" i="0">
                      <a:latin typeface="Cambria Math" panose="02040503050406030204" pitchFamily="18" charset="0"/>
                    </a:rPr>
                    <m:t> </m:t>
                  </m:r>
                  <m:r>
                    <a:rPr lang="en-US" sz="2000" b="0" i="1">
                      <a:latin typeface="Cambria Math" panose="02040503050406030204" pitchFamily="18" charset="0"/>
                    </a:rPr>
                    <m:t>𝑍</m:t>
                  </m:r>
                  <m:r>
                    <a:rPr lang="en-US" sz="2000" i="1">
                      <a:latin typeface="Cambria Math" panose="02040503050406030204" pitchFamily="18" charset="0"/>
                    </a:rPr>
                    <m:t>=</m:t>
                  </m:r>
                  <m:f>
                    <m:fPr>
                      <m:ctrlPr>
                        <a:rPr lang="en-US" sz="2000" i="1">
                          <a:latin typeface="Cambria Math" panose="02040503050406030204" pitchFamily="18" charset="0"/>
                        </a:rPr>
                      </m:ctrlPr>
                    </m:fPr>
                    <m:num>
                      <m:sSub>
                        <m:sSubPr>
                          <m:ctrlPr>
                            <a:rPr lang="en-US" sz="2000" i="1">
                              <a:latin typeface="Cambria Math" panose="02040503050406030204" pitchFamily="18" charset="0"/>
                            </a:rPr>
                          </m:ctrlPr>
                        </m:sSubPr>
                        <m:e>
                          <m:bar>
                            <m:barPr>
                              <m:pos m:val="top"/>
                              <m:ctrlPr>
                                <a:rPr lang="en-US" sz="200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𝑑</m:t>
                          </m:r>
                        </m:sub>
                      </m:sSub>
                      <m:r>
                        <a:rPr lang="en-US" sz="2000" b="0" i="1">
                          <a:latin typeface="Cambria Math" panose="02040503050406030204" pitchFamily="18" charset="0"/>
                        </a:rPr>
                        <m:t> − </m:t>
                      </m:r>
                      <m:sSub>
                        <m:sSubPr>
                          <m:ctrlPr>
                            <a:rPr lang="en-US" sz="2000" b="0" i="1">
                              <a:latin typeface="Cambria Math" panose="02040503050406030204" pitchFamily="18" charset="0"/>
                            </a:rPr>
                          </m:ctrlPr>
                        </m:sSubPr>
                        <m:e>
                          <m:bar>
                            <m:barPr>
                              <m:pos m:val="top"/>
                              <m:ctrlPr>
                                <a:rPr lang="en-US" sz="2000" b="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𝑝</m:t>
                          </m:r>
                        </m:sub>
                      </m:sSub>
                    </m:num>
                    <m:den>
                      <m:f>
                        <m:fPr>
                          <m:type m:val="skw"/>
                          <m:ctrlPr>
                            <a:rPr lang="en-US" sz="2000" i="1">
                              <a:latin typeface="Cambria Math" panose="02040503050406030204" pitchFamily="18" charset="0"/>
                            </a:rPr>
                          </m:ctrlPr>
                        </m:fPr>
                        <m:num>
                          <m:sSub>
                            <m:sSubPr>
                              <m:ctrlPr>
                                <a:rPr lang="en-US" sz="2000" i="1">
                                  <a:latin typeface="Cambria Math" panose="02040503050406030204" pitchFamily="18" charset="0"/>
                                </a:rPr>
                              </m:ctrlPr>
                            </m:sSubPr>
                            <m:e>
                              <m:r>
                                <a:rPr lang="en-US" sz="2000" i="1">
                                  <a:latin typeface="Cambria Math" panose="02040503050406030204" pitchFamily="18" charset="0"/>
                                  <a:ea typeface="Cambria Math" panose="02040503050406030204" pitchFamily="18" charset="0"/>
                                </a:rPr>
                                <m:t>𝜎</m:t>
                              </m:r>
                            </m:e>
                            <m:sub>
                              <m:r>
                                <a:rPr lang="en-US" sz="2000" b="0" i="1">
                                  <a:latin typeface="Cambria Math" panose="02040503050406030204" pitchFamily="18" charset="0"/>
                                </a:rPr>
                                <m:t>𝑝</m:t>
                              </m:r>
                            </m:sub>
                          </m:sSub>
                        </m:num>
                        <m:den>
                          <m:rad>
                            <m:radPr>
                              <m:degHide m:val="on"/>
                              <m:ctrlPr>
                                <a:rPr lang="en-US" sz="2000" i="1">
                                  <a:latin typeface="Cambria Math" panose="02040503050406030204" pitchFamily="18" charset="0"/>
                                </a:rPr>
                              </m:ctrlPr>
                            </m:radPr>
                            <m:deg/>
                            <m:e>
                              <m:r>
                                <a:rPr lang="en-US" sz="2000" b="0" i="1">
                                  <a:latin typeface="Cambria Math" panose="02040503050406030204" pitchFamily="18" charset="0"/>
                                </a:rPr>
                                <m:t>𝑛</m:t>
                              </m:r>
                            </m:e>
                          </m:rad>
                        </m:den>
                      </m:f>
                    </m:den>
                  </m:f>
                  <m:r>
                    <a:rPr lang="en-US" sz="2000" b="0" i="1">
                      <a:latin typeface="Cambria Math" panose="02040503050406030204" pitchFamily="18" charset="0"/>
                    </a:rPr>
                    <m:t>=</m:t>
                  </m:r>
                  <m:f>
                    <m:fPr>
                      <m:ctrlPr>
                        <a:rPr lang="en-US" sz="2000" b="0" i="1">
                          <a:latin typeface="Cambria Math" panose="02040503050406030204" pitchFamily="18" charset="0"/>
                        </a:rPr>
                      </m:ctrlPr>
                    </m:fPr>
                    <m:num>
                      <m:r>
                        <a:rPr lang="en-US" sz="2000" b="0" i="1">
                          <a:latin typeface="Cambria Math" panose="02040503050406030204" pitchFamily="18" charset="0"/>
                        </a:rPr>
                        <m:t>𝐷𝑖𝑓𝑓</m:t>
                      </m:r>
                    </m:num>
                    <m:den>
                      <m:sSub>
                        <m:sSubPr>
                          <m:ctrlPr>
                            <a:rPr lang="en-US" sz="2000" b="0" i="1">
                              <a:latin typeface="Cambria Math" panose="02040503050406030204" pitchFamily="18" charset="0"/>
                            </a:rPr>
                          </m:ctrlPr>
                        </m:sSubPr>
                        <m:e>
                          <m:r>
                            <a:rPr lang="en-US" sz="2000" b="0" i="1">
                              <a:latin typeface="Cambria Math" panose="02040503050406030204" pitchFamily="18" charset="0"/>
                            </a:rPr>
                            <m:t>𝑆𝐸</m:t>
                          </m:r>
                        </m:e>
                        <m:sub>
                          <m:r>
                            <a:rPr lang="en-US" sz="2000" b="0" i="1">
                              <a:latin typeface="Cambria Math" panose="02040503050406030204" pitchFamily="18" charset="0"/>
                            </a:rPr>
                            <m:t>𝐷𝑖𝑓𝑓</m:t>
                          </m:r>
                        </m:sub>
                      </m:sSub>
                    </m:den>
                  </m:f>
                </m:oMath>
              </a14:m>
              <a:endParaRPr lang="en-US" sz="3200"/>
            </a:p>
          </xdr:txBody>
        </xdr:sp>
      </mc:Choice>
      <mc:Fallback>
        <xdr:sp macro="" textlink="">
          <xdr:nvSpPr>
            <xdr:cNvPr id="3" name="TextBox 2">
              <a:extLst>
                <a:ext uri="{FF2B5EF4-FFF2-40B4-BE49-F238E27FC236}">
                  <a16:creationId xmlns:a16="http://schemas.microsoft.com/office/drawing/2014/main" id="{FE1F29A1-2EE2-904B-97EC-5B046C6F2685}"/>
                </a:ext>
              </a:extLst>
            </xdr:cNvPr>
            <xdr:cNvSpPr txBox="1"/>
          </xdr:nvSpPr>
          <xdr:spPr>
            <a:xfrm>
              <a:off x="1841500" y="2044699"/>
              <a:ext cx="22860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r>
                <a:rPr lang="en-US" sz="2000" b="0" i="0">
                  <a:latin typeface="Cambria Math" panose="02040503050406030204" pitchFamily="18" charset="0"/>
                </a:rPr>
                <a:t> 𝑍</a:t>
              </a:r>
              <a:r>
                <a:rPr lang="en-US" sz="2000" i="0">
                  <a:latin typeface="Cambria Math" panose="02040503050406030204" pitchFamily="18" charset="0"/>
                </a:rPr>
                <a:t>=(¯</a:t>
              </a:r>
              <a:r>
                <a:rPr lang="en-US" sz="2000" b="0" i="0">
                  <a:latin typeface="Cambria Math" panose="02040503050406030204" pitchFamily="18" charset="0"/>
                </a:rPr>
                <a:t>𝑥_𝑑  − ¯𝑥_𝑝)/(</a:t>
              </a:r>
              <a:r>
                <a:rPr lang="en-US" sz="2000" i="0">
                  <a:latin typeface="Cambria Math" panose="02040503050406030204" pitchFamily="18" charset="0"/>
                  <a:ea typeface="Cambria Math" panose="02040503050406030204" pitchFamily="18" charset="0"/>
                </a:rPr>
                <a:t>𝜎_</a:t>
              </a:r>
              <a:r>
                <a:rPr lang="en-US" sz="2000" b="0" i="0">
                  <a:latin typeface="Cambria Math" panose="02040503050406030204" pitchFamily="18" charset="0"/>
                </a:rPr>
                <a:t>𝑝⁄√𝑛)=𝐷𝑖𝑓𝑓/〖𝑆𝐸〗_𝐷𝑖𝑓𝑓 </a:t>
              </a:r>
              <a:endParaRPr lang="en-US" sz="3200"/>
            </a:p>
          </xdr:txBody>
        </xdr:sp>
      </mc:Fallback>
    </mc:AlternateContent>
    <xdr:clientData/>
  </xdr:oneCellAnchor>
  <xdr:oneCellAnchor>
    <xdr:from>
      <xdr:col>1</xdr:col>
      <xdr:colOff>50800</xdr:colOff>
      <xdr:row>23</xdr:row>
      <xdr:rowOff>292099</xdr:rowOff>
    </xdr:from>
    <xdr:ext cx="2133600" cy="939801"/>
    <mc:AlternateContent xmlns:mc="http://schemas.openxmlformats.org/markup-compatibility/2006">
      <mc:Choice xmlns:a14="http://schemas.microsoft.com/office/drawing/2010/main" Requires="a14">
        <xdr:sp macro="" textlink="">
          <xdr:nvSpPr>
            <xdr:cNvPr id="4" name="TextBox 3">
              <a:extLst>
                <a:ext uri="{FF2B5EF4-FFF2-40B4-BE49-F238E27FC236}">
                  <a16:creationId xmlns:a16="http://schemas.microsoft.com/office/drawing/2014/main" id="{60465CB7-FE09-7947-AE39-91162EBC7749}"/>
                </a:ext>
              </a:extLst>
            </xdr:cNvPr>
            <xdr:cNvSpPr txBox="1"/>
          </xdr:nvSpPr>
          <xdr:spPr>
            <a:xfrm>
              <a:off x="1841500" y="2044699"/>
              <a:ext cx="21336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14:m>
                <m:oMath xmlns:m="http://schemas.openxmlformats.org/officeDocument/2006/math">
                  <m:r>
                    <a:rPr lang="en-US" sz="2000" b="0" i="0">
                      <a:latin typeface="Cambria Math" panose="02040503050406030204" pitchFamily="18" charset="0"/>
                    </a:rPr>
                    <m:t> </m:t>
                  </m:r>
                  <m:r>
                    <a:rPr lang="en-US" sz="2000" b="0" i="1">
                      <a:latin typeface="Cambria Math" panose="02040503050406030204" pitchFamily="18" charset="0"/>
                    </a:rPr>
                    <m:t>𝑍</m:t>
                  </m:r>
                  <m:r>
                    <a:rPr lang="en-US" sz="2000" i="1">
                      <a:latin typeface="Cambria Math" panose="02040503050406030204" pitchFamily="18" charset="0"/>
                    </a:rPr>
                    <m:t>=</m:t>
                  </m:r>
                  <m:f>
                    <m:fPr>
                      <m:ctrlPr>
                        <a:rPr lang="en-US" sz="2000" i="1">
                          <a:latin typeface="Cambria Math" panose="02040503050406030204" pitchFamily="18" charset="0"/>
                        </a:rPr>
                      </m:ctrlPr>
                    </m:fPr>
                    <m:num>
                      <m:sSub>
                        <m:sSubPr>
                          <m:ctrlPr>
                            <a:rPr lang="en-US" sz="2000" i="1">
                              <a:latin typeface="Cambria Math" panose="02040503050406030204" pitchFamily="18" charset="0"/>
                            </a:rPr>
                          </m:ctrlPr>
                        </m:sSubPr>
                        <m:e>
                          <m:bar>
                            <m:barPr>
                              <m:pos m:val="top"/>
                              <m:ctrlPr>
                                <a:rPr lang="en-US" sz="200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𝑑</m:t>
                          </m:r>
                        </m:sub>
                      </m:sSub>
                      <m:r>
                        <a:rPr lang="en-US" sz="2000" b="0" i="1">
                          <a:latin typeface="Cambria Math" panose="02040503050406030204" pitchFamily="18" charset="0"/>
                        </a:rPr>
                        <m:t> − </m:t>
                      </m:r>
                      <m:sSub>
                        <m:sSubPr>
                          <m:ctrlPr>
                            <a:rPr lang="en-US" sz="2000" b="0" i="1">
                              <a:latin typeface="Cambria Math" panose="02040503050406030204" pitchFamily="18" charset="0"/>
                            </a:rPr>
                          </m:ctrlPr>
                        </m:sSubPr>
                        <m:e>
                          <m:bar>
                            <m:barPr>
                              <m:pos m:val="top"/>
                              <m:ctrlPr>
                                <a:rPr lang="en-US" sz="2000" b="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𝑝</m:t>
                          </m:r>
                        </m:sub>
                      </m:sSub>
                    </m:num>
                    <m:den>
                      <m:f>
                        <m:fPr>
                          <m:type m:val="skw"/>
                          <m:ctrlPr>
                            <a:rPr lang="en-US" sz="2000" i="1">
                              <a:latin typeface="Cambria Math" panose="02040503050406030204" pitchFamily="18" charset="0"/>
                            </a:rPr>
                          </m:ctrlPr>
                        </m:fPr>
                        <m:num>
                          <m:sSub>
                            <m:sSubPr>
                              <m:ctrlPr>
                                <a:rPr lang="en-US" sz="2000" i="1">
                                  <a:latin typeface="Cambria Math" panose="02040503050406030204" pitchFamily="18" charset="0"/>
                                </a:rPr>
                              </m:ctrlPr>
                            </m:sSubPr>
                            <m:e>
                              <m:r>
                                <a:rPr lang="en-US" sz="2000" i="1">
                                  <a:latin typeface="Cambria Math" panose="02040503050406030204" pitchFamily="18" charset="0"/>
                                  <a:ea typeface="Cambria Math" panose="02040503050406030204" pitchFamily="18" charset="0"/>
                                </a:rPr>
                                <m:t>𝜎</m:t>
                              </m:r>
                            </m:e>
                            <m:sub>
                              <m:r>
                                <a:rPr lang="en-US" sz="2000" b="0" i="1">
                                  <a:latin typeface="Cambria Math" panose="02040503050406030204" pitchFamily="18" charset="0"/>
                                </a:rPr>
                                <m:t>𝑝</m:t>
                              </m:r>
                            </m:sub>
                          </m:sSub>
                        </m:num>
                        <m:den>
                          <m:rad>
                            <m:radPr>
                              <m:degHide m:val="on"/>
                              <m:ctrlPr>
                                <a:rPr lang="en-US" sz="2000" i="1">
                                  <a:latin typeface="Cambria Math" panose="02040503050406030204" pitchFamily="18" charset="0"/>
                                </a:rPr>
                              </m:ctrlPr>
                            </m:radPr>
                            <m:deg/>
                            <m:e>
                              <m:r>
                                <a:rPr lang="en-US" sz="2000" b="0" i="1">
                                  <a:latin typeface="Cambria Math" panose="02040503050406030204" pitchFamily="18" charset="0"/>
                                </a:rPr>
                                <m:t>𝑛</m:t>
                              </m:r>
                            </m:e>
                          </m:rad>
                        </m:den>
                      </m:f>
                    </m:den>
                  </m:f>
                  <m:r>
                    <a:rPr lang="en-US" sz="2000" b="0" i="1">
                      <a:latin typeface="Cambria Math" panose="02040503050406030204" pitchFamily="18" charset="0"/>
                    </a:rPr>
                    <m:t>=</m:t>
                  </m:r>
                  <m:f>
                    <m:fPr>
                      <m:ctrlPr>
                        <a:rPr lang="en-US" sz="2000" b="0" i="1">
                          <a:latin typeface="Cambria Math" panose="02040503050406030204" pitchFamily="18" charset="0"/>
                        </a:rPr>
                      </m:ctrlPr>
                    </m:fPr>
                    <m:num>
                      <m:r>
                        <a:rPr lang="en-US" sz="2000" b="0" i="1">
                          <a:latin typeface="Cambria Math" panose="02040503050406030204" pitchFamily="18" charset="0"/>
                        </a:rPr>
                        <m:t>𝐷𝑖𝑓𝑓</m:t>
                      </m:r>
                    </m:num>
                    <m:den>
                      <m:r>
                        <a:rPr lang="en-US" sz="2000" b="0" i="1">
                          <a:latin typeface="Cambria Math" panose="02040503050406030204" pitchFamily="18" charset="0"/>
                        </a:rPr>
                        <m:t>𝑆𝐸</m:t>
                      </m:r>
                    </m:den>
                  </m:f>
                </m:oMath>
              </a14:m>
              <a:endParaRPr lang="en-US" sz="3200"/>
            </a:p>
          </xdr:txBody>
        </xdr:sp>
      </mc:Choice>
      <mc:Fallback>
        <xdr:sp macro="" textlink="">
          <xdr:nvSpPr>
            <xdr:cNvPr id="4" name="TextBox 3">
              <a:extLst>
                <a:ext uri="{FF2B5EF4-FFF2-40B4-BE49-F238E27FC236}">
                  <a16:creationId xmlns:a16="http://schemas.microsoft.com/office/drawing/2014/main" id="{60465CB7-FE09-7947-AE39-91162EBC7749}"/>
                </a:ext>
              </a:extLst>
            </xdr:cNvPr>
            <xdr:cNvSpPr txBox="1"/>
          </xdr:nvSpPr>
          <xdr:spPr>
            <a:xfrm>
              <a:off x="1841500" y="2044699"/>
              <a:ext cx="21336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r>
                <a:rPr lang="en-US" sz="2000" b="0" i="0">
                  <a:latin typeface="Cambria Math" panose="02040503050406030204" pitchFamily="18" charset="0"/>
                </a:rPr>
                <a:t> 𝑍</a:t>
              </a:r>
              <a:r>
                <a:rPr lang="en-US" sz="2000" i="0">
                  <a:latin typeface="Cambria Math" panose="02040503050406030204" pitchFamily="18" charset="0"/>
                </a:rPr>
                <a:t>=(¯</a:t>
              </a:r>
              <a:r>
                <a:rPr lang="en-US" sz="2000" b="0" i="0">
                  <a:latin typeface="Cambria Math" panose="02040503050406030204" pitchFamily="18" charset="0"/>
                </a:rPr>
                <a:t>𝑥_𝑑  − ¯𝑥_𝑝)/(</a:t>
              </a:r>
              <a:r>
                <a:rPr lang="en-US" sz="2000" i="0">
                  <a:latin typeface="Cambria Math" panose="02040503050406030204" pitchFamily="18" charset="0"/>
                  <a:ea typeface="Cambria Math" panose="02040503050406030204" pitchFamily="18" charset="0"/>
                </a:rPr>
                <a:t>𝜎_</a:t>
              </a:r>
              <a:r>
                <a:rPr lang="en-US" sz="2000" b="0" i="0">
                  <a:latin typeface="Cambria Math" panose="02040503050406030204" pitchFamily="18" charset="0"/>
                </a:rPr>
                <a:t>𝑝⁄√𝑛)=𝐷𝑖𝑓𝑓/𝑆𝐸</a:t>
              </a:r>
              <a:endParaRPr lang="en-US" sz="3200"/>
            </a:p>
          </xdr:txBody>
        </xdr:sp>
      </mc:Fallback>
    </mc:AlternateContent>
    <xdr:clientData/>
  </xdr:oneCellAnchor>
  <xdr:oneCellAnchor>
    <xdr:from>
      <xdr:col>1</xdr:col>
      <xdr:colOff>50800</xdr:colOff>
      <xdr:row>40</xdr:row>
      <xdr:rowOff>292099</xdr:rowOff>
    </xdr:from>
    <xdr:ext cx="2489200" cy="939801"/>
    <mc:AlternateContent xmlns:mc="http://schemas.openxmlformats.org/markup-compatibility/2006">
      <mc:Choice xmlns:a14="http://schemas.microsoft.com/office/drawing/2010/main" Requires="a14">
        <xdr:sp macro="" textlink="">
          <xdr:nvSpPr>
            <xdr:cNvPr id="5" name="TextBox 4">
              <a:extLst>
                <a:ext uri="{FF2B5EF4-FFF2-40B4-BE49-F238E27FC236}">
                  <a16:creationId xmlns:a16="http://schemas.microsoft.com/office/drawing/2014/main" id="{E587167B-0FF9-694E-9346-FE237E9B7074}"/>
                </a:ext>
              </a:extLst>
            </xdr:cNvPr>
            <xdr:cNvSpPr txBox="1"/>
          </xdr:nvSpPr>
          <xdr:spPr>
            <a:xfrm>
              <a:off x="1943100" y="11976099"/>
              <a:ext cx="24892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14:m>
                <m:oMath xmlns:m="http://schemas.openxmlformats.org/officeDocument/2006/math">
                  <m:r>
                    <a:rPr lang="en-US" sz="2000" b="0" i="0">
                      <a:latin typeface="Cambria Math" panose="02040503050406030204" pitchFamily="18" charset="0"/>
                    </a:rPr>
                    <m:t> </m:t>
                  </m:r>
                  <m:r>
                    <a:rPr lang="en-US" sz="2000" b="0" i="1">
                      <a:latin typeface="Cambria Math" panose="02040503050406030204" pitchFamily="18" charset="0"/>
                    </a:rPr>
                    <m:t>𝑍</m:t>
                  </m:r>
                  <m:r>
                    <a:rPr lang="en-US" sz="2000" i="1">
                      <a:latin typeface="Cambria Math" panose="02040503050406030204" pitchFamily="18" charset="0"/>
                    </a:rPr>
                    <m:t>=</m:t>
                  </m:r>
                  <m:f>
                    <m:fPr>
                      <m:ctrlPr>
                        <a:rPr lang="en-US" sz="2000" i="1">
                          <a:latin typeface="Cambria Math" panose="02040503050406030204" pitchFamily="18" charset="0"/>
                        </a:rPr>
                      </m:ctrlPr>
                    </m:fPr>
                    <m:num>
                      <m:sSub>
                        <m:sSubPr>
                          <m:ctrlPr>
                            <a:rPr lang="en-US" sz="2000" i="1">
                              <a:latin typeface="Cambria Math" panose="02040503050406030204" pitchFamily="18" charset="0"/>
                            </a:rPr>
                          </m:ctrlPr>
                        </m:sSubPr>
                        <m:e>
                          <m:bar>
                            <m:barPr>
                              <m:pos m:val="top"/>
                              <m:ctrlPr>
                                <a:rPr lang="en-US" sz="200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𝑑</m:t>
                          </m:r>
                        </m:sub>
                      </m:sSub>
                      <m:r>
                        <a:rPr lang="en-US" sz="2000" b="0" i="1">
                          <a:latin typeface="Cambria Math" panose="02040503050406030204" pitchFamily="18" charset="0"/>
                        </a:rPr>
                        <m:t> − </m:t>
                      </m:r>
                      <m:sSub>
                        <m:sSubPr>
                          <m:ctrlPr>
                            <a:rPr lang="en-US" sz="2000" b="0" i="1">
                              <a:latin typeface="Cambria Math" panose="02040503050406030204" pitchFamily="18" charset="0"/>
                            </a:rPr>
                          </m:ctrlPr>
                        </m:sSubPr>
                        <m:e>
                          <m:bar>
                            <m:barPr>
                              <m:pos m:val="top"/>
                              <m:ctrlPr>
                                <a:rPr lang="en-US" sz="2000" b="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𝑝</m:t>
                          </m:r>
                        </m:sub>
                      </m:sSub>
                    </m:num>
                    <m:den>
                      <m:f>
                        <m:fPr>
                          <m:type m:val="skw"/>
                          <m:ctrlPr>
                            <a:rPr lang="en-US" sz="2000" i="1">
                              <a:latin typeface="Cambria Math" panose="02040503050406030204" pitchFamily="18" charset="0"/>
                            </a:rPr>
                          </m:ctrlPr>
                        </m:fPr>
                        <m:num>
                          <m:sSub>
                            <m:sSubPr>
                              <m:ctrlPr>
                                <a:rPr lang="en-US" sz="2000" i="1">
                                  <a:latin typeface="Cambria Math" panose="02040503050406030204" pitchFamily="18" charset="0"/>
                                </a:rPr>
                              </m:ctrlPr>
                            </m:sSubPr>
                            <m:e>
                              <m:r>
                                <a:rPr lang="en-US" sz="2000" i="1">
                                  <a:latin typeface="Cambria Math" panose="02040503050406030204" pitchFamily="18" charset="0"/>
                                  <a:ea typeface="Cambria Math" panose="02040503050406030204" pitchFamily="18" charset="0"/>
                                </a:rPr>
                                <m:t>𝜎</m:t>
                              </m:r>
                            </m:e>
                            <m:sub>
                              <m:r>
                                <a:rPr lang="en-US" sz="2000" b="0" i="1">
                                  <a:latin typeface="Cambria Math" panose="02040503050406030204" pitchFamily="18" charset="0"/>
                                </a:rPr>
                                <m:t>𝑝</m:t>
                              </m:r>
                            </m:sub>
                          </m:sSub>
                        </m:num>
                        <m:den>
                          <m:rad>
                            <m:radPr>
                              <m:degHide m:val="on"/>
                              <m:ctrlPr>
                                <a:rPr lang="en-US" sz="2000" i="1">
                                  <a:latin typeface="Cambria Math" panose="02040503050406030204" pitchFamily="18" charset="0"/>
                                </a:rPr>
                              </m:ctrlPr>
                            </m:radPr>
                            <m:deg/>
                            <m:e>
                              <m:r>
                                <a:rPr lang="en-US" sz="2000" b="0" i="1">
                                  <a:latin typeface="Cambria Math" panose="02040503050406030204" pitchFamily="18" charset="0"/>
                                </a:rPr>
                                <m:t>𝑛</m:t>
                              </m:r>
                            </m:e>
                          </m:rad>
                        </m:den>
                      </m:f>
                    </m:den>
                  </m:f>
                  <m:r>
                    <a:rPr lang="en-US" sz="2000" b="0" i="1">
                      <a:latin typeface="Cambria Math" panose="02040503050406030204" pitchFamily="18" charset="0"/>
                    </a:rPr>
                    <m:t>=</m:t>
                  </m:r>
                  <m:f>
                    <m:fPr>
                      <m:ctrlPr>
                        <a:rPr lang="en-US" sz="2000" b="0" i="1">
                          <a:latin typeface="Cambria Math" panose="02040503050406030204" pitchFamily="18" charset="0"/>
                        </a:rPr>
                      </m:ctrlPr>
                    </m:fPr>
                    <m:num>
                      <m:r>
                        <a:rPr lang="en-US" sz="2000" b="0" i="1">
                          <a:latin typeface="Cambria Math" panose="02040503050406030204" pitchFamily="18" charset="0"/>
                        </a:rPr>
                        <m:t>𝐷𝑖𝑓𝑓</m:t>
                      </m:r>
                    </m:num>
                    <m:den>
                      <m:sSub>
                        <m:sSubPr>
                          <m:ctrlPr>
                            <a:rPr lang="en-US" sz="2000" b="0" i="1">
                              <a:latin typeface="Cambria Math" panose="02040503050406030204" pitchFamily="18" charset="0"/>
                            </a:rPr>
                          </m:ctrlPr>
                        </m:sSubPr>
                        <m:e>
                          <m:r>
                            <a:rPr lang="en-US" sz="2000" b="0" i="1">
                              <a:latin typeface="Cambria Math" panose="02040503050406030204" pitchFamily="18" charset="0"/>
                            </a:rPr>
                            <m:t>𝑆𝐸</m:t>
                          </m:r>
                        </m:e>
                        <m:sub>
                          <m:r>
                            <a:rPr lang="en-US" sz="2000" b="0" i="1">
                              <a:latin typeface="Cambria Math" panose="02040503050406030204" pitchFamily="18" charset="0"/>
                            </a:rPr>
                            <m:t>𝐷𝑖𝑓𝑓</m:t>
                          </m:r>
                        </m:sub>
                      </m:sSub>
                    </m:den>
                  </m:f>
                </m:oMath>
              </a14:m>
              <a:endParaRPr lang="en-US" sz="3200"/>
            </a:p>
          </xdr:txBody>
        </xdr:sp>
      </mc:Choice>
      <mc:Fallback>
        <xdr:sp macro="" textlink="">
          <xdr:nvSpPr>
            <xdr:cNvPr id="5" name="TextBox 4">
              <a:extLst>
                <a:ext uri="{FF2B5EF4-FFF2-40B4-BE49-F238E27FC236}">
                  <a16:creationId xmlns:a16="http://schemas.microsoft.com/office/drawing/2014/main" id="{E587167B-0FF9-694E-9346-FE237E9B7074}"/>
                </a:ext>
              </a:extLst>
            </xdr:cNvPr>
            <xdr:cNvSpPr txBox="1"/>
          </xdr:nvSpPr>
          <xdr:spPr>
            <a:xfrm>
              <a:off x="1943100" y="11976099"/>
              <a:ext cx="24892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r>
                <a:rPr lang="en-US" sz="2000" b="0" i="0">
                  <a:latin typeface="Cambria Math" panose="02040503050406030204" pitchFamily="18" charset="0"/>
                </a:rPr>
                <a:t> 𝑍</a:t>
              </a:r>
              <a:r>
                <a:rPr lang="en-US" sz="2000" i="0">
                  <a:latin typeface="Cambria Math" panose="02040503050406030204" pitchFamily="18" charset="0"/>
                </a:rPr>
                <a:t>=(¯</a:t>
              </a:r>
              <a:r>
                <a:rPr lang="en-US" sz="2000" b="0" i="0">
                  <a:latin typeface="Cambria Math" panose="02040503050406030204" pitchFamily="18" charset="0"/>
                </a:rPr>
                <a:t>𝑥_𝑑  − ¯𝑥_𝑝)/(</a:t>
              </a:r>
              <a:r>
                <a:rPr lang="en-US" sz="2000" i="0">
                  <a:latin typeface="Cambria Math" panose="02040503050406030204" pitchFamily="18" charset="0"/>
                  <a:ea typeface="Cambria Math" panose="02040503050406030204" pitchFamily="18" charset="0"/>
                </a:rPr>
                <a:t>𝜎_</a:t>
              </a:r>
              <a:r>
                <a:rPr lang="en-US" sz="2000" b="0" i="0">
                  <a:latin typeface="Cambria Math" panose="02040503050406030204" pitchFamily="18" charset="0"/>
                </a:rPr>
                <a:t>𝑝⁄√𝑛)=𝐷𝑖𝑓𝑓/〖𝑆𝐸〗_𝐷𝑖𝑓𝑓 </a:t>
              </a:r>
              <a:endParaRPr lang="en-US" sz="32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xdr:col>
      <xdr:colOff>50800</xdr:colOff>
      <xdr:row>6</xdr:row>
      <xdr:rowOff>292099</xdr:rowOff>
    </xdr:from>
    <xdr:ext cx="2387600" cy="939801"/>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27723844-D8B7-EE46-ABF8-0A62AF3C7771}"/>
                </a:ext>
              </a:extLst>
            </xdr:cNvPr>
            <xdr:cNvSpPr txBox="1"/>
          </xdr:nvSpPr>
          <xdr:spPr>
            <a:xfrm>
              <a:off x="1816100" y="2044699"/>
              <a:ext cx="23876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14:m>
                <m:oMath xmlns:m="http://schemas.openxmlformats.org/officeDocument/2006/math">
                  <m:r>
                    <a:rPr lang="en-US" sz="2000" b="0" i="0">
                      <a:latin typeface="Cambria Math" panose="02040503050406030204" pitchFamily="18" charset="0"/>
                    </a:rPr>
                    <m:t> </m:t>
                  </m:r>
                  <m:r>
                    <a:rPr lang="en-US" sz="2000" b="0" i="1">
                      <a:latin typeface="Cambria Math" panose="02040503050406030204" pitchFamily="18" charset="0"/>
                    </a:rPr>
                    <m:t>𝑇</m:t>
                  </m:r>
                  <m:r>
                    <a:rPr lang="en-US" sz="2000" i="1">
                      <a:latin typeface="Cambria Math" panose="02040503050406030204" pitchFamily="18" charset="0"/>
                    </a:rPr>
                    <m:t>=</m:t>
                  </m:r>
                  <m:f>
                    <m:fPr>
                      <m:ctrlPr>
                        <a:rPr lang="en-US" sz="2000" i="1">
                          <a:latin typeface="Cambria Math" panose="02040503050406030204" pitchFamily="18" charset="0"/>
                        </a:rPr>
                      </m:ctrlPr>
                    </m:fPr>
                    <m:num>
                      <m:sSub>
                        <m:sSubPr>
                          <m:ctrlPr>
                            <a:rPr lang="en-US" sz="2000" i="1">
                              <a:latin typeface="Cambria Math" panose="02040503050406030204" pitchFamily="18" charset="0"/>
                            </a:rPr>
                          </m:ctrlPr>
                        </m:sSubPr>
                        <m:e>
                          <m:bar>
                            <m:barPr>
                              <m:pos m:val="top"/>
                              <m:ctrlPr>
                                <a:rPr lang="en-US" sz="200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𝑑</m:t>
                          </m:r>
                        </m:sub>
                      </m:sSub>
                      <m:r>
                        <a:rPr lang="en-US" sz="2000" b="0" i="1">
                          <a:latin typeface="Cambria Math" panose="02040503050406030204" pitchFamily="18" charset="0"/>
                        </a:rPr>
                        <m:t> − </m:t>
                      </m:r>
                      <m:sSub>
                        <m:sSubPr>
                          <m:ctrlPr>
                            <a:rPr lang="en-US" sz="2000" b="0" i="1">
                              <a:latin typeface="Cambria Math" panose="02040503050406030204" pitchFamily="18" charset="0"/>
                            </a:rPr>
                          </m:ctrlPr>
                        </m:sSubPr>
                        <m:e>
                          <m:bar>
                            <m:barPr>
                              <m:pos m:val="top"/>
                              <m:ctrlPr>
                                <a:rPr lang="en-US" sz="2000" b="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𝑤</m:t>
                          </m:r>
                        </m:sub>
                      </m:sSub>
                    </m:num>
                    <m:den>
                      <m:sSub>
                        <m:sSubPr>
                          <m:ctrlPr>
                            <a:rPr lang="en-US" sz="2000" i="1">
                              <a:latin typeface="Cambria Math" panose="02040503050406030204" pitchFamily="18" charset="0"/>
                            </a:rPr>
                          </m:ctrlPr>
                        </m:sSubPr>
                        <m:e>
                          <m:r>
                            <a:rPr lang="en-US" sz="2000" b="0" i="1">
                              <a:latin typeface="Cambria Math" panose="02040503050406030204" pitchFamily="18" charset="0"/>
                            </a:rPr>
                            <m:t>𝑆𝐸</m:t>
                          </m:r>
                        </m:e>
                        <m:sub>
                          <m:r>
                            <a:rPr lang="en-US" sz="2000" b="0" i="1">
                              <a:latin typeface="Cambria Math" panose="02040503050406030204" pitchFamily="18" charset="0"/>
                            </a:rPr>
                            <m:t>𝐷𝑖𝑓𝑓</m:t>
                          </m:r>
                        </m:sub>
                      </m:sSub>
                    </m:den>
                  </m:f>
                  <m:r>
                    <a:rPr lang="en-US" sz="2000" b="0" i="1">
                      <a:latin typeface="Cambria Math" panose="02040503050406030204" pitchFamily="18" charset="0"/>
                    </a:rPr>
                    <m:t>=</m:t>
                  </m:r>
                  <m:f>
                    <m:fPr>
                      <m:ctrlPr>
                        <a:rPr lang="en-US" sz="2000" b="0" i="1">
                          <a:latin typeface="Cambria Math" panose="02040503050406030204" pitchFamily="18" charset="0"/>
                        </a:rPr>
                      </m:ctrlPr>
                    </m:fPr>
                    <m:num>
                      <m:r>
                        <a:rPr lang="en-US" sz="2000" b="0" i="1">
                          <a:latin typeface="Cambria Math" panose="02040503050406030204" pitchFamily="18" charset="0"/>
                        </a:rPr>
                        <m:t>𝐷𝑖𝑓𝑓</m:t>
                      </m:r>
                    </m:num>
                    <m:den>
                      <m:sSub>
                        <m:sSubPr>
                          <m:ctrlPr>
                            <a:rPr lang="en-US" sz="2000" b="0" i="1">
                              <a:latin typeface="Cambria Math" panose="02040503050406030204" pitchFamily="18" charset="0"/>
                            </a:rPr>
                          </m:ctrlPr>
                        </m:sSubPr>
                        <m:e>
                          <m:r>
                            <a:rPr lang="en-US" sz="2000" b="0" i="1">
                              <a:latin typeface="Cambria Math" panose="02040503050406030204" pitchFamily="18" charset="0"/>
                            </a:rPr>
                            <m:t>𝑆𝐸</m:t>
                          </m:r>
                        </m:e>
                        <m:sub>
                          <m:r>
                            <a:rPr lang="en-US" sz="2000" b="0" i="1">
                              <a:latin typeface="Cambria Math" panose="02040503050406030204" pitchFamily="18" charset="0"/>
                            </a:rPr>
                            <m:t>𝐷𝑖𝑓𝑓</m:t>
                          </m:r>
                        </m:sub>
                      </m:sSub>
                    </m:den>
                  </m:f>
                </m:oMath>
              </a14:m>
              <a:endParaRPr lang="en-US" sz="3200"/>
            </a:p>
          </xdr:txBody>
        </xdr:sp>
      </mc:Choice>
      <mc:Fallback>
        <xdr:sp macro="" textlink="">
          <xdr:nvSpPr>
            <xdr:cNvPr id="2" name="TextBox 1">
              <a:extLst>
                <a:ext uri="{FF2B5EF4-FFF2-40B4-BE49-F238E27FC236}">
                  <a16:creationId xmlns:a16="http://schemas.microsoft.com/office/drawing/2014/main" id="{27723844-D8B7-EE46-ABF8-0A62AF3C7771}"/>
                </a:ext>
              </a:extLst>
            </xdr:cNvPr>
            <xdr:cNvSpPr txBox="1"/>
          </xdr:nvSpPr>
          <xdr:spPr>
            <a:xfrm>
              <a:off x="1816100" y="2044699"/>
              <a:ext cx="23876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r>
                <a:rPr lang="en-US" sz="2000" b="0" i="0">
                  <a:latin typeface="Cambria Math" panose="02040503050406030204" pitchFamily="18" charset="0"/>
                </a:rPr>
                <a:t> 𝑇</a:t>
              </a:r>
              <a:r>
                <a:rPr lang="en-US" sz="2000" i="0">
                  <a:latin typeface="Cambria Math" panose="02040503050406030204" pitchFamily="18" charset="0"/>
                </a:rPr>
                <a:t>=(¯</a:t>
              </a:r>
              <a:r>
                <a:rPr lang="en-US" sz="2000" b="0" i="0">
                  <a:latin typeface="Cambria Math" panose="02040503050406030204" pitchFamily="18" charset="0"/>
                </a:rPr>
                <a:t>𝑥_𝑑  − ¯𝑥_𝑤)/〖𝑆𝐸〗_𝐷𝑖𝑓𝑓 =𝐷𝑖𝑓𝑓/〖𝑆𝐸〗_𝐷𝑖𝑓𝑓 </a:t>
              </a:r>
              <a:endParaRPr lang="en-US" sz="3200"/>
            </a:p>
          </xdr:txBody>
        </xdr:sp>
      </mc:Fallback>
    </mc:AlternateContent>
    <xdr:clientData/>
  </xdr:oneCellAnchor>
  <xdr:oneCellAnchor>
    <xdr:from>
      <xdr:col>1</xdr:col>
      <xdr:colOff>12700</xdr:colOff>
      <xdr:row>27</xdr:row>
      <xdr:rowOff>279400</xdr:rowOff>
    </xdr:from>
    <xdr:ext cx="2387600" cy="939801"/>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B60FB903-FE2D-534B-9FD0-4D3A9DD7784E}"/>
                </a:ext>
              </a:extLst>
            </xdr:cNvPr>
            <xdr:cNvSpPr txBox="1"/>
          </xdr:nvSpPr>
          <xdr:spPr>
            <a:xfrm>
              <a:off x="1778000" y="7874000"/>
              <a:ext cx="23876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14:m>
                <m:oMath xmlns:m="http://schemas.openxmlformats.org/officeDocument/2006/math">
                  <m:r>
                    <a:rPr lang="en-US" sz="2000" b="0" i="0">
                      <a:latin typeface="Cambria Math" panose="02040503050406030204" pitchFamily="18" charset="0"/>
                    </a:rPr>
                    <m:t> </m:t>
                  </m:r>
                  <m:r>
                    <a:rPr lang="en-US" sz="2000" b="0" i="1">
                      <a:latin typeface="Cambria Math" panose="02040503050406030204" pitchFamily="18" charset="0"/>
                    </a:rPr>
                    <m:t>𝑇</m:t>
                  </m:r>
                  <m:r>
                    <a:rPr lang="en-US" sz="2000" i="1">
                      <a:latin typeface="Cambria Math" panose="02040503050406030204" pitchFamily="18" charset="0"/>
                    </a:rPr>
                    <m:t>=</m:t>
                  </m:r>
                  <m:f>
                    <m:fPr>
                      <m:ctrlPr>
                        <a:rPr lang="en-US" sz="2000" i="1">
                          <a:latin typeface="Cambria Math" panose="02040503050406030204" pitchFamily="18" charset="0"/>
                        </a:rPr>
                      </m:ctrlPr>
                    </m:fPr>
                    <m:num>
                      <m:sSub>
                        <m:sSubPr>
                          <m:ctrlPr>
                            <a:rPr lang="en-US" sz="2000" i="1">
                              <a:latin typeface="Cambria Math" panose="02040503050406030204" pitchFamily="18" charset="0"/>
                            </a:rPr>
                          </m:ctrlPr>
                        </m:sSubPr>
                        <m:e>
                          <m:bar>
                            <m:barPr>
                              <m:pos m:val="top"/>
                              <m:ctrlPr>
                                <a:rPr lang="en-US" sz="200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𝑑</m:t>
                          </m:r>
                        </m:sub>
                      </m:sSub>
                      <m:r>
                        <a:rPr lang="en-US" sz="2000" b="0" i="1">
                          <a:latin typeface="Cambria Math" panose="02040503050406030204" pitchFamily="18" charset="0"/>
                        </a:rPr>
                        <m:t> − </m:t>
                      </m:r>
                      <m:sSub>
                        <m:sSubPr>
                          <m:ctrlPr>
                            <a:rPr lang="en-US" sz="2000" b="0" i="1">
                              <a:latin typeface="Cambria Math" panose="02040503050406030204" pitchFamily="18" charset="0"/>
                            </a:rPr>
                          </m:ctrlPr>
                        </m:sSubPr>
                        <m:e>
                          <m:bar>
                            <m:barPr>
                              <m:pos m:val="top"/>
                              <m:ctrlPr>
                                <a:rPr lang="en-US" sz="2000" b="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𝑤</m:t>
                          </m:r>
                        </m:sub>
                      </m:sSub>
                    </m:num>
                    <m:den>
                      <m:sSub>
                        <m:sSubPr>
                          <m:ctrlPr>
                            <a:rPr lang="en-US" sz="2000" i="1">
                              <a:latin typeface="Cambria Math" panose="02040503050406030204" pitchFamily="18" charset="0"/>
                            </a:rPr>
                          </m:ctrlPr>
                        </m:sSubPr>
                        <m:e>
                          <m:r>
                            <a:rPr lang="en-US" sz="2000" b="0" i="1">
                              <a:latin typeface="Cambria Math" panose="02040503050406030204" pitchFamily="18" charset="0"/>
                            </a:rPr>
                            <m:t>𝑆𝐸</m:t>
                          </m:r>
                        </m:e>
                        <m:sub>
                          <m:r>
                            <a:rPr lang="en-US" sz="2000" b="0" i="1">
                              <a:latin typeface="Cambria Math" panose="02040503050406030204" pitchFamily="18" charset="0"/>
                            </a:rPr>
                            <m:t>𝐷𝑖𝑓𝑓</m:t>
                          </m:r>
                        </m:sub>
                      </m:sSub>
                    </m:den>
                  </m:f>
                  <m:r>
                    <a:rPr lang="en-US" sz="2000" b="0" i="1">
                      <a:latin typeface="Cambria Math" panose="02040503050406030204" pitchFamily="18" charset="0"/>
                    </a:rPr>
                    <m:t>=</m:t>
                  </m:r>
                  <m:f>
                    <m:fPr>
                      <m:ctrlPr>
                        <a:rPr lang="en-US" sz="2000" b="0" i="1">
                          <a:latin typeface="Cambria Math" panose="02040503050406030204" pitchFamily="18" charset="0"/>
                        </a:rPr>
                      </m:ctrlPr>
                    </m:fPr>
                    <m:num>
                      <m:r>
                        <a:rPr lang="en-US" sz="2000" b="0" i="1">
                          <a:latin typeface="Cambria Math" panose="02040503050406030204" pitchFamily="18" charset="0"/>
                        </a:rPr>
                        <m:t>𝐷𝑖𝑓𝑓</m:t>
                      </m:r>
                    </m:num>
                    <m:den>
                      <m:sSub>
                        <m:sSubPr>
                          <m:ctrlPr>
                            <a:rPr lang="en-US" sz="2000" b="0" i="1">
                              <a:latin typeface="Cambria Math" panose="02040503050406030204" pitchFamily="18" charset="0"/>
                            </a:rPr>
                          </m:ctrlPr>
                        </m:sSubPr>
                        <m:e>
                          <m:r>
                            <a:rPr lang="en-US" sz="2000" b="0" i="1">
                              <a:latin typeface="Cambria Math" panose="02040503050406030204" pitchFamily="18" charset="0"/>
                            </a:rPr>
                            <m:t>𝑆𝐸</m:t>
                          </m:r>
                        </m:e>
                        <m:sub>
                          <m:r>
                            <a:rPr lang="en-US" sz="2000" b="0" i="1">
                              <a:latin typeface="Cambria Math" panose="02040503050406030204" pitchFamily="18" charset="0"/>
                            </a:rPr>
                            <m:t>𝐷𝑖𝑓𝑓</m:t>
                          </m:r>
                        </m:sub>
                      </m:sSub>
                    </m:den>
                  </m:f>
                </m:oMath>
              </a14:m>
              <a:endParaRPr lang="en-US" sz="3200"/>
            </a:p>
          </xdr:txBody>
        </xdr:sp>
      </mc:Choice>
      <mc:Fallback>
        <xdr:sp macro="" textlink="">
          <xdr:nvSpPr>
            <xdr:cNvPr id="3" name="TextBox 2">
              <a:extLst>
                <a:ext uri="{FF2B5EF4-FFF2-40B4-BE49-F238E27FC236}">
                  <a16:creationId xmlns:a16="http://schemas.microsoft.com/office/drawing/2014/main" id="{B60FB903-FE2D-534B-9FD0-4D3A9DD7784E}"/>
                </a:ext>
              </a:extLst>
            </xdr:cNvPr>
            <xdr:cNvSpPr txBox="1"/>
          </xdr:nvSpPr>
          <xdr:spPr>
            <a:xfrm>
              <a:off x="1778000" y="7874000"/>
              <a:ext cx="23876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r>
                <a:rPr lang="en-US" sz="2000" b="0" i="0">
                  <a:latin typeface="Cambria Math" panose="02040503050406030204" pitchFamily="18" charset="0"/>
                </a:rPr>
                <a:t> 𝑇</a:t>
              </a:r>
              <a:r>
                <a:rPr lang="en-US" sz="2000" i="0">
                  <a:latin typeface="Cambria Math" panose="02040503050406030204" pitchFamily="18" charset="0"/>
                </a:rPr>
                <a:t>=(¯</a:t>
              </a:r>
              <a:r>
                <a:rPr lang="en-US" sz="2000" b="0" i="0">
                  <a:latin typeface="Cambria Math" panose="02040503050406030204" pitchFamily="18" charset="0"/>
                </a:rPr>
                <a:t>𝑥_𝑑  − ¯𝑥_𝑤)/〖𝑆𝐸〗_𝐷𝑖𝑓𝑓 =𝐷𝑖𝑓𝑓/〖𝑆𝐸〗_𝐷𝑖𝑓𝑓 </a:t>
              </a:r>
              <a:endParaRPr lang="en-US" sz="3200"/>
            </a:p>
          </xdr:txBody>
        </xdr:sp>
      </mc:Fallback>
    </mc:AlternateContent>
    <xdr:clientData/>
  </xdr:oneCellAnchor>
  <xdr:oneCellAnchor>
    <xdr:from>
      <xdr:col>1</xdr:col>
      <xdr:colOff>12700</xdr:colOff>
      <xdr:row>49</xdr:row>
      <xdr:rowOff>279400</xdr:rowOff>
    </xdr:from>
    <xdr:ext cx="2387600" cy="939801"/>
    <mc:AlternateContent xmlns:mc="http://schemas.openxmlformats.org/markup-compatibility/2006">
      <mc:Choice xmlns:a14="http://schemas.microsoft.com/office/drawing/2010/main" Requires="a14">
        <xdr:sp macro="" textlink="">
          <xdr:nvSpPr>
            <xdr:cNvPr id="4" name="TextBox 3">
              <a:extLst>
                <a:ext uri="{FF2B5EF4-FFF2-40B4-BE49-F238E27FC236}">
                  <a16:creationId xmlns:a16="http://schemas.microsoft.com/office/drawing/2014/main" id="{72117A35-A5F3-C540-8665-7C7BA9CEE88D}"/>
                </a:ext>
              </a:extLst>
            </xdr:cNvPr>
            <xdr:cNvSpPr txBox="1"/>
          </xdr:nvSpPr>
          <xdr:spPr>
            <a:xfrm>
              <a:off x="1778000" y="7874000"/>
              <a:ext cx="23876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14:m>
                <m:oMath xmlns:m="http://schemas.openxmlformats.org/officeDocument/2006/math">
                  <m:r>
                    <a:rPr lang="en-US" sz="2000" b="0" i="0">
                      <a:latin typeface="Cambria Math" panose="02040503050406030204" pitchFamily="18" charset="0"/>
                    </a:rPr>
                    <m:t> </m:t>
                  </m:r>
                  <m:r>
                    <a:rPr lang="en-US" sz="2000" b="0" i="1">
                      <a:latin typeface="Cambria Math" panose="02040503050406030204" pitchFamily="18" charset="0"/>
                    </a:rPr>
                    <m:t>𝑇</m:t>
                  </m:r>
                  <m:r>
                    <a:rPr lang="en-US" sz="2000" i="1">
                      <a:latin typeface="Cambria Math" panose="02040503050406030204" pitchFamily="18" charset="0"/>
                    </a:rPr>
                    <m:t>=</m:t>
                  </m:r>
                  <m:f>
                    <m:fPr>
                      <m:ctrlPr>
                        <a:rPr lang="en-US" sz="2000" i="1">
                          <a:latin typeface="Cambria Math" panose="02040503050406030204" pitchFamily="18" charset="0"/>
                        </a:rPr>
                      </m:ctrlPr>
                    </m:fPr>
                    <m:num>
                      <m:sSub>
                        <m:sSubPr>
                          <m:ctrlPr>
                            <a:rPr lang="en-US" sz="2000" i="1">
                              <a:latin typeface="Cambria Math" panose="02040503050406030204" pitchFamily="18" charset="0"/>
                            </a:rPr>
                          </m:ctrlPr>
                        </m:sSubPr>
                        <m:e>
                          <m:bar>
                            <m:barPr>
                              <m:pos m:val="top"/>
                              <m:ctrlPr>
                                <a:rPr lang="en-US" sz="200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𝑑</m:t>
                          </m:r>
                        </m:sub>
                      </m:sSub>
                      <m:r>
                        <a:rPr lang="en-US" sz="2000" b="0" i="1">
                          <a:latin typeface="Cambria Math" panose="02040503050406030204" pitchFamily="18" charset="0"/>
                        </a:rPr>
                        <m:t> − </m:t>
                      </m:r>
                      <m:sSub>
                        <m:sSubPr>
                          <m:ctrlPr>
                            <a:rPr lang="en-US" sz="2000" b="0" i="1">
                              <a:latin typeface="Cambria Math" panose="02040503050406030204" pitchFamily="18" charset="0"/>
                            </a:rPr>
                          </m:ctrlPr>
                        </m:sSubPr>
                        <m:e>
                          <m:bar>
                            <m:barPr>
                              <m:pos m:val="top"/>
                              <m:ctrlPr>
                                <a:rPr lang="en-US" sz="2000" b="0" i="1">
                                  <a:latin typeface="Cambria Math" panose="02040503050406030204" pitchFamily="18" charset="0"/>
                                </a:rPr>
                              </m:ctrlPr>
                            </m:barPr>
                            <m:e>
                              <m:r>
                                <a:rPr lang="en-US" sz="2000" b="0" i="1">
                                  <a:latin typeface="Cambria Math" panose="02040503050406030204" pitchFamily="18" charset="0"/>
                                </a:rPr>
                                <m:t>𝑥</m:t>
                              </m:r>
                            </m:e>
                          </m:bar>
                        </m:e>
                        <m:sub>
                          <m:r>
                            <a:rPr lang="en-US" sz="2000" b="0" i="1">
                              <a:latin typeface="Cambria Math" panose="02040503050406030204" pitchFamily="18" charset="0"/>
                            </a:rPr>
                            <m:t>𝑤</m:t>
                          </m:r>
                        </m:sub>
                      </m:sSub>
                    </m:num>
                    <m:den>
                      <m:sSub>
                        <m:sSubPr>
                          <m:ctrlPr>
                            <a:rPr lang="en-US" sz="2000" i="1">
                              <a:latin typeface="Cambria Math" panose="02040503050406030204" pitchFamily="18" charset="0"/>
                            </a:rPr>
                          </m:ctrlPr>
                        </m:sSubPr>
                        <m:e>
                          <m:r>
                            <a:rPr lang="en-US" sz="2000" b="0" i="1">
                              <a:latin typeface="Cambria Math" panose="02040503050406030204" pitchFamily="18" charset="0"/>
                            </a:rPr>
                            <m:t>𝑆𝐸</m:t>
                          </m:r>
                        </m:e>
                        <m:sub>
                          <m:r>
                            <a:rPr lang="en-US" sz="2000" b="0" i="1">
                              <a:latin typeface="Cambria Math" panose="02040503050406030204" pitchFamily="18" charset="0"/>
                            </a:rPr>
                            <m:t>𝐷𝑖𝑓𝑓</m:t>
                          </m:r>
                        </m:sub>
                      </m:sSub>
                    </m:den>
                  </m:f>
                  <m:r>
                    <a:rPr lang="en-US" sz="2000" b="0" i="1">
                      <a:latin typeface="Cambria Math" panose="02040503050406030204" pitchFamily="18" charset="0"/>
                    </a:rPr>
                    <m:t>=</m:t>
                  </m:r>
                  <m:f>
                    <m:fPr>
                      <m:ctrlPr>
                        <a:rPr lang="en-US" sz="2000" b="0" i="1">
                          <a:latin typeface="Cambria Math" panose="02040503050406030204" pitchFamily="18" charset="0"/>
                        </a:rPr>
                      </m:ctrlPr>
                    </m:fPr>
                    <m:num>
                      <m:r>
                        <a:rPr lang="en-US" sz="2000" b="0" i="1">
                          <a:latin typeface="Cambria Math" panose="02040503050406030204" pitchFamily="18" charset="0"/>
                        </a:rPr>
                        <m:t>𝐷𝑖𝑓𝑓</m:t>
                      </m:r>
                    </m:num>
                    <m:den>
                      <m:sSub>
                        <m:sSubPr>
                          <m:ctrlPr>
                            <a:rPr lang="en-US" sz="2000" b="0" i="1">
                              <a:latin typeface="Cambria Math" panose="02040503050406030204" pitchFamily="18" charset="0"/>
                            </a:rPr>
                          </m:ctrlPr>
                        </m:sSubPr>
                        <m:e>
                          <m:r>
                            <a:rPr lang="en-US" sz="2000" b="0" i="1">
                              <a:latin typeface="Cambria Math" panose="02040503050406030204" pitchFamily="18" charset="0"/>
                            </a:rPr>
                            <m:t>𝑆𝐸</m:t>
                          </m:r>
                        </m:e>
                        <m:sub>
                          <m:r>
                            <a:rPr lang="en-US" sz="2000" b="0" i="1">
                              <a:latin typeface="Cambria Math" panose="02040503050406030204" pitchFamily="18" charset="0"/>
                            </a:rPr>
                            <m:t>𝐷𝑖𝑓𝑓</m:t>
                          </m:r>
                        </m:sub>
                      </m:sSub>
                    </m:den>
                  </m:f>
                </m:oMath>
              </a14:m>
              <a:endParaRPr lang="en-US" sz="3200"/>
            </a:p>
          </xdr:txBody>
        </xdr:sp>
      </mc:Choice>
      <mc:Fallback>
        <xdr:sp macro="" textlink="">
          <xdr:nvSpPr>
            <xdr:cNvPr id="4" name="TextBox 3">
              <a:extLst>
                <a:ext uri="{FF2B5EF4-FFF2-40B4-BE49-F238E27FC236}">
                  <a16:creationId xmlns:a16="http://schemas.microsoft.com/office/drawing/2014/main" id="{72117A35-A5F3-C540-8665-7C7BA9CEE88D}"/>
                </a:ext>
              </a:extLst>
            </xdr:cNvPr>
            <xdr:cNvSpPr txBox="1"/>
          </xdr:nvSpPr>
          <xdr:spPr>
            <a:xfrm>
              <a:off x="1778000" y="7874000"/>
              <a:ext cx="2387600" cy="939801"/>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r>
                <a:rPr lang="en-US" sz="2000" b="0" i="0">
                  <a:latin typeface="Cambria Math" panose="02040503050406030204" pitchFamily="18" charset="0"/>
                </a:rPr>
                <a:t> 𝑇</a:t>
              </a:r>
              <a:r>
                <a:rPr lang="en-US" sz="2000" i="0">
                  <a:latin typeface="Cambria Math" panose="02040503050406030204" pitchFamily="18" charset="0"/>
                </a:rPr>
                <a:t>=(¯</a:t>
              </a:r>
              <a:r>
                <a:rPr lang="en-US" sz="2000" b="0" i="0">
                  <a:latin typeface="Cambria Math" panose="02040503050406030204" pitchFamily="18" charset="0"/>
                </a:rPr>
                <a:t>𝑥_𝑑  − ¯𝑥_𝑤)/〖𝑆𝐸〗_𝐷𝑖𝑓𝑓 =𝐷𝑖𝑓𝑓/〖𝑆𝐸〗_𝐷𝑖𝑓𝑓 </a:t>
              </a:r>
              <a:endParaRPr lang="en-US" sz="32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9</xdr:col>
      <xdr:colOff>139700</xdr:colOff>
      <xdr:row>2</xdr:row>
      <xdr:rowOff>127000</xdr:rowOff>
    </xdr:from>
    <xdr:to>
      <xdr:col>18</xdr:col>
      <xdr:colOff>50800</xdr:colOff>
      <xdr:row>28</xdr:row>
      <xdr:rowOff>177800</xdr:rowOff>
    </xdr:to>
    <xdr:graphicFrame macro="">
      <xdr:nvGraphicFramePr>
        <xdr:cNvPr id="2" name="Chart 1">
          <a:extLst>
            <a:ext uri="{FF2B5EF4-FFF2-40B4-BE49-F238E27FC236}">
              <a16:creationId xmlns:a16="http://schemas.microsoft.com/office/drawing/2014/main" id="{647148C2-3C54-D142-B6C7-F827467C30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139700</xdr:colOff>
      <xdr:row>29</xdr:row>
      <xdr:rowOff>38100</xdr:rowOff>
    </xdr:from>
    <xdr:to>
      <xdr:col>18</xdr:col>
      <xdr:colOff>88900</xdr:colOff>
      <xdr:row>52</xdr:row>
      <xdr:rowOff>63500</xdr:rowOff>
    </xdr:to>
    <xdr:graphicFrame macro="">
      <xdr:nvGraphicFramePr>
        <xdr:cNvPr id="3" name="Chart 2">
          <a:extLst>
            <a:ext uri="{FF2B5EF4-FFF2-40B4-BE49-F238E27FC236}">
              <a16:creationId xmlns:a16="http://schemas.microsoft.com/office/drawing/2014/main" id="{51CC13CE-8A36-0F4B-BFFF-A44CF0A29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2</xdr:col>
      <xdr:colOff>622300</xdr:colOff>
      <xdr:row>2</xdr:row>
      <xdr:rowOff>139699</xdr:rowOff>
    </xdr:from>
    <xdr:ext cx="2578100" cy="558801"/>
    <mc:AlternateContent xmlns:mc="http://schemas.openxmlformats.org/markup-compatibility/2006">
      <mc:Choice xmlns:a14="http://schemas.microsoft.com/office/drawing/2010/main" Requires="a14">
        <xdr:sp macro="" textlink="">
          <xdr:nvSpPr>
            <xdr:cNvPr id="4" name="TextBox 3">
              <a:extLst>
                <a:ext uri="{FF2B5EF4-FFF2-40B4-BE49-F238E27FC236}">
                  <a16:creationId xmlns:a16="http://schemas.microsoft.com/office/drawing/2014/main" id="{C2A396FF-647E-414F-962D-85FCDCAEDBA6}"/>
                </a:ext>
              </a:extLst>
            </xdr:cNvPr>
            <xdr:cNvSpPr txBox="1"/>
          </xdr:nvSpPr>
          <xdr:spPr>
            <a:xfrm>
              <a:off x="3086100" y="558799"/>
              <a:ext cx="2578100" cy="558801"/>
            </a:xfrm>
            <a:prstGeom prst="rect">
              <a:avLst/>
            </a:prstGeom>
            <a:solidFill>
              <a:schemeClr val="bg1"/>
            </a:solidFill>
            <a:ln w="635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14:m>
                <m:oMath xmlns:m="http://schemas.openxmlformats.org/officeDocument/2006/math">
                  <m:r>
                    <a:rPr lang="en-US" sz="1800" b="0" i="0">
                      <a:latin typeface="Cambria Math" panose="02040503050406030204" pitchFamily="18" charset="0"/>
                    </a:rPr>
                    <m:t> </m:t>
                  </m:r>
                  <m:sSup>
                    <m:sSupPr>
                      <m:ctrlPr>
                        <a:rPr lang="en-US" sz="1800" b="0" i="1">
                          <a:latin typeface="Cambria Math" panose="02040503050406030204" pitchFamily="18" charset="0"/>
                        </a:rPr>
                      </m:ctrlPr>
                    </m:sSupPr>
                    <m:e>
                      <m:r>
                        <a:rPr lang="en-US" sz="1800" b="0" i="1">
                          <a:latin typeface="Cambria Math" panose="02040503050406030204" pitchFamily="18" charset="0"/>
                        </a:rPr>
                        <m:t>𝑅</m:t>
                      </m:r>
                    </m:e>
                    <m:sup>
                      <m:r>
                        <a:rPr lang="en-US" sz="1800" b="0" i="1">
                          <a:latin typeface="Cambria Math" panose="02040503050406030204" pitchFamily="18" charset="0"/>
                        </a:rPr>
                        <m:t>2</m:t>
                      </m:r>
                    </m:sup>
                  </m:sSup>
                  <m:r>
                    <a:rPr lang="en-US" sz="1800" i="1">
                      <a:latin typeface="Cambria Math" panose="02040503050406030204" pitchFamily="18" charset="0"/>
                    </a:rPr>
                    <m:t>=</m:t>
                  </m:r>
                  <m:r>
                    <a:rPr lang="en-US" sz="1800" b="0" i="1">
                      <a:latin typeface="Cambria Math" panose="02040503050406030204" pitchFamily="18" charset="0"/>
                    </a:rPr>
                    <m:t>1− </m:t>
                  </m:r>
                  <m:f>
                    <m:fPr>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b="0" i="1">
                              <a:latin typeface="Cambria Math" panose="02040503050406030204" pitchFamily="18" charset="0"/>
                            </a:rPr>
                            <m:t>𝑆𝑆𝐸</m:t>
                          </m:r>
                        </m:e>
                        <m:sub>
                          <m:r>
                            <a:rPr lang="en-US" sz="1800" b="0" i="1">
                              <a:latin typeface="Cambria Math" panose="02040503050406030204" pitchFamily="18" charset="0"/>
                            </a:rPr>
                            <m:t>𝑀𝑜𝑑𝑒𝑙</m:t>
                          </m:r>
                        </m:sub>
                      </m:sSub>
                    </m:num>
                    <m:den>
                      <m:sSub>
                        <m:sSubPr>
                          <m:ctrlPr>
                            <a:rPr lang="en-US" sz="1800" i="1">
                              <a:latin typeface="Cambria Math" panose="02040503050406030204" pitchFamily="18" charset="0"/>
                            </a:rPr>
                          </m:ctrlPr>
                        </m:sSubPr>
                        <m:e>
                          <m:r>
                            <a:rPr lang="en-US" sz="1800" b="0" i="1">
                              <a:latin typeface="Cambria Math" panose="02040503050406030204" pitchFamily="18" charset="0"/>
                            </a:rPr>
                            <m:t>𝑆𝑆𝐸</m:t>
                          </m:r>
                        </m:e>
                        <m:sub>
                          <m:r>
                            <a:rPr lang="en-US" sz="1800" b="0" i="1">
                              <a:latin typeface="Cambria Math" panose="02040503050406030204" pitchFamily="18" charset="0"/>
                            </a:rPr>
                            <m:t>𝐷𝑎𝑡𝑎</m:t>
                          </m:r>
                        </m:sub>
                      </m:sSub>
                    </m:den>
                  </m:f>
                  <m:r>
                    <a:rPr lang="en-US" sz="1800" b="0" i="1">
                      <a:latin typeface="Cambria Math" panose="02040503050406030204" pitchFamily="18" charset="0"/>
                    </a:rPr>
                    <m:t>=1 −</m:t>
                  </m:r>
                </m:oMath>
              </a14:m>
              <a:r>
                <a:rPr lang="en-US" sz="3200"/>
                <a:t> </a:t>
              </a:r>
            </a:p>
          </xdr:txBody>
        </xdr:sp>
      </mc:Choice>
      <mc:Fallback>
        <xdr:sp macro="" textlink="">
          <xdr:nvSpPr>
            <xdr:cNvPr id="4" name="TextBox 3">
              <a:extLst>
                <a:ext uri="{FF2B5EF4-FFF2-40B4-BE49-F238E27FC236}">
                  <a16:creationId xmlns:a16="http://schemas.microsoft.com/office/drawing/2014/main" id="{C2A396FF-647E-414F-962D-85FCDCAEDBA6}"/>
                </a:ext>
              </a:extLst>
            </xdr:cNvPr>
            <xdr:cNvSpPr txBox="1"/>
          </xdr:nvSpPr>
          <xdr:spPr>
            <a:xfrm>
              <a:off x="3086100" y="558799"/>
              <a:ext cx="2578100" cy="558801"/>
            </a:xfrm>
            <a:prstGeom prst="rect">
              <a:avLst/>
            </a:prstGeom>
            <a:solidFill>
              <a:schemeClr val="bg1"/>
            </a:solidFill>
            <a:ln w="635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r>
                <a:rPr lang="en-US" sz="1800" b="0" i="0">
                  <a:latin typeface="Cambria Math" panose="02040503050406030204" pitchFamily="18" charset="0"/>
                </a:rPr>
                <a:t> 𝑅^2</a:t>
              </a:r>
              <a:r>
                <a:rPr lang="en-US" sz="1800" i="0">
                  <a:latin typeface="Cambria Math" panose="02040503050406030204" pitchFamily="18" charset="0"/>
                </a:rPr>
                <a:t>=</a:t>
              </a:r>
              <a:r>
                <a:rPr lang="en-US" sz="1800" b="0" i="0">
                  <a:latin typeface="Cambria Math" panose="02040503050406030204" pitchFamily="18" charset="0"/>
                </a:rPr>
                <a:t>1− </a:t>
              </a:r>
              <a:r>
                <a:rPr lang="en-US" sz="1800" i="0">
                  <a:latin typeface="Cambria Math" panose="02040503050406030204" pitchFamily="18" charset="0"/>
                </a:rPr>
                <a:t> 〖</a:t>
              </a:r>
              <a:r>
                <a:rPr lang="en-US" sz="1800" b="0" i="0">
                  <a:latin typeface="Cambria Math" panose="02040503050406030204" pitchFamily="18" charset="0"/>
                </a:rPr>
                <a:t>𝑆𝑆𝐸〗_𝑀𝑜𝑑𝑒𝑙/〖𝑆𝑆𝐸〗_𝐷𝑎𝑡𝑎 =1 −</a:t>
              </a:r>
              <a:r>
                <a:rPr lang="en-US" sz="3200"/>
                <a:t> </a:t>
              </a:r>
            </a:p>
          </xdr:txBody>
        </xdr:sp>
      </mc:Fallback>
    </mc:AlternateContent>
    <xdr:clientData/>
  </xdr:oneCellAnchor>
  <xdr:oneCellAnchor>
    <xdr:from>
      <xdr:col>0</xdr:col>
      <xdr:colOff>88900</xdr:colOff>
      <xdr:row>20</xdr:row>
      <xdr:rowOff>63500</xdr:rowOff>
    </xdr:from>
    <xdr:ext cx="3771900" cy="393700"/>
    <mc:AlternateContent xmlns:mc="http://schemas.openxmlformats.org/markup-compatibility/2006">
      <mc:Choice xmlns:a14="http://schemas.microsoft.com/office/drawing/2010/main" Requires="a14">
        <xdr:sp macro="" textlink="">
          <xdr:nvSpPr>
            <xdr:cNvPr id="5" name="TextBox 4">
              <a:extLst>
                <a:ext uri="{FF2B5EF4-FFF2-40B4-BE49-F238E27FC236}">
                  <a16:creationId xmlns:a16="http://schemas.microsoft.com/office/drawing/2014/main" id="{502C7A57-5D90-9148-9F31-4D81074326A7}"/>
                </a:ext>
              </a:extLst>
            </xdr:cNvPr>
            <xdr:cNvSpPr txBox="1"/>
          </xdr:nvSpPr>
          <xdr:spPr>
            <a:xfrm>
              <a:off x="88900" y="4445000"/>
              <a:ext cx="3771900" cy="393700"/>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1800" b="0"/>
                <a:t> </a:t>
              </a:r>
              <a14:m>
                <m:oMath xmlns:m="http://schemas.openxmlformats.org/officeDocument/2006/math">
                  <m:r>
                    <a:rPr lang="en-US" sz="1800" b="0" i="0">
                      <a:latin typeface="Cambria Math" panose="02040503050406030204" pitchFamily="18" charset="0"/>
                    </a:rPr>
                    <m:t> </m:t>
                  </m:r>
                  <m:r>
                    <a:rPr lang="en-US" sz="1800" b="0" i="1">
                      <a:latin typeface="Cambria Math" panose="02040503050406030204" pitchFamily="18" charset="0"/>
                    </a:rPr>
                    <m:t>𝑆𝑎𝑙𝑒𝑠</m:t>
                  </m:r>
                  <m:r>
                    <a:rPr lang="en-US" sz="1800" b="0" i="1">
                      <a:latin typeface="Cambria Math" panose="02040503050406030204" pitchFamily="18" charset="0"/>
                    </a:rPr>
                    <m:t>=1.76∗</m:t>
                  </m:r>
                  <m:r>
                    <a:rPr lang="en-US" sz="1800" b="0" i="1">
                      <a:latin typeface="Cambria Math" panose="02040503050406030204" pitchFamily="18" charset="0"/>
                    </a:rPr>
                    <m:t>𝐴𝑑𝑣𝑒𝑟𝑡𝑖𝑠𝑖𝑛𝑔</m:t>
                  </m:r>
                  <m:r>
                    <a:rPr lang="en-US" sz="1800" b="0" i="1">
                      <a:latin typeface="Cambria Math" panose="02040503050406030204" pitchFamily="18" charset="0"/>
                    </a:rPr>
                    <m:t>+93.87 </m:t>
                  </m:r>
                </m:oMath>
              </a14:m>
              <a:r>
                <a:rPr lang="en-US" sz="1800"/>
                <a:t> </a:t>
              </a:r>
            </a:p>
          </xdr:txBody>
        </xdr:sp>
      </mc:Choice>
      <mc:Fallback>
        <xdr:sp macro="" textlink="">
          <xdr:nvSpPr>
            <xdr:cNvPr id="5" name="TextBox 4">
              <a:extLst>
                <a:ext uri="{FF2B5EF4-FFF2-40B4-BE49-F238E27FC236}">
                  <a16:creationId xmlns:a16="http://schemas.microsoft.com/office/drawing/2014/main" id="{502C7A57-5D90-9148-9F31-4D81074326A7}"/>
                </a:ext>
              </a:extLst>
            </xdr:cNvPr>
            <xdr:cNvSpPr txBox="1"/>
          </xdr:nvSpPr>
          <xdr:spPr>
            <a:xfrm>
              <a:off x="88900" y="4445000"/>
              <a:ext cx="3771900" cy="393700"/>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1800" b="0"/>
                <a:t> </a:t>
              </a:r>
              <a:r>
                <a:rPr lang="en-US" sz="1800" b="0" i="0">
                  <a:latin typeface="Cambria Math" panose="02040503050406030204" pitchFamily="18" charset="0"/>
                </a:rPr>
                <a:t> 𝑆𝑎𝑙𝑒𝑠=1.76∗𝐴𝑑𝑣𝑒𝑟𝑡𝑖𝑠𝑖𝑛𝑔+93.87 </a:t>
              </a:r>
              <a:r>
                <a:rPr lang="en-US" sz="1800"/>
                <a:t> </a:t>
              </a:r>
            </a:p>
          </xdr:txBody>
        </xdr:sp>
      </mc:Fallback>
    </mc:AlternateContent>
    <xdr:clientData/>
  </xdr:oneCellAnchor>
  <xdr:oneCellAnchor>
    <xdr:from>
      <xdr:col>0</xdr:col>
      <xdr:colOff>88900</xdr:colOff>
      <xdr:row>18</xdr:row>
      <xdr:rowOff>139700</xdr:rowOff>
    </xdr:from>
    <xdr:ext cx="3771900" cy="393700"/>
    <mc:AlternateContent xmlns:mc="http://schemas.openxmlformats.org/markup-compatibility/2006">
      <mc:Choice xmlns:a14="http://schemas.microsoft.com/office/drawing/2010/main" Requires="a14">
        <xdr:sp macro="" textlink="">
          <xdr:nvSpPr>
            <xdr:cNvPr id="6" name="TextBox 5">
              <a:extLst>
                <a:ext uri="{FF2B5EF4-FFF2-40B4-BE49-F238E27FC236}">
                  <a16:creationId xmlns:a16="http://schemas.microsoft.com/office/drawing/2014/main" id="{B46CD993-4EF7-E249-B7B5-373022DDF12C}"/>
                </a:ext>
              </a:extLst>
            </xdr:cNvPr>
            <xdr:cNvSpPr txBox="1"/>
          </xdr:nvSpPr>
          <xdr:spPr>
            <a:xfrm>
              <a:off x="88900" y="4114800"/>
              <a:ext cx="3771900" cy="393700"/>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1800" b="0"/>
                <a:t> </a:t>
              </a:r>
              <a14:m>
                <m:oMath xmlns:m="http://schemas.openxmlformats.org/officeDocument/2006/math">
                  <m:r>
                    <a:rPr lang="en-US" sz="1800" b="0" i="0">
                      <a:latin typeface="Cambria Math" panose="02040503050406030204" pitchFamily="18" charset="0"/>
                    </a:rPr>
                    <m:t> </m:t>
                  </m:r>
                  <m:r>
                    <a:rPr lang="en-US" sz="1800" b="0" i="1">
                      <a:latin typeface="Cambria Math" panose="02040503050406030204" pitchFamily="18" charset="0"/>
                    </a:rPr>
                    <m:t>        </m:t>
                  </m:r>
                  <m:r>
                    <a:rPr lang="en-US" sz="1800" b="0" i="1">
                      <a:latin typeface="Cambria Math" panose="02040503050406030204" pitchFamily="18" charset="0"/>
                    </a:rPr>
                    <m:t>𝑦</m:t>
                  </m:r>
                  <m:r>
                    <a:rPr lang="en-US" sz="1800" b="0" i="1">
                      <a:latin typeface="Cambria Math" panose="02040503050406030204" pitchFamily="18" charset="0"/>
                    </a:rPr>
                    <m:t>=     </m:t>
                  </m:r>
                  <m:r>
                    <a:rPr lang="en-US" sz="1800" b="0" i="1">
                      <a:latin typeface="Cambria Math" panose="02040503050406030204" pitchFamily="18" charset="0"/>
                    </a:rPr>
                    <m:t>𝑚</m:t>
                  </m:r>
                  <m:r>
                    <a:rPr lang="en-US" sz="1800" b="0" i="1">
                      <a:latin typeface="Cambria Math" panose="02040503050406030204" pitchFamily="18" charset="0"/>
                    </a:rPr>
                    <m:t>∗                      </m:t>
                  </m:r>
                  <m:r>
                    <a:rPr lang="en-US" sz="1800" b="0" i="1">
                      <a:latin typeface="Cambria Math" panose="02040503050406030204" pitchFamily="18" charset="0"/>
                    </a:rPr>
                    <m:t>𝑥</m:t>
                  </m:r>
                  <m:r>
                    <a:rPr lang="en-US" sz="1800" b="0" i="1">
                      <a:latin typeface="Cambria Math" panose="02040503050406030204" pitchFamily="18" charset="0"/>
                    </a:rPr>
                    <m:t>+</m:t>
                  </m:r>
                  <m:r>
                    <a:rPr lang="en-US" sz="1800" b="0" i="1">
                      <a:latin typeface="Cambria Math" panose="02040503050406030204" pitchFamily="18" charset="0"/>
                    </a:rPr>
                    <m:t>𝑏</m:t>
                  </m:r>
                  <m:r>
                    <a:rPr lang="en-US" sz="1800" b="0" i="1">
                      <a:latin typeface="Cambria Math" panose="02040503050406030204" pitchFamily="18" charset="0"/>
                    </a:rPr>
                    <m:t> </m:t>
                  </m:r>
                </m:oMath>
              </a14:m>
              <a:r>
                <a:rPr lang="en-US" sz="1800"/>
                <a:t> </a:t>
              </a:r>
            </a:p>
          </xdr:txBody>
        </xdr:sp>
      </mc:Choice>
      <mc:Fallback>
        <xdr:sp macro="" textlink="">
          <xdr:nvSpPr>
            <xdr:cNvPr id="6" name="TextBox 5">
              <a:extLst>
                <a:ext uri="{FF2B5EF4-FFF2-40B4-BE49-F238E27FC236}">
                  <a16:creationId xmlns:a16="http://schemas.microsoft.com/office/drawing/2014/main" id="{B46CD993-4EF7-E249-B7B5-373022DDF12C}"/>
                </a:ext>
              </a:extLst>
            </xdr:cNvPr>
            <xdr:cNvSpPr txBox="1"/>
          </xdr:nvSpPr>
          <xdr:spPr>
            <a:xfrm>
              <a:off x="88900" y="4114800"/>
              <a:ext cx="3771900" cy="393700"/>
            </a:xfrm>
            <a:prstGeom prst="rect">
              <a:avLst/>
            </a:prstGeom>
            <a:solidFill>
              <a:schemeClr val="bg1"/>
            </a:solidFill>
            <a:ln w="1270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1800" b="0"/>
                <a:t> </a:t>
              </a:r>
              <a:r>
                <a:rPr lang="en-US" sz="1800" b="0" i="0">
                  <a:latin typeface="Cambria Math" panose="02040503050406030204" pitchFamily="18" charset="0"/>
                </a:rPr>
                <a:t>         𝑦=     𝑚∗                      𝑥+𝑏 </a:t>
              </a:r>
              <a:r>
                <a:rPr lang="en-US" sz="1800"/>
                <a:t> </a:t>
              </a:r>
            </a:p>
          </xdr:txBody>
        </xdr:sp>
      </mc:Fallback>
    </mc:AlternateContent>
    <xdr:clientData/>
  </xdr:oneCellAnchor>
  <xdr:oneCellAnchor>
    <xdr:from>
      <xdr:col>2</xdr:col>
      <xdr:colOff>622300</xdr:colOff>
      <xdr:row>5</xdr:row>
      <xdr:rowOff>25399</xdr:rowOff>
    </xdr:from>
    <xdr:ext cx="3556000" cy="800101"/>
    <mc:AlternateContent xmlns:mc="http://schemas.openxmlformats.org/markup-compatibility/2006">
      <mc:Choice xmlns:a14="http://schemas.microsoft.com/office/drawing/2010/main" Requires="a14">
        <xdr:sp macro="" textlink="">
          <xdr:nvSpPr>
            <xdr:cNvPr id="7" name="TextBox 6">
              <a:extLst>
                <a:ext uri="{FF2B5EF4-FFF2-40B4-BE49-F238E27FC236}">
                  <a16:creationId xmlns:a16="http://schemas.microsoft.com/office/drawing/2014/main" id="{286EAA0D-37D0-D74C-9C01-01830B3F4601}"/>
                </a:ext>
              </a:extLst>
            </xdr:cNvPr>
            <xdr:cNvSpPr txBox="1"/>
          </xdr:nvSpPr>
          <xdr:spPr>
            <a:xfrm>
              <a:off x="3086100" y="1155699"/>
              <a:ext cx="3556000" cy="800101"/>
            </a:xfrm>
            <a:prstGeom prst="rect">
              <a:avLst/>
            </a:prstGeom>
            <a:solidFill>
              <a:schemeClr val="bg1"/>
            </a:solidFill>
            <a:ln w="635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14:m>
                <m:oMath xmlns:m="http://schemas.openxmlformats.org/officeDocument/2006/math">
                  <m:r>
                    <a:rPr lang="en-US" sz="1800" b="0" i="0">
                      <a:latin typeface="Cambria Math" panose="02040503050406030204" pitchFamily="18" charset="0"/>
                    </a:rPr>
                    <m:t> </m:t>
                  </m:r>
                  <m:sSup>
                    <m:sSupPr>
                      <m:ctrlPr>
                        <a:rPr lang="en-US" sz="1800" b="0" i="1">
                          <a:latin typeface="Cambria Math" panose="02040503050406030204" pitchFamily="18" charset="0"/>
                        </a:rPr>
                      </m:ctrlPr>
                    </m:sSupPr>
                    <m:e>
                      <m:r>
                        <a:rPr lang="en-US" sz="1800" b="0" i="1">
                          <a:latin typeface="Cambria Math" panose="02040503050406030204" pitchFamily="18" charset="0"/>
                        </a:rPr>
                        <m:t>𝑅</m:t>
                      </m:r>
                    </m:e>
                    <m:sup>
                      <m:r>
                        <a:rPr lang="en-US" sz="1800" b="0" i="1">
                          <a:latin typeface="Cambria Math" panose="02040503050406030204" pitchFamily="18" charset="0"/>
                        </a:rPr>
                        <m:t>2</m:t>
                      </m:r>
                    </m:sup>
                  </m:sSup>
                  <m:r>
                    <a:rPr lang="en-US" sz="1800" i="1">
                      <a:latin typeface="Cambria Math" panose="02040503050406030204" pitchFamily="18" charset="0"/>
                    </a:rPr>
                    <m:t>=</m:t>
                  </m:r>
                  <m:r>
                    <a:rPr lang="en-US" sz="1800" b="0" i="1">
                      <a:latin typeface="Cambria Math" panose="02040503050406030204" pitchFamily="18" charset="0"/>
                    </a:rPr>
                    <m:t>1− </m:t>
                  </m:r>
                  <m:f>
                    <m:fPr>
                      <m:ctrlPr>
                        <a:rPr lang="en-US" sz="1800" i="1">
                          <a:latin typeface="Cambria Math" panose="02040503050406030204" pitchFamily="18" charset="0"/>
                        </a:rPr>
                      </m:ctrlPr>
                    </m:fPr>
                    <m:num>
                      <m:f>
                        <m:fPr>
                          <m:type m:val="skw"/>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b="0" i="1">
                                  <a:latin typeface="Cambria Math" panose="02040503050406030204" pitchFamily="18" charset="0"/>
                                </a:rPr>
                                <m:t>𝑆𝑆𝐸</m:t>
                              </m:r>
                            </m:e>
                            <m:sub>
                              <m:r>
                                <a:rPr lang="en-US" sz="1800" b="0" i="1">
                                  <a:latin typeface="Cambria Math" panose="02040503050406030204" pitchFamily="18" charset="0"/>
                                </a:rPr>
                                <m:t>𝑀𝑜𝑑𝑒𝑙</m:t>
                              </m:r>
                            </m:sub>
                          </m:sSub>
                        </m:num>
                        <m:den>
                          <m:d>
                            <m:dPr>
                              <m:ctrlPr>
                                <a:rPr lang="en-US" sz="1800" i="1">
                                  <a:latin typeface="Cambria Math" panose="02040503050406030204" pitchFamily="18" charset="0"/>
                                </a:rPr>
                              </m:ctrlPr>
                            </m:dPr>
                            <m:e>
                              <m:r>
                                <a:rPr lang="en-US" sz="1800" b="0" i="1">
                                  <a:latin typeface="Cambria Math" panose="02040503050406030204" pitchFamily="18" charset="0"/>
                                </a:rPr>
                                <m:t>𝑛</m:t>
                              </m:r>
                              <m:r>
                                <a:rPr lang="en-US" sz="1800" b="0" i="1">
                                  <a:latin typeface="Cambria Math" panose="02040503050406030204" pitchFamily="18" charset="0"/>
                                </a:rPr>
                                <m:t> −</m:t>
                              </m:r>
                              <m:r>
                                <a:rPr lang="en-US" sz="1800" b="0" i="1">
                                  <a:latin typeface="Cambria Math" panose="02040503050406030204" pitchFamily="18" charset="0"/>
                                </a:rPr>
                                <m:t>𝐾</m:t>
                              </m:r>
                            </m:e>
                          </m:d>
                        </m:den>
                      </m:f>
                    </m:num>
                    <m:den>
                      <m:f>
                        <m:fPr>
                          <m:type m:val="skw"/>
                          <m:ctrlPr>
                            <a:rPr lang="en-US" sz="1800" i="1">
                              <a:latin typeface="Cambria Math" panose="02040503050406030204" pitchFamily="18" charset="0"/>
                            </a:rPr>
                          </m:ctrlPr>
                        </m:fPr>
                        <m:num>
                          <m:sSub>
                            <m:sSubPr>
                              <m:ctrlPr>
                                <a:rPr lang="en-US" sz="1800" i="1">
                                  <a:latin typeface="Cambria Math" panose="02040503050406030204" pitchFamily="18" charset="0"/>
                                </a:rPr>
                              </m:ctrlPr>
                            </m:sSubPr>
                            <m:e>
                              <m:r>
                                <a:rPr lang="en-US" sz="1800" b="0" i="1">
                                  <a:latin typeface="Cambria Math" panose="02040503050406030204" pitchFamily="18" charset="0"/>
                                </a:rPr>
                                <m:t>𝑆𝑆𝐸</m:t>
                              </m:r>
                            </m:e>
                            <m:sub>
                              <m:r>
                                <a:rPr lang="en-US" sz="1800" b="0" i="1">
                                  <a:latin typeface="Cambria Math" panose="02040503050406030204" pitchFamily="18" charset="0"/>
                                </a:rPr>
                                <m:t>𝐷𝑎𝑡𝑎</m:t>
                              </m:r>
                            </m:sub>
                          </m:sSub>
                        </m:num>
                        <m:den>
                          <m:d>
                            <m:dPr>
                              <m:ctrlPr>
                                <a:rPr lang="en-US" sz="1800" i="1">
                                  <a:latin typeface="Cambria Math" panose="02040503050406030204" pitchFamily="18" charset="0"/>
                                </a:rPr>
                              </m:ctrlPr>
                            </m:dPr>
                            <m:e>
                              <m:r>
                                <a:rPr lang="en-US" sz="1800" b="0" i="1">
                                  <a:latin typeface="Cambria Math" panose="02040503050406030204" pitchFamily="18" charset="0"/>
                                </a:rPr>
                                <m:t>𝑛</m:t>
                              </m:r>
                              <m:r>
                                <a:rPr lang="en-US" sz="1800" b="0" i="1">
                                  <a:latin typeface="Cambria Math" panose="02040503050406030204" pitchFamily="18" charset="0"/>
                                </a:rPr>
                                <m:t>−1</m:t>
                              </m:r>
                            </m:e>
                          </m:d>
                        </m:den>
                      </m:f>
                    </m:den>
                  </m:f>
                  <m:r>
                    <a:rPr lang="en-US" sz="1800" b="0" i="1">
                      <a:latin typeface="Cambria Math" panose="02040503050406030204" pitchFamily="18" charset="0"/>
                    </a:rPr>
                    <m:t>=1 −</m:t>
                  </m:r>
                </m:oMath>
              </a14:m>
              <a:r>
                <a:rPr lang="en-US" sz="3200"/>
                <a:t> </a:t>
              </a:r>
            </a:p>
          </xdr:txBody>
        </xdr:sp>
      </mc:Choice>
      <mc:Fallback>
        <xdr:sp macro="" textlink="">
          <xdr:nvSpPr>
            <xdr:cNvPr id="7" name="TextBox 6">
              <a:extLst>
                <a:ext uri="{FF2B5EF4-FFF2-40B4-BE49-F238E27FC236}">
                  <a16:creationId xmlns:a16="http://schemas.microsoft.com/office/drawing/2014/main" id="{286EAA0D-37D0-D74C-9C01-01830B3F4601}"/>
                </a:ext>
              </a:extLst>
            </xdr:cNvPr>
            <xdr:cNvSpPr txBox="1"/>
          </xdr:nvSpPr>
          <xdr:spPr>
            <a:xfrm>
              <a:off x="3086100" y="1155699"/>
              <a:ext cx="3556000" cy="800101"/>
            </a:xfrm>
            <a:prstGeom prst="rect">
              <a:avLst/>
            </a:prstGeom>
            <a:solidFill>
              <a:schemeClr val="bg1"/>
            </a:solidFill>
            <a:ln w="6350">
              <a:noFill/>
            </a:ln>
          </xdr:spPr>
          <xdr:style>
            <a:lnRef idx="0">
              <a:scrgbClr r="0" g="0" b="0"/>
            </a:lnRef>
            <a:fillRef idx="0">
              <a:scrgbClr r="0" g="0" b="0"/>
            </a:fillRef>
            <a:effectRef idx="0">
              <a:scrgbClr r="0" g="0" b="0"/>
            </a:effectRef>
            <a:fontRef idx="minor">
              <a:schemeClr val="tx1"/>
            </a:fontRef>
          </xdr:style>
          <xdr:txBody>
            <a:bodyPr vertOverflow="clip" horzOverflow="clip" wrap="square" lIns="0" tIns="91440" rIns="0" bIns="91440" rtlCol="0" anchor="ctr" anchorCtr="0">
              <a:noAutofit/>
            </a:bodyPr>
            <a:lstStyle/>
            <a:p>
              <a:r>
                <a:rPr lang="en-US" sz="2000" b="0"/>
                <a:t> </a:t>
              </a:r>
              <a:r>
                <a:rPr lang="en-US" sz="1800" b="0" i="0">
                  <a:latin typeface="Cambria Math" panose="02040503050406030204" pitchFamily="18" charset="0"/>
                </a:rPr>
                <a:t> 𝑅^2</a:t>
              </a:r>
              <a:r>
                <a:rPr lang="en-US" sz="1800" i="0">
                  <a:latin typeface="Cambria Math" panose="02040503050406030204" pitchFamily="18" charset="0"/>
                </a:rPr>
                <a:t>=</a:t>
              </a:r>
              <a:r>
                <a:rPr lang="en-US" sz="1800" b="0" i="0">
                  <a:latin typeface="Cambria Math" panose="02040503050406030204" pitchFamily="18" charset="0"/>
                </a:rPr>
                <a:t>1− </a:t>
              </a:r>
              <a:r>
                <a:rPr lang="en-US" sz="1800" i="0">
                  <a:latin typeface="Cambria Math" panose="02040503050406030204" pitchFamily="18" charset="0"/>
                </a:rPr>
                <a:t> (〖</a:t>
              </a:r>
              <a:r>
                <a:rPr lang="en-US" sz="1800" b="0" i="0">
                  <a:latin typeface="Cambria Math" panose="02040503050406030204" pitchFamily="18" charset="0"/>
                </a:rPr>
                <a:t>𝑆𝑆𝐸〗_𝑀𝑜𝑑𝑒𝑙⁄((𝑛 −𝐾) ))/(〖𝑆𝑆𝐸〗_𝐷𝑎𝑡𝑎⁄((𝑛−1) ))=1 −</a:t>
              </a:r>
              <a:r>
                <a:rPr lang="en-US" sz="3200"/>
                <a:t> </a:t>
              </a: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05C52-EAA0-FC43-B64D-208018C5709E}">
  <dimension ref="A1:O50"/>
  <sheetViews>
    <sheetView workbookViewId="0">
      <selection activeCell="G19" sqref="G19"/>
    </sheetView>
  </sheetViews>
  <sheetFormatPr baseColWidth="10" defaultRowHeight="23" customHeight="1"/>
  <cols>
    <col min="1" max="1" width="24.83203125" style="3" customWidth="1"/>
    <col min="2" max="2" width="12.6640625" style="3" customWidth="1"/>
    <col min="3" max="3" width="4.83203125" style="3" customWidth="1"/>
    <col min="4" max="4" width="23.5" style="3" customWidth="1"/>
    <col min="5" max="5" width="4" style="3" customWidth="1"/>
    <col min="6" max="6" width="3.83203125" style="3" customWidth="1"/>
    <col min="7" max="7" width="19.83203125" style="3" customWidth="1"/>
    <col min="8" max="8" width="7.83203125" style="3" customWidth="1"/>
    <col min="9" max="9" width="3.33203125" style="3" customWidth="1"/>
    <col min="10" max="10" width="19.1640625" style="3" customWidth="1"/>
    <col min="11" max="11" width="3.33203125" style="3" customWidth="1"/>
    <col min="12" max="12" width="14.6640625" style="3" customWidth="1"/>
    <col min="13" max="13" width="7.83203125" style="3" customWidth="1"/>
    <col min="14" max="14" width="6.83203125" style="3" customWidth="1"/>
    <col min="15" max="15" width="23.5" style="3" customWidth="1"/>
    <col min="16" max="16384" width="10.83203125" style="3"/>
  </cols>
  <sheetData>
    <row r="1" spans="1:13" ht="23" customHeight="1">
      <c r="A1" s="13" t="s">
        <v>31</v>
      </c>
      <c r="B1" s="14"/>
      <c r="C1" s="14"/>
      <c r="D1" s="15"/>
      <c r="E1" s="2"/>
      <c r="G1" s="4" t="s">
        <v>3</v>
      </c>
      <c r="J1" s="9" t="s">
        <v>1</v>
      </c>
    </row>
    <row r="2" spans="1:13" ht="23" customHeight="1">
      <c r="A2" s="16"/>
      <c r="B2" s="17"/>
      <c r="C2" s="17"/>
      <c r="D2" s="18"/>
      <c r="E2" s="2"/>
      <c r="G2" s="3" t="s">
        <v>8</v>
      </c>
      <c r="H2" s="5">
        <v>66</v>
      </c>
      <c r="J2" s="7">
        <v>69</v>
      </c>
      <c r="K2" s="5"/>
      <c r="L2" s="3" t="s">
        <v>9</v>
      </c>
      <c r="M2" s="5">
        <f>AVERAGE($J$2:$J$26)</f>
        <v>66.992000000000004</v>
      </c>
    </row>
    <row r="3" spans="1:13" ht="23" customHeight="1">
      <c r="A3" s="21"/>
      <c r="B3" s="22"/>
      <c r="C3" s="22"/>
      <c r="D3" s="23"/>
      <c r="G3" s="3" t="s">
        <v>10</v>
      </c>
      <c r="H3" s="5">
        <v>4</v>
      </c>
      <c r="J3" s="7">
        <v>70</v>
      </c>
      <c r="K3" s="5"/>
      <c r="L3" s="3" t="s">
        <v>2</v>
      </c>
      <c r="M3" s="3">
        <f>COUNTA($J$2:$J$26)</f>
        <v>25</v>
      </c>
    </row>
    <row r="4" spans="1:13" ht="23" customHeight="1">
      <c r="A4" s="24" t="s">
        <v>4</v>
      </c>
      <c r="B4" s="25" t="s">
        <v>12</v>
      </c>
      <c r="C4" s="26" t="s">
        <v>7</v>
      </c>
      <c r="D4" s="27" t="s">
        <v>14</v>
      </c>
      <c r="E4" s="6"/>
      <c r="F4" s="6"/>
      <c r="J4" s="7">
        <v>73.3</v>
      </c>
      <c r="K4" s="5"/>
    </row>
    <row r="5" spans="1:13" ht="23" customHeight="1">
      <c r="A5" s="24" t="s">
        <v>5</v>
      </c>
      <c r="B5" s="25" t="s">
        <v>13</v>
      </c>
      <c r="C5" s="25"/>
      <c r="D5" s="23"/>
      <c r="J5" s="7">
        <v>67.5</v>
      </c>
      <c r="K5" s="5"/>
    </row>
    <row r="6" spans="1:13" ht="23" customHeight="1">
      <c r="A6" s="24" t="s">
        <v>6</v>
      </c>
      <c r="B6" s="28">
        <v>0.05</v>
      </c>
      <c r="C6" s="29"/>
      <c r="D6" s="23"/>
      <c r="J6" s="7">
        <v>70.7</v>
      </c>
      <c r="K6" s="5"/>
    </row>
    <row r="7" spans="1:13" ht="23" customHeight="1">
      <c r="A7" s="24"/>
      <c r="B7" s="29"/>
      <c r="C7" s="29"/>
      <c r="D7" s="23"/>
      <c r="J7" s="7">
        <v>64.400000000000006</v>
      </c>
      <c r="K7" s="5"/>
    </row>
    <row r="8" spans="1:13" ht="23" customHeight="1">
      <c r="A8" s="24"/>
      <c r="B8" s="29"/>
      <c r="C8" s="39"/>
      <c r="D8" s="40"/>
      <c r="J8" s="7">
        <v>58.6</v>
      </c>
      <c r="K8" s="5"/>
    </row>
    <row r="9" spans="1:13" ht="23" customHeight="1">
      <c r="A9" s="30" t="s">
        <v>15</v>
      </c>
      <c r="B9" s="29"/>
      <c r="C9" s="39"/>
      <c r="D9" s="27"/>
      <c r="J9" s="7">
        <v>64.8</v>
      </c>
      <c r="K9" s="5"/>
    </row>
    <row r="10" spans="1:13" ht="23" customHeight="1">
      <c r="A10" s="24"/>
      <c r="B10" s="29"/>
      <c r="C10" s="29"/>
      <c r="D10" s="23"/>
      <c r="J10" s="7">
        <v>61.2</v>
      </c>
      <c r="K10" s="5"/>
    </row>
    <row r="11" spans="1:13" ht="23" customHeight="1">
      <c r="A11" s="24"/>
      <c r="B11" s="29"/>
      <c r="C11" s="29"/>
      <c r="D11" s="23"/>
      <c r="J11" s="7">
        <v>67.8</v>
      </c>
      <c r="K11" s="5"/>
    </row>
    <row r="12" spans="1:13" ht="23" customHeight="1">
      <c r="A12" s="24" t="s">
        <v>16</v>
      </c>
      <c r="B12" s="31">
        <f>$M$2-$H$2</f>
        <v>0.99200000000000443</v>
      </c>
      <c r="C12" s="29"/>
      <c r="D12" s="23"/>
      <c r="J12" s="7">
        <v>66.8</v>
      </c>
      <c r="K12" s="5"/>
    </row>
    <row r="13" spans="1:13" ht="23" customHeight="1">
      <c r="A13" s="24" t="s">
        <v>38</v>
      </c>
      <c r="B13" s="31">
        <f>$H$3/SQRT($M$3)</f>
        <v>0.8</v>
      </c>
      <c r="C13" s="29"/>
      <c r="D13" s="23"/>
      <c r="J13" s="7">
        <v>68.5</v>
      </c>
      <c r="K13" s="5"/>
    </row>
    <row r="14" spans="1:13" ht="23" customHeight="1">
      <c r="A14" s="41" t="s">
        <v>11</v>
      </c>
      <c r="B14" s="29">
        <f>B12/B13</f>
        <v>1.2400000000000055</v>
      </c>
      <c r="C14" s="26" t="s">
        <v>18</v>
      </c>
      <c r="D14" s="23" t="s">
        <v>21</v>
      </c>
      <c r="J14" s="7">
        <v>76</v>
      </c>
      <c r="K14" s="5"/>
    </row>
    <row r="15" spans="1:13" ht="23" customHeight="1">
      <c r="A15" s="42" t="s">
        <v>17</v>
      </c>
      <c r="B15" s="43">
        <f>(1-NORMSDIST(ABS(B14)))*2</f>
        <v>0.21497539414917166</v>
      </c>
      <c r="C15" s="26" t="s">
        <v>18</v>
      </c>
      <c r="D15" s="23" t="s">
        <v>19</v>
      </c>
      <c r="J15" s="7">
        <v>66.400000000000006</v>
      </c>
      <c r="K15" s="5"/>
    </row>
    <row r="16" spans="1:13" ht="23" customHeight="1">
      <c r="A16" s="44" t="s">
        <v>44</v>
      </c>
      <c r="B16" s="45" t="str">
        <f>IF(B15&lt;$B$6,"YES","NO")</f>
        <v>NO</v>
      </c>
      <c r="C16" s="46"/>
      <c r="D16" s="38"/>
      <c r="J16" s="7">
        <v>67.3</v>
      </c>
      <c r="K16" s="5"/>
    </row>
    <row r="17" spans="1:15" ht="23" customHeight="1">
      <c r="J17" s="7">
        <v>70.3</v>
      </c>
      <c r="K17" s="5"/>
    </row>
    <row r="18" spans="1:15" ht="23" customHeight="1">
      <c r="A18" s="13" t="s">
        <v>29</v>
      </c>
      <c r="B18" s="14"/>
      <c r="C18" s="14"/>
      <c r="D18" s="15"/>
      <c r="J18" s="7">
        <v>67.2</v>
      </c>
      <c r="K18" s="5"/>
    </row>
    <row r="19" spans="1:15" ht="23" customHeight="1">
      <c r="A19" s="16"/>
      <c r="B19" s="17"/>
      <c r="C19" s="17"/>
      <c r="D19" s="18"/>
      <c r="J19" s="7">
        <v>64.8</v>
      </c>
      <c r="K19" s="5"/>
    </row>
    <row r="20" spans="1:15" ht="23" customHeight="1">
      <c r="A20" s="21"/>
      <c r="B20" s="22"/>
      <c r="C20" s="22"/>
      <c r="D20" s="23"/>
      <c r="J20" s="7">
        <v>65.8</v>
      </c>
      <c r="K20" s="5"/>
    </row>
    <row r="21" spans="1:15" ht="23" customHeight="1">
      <c r="A21" s="24" t="s">
        <v>4</v>
      </c>
      <c r="B21" s="25" t="s">
        <v>50</v>
      </c>
      <c r="C21" s="26" t="s">
        <v>7</v>
      </c>
      <c r="D21" s="27" t="s">
        <v>51</v>
      </c>
      <c r="J21" s="7">
        <v>70</v>
      </c>
      <c r="K21" s="5"/>
    </row>
    <row r="22" spans="1:15" ht="23" customHeight="1">
      <c r="A22" s="24" t="s">
        <v>5</v>
      </c>
      <c r="B22" s="25" t="s">
        <v>27</v>
      </c>
      <c r="C22" s="25"/>
      <c r="D22" s="23"/>
      <c r="J22" s="7">
        <v>58.5</v>
      </c>
      <c r="K22" s="5"/>
    </row>
    <row r="23" spans="1:15" ht="23" customHeight="1">
      <c r="A23" s="24" t="s">
        <v>6</v>
      </c>
      <c r="B23" s="28">
        <v>0.05</v>
      </c>
      <c r="C23" s="29"/>
      <c r="D23" s="23"/>
      <c r="J23" s="7">
        <v>66.400000000000006</v>
      </c>
      <c r="K23" s="5"/>
    </row>
    <row r="24" spans="1:15" ht="23" customHeight="1">
      <c r="A24" s="24"/>
      <c r="B24" s="29"/>
      <c r="C24" s="29"/>
      <c r="D24" s="23"/>
      <c r="J24" s="7">
        <v>65.599999999999994</v>
      </c>
      <c r="K24" s="5"/>
    </row>
    <row r="25" spans="1:15" ht="23" customHeight="1">
      <c r="A25" s="24"/>
      <c r="B25" s="29"/>
      <c r="C25" s="39"/>
      <c r="D25" s="40"/>
      <c r="J25" s="7">
        <v>67.2</v>
      </c>
      <c r="K25" s="5"/>
    </row>
    <row r="26" spans="1:15" ht="23" customHeight="1">
      <c r="A26" s="30" t="s">
        <v>15</v>
      </c>
      <c r="B26" s="29"/>
      <c r="C26" s="39"/>
      <c r="D26" s="27"/>
      <c r="J26" s="7">
        <v>66.7</v>
      </c>
      <c r="K26" s="5"/>
    </row>
    <row r="27" spans="1:15" ht="23" customHeight="1">
      <c r="A27" s="24"/>
      <c r="B27" s="29"/>
      <c r="C27" s="29"/>
      <c r="D27" s="23"/>
    </row>
    <row r="28" spans="1:15" ht="23" customHeight="1">
      <c r="A28" s="24"/>
      <c r="B28" s="29"/>
      <c r="C28" s="29"/>
      <c r="D28" s="23"/>
    </row>
    <row r="29" spans="1:15" ht="23" customHeight="1">
      <c r="A29" s="24" t="s">
        <v>16</v>
      </c>
      <c r="B29" s="31">
        <f>$M$2-$H$2</f>
        <v>0.99200000000000443</v>
      </c>
      <c r="C29" s="29"/>
      <c r="D29" s="23"/>
    </row>
    <row r="30" spans="1:15" ht="23" customHeight="1">
      <c r="A30" s="24" t="s">
        <v>38</v>
      </c>
      <c r="B30" s="31">
        <f>$H$3/SQRT($M$3)</f>
        <v>0.8</v>
      </c>
      <c r="C30" s="29"/>
      <c r="D30" s="23"/>
    </row>
    <row r="31" spans="1:15" ht="23" customHeight="1">
      <c r="A31" s="41" t="s">
        <v>11</v>
      </c>
      <c r="B31" s="29">
        <f>B29/B30</f>
        <v>1.2400000000000055</v>
      </c>
      <c r="C31" s="26" t="s">
        <v>18</v>
      </c>
      <c r="D31" s="23" t="s">
        <v>21</v>
      </c>
    </row>
    <row r="32" spans="1:15" ht="23" customHeight="1">
      <c r="A32" s="42" t="s">
        <v>17</v>
      </c>
      <c r="B32" s="43">
        <f>1-NORMSDIST(B31)</f>
        <v>0.10748769707458583</v>
      </c>
      <c r="C32" s="26" t="s">
        <v>18</v>
      </c>
      <c r="D32" s="23" t="s">
        <v>28</v>
      </c>
      <c r="E32" s="26" t="s">
        <v>18</v>
      </c>
      <c r="F32" s="49" t="s">
        <v>61</v>
      </c>
      <c r="G32" s="49"/>
      <c r="H32" s="49"/>
      <c r="I32" s="49"/>
      <c r="J32" s="49"/>
      <c r="K32" s="49"/>
      <c r="L32" s="49"/>
      <c r="M32" s="49"/>
      <c r="N32" s="49"/>
      <c r="O32" s="49"/>
    </row>
    <row r="33" spans="1:15" ht="23" customHeight="1">
      <c r="A33" s="44" t="s">
        <v>44</v>
      </c>
      <c r="B33" s="45" t="str">
        <f>IF(B32&lt;$B$23,"YES","NO")</f>
        <v>NO</v>
      </c>
      <c r="C33" s="46"/>
      <c r="D33" s="38"/>
      <c r="F33" s="49"/>
      <c r="G33" s="49"/>
      <c r="H33" s="49"/>
      <c r="I33" s="49"/>
      <c r="J33" s="49"/>
      <c r="K33" s="49"/>
      <c r="L33" s="49"/>
      <c r="M33" s="49"/>
      <c r="N33" s="49"/>
      <c r="O33" s="49"/>
    </row>
    <row r="35" spans="1:15" ht="23" customHeight="1">
      <c r="A35" s="13" t="s">
        <v>30</v>
      </c>
      <c r="B35" s="14"/>
      <c r="C35" s="14"/>
      <c r="D35" s="15"/>
    </row>
    <row r="36" spans="1:15" ht="23" customHeight="1">
      <c r="A36" s="16"/>
      <c r="B36" s="17"/>
      <c r="C36" s="17"/>
      <c r="D36" s="18"/>
    </row>
    <row r="37" spans="1:15" ht="23" customHeight="1">
      <c r="A37" s="21"/>
      <c r="B37" s="22"/>
      <c r="C37" s="22"/>
      <c r="D37" s="23"/>
    </row>
    <row r="38" spans="1:15" ht="23" customHeight="1">
      <c r="A38" s="24" t="s">
        <v>4</v>
      </c>
      <c r="B38" s="25" t="s">
        <v>52</v>
      </c>
      <c r="C38" s="26" t="s">
        <v>7</v>
      </c>
      <c r="D38" s="27" t="s">
        <v>53</v>
      </c>
    </row>
    <row r="39" spans="1:15" ht="23" customHeight="1">
      <c r="A39" s="24" t="s">
        <v>5</v>
      </c>
      <c r="B39" s="25" t="s">
        <v>32</v>
      </c>
      <c r="C39" s="25"/>
      <c r="D39" s="23"/>
    </row>
    <row r="40" spans="1:15" ht="23" customHeight="1">
      <c r="A40" s="24" t="s">
        <v>6</v>
      </c>
      <c r="B40" s="28">
        <v>0.05</v>
      </c>
      <c r="C40" s="29"/>
      <c r="D40" s="23"/>
    </row>
    <row r="41" spans="1:15" ht="23" customHeight="1">
      <c r="A41" s="24"/>
      <c r="B41" s="29"/>
      <c r="C41" s="29"/>
      <c r="D41" s="23"/>
    </row>
    <row r="42" spans="1:15" ht="23" customHeight="1">
      <c r="A42" s="24"/>
      <c r="B42" s="29"/>
      <c r="C42" s="39"/>
      <c r="D42" s="40"/>
    </row>
    <row r="43" spans="1:15" ht="23" customHeight="1">
      <c r="A43" s="30" t="s">
        <v>15</v>
      </c>
      <c r="B43" s="29"/>
      <c r="C43" s="39"/>
      <c r="D43" s="27"/>
    </row>
    <row r="44" spans="1:15" ht="23" customHeight="1">
      <c r="A44" s="24"/>
      <c r="B44" s="29"/>
      <c r="C44" s="29"/>
      <c r="D44" s="23"/>
    </row>
    <row r="45" spans="1:15" ht="23" customHeight="1">
      <c r="A45" s="24"/>
      <c r="B45" s="29"/>
      <c r="C45" s="29"/>
      <c r="D45" s="23"/>
    </row>
    <row r="46" spans="1:15" ht="23" customHeight="1">
      <c r="A46" s="24" t="s">
        <v>16</v>
      </c>
      <c r="B46" s="31">
        <f>$M$2-$H$2</f>
        <v>0.99200000000000443</v>
      </c>
      <c r="C46" s="29"/>
      <c r="D46" s="23"/>
    </row>
    <row r="47" spans="1:15" ht="23" customHeight="1">
      <c r="A47" s="24" t="s">
        <v>38</v>
      </c>
      <c r="B47" s="31">
        <f>$H$3/SQRT($M$3)</f>
        <v>0.8</v>
      </c>
      <c r="C47" s="29"/>
      <c r="D47" s="23"/>
    </row>
    <row r="48" spans="1:15" ht="23" customHeight="1">
      <c r="A48" s="41" t="s">
        <v>11</v>
      </c>
      <c r="B48" s="29">
        <f>B46/B47</f>
        <v>1.2400000000000055</v>
      </c>
      <c r="C48" s="26" t="s">
        <v>18</v>
      </c>
      <c r="D48" s="23" t="s">
        <v>21</v>
      </c>
    </row>
    <row r="49" spans="1:15" ht="23" customHeight="1">
      <c r="A49" s="42" t="s">
        <v>17</v>
      </c>
      <c r="B49" s="43">
        <f>NORMSDIST(B48)</f>
        <v>0.89251230292541417</v>
      </c>
      <c r="C49" s="26" t="s">
        <v>18</v>
      </c>
      <c r="D49" s="23" t="s">
        <v>33</v>
      </c>
      <c r="E49" s="26" t="s">
        <v>18</v>
      </c>
      <c r="F49" s="50" t="s">
        <v>72</v>
      </c>
      <c r="G49" s="50"/>
      <c r="H49" s="50"/>
      <c r="I49" s="50"/>
      <c r="J49" s="50"/>
      <c r="K49" s="50"/>
      <c r="L49" s="50"/>
      <c r="M49" s="50"/>
      <c r="N49" s="50"/>
      <c r="O49" s="50"/>
    </row>
    <row r="50" spans="1:15" ht="23" customHeight="1">
      <c r="A50" s="44" t="s">
        <v>44</v>
      </c>
      <c r="B50" s="45" t="str">
        <f>IF(B49&lt;$B40,"YES","NO")</f>
        <v>NO</v>
      </c>
      <c r="C50" s="46"/>
      <c r="D50" s="38"/>
      <c r="F50" s="50"/>
      <c r="G50" s="50"/>
      <c r="H50" s="50"/>
      <c r="I50" s="50"/>
      <c r="J50" s="50"/>
      <c r="K50" s="50"/>
      <c r="L50" s="50"/>
      <c r="M50" s="50"/>
      <c r="N50" s="50"/>
      <c r="O50" s="50"/>
    </row>
  </sheetData>
  <mergeCells count="5">
    <mergeCell ref="F49:O50"/>
    <mergeCell ref="A1:D2"/>
    <mergeCell ref="A18:D19"/>
    <mergeCell ref="A35:D36"/>
    <mergeCell ref="F32:O3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BC16D-F329-A046-B6A5-FD52E9C08F89}">
  <dimension ref="A1:O78"/>
  <sheetViews>
    <sheetView workbookViewId="0">
      <selection activeCell="C19" sqref="C19"/>
    </sheetView>
  </sheetViews>
  <sheetFormatPr baseColWidth="10" defaultRowHeight="23" customHeight="1"/>
  <cols>
    <col min="1" max="1" width="23.1640625" style="3" customWidth="1"/>
    <col min="2" max="2" width="14.83203125" style="3" customWidth="1"/>
    <col min="3" max="3" width="10.1640625" style="3" customWidth="1"/>
    <col min="4" max="4" width="27.6640625" style="3" customWidth="1"/>
    <col min="5" max="5" width="4" style="3" customWidth="1"/>
    <col min="6" max="6" width="3.83203125" style="3" customWidth="1"/>
    <col min="7" max="7" width="19.83203125" style="3" customWidth="1"/>
    <col min="8" max="8" width="4" style="3" customWidth="1"/>
    <col min="9" max="9" width="20.1640625" style="3" customWidth="1"/>
    <col min="10" max="10" width="13.6640625" style="3" customWidth="1"/>
    <col min="11" max="11" width="3.33203125" style="3" customWidth="1"/>
    <col min="12" max="12" width="19.1640625" style="3" customWidth="1"/>
    <col min="13" max="13" width="3.33203125" style="3" customWidth="1"/>
    <col min="14" max="14" width="19.83203125" style="3" customWidth="1"/>
    <col min="15" max="15" width="7.83203125" style="3" customWidth="1"/>
    <col min="16" max="16" width="6.83203125" style="3" customWidth="1"/>
    <col min="17" max="17" width="23.5" style="3" customWidth="1"/>
    <col min="18" max="16384" width="10.83203125" style="3"/>
  </cols>
  <sheetData>
    <row r="1" spans="1:15" ht="23" customHeight="1">
      <c r="A1" s="13" t="s">
        <v>45</v>
      </c>
      <c r="B1" s="14"/>
      <c r="C1" s="14"/>
      <c r="D1" s="15"/>
      <c r="E1" s="2"/>
      <c r="G1" s="9" t="s">
        <v>34</v>
      </c>
      <c r="H1" s="19"/>
      <c r="L1" s="9" t="s">
        <v>1</v>
      </c>
    </row>
    <row r="2" spans="1:15" ht="23" customHeight="1">
      <c r="A2" s="16"/>
      <c r="B2" s="17"/>
      <c r="C2" s="17"/>
      <c r="D2" s="18"/>
      <c r="E2" s="2"/>
      <c r="G2" s="7">
        <v>64.8</v>
      </c>
      <c r="I2" s="3" t="s">
        <v>40</v>
      </c>
      <c r="J2" s="5">
        <f>AVERAGE($G$2:$G$17)</f>
        <v>64.993750000000006</v>
      </c>
      <c r="L2" s="7">
        <v>69</v>
      </c>
      <c r="M2" s="5"/>
      <c r="N2" s="3" t="s">
        <v>9</v>
      </c>
      <c r="O2" s="5">
        <f>AVERAGE($L$2:$L$26)</f>
        <v>66.992000000000004</v>
      </c>
    </row>
    <row r="3" spans="1:15" ht="23" customHeight="1">
      <c r="A3" s="21"/>
      <c r="B3" s="22"/>
      <c r="C3" s="22"/>
      <c r="D3" s="23"/>
      <c r="G3" s="7">
        <v>64.599999999999994</v>
      </c>
      <c r="I3" s="3" t="s">
        <v>41</v>
      </c>
      <c r="J3" s="5">
        <f>STDEV($G$2:$G$17)</f>
        <v>1.6514513818658632</v>
      </c>
      <c r="L3" s="7">
        <v>70</v>
      </c>
      <c r="M3" s="5"/>
      <c r="N3" s="3" t="s">
        <v>42</v>
      </c>
      <c r="O3" s="5">
        <f>STDEV($L$2:$L$26)</f>
        <v>3.9142815432720206</v>
      </c>
    </row>
    <row r="4" spans="1:15" ht="23" customHeight="1">
      <c r="A4" s="24" t="s">
        <v>4</v>
      </c>
      <c r="B4" s="25" t="s">
        <v>35</v>
      </c>
      <c r="C4" s="26" t="s">
        <v>7</v>
      </c>
      <c r="D4" s="27" t="s">
        <v>36</v>
      </c>
      <c r="E4" s="6"/>
      <c r="F4" s="6"/>
      <c r="G4" s="7">
        <v>62.5</v>
      </c>
      <c r="I4" s="3" t="s">
        <v>2</v>
      </c>
      <c r="J4" s="3">
        <f>COUNTA($G$2:$G$17)</f>
        <v>16</v>
      </c>
      <c r="L4" s="7">
        <v>73.3</v>
      </c>
      <c r="M4" s="5"/>
      <c r="N4" s="3" t="s">
        <v>2</v>
      </c>
      <c r="O4" s="3">
        <f>COUNTA($L$2:$L$26)</f>
        <v>25</v>
      </c>
    </row>
    <row r="5" spans="1:15" ht="23" customHeight="1">
      <c r="A5" s="24" t="s">
        <v>5</v>
      </c>
      <c r="B5" s="25" t="s">
        <v>46</v>
      </c>
      <c r="C5" s="25"/>
      <c r="D5" s="23"/>
      <c r="G5" s="7">
        <v>63.3</v>
      </c>
      <c r="L5" s="7">
        <v>67.5</v>
      </c>
      <c r="M5" s="5"/>
    </row>
    <row r="6" spans="1:15" ht="23" customHeight="1">
      <c r="A6" s="24" t="s">
        <v>6</v>
      </c>
      <c r="B6" s="28">
        <v>0.05</v>
      </c>
      <c r="C6" s="29"/>
      <c r="D6" s="23"/>
      <c r="G6" s="7">
        <v>64</v>
      </c>
      <c r="L6" s="7">
        <v>70.7</v>
      </c>
      <c r="M6" s="5"/>
    </row>
    <row r="7" spans="1:15" ht="23" customHeight="1">
      <c r="A7" s="24"/>
      <c r="B7" s="29"/>
      <c r="C7" s="29"/>
      <c r="D7" s="23"/>
      <c r="G7" s="7">
        <v>64.3</v>
      </c>
      <c r="L7" s="7">
        <v>64.400000000000006</v>
      </c>
      <c r="M7" s="5"/>
    </row>
    <row r="8" spans="1:15" ht="23" customHeight="1">
      <c r="A8" s="24"/>
      <c r="B8" s="29"/>
      <c r="C8" s="39"/>
      <c r="D8" s="40"/>
      <c r="G8" s="7">
        <v>67.099999999999994</v>
      </c>
      <c r="L8" s="7">
        <v>58.6</v>
      </c>
      <c r="M8" s="5"/>
    </row>
    <row r="9" spans="1:15" ht="23" customHeight="1">
      <c r="A9" s="30" t="s">
        <v>15</v>
      </c>
      <c r="B9" s="29"/>
      <c r="C9" s="39"/>
      <c r="D9" s="27"/>
      <c r="G9" s="7">
        <v>65</v>
      </c>
      <c r="L9" s="7">
        <v>64.8</v>
      </c>
      <c r="M9" s="5"/>
    </row>
    <row r="10" spans="1:15" ht="23" customHeight="1">
      <c r="A10" s="24"/>
      <c r="B10" s="29"/>
      <c r="C10" s="29"/>
      <c r="D10" s="23"/>
      <c r="G10" s="7">
        <v>69.400000000000006</v>
      </c>
      <c r="L10" s="7">
        <v>61.2</v>
      </c>
      <c r="M10" s="5"/>
    </row>
    <row r="11" spans="1:15" ht="23" customHeight="1">
      <c r="A11" s="24"/>
      <c r="B11" s="29"/>
      <c r="C11" s="29"/>
      <c r="D11" s="23"/>
      <c r="G11" s="7">
        <v>66.2</v>
      </c>
      <c r="L11" s="7">
        <v>67.8</v>
      </c>
      <c r="M11" s="5"/>
    </row>
    <row r="12" spans="1:15" ht="23" customHeight="1">
      <c r="A12" s="24" t="s">
        <v>16</v>
      </c>
      <c r="B12" s="31">
        <f>$O$2-$J$2</f>
        <v>1.9982499999999987</v>
      </c>
      <c r="C12" s="29"/>
      <c r="D12" s="23"/>
      <c r="G12" s="7">
        <v>65.7</v>
      </c>
      <c r="L12" s="7">
        <v>66.8</v>
      </c>
      <c r="M12" s="5"/>
    </row>
    <row r="13" spans="1:15" ht="23" customHeight="1">
      <c r="A13" s="24" t="s">
        <v>39</v>
      </c>
      <c r="B13" s="31">
        <f>SQRT((($J$3^2)/$J$4)+(($O$3^2)/$O$4))</f>
        <v>0.8850535176850417</v>
      </c>
      <c r="C13" s="26" t="s">
        <v>18</v>
      </c>
      <c r="D13" s="23" t="s">
        <v>60</v>
      </c>
      <c r="G13" s="7">
        <v>65</v>
      </c>
      <c r="L13" s="7">
        <v>68.5</v>
      </c>
      <c r="M13" s="5"/>
    </row>
    <row r="14" spans="1:15" ht="23" customHeight="1">
      <c r="A14" s="32" t="s">
        <v>0</v>
      </c>
      <c r="B14" s="47">
        <f>B12/B13</f>
        <v>2.2577730725557132</v>
      </c>
      <c r="C14" s="26" t="s">
        <v>18</v>
      </c>
      <c r="D14" s="23" t="s">
        <v>37</v>
      </c>
      <c r="G14" s="7">
        <v>65.7</v>
      </c>
      <c r="I14" s="48"/>
      <c r="J14" s="8"/>
      <c r="L14" s="7">
        <v>76</v>
      </c>
      <c r="M14" s="5"/>
    </row>
    <row r="15" spans="1:15" ht="23" customHeight="1">
      <c r="A15" s="33" t="s">
        <v>17</v>
      </c>
      <c r="B15" s="43">
        <f>TDIST(B14,ROUND((((($J$3^2)/$J$4)+(($O$3^2)/$O$4))^2) / ((((($J$3^2)/$J$4)^2)/($J$4-1))+(((($O$3^2)/$O$4)^2)/($O$4-1))),0),2)</f>
        <v>3.0301233521560972E-2</v>
      </c>
      <c r="C15" s="26" t="s">
        <v>18</v>
      </c>
      <c r="D15" s="23" t="s">
        <v>19</v>
      </c>
      <c r="G15" s="7">
        <v>64.900000000000006</v>
      </c>
      <c r="L15" s="7">
        <v>66.400000000000006</v>
      </c>
      <c r="M15" s="5"/>
    </row>
    <row r="16" spans="1:15" ht="23" customHeight="1">
      <c r="A16" s="33" t="s">
        <v>44</v>
      </c>
      <c r="B16" s="28" t="str">
        <f>IF(B15&lt;$B$6,"YES","NO")</f>
        <v>YES</v>
      </c>
      <c r="C16" s="29"/>
      <c r="D16" s="23"/>
      <c r="G16" s="7">
        <v>64.2</v>
      </c>
      <c r="L16" s="7">
        <v>67.3</v>
      </c>
      <c r="M16" s="5"/>
    </row>
    <row r="17" spans="1:13" ht="23" customHeight="1">
      <c r="A17" s="24"/>
      <c r="B17" s="29"/>
      <c r="C17" s="29"/>
      <c r="D17" s="23"/>
      <c r="G17" s="7">
        <v>63.2</v>
      </c>
      <c r="L17" s="7">
        <v>70.3</v>
      </c>
      <c r="M17" s="5"/>
    </row>
    <row r="18" spans="1:13" ht="23" customHeight="1">
      <c r="A18" s="34" t="s">
        <v>49</v>
      </c>
      <c r="B18" s="29"/>
      <c r="C18" s="29"/>
      <c r="D18" s="23"/>
      <c r="L18" s="7">
        <v>67.2</v>
      </c>
      <c r="M18" s="5"/>
    </row>
    <row r="19" spans="1:13" ht="23" customHeight="1">
      <c r="A19" s="32" t="s">
        <v>11</v>
      </c>
      <c r="B19" s="31">
        <f>B14</f>
        <v>2.2577730725557132</v>
      </c>
      <c r="C19" s="26" t="s">
        <v>18</v>
      </c>
      <c r="D19" s="23" t="s">
        <v>21</v>
      </c>
      <c r="L19" s="7">
        <v>64.8</v>
      </c>
      <c r="M19" s="5"/>
    </row>
    <row r="20" spans="1:13" ht="23" customHeight="1">
      <c r="A20" s="35" t="s">
        <v>17</v>
      </c>
      <c r="B20" s="36">
        <f>(1-NORMSDIST(ABS(B19)))*2</f>
        <v>2.3959810829484951E-2</v>
      </c>
      <c r="C20" s="37" t="s">
        <v>18</v>
      </c>
      <c r="D20" s="38" t="s">
        <v>19</v>
      </c>
      <c r="L20" s="7">
        <v>65.8</v>
      </c>
      <c r="M20" s="5"/>
    </row>
    <row r="21" spans="1:13" ht="23" customHeight="1">
      <c r="L21" s="7">
        <v>70</v>
      </c>
      <c r="M21" s="5"/>
    </row>
    <row r="22" spans="1:13" ht="23" customHeight="1">
      <c r="A22" s="13" t="s">
        <v>47</v>
      </c>
      <c r="B22" s="14"/>
      <c r="C22" s="14"/>
      <c r="D22" s="15"/>
      <c r="L22" s="7">
        <v>58.5</v>
      </c>
      <c r="M22" s="5"/>
    </row>
    <row r="23" spans="1:13" ht="23" customHeight="1">
      <c r="A23" s="16"/>
      <c r="B23" s="17"/>
      <c r="C23" s="17"/>
      <c r="D23" s="18"/>
      <c r="L23" s="7">
        <v>66.400000000000006</v>
      </c>
      <c r="M23" s="5"/>
    </row>
    <row r="24" spans="1:13" ht="23" customHeight="1">
      <c r="A24" s="21"/>
      <c r="B24" s="22"/>
      <c r="C24" s="22"/>
      <c r="D24" s="23"/>
      <c r="L24" s="7">
        <v>65.599999999999994</v>
      </c>
      <c r="M24" s="5"/>
    </row>
    <row r="25" spans="1:13" ht="23" customHeight="1">
      <c r="A25" s="24" t="s">
        <v>4</v>
      </c>
      <c r="B25" s="25" t="s">
        <v>57</v>
      </c>
      <c r="C25" s="26" t="s">
        <v>7</v>
      </c>
      <c r="D25" s="27" t="s">
        <v>58</v>
      </c>
      <c r="L25" s="7">
        <v>67.2</v>
      </c>
      <c r="M25" s="5"/>
    </row>
    <row r="26" spans="1:13" ht="23" customHeight="1">
      <c r="A26" s="24" t="s">
        <v>5</v>
      </c>
      <c r="B26" s="25" t="s">
        <v>59</v>
      </c>
      <c r="C26" s="25"/>
      <c r="D26" s="23"/>
      <c r="L26" s="7">
        <v>66.7</v>
      </c>
      <c r="M26" s="5"/>
    </row>
    <row r="27" spans="1:13" ht="23" customHeight="1">
      <c r="A27" s="24" t="s">
        <v>6</v>
      </c>
      <c r="B27" s="28">
        <v>0.05</v>
      </c>
      <c r="C27" s="29"/>
      <c r="D27" s="23"/>
    </row>
    <row r="28" spans="1:13" ht="23" customHeight="1">
      <c r="A28" s="24"/>
      <c r="B28" s="29"/>
      <c r="C28" s="29"/>
      <c r="D28" s="23"/>
    </row>
    <row r="29" spans="1:13" ht="23" customHeight="1">
      <c r="A29" s="24"/>
      <c r="B29" s="29"/>
      <c r="C29" s="29"/>
      <c r="D29" s="23"/>
    </row>
    <row r="30" spans="1:13" ht="23" customHeight="1">
      <c r="A30" s="30" t="s">
        <v>15</v>
      </c>
      <c r="B30" s="29"/>
      <c r="C30" s="29"/>
      <c r="D30" s="23"/>
    </row>
    <row r="31" spans="1:13" ht="23" customHeight="1">
      <c r="A31" s="30"/>
      <c r="B31" s="29"/>
      <c r="C31" s="29"/>
      <c r="D31" s="23"/>
    </row>
    <row r="32" spans="1:13" ht="23" customHeight="1">
      <c r="A32" s="24"/>
      <c r="B32" s="29"/>
      <c r="C32" s="29"/>
      <c r="D32" s="23"/>
    </row>
    <row r="33" spans="1:4" ht="23" customHeight="1">
      <c r="A33" s="24" t="s">
        <v>16</v>
      </c>
      <c r="B33" s="31">
        <f>$O$2-$J$2</f>
        <v>1.9982499999999987</v>
      </c>
      <c r="C33" s="29"/>
      <c r="D33" s="23"/>
    </row>
    <row r="34" spans="1:4" ht="23" customHeight="1">
      <c r="A34" s="24" t="s">
        <v>39</v>
      </c>
      <c r="B34" s="31">
        <f>SQRT((($J$3^2)/$J$4)+(($O$3^2)/$O$4))</f>
        <v>0.8850535176850417</v>
      </c>
      <c r="C34" s="26" t="s">
        <v>18</v>
      </c>
      <c r="D34" s="23" t="s">
        <v>60</v>
      </c>
    </row>
    <row r="35" spans="1:4" ht="23" customHeight="1">
      <c r="A35" s="32" t="s">
        <v>0</v>
      </c>
      <c r="B35" s="31">
        <f>B33/B34</f>
        <v>2.2577730725557132</v>
      </c>
      <c r="C35" s="26" t="s">
        <v>18</v>
      </c>
      <c r="D35" s="23" t="s">
        <v>37</v>
      </c>
    </row>
    <row r="36" spans="1:4" ht="23" customHeight="1">
      <c r="A36" s="33" t="s">
        <v>17</v>
      </c>
      <c r="B36" s="43">
        <f>TDIST(B35,ROUND((((($J$3^2)/$J$4)+(($O$3^2)/$O$4))^2) / ((((($J$3^2)/$J$4)^2)/($J$4-1))+(((($O$3^2)/$O$4)^2)/($O$4-1))),0),1)</f>
        <v>1.5150616760780486E-2</v>
      </c>
      <c r="C36" s="26" t="s">
        <v>18</v>
      </c>
      <c r="D36" s="23" t="s">
        <v>28</v>
      </c>
    </row>
    <row r="37" spans="1:4" ht="23" customHeight="1">
      <c r="A37" s="33" t="s">
        <v>44</v>
      </c>
      <c r="B37" s="28" t="str">
        <f>IF(B36&lt;$B$27,"YES","NO")</f>
        <v>YES</v>
      </c>
      <c r="C37" s="29"/>
      <c r="D37" s="23"/>
    </row>
    <row r="38" spans="1:4" ht="23" customHeight="1">
      <c r="A38" s="33"/>
      <c r="B38" s="29"/>
      <c r="C38" s="29"/>
      <c r="D38" s="23"/>
    </row>
    <row r="39" spans="1:4" ht="23" customHeight="1">
      <c r="A39" s="34" t="s">
        <v>49</v>
      </c>
      <c r="B39" s="29"/>
      <c r="C39" s="29"/>
      <c r="D39" s="23"/>
    </row>
    <row r="40" spans="1:4" ht="23" customHeight="1">
      <c r="A40" s="32" t="s">
        <v>11</v>
      </c>
      <c r="B40" s="31">
        <f>B35</f>
        <v>2.2577730725557132</v>
      </c>
      <c r="C40" s="26" t="s">
        <v>18</v>
      </c>
      <c r="D40" s="23" t="s">
        <v>21</v>
      </c>
    </row>
    <row r="41" spans="1:4" ht="23" customHeight="1">
      <c r="A41" s="35" t="s">
        <v>17</v>
      </c>
      <c r="B41" s="36">
        <f>1-NORMSDIST(B40)</f>
        <v>1.1979905414742476E-2</v>
      </c>
      <c r="C41" s="37" t="s">
        <v>18</v>
      </c>
      <c r="D41" s="38" t="s">
        <v>28</v>
      </c>
    </row>
    <row r="44" spans="1:4" ht="23" customHeight="1">
      <c r="A44" s="13" t="s">
        <v>48</v>
      </c>
      <c r="B44" s="14"/>
      <c r="C44" s="14"/>
      <c r="D44" s="15"/>
    </row>
    <row r="45" spans="1:4" ht="23" customHeight="1">
      <c r="A45" s="16"/>
      <c r="B45" s="17"/>
      <c r="C45" s="17"/>
      <c r="D45" s="18"/>
    </row>
    <row r="46" spans="1:4" ht="23" customHeight="1">
      <c r="A46" s="21"/>
      <c r="B46" s="22"/>
      <c r="C46" s="22"/>
      <c r="D46" s="23"/>
    </row>
    <row r="47" spans="1:4" ht="23" customHeight="1">
      <c r="A47" s="24" t="s">
        <v>4</v>
      </c>
      <c r="B47" s="25" t="s">
        <v>55</v>
      </c>
      <c r="C47" s="26" t="s">
        <v>7</v>
      </c>
      <c r="D47" s="27" t="s">
        <v>56</v>
      </c>
    </row>
    <row r="48" spans="1:4" ht="23" customHeight="1">
      <c r="A48" s="24" t="s">
        <v>5</v>
      </c>
      <c r="B48" s="25" t="s">
        <v>54</v>
      </c>
      <c r="C48" s="25"/>
      <c r="D48" s="23"/>
    </row>
    <row r="49" spans="1:14" ht="23" customHeight="1">
      <c r="A49" s="24" t="s">
        <v>6</v>
      </c>
      <c r="B49" s="28">
        <v>0.05</v>
      </c>
      <c r="C49" s="29"/>
      <c r="D49" s="23"/>
    </row>
    <row r="50" spans="1:14" ht="23" customHeight="1">
      <c r="A50" s="24"/>
      <c r="B50" s="29"/>
      <c r="C50" s="29"/>
      <c r="D50" s="23"/>
    </row>
    <row r="51" spans="1:14" ht="23" customHeight="1">
      <c r="A51" s="24"/>
      <c r="B51" s="29"/>
      <c r="C51" s="29"/>
      <c r="D51" s="23"/>
    </row>
    <row r="52" spans="1:14" ht="23" customHeight="1">
      <c r="A52" s="30" t="s">
        <v>15</v>
      </c>
      <c r="B52" s="29"/>
      <c r="C52" s="29"/>
      <c r="D52" s="23"/>
    </row>
    <row r="53" spans="1:14" ht="23" customHeight="1">
      <c r="A53" s="30"/>
      <c r="B53" s="29"/>
      <c r="C53" s="29"/>
      <c r="D53" s="23"/>
    </row>
    <row r="54" spans="1:14" ht="23" customHeight="1">
      <c r="A54" s="24"/>
      <c r="B54" s="29"/>
      <c r="C54" s="29"/>
      <c r="D54" s="23"/>
    </row>
    <row r="55" spans="1:14" ht="23" customHeight="1">
      <c r="A55" s="24" t="s">
        <v>16</v>
      </c>
      <c r="B55" s="31">
        <f>$O$2-$J$2</f>
        <v>1.9982499999999987</v>
      </c>
      <c r="C55" s="29"/>
      <c r="D55" s="23"/>
    </row>
    <row r="56" spans="1:14" ht="23" customHeight="1">
      <c r="A56" s="24" t="s">
        <v>39</v>
      </c>
      <c r="B56" s="31">
        <f>SQRT((($J$3^2)/$J$4)+(($O$3^2)/$O$4))</f>
        <v>0.8850535176850417</v>
      </c>
      <c r="C56" s="26" t="s">
        <v>18</v>
      </c>
      <c r="D56" s="23" t="s">
        <v>60</v>
      </c>
    </row>
    <row r="57" spans="1:14" ht="23" customHeight="1">
      <c r="A57" s="32" t="s">
        <v>0</v>
      </c>
      <c r="B57" s="31">
        <f>B55/B56</f>
        <v>2.2577730725557132</v>
      </c>
      <c r="C57" s="26" t="s">
        <v>18</v>
      </c>
      <c r="D57" s="23" t="s">
        <v>37</v>
      </c>
    </row>
    <row r="58" spans="1:14" ht="23" customHeight="1">
      <c r="A58" s="33" t="s">
        <v>17</v>
      </c>
      <c r="B58" s="43">
        <f>1-TDIST(B57,ROUND((((($J$3^2)/$J$4)+(($O$3^2)/$O$4))^2) / ((((($J$3^2)/$J$4)^2)/($J$4-1))+(((($O$3^2)/$O$4)^2)/($O$4-1))),0),1)</f>
        <v>0.98484938323921956</v>
      </c>
      <c r="C58" s="26" t="s">
        <v>18</v>
      </c>
      <c r="D58" s="23" t="s">
        <v>33</v>
      </c>
      <c r="E58" s="26" t="s">
        <v>18</v>
      </c>
      <c r="F58" s="50" t="s">
        <v>73</v>
      </c>
      <c r="G58" s="50"/>
      <c r="H58" s="50"/>
      <c r="I58" s="50"/>
      <c r="J58" s="50"/>
      <c r="K58" s="50"/>
      <c r="L58" s="50"/>
      <c r="M58" s="50"/>
      <c r="N58" s="50"/>
    </row>
    <row r="59" spans="1:14" ht="23" customHeight="1">
      <c r="A59" s="33" t="s">
        <v>44</v>
      </c>
      <c r="B59" s="28" t="str">
        <f>IF(B58&lt;$B$49,"YES","NO")</f>
        <v>NO</v>
      </c>
      <c r="C59" s="29"/>
      <c r="D59" s="23"/>
      <c r="E59" s="51"/>
      <c r="F59" s="50"/>
      <c r="G59" s="50"/>
      <c r="H59" s="50"/>
      <c r="I59" s="50"/>
      <c r="J59" s="50"/>
      <c r="K59" s="50"/>
      <c r="L59" s="50"/>
      <c r="M59" s="50"/>
      <c r="N59" s="50"/>
    </row>
    <row r="60" spans="1:14" ht="23" customHeight="1">
      <c r="A60" s="24"/>
      <c r="B60" s="29"/>
      <c r="C60" s="29"/>
      <c r="D60" s="23"/>
    </row>
    <row r="61" spans="1:14" ht="23" customHeight="1">
      <c r="A61" s="34" t="s">
        <v>43</v>
      </c>
      <c r="B61" s="29"/>
      <c r="C61" s="29"/>
      <c r="D61" s="23"/>
    </row>
    <row r="62" spans="1:14" ht="23" customHeight="1">
      <c r="A62" s="32" t="s">
        <v>11</v>
      </c>
      <c r="B62" s="31">
        <f>B57</f>
        <v>2.2577730725557132</v>
      </c>
      <c r="C62" s="26" t="s">
        <v>18</v>
      </c>
      <c r="D62" s="23" t="s">
        <v>21</v>
      </c>
    </row>
    <row r="63" spans="1:14" ht="23" customHeight="1">
      <c r="A63" s="35" t="s">
        <v>17</v>
      </c>
      <c r="B63" s="36">
        <f>NORMSDIST(B62)</f>
        <v>0.98802009458525752</v>
      </c>
      <c r="C63" s="37" t="s">
        <v>18</v>
      </c>
      <c r="D63" s="38" t="s">
        <v>33</v>
      </c>
    </row>
    <row r="65" spans="1:3" ht="23" customHeight="1">
      <c r="A65" s="20" t="s">
        <v>71</v>
      </c>
    </row>
    <row r="66" spans="1:3" ht="23" customHeight="1">
      <c r="A66" t="s">
        <v>62</v>
      </c>
      <c r="B66"/>
      <c r="C66"/>
    </row>
    <row r="67" spans="1:3" ht="23" customHeight="1" thickBot="1">
      <c r="A67"/>
      <c r="B67"/>
      <c r="C67"/>
    </row>
    <row r="68" spans="1:3" ht="23" customHeight="1">
      <c r="A68" s="12"/>
      <c r="B68" s="12" t="s">
        <v>22</v>
      </c>
      <c r="C68" s="12" t="s">
        <v>23</v>
      </c>
    </row>
    <row r="69" spans="1:3" ht="23" customHeight="1">
      <c r="A69" s="10" t="s">
        <v>24</v>
      </c>
      <c r="B69" s="10">
        <v>66.992000000000004</v>
      </c>
      <c r="C69" s="10">
        <v>64.993750000000006</v>
      </c>
    </row>
    <row r="70" spans="1:3" ht="23" customHeight="1">
      <c r="A70" s="10" t="s">
        <v>63</v>
      </c>
      <c r="B70" s="10">
        <v>15.321599999999991</v>
      </c>
      <c r="C70" s="10">
        <v>2.7272916666666691</v>
      </c>
    </row>
    <row r="71" spans="1:3" ht="23" customHeight="1">
      <c r="A71" s="10" t="s">
        <v>25</v>
      </c>
      <c r="B71" s="10">
        <v>25</v>
      </c>
      <c r="C71" s="10">
        <v>16</v>
      </c>
    </row>
    <row r="72" spans="1:3" ht="23" customHeight="1">
      <c r="A72" s="10" t="s">
        <v>26</v>
      </c>
      <c r="B72" s="10">
        <v>0</v>
      </c>
      <c r="C72" s="10"/>
    </row>
    <row r="73" spans="1:3" ht="23" customHeight="1">
      <c r="A73" s="10" t="s">
        <v>64</v>
      </c>
      <c r="B73" s="10">
        <v>35</v>
      </c>
      <c r="C73" s="10"/>
    </row>
    <row r="74" spans="1:3" ht="23" customHeight="1">
      <c r="A74" s="10" t="s">
        <v>65</v>
      </c>
      <c r="B74" s="10">
        <v>2.2577730725557132</v>
      </c>
      <c r="C74" s="10"/>
    </row>
    <row r="75" spans="1:3" ht="23" customHeight="1">
      <c r="A75" s="10" t="s">
        <v>66</v>
      </c>
      <c r="B75" s="10">
        <v>1.5150616760780486E-2</v>
      </c>
      <c r="C75" s="10"/>
    </row>
    <row r="76" spans="1:3" ht="23" customHeight="1">
      <c r="A76" s="10" t="s">
        <v>67</v>
      </c>
      <c r="B76" s="10">
        <v>1.6895724577802647</v>
      </c>
      <c r="C76" s="10"/>
    </row>
    <row r="77" spans="1:3" ht="23" customHeight="1">
      <c r="A77" s="10" t="s">
        <v>68</v>
      </c>
      <c r="B77" s="10">
        <v>3.0301233521560972E-2</v>
      </c>
      <c r="C77" s="10"/>
    </row>
    <row r="78" spans="1:3" ht="23" customHeight="1" thickBot="1">
      <c r="A78" s="11" t="s">
        <v>69</v>
      </c>
      <c r="B78" s="11">
        <v>2.0301079282503438</v>
      </c>
      <c r="C78" s="11"/>
    </row>
  </sheetData>
  <mergeCells count="4">
    <mergeCell ref="A1:D2"/>
    <mergeCell ref="A22:D23"/>
    <mergeCell ref="A44:D45"/>
    <mergeCell ref="F58:N5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F6195-A543-C547-A8DD-57D517E6B009}">
  <dimension ref="A1:L25"/>
  <sheetViews>
    <sheetView tabSelected="1" workbookViewId="0">
      <selection activeCell="E5" sqref="E5"/>
    </sheetView>
  </sheetViews>
  <sheetFormatPr baseColWidth="10" defaultRowHeight="16"/>
  <cols>
    <col min="1" max="1" width="5.6640625" customWidth="1"/>
    <col min="2" max="2" width="18.6640625" customWidth="1"/>
    <col min="3" max="3" width="21" customWidth="1"/>
    <col min="4" max="4" width="18.6640625" customWidth="1"/>
  </cols>
  <sheetData>
    <row r="1" spans="1:12" ht="49" customHeight="1">
      <c r="A1" s="52">
        <v>1</v>
      </c>
      <c r="B1" s="53" t="s">
        <v>81</v>
      </c>
      <c r="C1" s="53"/>
      <c r="D1" s="53"/>
      <c r="E1" s="53"/>
      <c r="F1" s="68"/>
      <c r="G1" s="68"/>
      <c r="H1" s="68"/>
      <c r="I1" s="68"/>
      <c r="J1" s="68"/>
      <c r="K1" s="68"/>
      <c r="L1" s="68"/>
    </row>
    <row r="2" spans="1:12" ht="49" customHeight="1">
      <c r="A2" s="52">
        <v>2</v>
      </c>
      <c r="B2" s="53" t="s">
        <v>79</v>
      </c>
      <c r="C2" s="53"/>
      <c r="D2" s="53"/>
      <c r="E2" s="53"/>
      <c r="F2" s="68"/>
      <c r="G2" s="68"/>
      <c r="H2" s="68"/>
      <c r="I2" s="68"/>
      <c r="J2" s="68"/>
      <c r="K2" s="68"/>
      <c r="L2" s="68"/>
    </row>
    <row r="3" spans="1:12" ht="49" customHeight="1">
      <c r="A3" s="52">
        <v>3</v>
      </c>
      <c r="B3" s="53" t="s">
        <v>80</v>
      </c>
      <c r="C3" s="53"/>
      <c r="D3" s="53"/>
      <c r="E3" s="53"/>
      <c r="F3" s="68"/>
      <c r="G3" s="68"/>
      <c r="H3" s="68"/>
      <c r="I3" s="68"/>
      <c r="J3" s="68"/>
      <c r="K3" s="68"/>
      <c r="L3" s="68"/>
    </row>
    <row r="5" spans="1:12">
      <c r="B5" t="s">
        <v>75</v>
      </c>
      <c r="C5" t="s">
        <v>74</v>
      </c>
      <c r="D5" t="s">
        <v>76</v>
      </c>
    </row>
    <row r="6" spans="1:12">
      <c r="A6" s="60">
        <v>1</v>
      </c>
      <c r="B6" s="1">
        <v>161.6</v>
      </c>
      <c r="C6" s="1">
        <v>28.1</v>
      </c>
      <c r="D6" t="s">
        <v>77</v>
      </c>
    </row>
    <row r="7" spans="1:12">
      <c r="A7" s="60">
        <v>2</v>
      </c>
      <c r="B7" s="1">
        <v>211.9</v>
      </c>
      <c r="C7" s="1">
        <v>56.8</v>
      </c>
      <c r="D7" t="s">
        <v>77</v>
      </c>
    </row>
    <row r="8" spans="1:12">
      <c r="A8" s="60">
        <v>3</v>
      </c>
      <c r="B8" s="1">
        <v>166.8</v>
      </c>
      <c r="C8" s="1">
        <v>24.4</v>
      </c>
      <c r="D8" t="s">
        <v>77</v>
      </c>
    </row>
    <row r="9" spans="1:12">
      <c r="A9" s="60">
        <v>4</v>
      </c>
      <c r="B9" s="1">
        <v>199.2</v>
      </c>
      <c r="C9" s="1">
        <v>41.3</v>
      </c>
      <c r="D9" t="s">
        <v>77</v>
      </c>
    </row>
    <row r="10" spans="1:12">
      <c r="A10" s="60">
        <v>5</v>
      </c>
      <c r="B10" s="1">
        <v>186.5</v>
      </c>
      <c r="C10" s="1">
        <v>48.7</v>
      </c>
      <c r="D10" t="s">
        <v>77</v>
      </c>
    </row>
    <row r="11" spans="1:12">
      <c r="A11" s="60">
        <v>6</v>
      </c>
      <c r="B11" s="1">
        <v>187.1</v>
      </c>
      <c r="C11" s="1">
        <v>43.6</v>
      </c>
      <c r="D11" t="s">
        <v>77</v>
      </c>
    </row>
    <row r="12" spans="1:12">
      <c r="A12" s="60">
        <v>7</v>
      </c>
      <c r="B12" s="1">
        <v>233.5</v>
      </c>
      <c r="C12" s="1">
        <v>74.2</v>
      </c>
      <c r="D12" t="s">
        <v>77</v>
      </c>
    </row>
    <row r="13" spans="1:12">
      <c r="A13" s="60">
        <v>8</v>
      </c>
      <c r="B13" s="1">
        <v>219.7</v>
      </c>
      <c r="C13" s="1">
        <v>67.3</v>
      </c>
      <c r="D13" t="s">
        <v>77</v>
      </c>
    </row>
    <row r="14" spans="1:12">
      <c r="A14" s="60">
        <v>9</v>
      </c>
      <c r="B14" s="1">
        <v>211.7</v>
      </c>
      <c r="C14" s="1">
        <v>66.099999999999994</v>
      </c>
      <c r="D14" t="s">
        <v>77</v>
      </c>
    </row>
    <row r="15" spans="1:12">
      <c r="A15" s="60">
        <v>10</v>
      </c>
      <c r="B15" s="1">
        <v>197.3</v>
      </c>
      <c r="C15" s="1">
        <v>49.5</v>
      </c>
      <c r="D15" t="s">
        <v>77</v>
      </c>
    </row>
    <row r="16" spans="1:12">
      <c r="A16" s="60">
        <v>11</v>
      </c>
      <c r="B16" s="1">
        <v>165.3</v>
      </c>
      <c r="C16" s="1">
        <v>57.8</v>
      </c>
      <c r="D16" t="s">
        <v>78</v>
      </c>
    </row>
    <row r="17" spans="1:4">
      <c r="A17" s="60">
        <v>12</v>
      </c>
      <c r="B17" s="1">
        <v>169</v>
      </c>
      <c r="C17" s="1">
        <v>43.7</v>
      </c>
      <c r="D17" t="s">
        <v>78</v>
      </c>
    </row>
    <row r="18" spans="1:4">
      <c r="A18" s="60">
        <v>13</v>
      </c>
      <c r="B18" s="1">
        <v>158.1</v>
      </c>
      <c r="C18" s="1">
        <v>54.6</v>
      </c>
      <c r="D18" t="s">
        <v>78</v>
      </c>
    </row>
    <row r="19" spans="1:4">
      <c r="A19" s="60">
        <v>14</v>
      </c>
      <c r="B19" s="1">
        <v>152.4</v>
      </c>
      <c r="C19" s="1">
        <v>35.799999999999997</v>
      </c>
      <c r="D19" t="s">
        <v>78</v>
      </c>
    </row>
    <row r="20" spans="1:4">
      <c r="A20" s="60">
        <v>15</v>
      </c>
      <c r="B20" s="1">
        <v>172.9</v>
      </c>
      <c r="C20" s="1">
        <v>52</v>
      </c>
      <c r="D20" t="s">
        <v>78</v>
      </c>
    </row>
    <row r="21" spans="1:4">
      <c r="A21" s="60">
        <v>16</v>
      </c>
      <c r="B21" s="1">
        <v>124.8</v>
      </c>
      <c r="C21" s="1">
        <v>20.7</v>
      </c>
      <c r="D21" t="s">
        <v>78</v>
      </c>
    </row>
    <row r="22" spans="1:4">
      <c r="A22" s="60">
        <v>17</v>
      </c>
      <c r="B22" s="1">
        <v>180.8</v>
      </c>
      <c r="C22" s="1">
        <v>49.7</v>
      </c>
      <c r="D22" t="s">
        <v>78</v>
      </c>
    </row>
    <row r="23" spans="1:4">
      <c r="A23" s="60">
        <v>18</v>
      </c>
      <c r="B23" s="1">
        <v>165.1</v>
      </c>
      <c r="C23" s="1">
        <v>49.4</v>
      </c>
      <c r="D23" t="s">
        <v>78</v>
      </c>
    </row>
    <row r="24" spans="1:4">
      <c r="A24" s="60">
        <v>19</v>
      </c>
      <c r="B24" s="1">
        <v>163.19999999999999</v>
      </c>
      <c r="C24" s="1">
        <v>51.9</v>
      </c>
      <c r="D24" t="s">
        <v>78</v>
      </c>
    </row>
    <row r="25" spans="1:4">
      <c r="A25" s="60">
        <v>20</v>
      </c>
      <c r="B25" s="1">
        <v>75.900000000000006</v>
      </c>
      <c r="C25" s="1">
        <v>6.7</v>
      </c>
      <c r="D25" t="s">
        <v>78</v>
      </c>
    </row>
  </sheetData>
  <mergeCells count="6">
    <mergeCell ref="F3:L3"/>
    <mergeCell ref="B2:E2"/>
    <mergeCell ref="B1:E1"/>
    <mergeCell ref="B3:E3"/>
    <mergeCell ref="F1:L1"/>
    <mergeCell ref="F2:L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6550B-7E2C-8344-B7FC-5DA755FAE6DC}">
  <dimension ref="A1:I46"/>
  <sheetViews>
    <sheetView workbookViewId="0">
      <selection activeCell="E19" sqref="E19"/>
    </sheetView>
  </sheetViews>
  <sheetFormatPr baseColWidth="10" defaultRowHeight="16"/>
  <cols>
    <col min="1" max="1" width="20.83203125" bestFit="1" customWidth="1"/>
    <col min="2" max="2" width="11.5" customWidth="1"/>
    <col min="3" max="3" width="9.5" customWidth="1"/>
    <col min="4" max="4" width="10.5" customWidth="1"/>
    <col min="5" max="5" width="12.5" customWidth="1"/>
    <col min="6" max="6" width="10.83203125" customWidth="1"/>
    <col min="7" max="7" width="13.83203125" customWidth="1"/>
    <col min="8" max="8" width="11.1640625" customWidth="1"/>
  </cols>
  <sheetData>
    <row r="1" spans="1:9">
      <c r="A1" t="s">
        <v>82</v>
      </c>
    </row>
    <row r="2" spans="1:9" ht="17" thickBot="1"/>
    <row r="3" spans="1:9">
      <c r="A3" s="54" t="s">
        <v>83</v>
      </c>
      <c r="B3" s="54"/>
    </row>
    <row r="4" spans="1:9" ht="20" customHeight="1">
      <c r="A4" s="10" t="s">
        <v>84</v>
      </c>
      <c r="B4" s="10">
        <v>0.83342925240340993</v>
      </c>
      <c r="G4" s="61">
        <f>SUMPRODUCT($C$27:$C$46,$C$27:$C$46)</f>
        <v>7109.4428808114271</v>
      </c>
      <c r="H4" s="55" t="s">
        <v>108</v>
      </c>
    </row>
    <row r="5" spans="1:9" ht="20" customHeight="1">
      <c r="A5" s="59" t="s">
        <v>85</v>
      </c>
      <c r="B5" s="67">
        <v>0.6946043187617067</v>
      </c>
      <c r="C5" s="26" t="s">
        <v>18</v>
      </c>
      <c r="G5" s="62">
        <f>SUMPRODUCT($F$27:$F$46,$F$27:$F$46)</f>
        <v>23279.447999999997</v>
      </c>
      <c r="H5" s="56"/>
    </row>
    <row r="6" spans="1:9" ht="20" customHeight="1">
      <c r="A6" s="10" t="s">
        <v>86</v>
      </c>
      <c r="B6" s="10">
        <v>0.67763789202624602</v>
      </c>
      <c r="C6" s="26" t="s">
        <v>18</v>
      </c>
    </row>
    <row r="7" spans="1:9" ht="20" customHeight="1">
      <c r="A7" s="10" t="s">
        <v>20</v>
      </c>
      <c r="B7" s="63">
        <v>19.873828240526986</v>
      </c>
      <c r="H7" s="61">
        <f>SUMPRODUCT($C$27:$C$46,$C$27:$C$46)/(B8-2)</f>
        <v>394.96904893396817</v>
      </c>
      <c r="I7" s="55" t="s">
        <v>109</v>
      </c>
    </row>
    <row r="8" spans="1:9" ht="20" customHeight="1" thickBot="1">
      <c r="A8" s="11" t="s">
        <v>25</v>
      </c>
      <c r="B8" s="11">
        <v>20</v>
      </c>
      <c r="H8" s="62">
        <f>SUMPRODUCT($F$27:$F$46,$F$27:$F$46)/(B8-1)</f>
        <v>1225.2341052631577</v>
      </c>
      <c r="I8" s="56"/>
    </row>
    <row r="10" spans="1:9" ht="17" thickBot="1">
      <c r="A10" t="s">
        <v>87</v>
      </c>
    </row>
    <row r="11" spans="1:9">
      <c r="A11" s="12"/>
      <c r="B11" s="12" t="s">
        <v>64</v>
      </c>
      <c r="C11" s="12" t="s">
        <v>92</v>
      </c>
      <c r="D11" s="12" t="s">
        <v>93</v>
      </c>
      <c r="E11" s="12" t="s">
        <v>70</v>
      </c>
      <c r="F11" s="12" t="s">
        <v>94</v>
      </c>
    </row>
    <row r="12" spans="1:9">
      <c r="A12" s="10" t="s">
        <v>88</v>
      </c>
      <c r="B12" s="10">
        <v>1</v>
      </c>
      <c r="C12" s="10">
        <v>16170.005119188574</v>
      </c>
      <c r="D12" s="10">
        <v>16170.005119188574</v>
      </c>
      <c r="E12" s="10">
        <v>40.939929756095701</v>
      </c>
      <c r="F12" s="10">
        <v>5.0356487511441032E-6</v>
      </c>
    </row>
    <row r="13" spans="1:9">
      <c r="A13" s="10" t="s">
        <v>89</v>
      </c>
      <c r="B13" s="10">
        <v>18</v>
      </c>
      <c r="C13" s="10">
        <v>7109.4428808114226</v>
      </c>
      <c r="D13" s="10">
        <v>394.96904893396794</v>
      </c>
      <c r="E13" s="10"/>
      <c r="F13" s="10"/>
    </row>
    <row r="14" spans="1:9" ht="17" thickBot="1">
      <c r="A14" s="11" t="s">
        <v>90</v>
      </c>
      <c r="B14" s="11">
        <v>19</v>
      </c>
      <c r="C14" s="11">
        <v>23279.447999999997</v>
      </c>
      <c r="D14" s="11"/>
      <c r="E14" s="11"/>
      <c r="F14" s="11"/>
    </row>
    <row r="15" spans="1:9" ht="17" thickBot="1"/>
    <row r="16" spans="1:9">
      <c r="A16" s="12"/>
      <c r="B16" s="57" t="s">
        <v>95</v>
      </c>
      <c r="C16" s="57" t="s">
        <v>20</v>
      </c>
      <c r="D16" s="57" t="s">
        <v>65</v>
      </c>
      <c r="E16" s="57" t="s">
        <v>96</v>
      </c>
      <c r="F16" s="57" t="s">
        <v>97</v>
      </c>
      <c r="G16" s="57" t="s">
        <v>98</v>
      </c>
      <c r="H16" s="57" t="s">
        <v>99</v>
      </c>
      <c r="I16" s="57" t="s">
        <v>100</v>
      </c>
    </row>
    <row r="17" spans="1:9">
      <c r="A17" s="10" t="s">
        <v>91</v>
      </c>
      <c r="B17" s="10">
        <v>93.873801239157203</v>
      </c>
      <c r="C17" s="10">
        <v>13.455955068620076</v>
      </c>
      <c r="D17" s="10">
        <v>6.9763759436203339</v>
      </c>
      <c r="E17" s="65">
        <v>1.6254593597373962E-6</v>
      </c>
      <c r="F17" s="10">
        <v>65.603888663000177</v>
      </c>
      <c r="G17" s="10">
        <v>122.14371381531423</v>
      </c>
      <c r="H17" s="10">
        <v>65.603888663000177</v>
      </c>
      <c r="I17" s="10">
        <v>122.14371381531423</v>
      </c>
    </row>
    <row r="18" spans="1:9" ht="17" thickBot="1">
      <c r="A18" s="11" t="s">
        <v>74</v>
      </c>
      <c r="B18" s="11">
        <v>1.7622508676318511</v>
      </c>
      <c r="C18" s="11">
        <v>0.27541918351055061</v>
      </c>
      <c r="D18" s="11">
        <v>6.3984318200708907</v>
      </c>
      <c r="E18" s="66">
        <v>5.0356487511441125E-6</v>
      </c>
      <c r="F18" s="11">
        <v>1.1836166346893444</v>
      </c>
      <c r="G18" s="11">
        <v>2.3408851005743578</v>
      </c>
      <c r="H18" s="11">
        <v>1.1836166346893444</v>
      </c>
      <c r="I18" s="11">
        <v>2.3408851005743578</v>
      </c>
    </row>
    <row r="24" spans="1:9">
      <c r="A24" t="s">
        <v>101</v>
      </c>
    </row>
    <row r="25" spans="1:9" ht="17" thickBot="1"/>
    <row r="26" spans="1:9">
      <c r="A26" s="57" t="s">
        <v>102</v>
      </c>
      <c r="B26" s="57" t="s">
        <v>103</v>
      </c>
      <c r="C26" s="57" t="s">
        <v>104</v>
      </c>
      <c r="D26" s="57" t="s">
        <v>105</v>
      </c>
      <c r="E26" s="58" t="s">
        <v>106</v>
      </c>
      <c r="F26" s="58" t="s">
        <v>107</v>
      </c>
    </row>
    <row r="27" spans="1:9">
      <c r="A27" s="10">
        <v>1</v>
      </c>
      <c r="B27" s="10">
        <v>143.39305061961221</v>
      </c>
      <c r="C27" s="10">
        <v>18.206949380387783</v>
      </c>
      <c r="D27" s="10">
        <v>0.94123095253265654</v>
      </c>
      <c r="E27">
        <f>Regression!B6</f>
        <v>161.6</v>
      </c>
      <c r="F27">
        <f>E27-AVERAGE($E$27:$E$46)</f>
        <v>-13.54000000000002</v>
      </c>
    </row>
    <row r="28" spans="1:9">
      <c r="A28" s="10">
        <v>2</v>
      </c>
      <c r="B28" s="10">
        <v>193.96965052064633</v>
      </c>
      <c r="C28" s="10">
        <v>17.93034947935368</v>
      </c>
      <c r="D28" s="10">
        <v>0.92693177572485996</v>
      </c>
      <c r="E28">
        <f>Regression!B7</f>
        <v>211.9</v>
      </c>
      <c r="F28">
        <f t="shared" ref="F28:F46" si="0">E28-AVERAGE($E$27:$E$46)</f>
        <v>36.759999999999991</v>
      </c>
    </row>
    <row r="29" spans="1:9">
      <c r="A29" s="10">
        <v>3</v>
      </c>
      <c r="B29" s="10">
        <v>136.87272240937438</v>
      </c>
      <c r="C29" s="10">
        <v>29.927277590625636</v>
      </c>
      <c r="D29" s="10">
        <v>1.5471279347695888</v>
      </c>
      <c r="E29">
        <f>Regression!B8</f>
        <v>166.8</v>
      </c>
      <c r="F29">
        <f t="shared" si="0"/>
        <v>-8.3400000000000034</v>
      </c>
    </row>
    <row r="30" spans="1:9">
      <c r="A30" s="10">
        <v>4</v>
      </c>
      <c r="B30" s="10">
        <v>166.65476207235264</v>
      </c>
      <c r="C30" s="10">
        <v>32.545237927647349</v>
      </c>
      <c r="D30" s="10">
        <v>1.6824666590240733</v>
      </c>
      <c r="E30">
        <f>Regression!B9</f>
        <v>199.2</v>
      </c>
      <c r="F30">
        <f t="shared" si="0"/>
        <v>24.059999999999974</v>
      </c>
    </row>
    <row r="31" spans="1:9">
      <c r="A31" s="10">
        <v>5</v>
      </c>
      <c r="B31" s="10">
        <v>179.69541849282837</v>
      </c>
      <c r="C31" s="10">
        <v>6.8045815071716333</v>
      </c>
      <c r="D31" s="10">
        <v>0.35177132641892617</v>
      </c>
      <c r="E31">
        <f>Regression!B10</f>
        <v>186.5</v>
      </c>
      <c r="F31">
        <f t="shared" si="0"/>
        <v>11.359999999999985</v>
      </c>
    </row>
    <row r="32" spans="1:9">
      <c r="A32" s="10">
        <v>6</v>
      </c>
      <c r="B32" s="10">
        <v>170.7079390679059</v>
      </c>
      <c r="C32" s="10">
        <v>16.392060932094097</v>
      </c>
      <c r="D32" s="10">
        <v>0.84740803100753515</v>
      </c>
      <c r="E32">
        <f>Regression!B11</f>
        <v>187.1</v>
      </c>
      <c r="F32">
        <f t="shared" si="0"/>
        <v>11.95999999999998</v>
      </c>
    </row>
    <row r="33" spans="1:6">
      <c r="A33" s="10">
        <v>7</v>
      </c>
      <c r="B33" s="10">
        <v>224.63281561744054</v>
      </c>
      <c r="C33" s="10">
        <v>8.8671843825594578</v>
      </c>
      <c r="D33" s="10">
        <v>0.45840015415593882</v>
      </c>
      <c r="E33">
        <f>Regression!B12</f>
        <v>233.5</v>
      </c>
      <c r="F33">
        <f t="shared" si="0"/>
        <v>58.359999999999985</v>
      </c>
    </row>
    <row r="34" spans="1:6">
      <c r="A34" s="10">
        <v>8</v>
      </c>
      <c r="B34" s="10">
        <v>212.47328463078077</v>
      </c>
      <c r="C34" s="10">
        <v>7.226715369219221</v>
      </c>
      <c r="D34" s="10">
        <v>0.37359406282414365</v>
      </c>
      <c r="E34">
        <f>Regression!B13</f>
        <v>219.7</v>
      </c>
      <c r="F34">
        <f t="shared" si="0"/>
        <v>44.559999999999974</v>
      </c>
    </row>
    <row r="35" spans="1:6">
      <c r="A35" s="10">
        <v>9</v>
      </c>
      <c r="B35" s="10">
        <v>210.35858358962255</v>
      </c>
      <c r="C35" s="10">
        <v>1.341416410377434</v>
      </c>
      <c r="D35" s="10">
        <v>6.9346194098969804E-2</v>
      </c>
      <c r="E35">
        <f>Regression!B14</f>
        <v>211.7</v>
      </c>
      <c r="F35">
        <f t="shared" si="0"/>
        <v>36.559999999999974</v>
      </c>
    </row>
    <row r="36" spans="1:6">
      <c r="A36" s="10">
        <v>10</v>
      </c>
      <c r="B36" s="10">
        <v>181.10521918693382</v>
      </c>
      <c r="C36" s="10">
        <v>16.194780813066188</v>
      </c>
      <c r="D36" s="10">
        <v>0.83720938924339572</v>
      </c>
      <c r="E36">
        <f>Regression!B15</f>
        <v>197.3</v>
      </c>
      <c r="F36">
        <f t="shared" si="0"/>
        <v>22.159999999999997</v>
      </c>
    </row>
    <row r="37" spans="1:6">
      <c r="A37" s="10">
        <v>11</v>
      </c>
      <c r="B37" s="10">
        <v>195.73190138827817</v>
      </c>
      <c r="C37" s="63">
        <v>-30.431901388278163</v>
      </c>
      <c r="D37" s="10">
        <v>-1.5732150912619751</v>
      </c>
      <c r="E37">
        <f>Regression!B16</f>
        <v>165.3</v>
      </c>
      <c r="F37">
        <f t="shared" si="0"/>
        <v>-9.8400000000000034</v>
      </c>
    </row>
    <row r="38" spans="1:6">
      <c r="A38" s="10">
        <v>12</v>
      </c>
      <c r="B38" s="10">
        <v>170.88416415466912</v>
      </c>
      <c r="C38" s="63">
        <v>-1.8841641546691221</v>
      </c>
      <c r="D38" s="10">
        <v>-9.7404215553947668E-2</v>
      </c>
      <c r="E38">
        <f>Regression!B17</f>
        <v>169</v>
      </c>
      <c r="F38">
        <f t="shared" si="0"/>
        <v>-6.1400000000000148</v>
      </c>
    </row>
    <row r="39" spans="1:6">
      <c r="A39" s="10">
        <v>13</v>
      </c>
      <c r="B39" s="10">
        <v>190.09269861185629</v>
      </c>
      <c r="C39" s="63">
        <v>-31.992698611856298</v>
      </c>
      <c r="D39" s="10">
        <v>-1.6539024500702131</v>
      </c>
      <c r="E39">
        <f>Regression!B18</f>
        <v>158.1</v>
      </c>
      <c r="F39">
        <f t="shared" si="0"/>
        <v>-17.04000000000002</v>
      </c>
    </row>
    <row r="40" spans="1:6">
      <c r="A40" s="10">
        <v>14</v>
      </c>
      <c r="B40" s="10">
        <v>156.96238230037747</v>
      </c>
      <c r="C40" s="63">
        <v>-4.5623823003774646</v>
      </c>
      <c r="D40" s="10">
        <v>-0.23585804237079458</v>
      </c>
      <c r="E40">
        <f>Regression!B19</f>
        <v>152.4</v>
      </c>
      <c r="F40">
        <f t="shared" si="0"/>
        <v>-22.740000000000009</v>
      </c>
    </row>
    <row r="41" spans="1:6">
      <c r="A41" s="10">
        <v>15</v>
      </c>
      <c r="B41" s="10">
        <v>185.51084635601347</v>
      </c>
      <c r="C41" s="63">
        <v>-12.610846356013468</v>
      </c>
      <c r="D41" s="10">
        <v>-0.65193342827104228</v>
      </c>
      <c r="E41">
        <f>Regression!B20</f>
        <v>172.9</v>
      </c>
      <c r="F41">
        <f t="shared" si="0"/>
        <v>-2.2400000000000091</v>
      </c>
    </row>
    <row r="42" spans="1:6">
      <c r="A42" s="10">
        <v>16</v>
      </c>
      <c r="B42" s="10">
        <v>130.35239419913651</v>
      </c>
      <c r="C42" s="63">
        <v>-5.5523941991365149</v>
      </c>
      <c r="D42" s="10">
        <v>-0.28703794203544658</v>
      </c>
      <c r="E42">
        <f>Regression!B21</f>
        <v>124.8</v>
      </c>
      <c r="F42">
        <f t="shared" si="0"/>
        <v>-50.340000000000018</v>
      </c>
    </row>
    <row r="43" spans="1:6">
      <c r="A43" s="10">
        <v>17</v>
      </c>
      <c r="B43" s="10">
        <v>181.45766936046022</v>
      </c>
      <c r="C43" s="63">
        <v>-0.65766936046020419</v>
      </c>
      <c r="D43" s="10">
        <v>-3.3999037711627711E-2</v>
      </c>
      <c r="E43">
        <f>Regression!B22</f>
        <v>180.8</v>
      </c>
      <c r="F43">
        <f t="shared" si="0"/>
        <v>5.6599999999999966</v>
      </c>
    </row>
    <row r="44" spans="1:6">
      <c r="A44" s="10">
        <v>18</v>
      </c>
      <c r="B44" s="10">
        <v>180.92899410017066</v>
      </c>
      <c r="C44" s="63">
        <v>-15.828994100170661</v>
      </c>
      <c r="D44" s="10">
        <v>-0.81829958897925537</v>
      </c>
      <c r="E44">
        <f>Regression!B23</f>
        <v>165.1</v>
      </c>
      <c r="F44">
        <f t="shared" si="0"/>
        <v>-10.04000000000002</v>
      </c>
    </row>
    <row r="45" spans="1:6">
      <c r="A45" s="10">
        <v>19</v>
      </c>
      <c r="B45" s="10">
        <v>185.33462126925028</v>
      </c>
      <c r="C45" s="63">
        <v>-22.134621269250289</v>
      </c>
      <c r="D45" s="10">
        <v>-1.1442768486876695</v>
      </c>
      <c r="E45">
        <f>Regression!B24</f>
        <v>163.19999999999999</v>
      </c>
      <c r="F45">
        <f t="shared" si="0"/>
        <v>-11.940000000000026</v>
      </c>
    </row>
    <row r="46" spans="1:6" ht="17" thickBot="1">
      <c r="A46" s="11">
        <v>20</v>
      </c>
      <c r="B46" s="11">
        <v>105.6808820522906</v>
      </c>
      <c r="C46" s="64">
        <v>-29.780882052290593</v>
      </c>
      <c r="D46" s="11">
        <v>-1.5395598348581312</v>
      </c>
      <c r="E46">
        <f>Regression!B25</f>
        <v>75.900000000000006</v>
      </c>
      <c r="F46">
        <f t="shared" si="0"/>
        <v>-99.240000000000009</v>
      </c>
    </row>
  </sheetData>
  <mergeCells count="2">
    <mergeCell ref="H4:H5"/>
    <mergeCell ref="I7:I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Hypothesis Testing</vt:lpstr>
      <vt:lpstr>T-Test</vt:lpstr>
      <vt:lpstr>Regression</vt:lpstr>
      <vt:lpstr>Regr. Results - One Variable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Mortimer</dc:creator>
  <cp:lastModifiedBy>Steven Mortimer</cp:lastModifiedBy>
  <dcterms:created xsi:type="dcterms:W3CDTF">2019-02-18T20:47:31Z</dcterms:created>
  <dcterms:modified xsi:type="dcterms:W3CDTF">2019-02-19T04:23:40Z</dcterms:modified>
</cp:coreProperties>
</file>