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steven.mortimer/darden/club-resources/presentations/Q3-DA-Review/"/>
    </mc:Choice>
  </mc:AlternateContent>
  <xr:revisionPtr revIDLastSave="0" documentId="13_ncr:1_{88984EE1-F842-3441-97EB-168162B96CFC}" xr6:coauthVersionLast="36" xr6:coauthVersionMax="36" xr10:uidLastSave="{00000000-0000-0000-0000-000000000000}"/>
  <bookViews>
    <workbookView xWindow="80" yWindow="460" windowWidth="25440" windowHeight="15540" activeTab="3" xr2:uid="{9999229E-6884-134F-B654-285C0C0826DB}"/>
  </bookViews>
  <sheets>
    <sheet name="Hypothesis Testing" sheetId="1" r:id="rId1"/>
    <sheet name="T-Test" sheetId="4" r:id="rId2"/>
    <sheet name="Regression" sheetId="3" r:id="rId3"/>
    <sheet name="Regr. Results - One Variable" sheetId="9" r:id="rId4"/>
    <sheet name="Regr. Results - Two Variable" sheetId="10" r:id="rId5"/>
  </sheets>
  <calcPr calcId="181029" concurrentCalc="0" concurrentManualCount="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3" l="1"/>
  <c r="C28" i="9"/>
  <c r="B28" i="9"/>
  <c r="A28" i="9"/>
  <c r="B28" i="10"/>
  <c r="C28" i="10"/>
  <c r="C27" i="10"/>
  <c r="B27" i="10"/>
  <c r="A28" i="10"/>
  <c r="A27" i="10"/>
  <c r="C6" i="10"/>
  <c r="C7" i="10"/>
  <c r="C5" i="10"/>
  <c r="E33" i="9"/>
  <c r="E34" i="9"/>
  <c r="E35" i="9"/>
  <c r="E36" i="9"/>
  <c r="E37" i="9"/>
  <c r="E38" i="9"/>
  <c r="E39" i="9"/>
  <c r="E40" i="9"/>
  <c r="E41" i="9"/>
  <c r="E42" i="9"/>
  <c r="E43" i="9"/>
  <c r="E44" i="9"/>
  <c r="E45" i="9"/>
  <c r="E46" i="9"/>
  <c r="E47" i="9"/>
  <c r="E48" i="9"/>
  <c r="E49" i="9"/>
  <c r="E50" i="9"/>
  <c r="E51" i="9"/>
  <c r="E52" i="9"/>
  <c r="G8" i="9"/>
  <c r="G9" i="9"/>
  <c r="I8" i="9"/>
  <c r="G3" i="9"/>
  <c r="H5" i="9"/>
  <c r="F33" i="9"/>
  <c r="F34" i="9"/>
  <c r="F35" i="9"/>
  <c r="F36" i="9"/>
  <c r="F37" i="9"/>
  <c r="F38" i="9"/>
  <c r="F39" i="9"/>
  <c r="F40" i="9"/>
  <c r="F41" i="9"/>
  <c r="F42" i="9"/>
  <c r="F43" i="9"/>
  <c r="F44" i="9"/>
  <c r="F45" i="9"/>
  <c r="F46" i="9"/>
  <c r="F47" i="9"/>
  <c r="F48" i="9"/>
  <c r="F49" i="9"/>
  <c r="F50" i="9"/>
  <c r="F51" i="9"/>
  <c r="F52" i="9"/>
  <c r="G33" i="9"/>
  <c r="H33" i="9"/>
  <c r="G34" i="9"/>
  <c r="H34" i="9"/>
  <c r="G35" i="9"/>
  <c r="H35" i="9"/>
  <c r="G36" i="9"/>
  <c r="H36" i="9"/>
  <c r="G37" i="9"/>
  <c r="H37" i="9"/>
  <c r="G38" i="9"/>
  <c r="H38" i="9"/>
  <c r="G39" i="9"/>
  <c r="H39" i="9"/>
  <c r="G40" i="9"/>
  <c r="H40" i="9"/>
  <c r="G41" i="9"/>
  <c r="H41" i="9"/>
  <c r="G42" i="9"/>
  <c r="H42" i="9"/>
  <c r="G43" i="9"/>
  <c r="H43" i="9"/>
  <c r="G44" i="9"/>
  <c r="H44" i="9"/>
  <c r="G45" i="9"/>
  <c r="H45" i="9"/>
  <c r="G46" i="9"/>
  <c r="H46" i="9"/>
  <c r="G47" i="9"/>
  <c r="H47" i="9"/>
  <c r="G48" i="9"/>
  <c r="H48" i="9"/>
  <c r="G49" i="9"/>
  <c r="H49" i="9"/>
  <c r="G50" i="9"/>
  <c r="H50" i="9"/>
  <c r="G51" i="9"/>
  <c r="H51" i="9"/>
  <c r="G52" i="9"/>
  <c r="H52" i="9"/>
  <c r="G4" i="9"/>
  <c r="O2" i="4"/>
  <c r="J2" i="4"/>
  <c r="B55" i="4"/>
  <c r="J3" i="4"/>
  <c r="J4" i="4"/>
  <c r="O3" i="4"/>
  <c r="O4" i="4"/>
  <c r="B56" i="4"/>
  <c r="B57" i="4"/>
  <c r="B58" i="4"/>
  <c r="B33" i="4"/>
  <c r="B34" i="4"/>
  <c r="B35" i="4"/>
  <c r="B36" i="4"/>
  <c r="B12" i="4"/>
  <c r="B13" i="4"/>
  <c r="B14" i="4"/>
  <c r="B15" i="4"/>
  <c r="B16" i="4"/>
  <c r="B37" i="4"/>
  <c r="B59" i="4"/>
  <c r="B62" i="4"/>
  <c r="B63" i="4"/>
  <c r="B15" i="1"/>
  <c r="B19" i="4"/>
  <c r="B20" i="4"/>
  <c r="B40" i="4"/>
  <c r="B41" i="4"/>
  <c r="B33" i="1"/>
  <c r="B50" i="1"/>
  <c r="B16" i="1"/>
  <c r="B49" i="1"/>
  <c r="B46" i="1"/>
  <c r="B47" i="1"/>
  <c r="B48" i="1"/>
  <c r="B32" i="1"/>
  <c r="B30" i="1"/>
  <c r="B13" i="1"/>
  <c r="B29" i="1"/>
  <c r="B31" i="1"/>
  <c r="B14" i="1"/>
  <c r="M2" i="1"/>
  <c r="M3" i="1"/>
  <c r="B12" i="1"/>
  <c r="H6" i="9"/>
</calcChain>
</file>

<file path=xl/sharedStrings.xml><?xml version="1.0" encoding="utf-8"?>
<sst xmlns="http://schemas.openxmlformats.org/spreadsheetml/2006/main" count="284" uniqueCount="124">
  <si>
    <t>T</t>
  </si>
  <si>
    <t>Darden Students</t>
  </si>
  <si>
    <t>N</t>
  </si>
  <si>
    <t>US Population</t>
  </si>
  <si>
    <t>Null Hypothesis:</t>
  </si>
  <si>
    <t>Alternative Hypothesis:</t>
  </si>
  <si>
    <t>Significance Level (α)</t>
  </si>
  <si>
    <t>–&gt;</t>
  </si>
  <si>
    <r>
      <t>Average (x̄</t>
    </r>
    <r>
      <rPr>
        <vertAlign val="subscript"/>
        <sz val="14"/>
        <color theme="1"/>
        <rFont val="Times New Roman"/>
        <family val="1"/>
      </rPr>
      <t>p</t>
    </r>
    <r>
      <rPr>
        <sz val="14"/>
        <color theme="1"/>
        <rFont val="Times New Roman"/>
        <family val="1"/>
      </rPr>
      <t>)</t>
    </r>
  </si>
  <si>
    <r>
      <t>Average (x̄</t>
    </r>
    <r>
      <rPr>
        <vertAlign val="subscript"/>
        <sz val="14"/>
        <color theme="1"/>
        <rFont val="Times New Roman"/>
        <family val="1"/>
      </rPr>
      <t>d</t>
    </r>
    <r>
      <rPr>
        <sz val="14"/>
        <color theme="1"/>
        <rFont val="Times New Roman"/>
        <family val="1"/>
      </rPr>
      <t>)</t>
    </r>
  </si>
  <si>
    <r>
      <t>Std. Deviation (σ</t>
    </r>
    <r>
      <rPr>
        <vertAlign val="subscript"/>
        <sz val="14"/>
        <color theme="1"/>
        <rFont val="Times New Roman"/>
        <family val="1"/>
      </rPr>
      <t>p</t>
    </r>
    <r>
      <rPr>
        <sz val="14"/>
        <color theme="1"/>
        <rFont val="Times New Roman"/>
        <family val="1"/>
      </rPr>
      <t>)</t>
    </r>
  </si>
  <si>
    <t>Z</t>
  </si>
  <si>
    <r>
      <t>x̄</t>
    </r>
    <r>
      <rPr>
        <vertAlign val="subscript"/>
        <sz val="16"/>
        <color theme="1"/>
        <rFont val="Times New Roman"/>
        <family val="1"/>
      </rPr>
      <t>d</t>
    </r>
    <r>
      <rPr>
        <sz val="16"/>
        <color theme="1"/>
        <rFont val="Times New Roman"/>
        <family val="1"/>
      </rPr>
      <t xml:space="preserve"> = x̄</t>
    </r>
    <r>
      <rPr>
        <vertAlign val="subscript"/>
        <sz val="16"/>
        <color theme="1"/>
        <rFont val="Times New Roman"/>
        <family val="1"/>
      </rPr>
      <t>p</t>
    </r>
  </si>
  <si>
    <r>
      <t>x̄</t>
    </r>
    <r>
      <rPr>
        <vertAlign val="subscript"/>
        <sz val="16"/>
        <color theme="1"/>
        <rFont val="Times New Roman"/>
        <family val="1"/>
      </rPr>
      <t>d</t>
    </r>
    <r>
      <rPr>
        <sz val="16"/>
        <color theme="1"/>
        <rFont val="Times New Roman"/>
        <family val="1"/>
      </rPr>
      <t xml:space="preserve"> ≠ x̄</t>
    </r>
    <r>
      <rPr>
        <vertAlign val="subscript"/>
        <sz val="16"/>
        <color theme="1"/>
        <rFont val="Times New Roman"/>
        <family val="1"/>
      </rPr>
      <t>p</t>
    </r>
  </si>
  <si>
    <r>
      <t>x̄</t>
    </r>
    <r>
      <rPr>
        <vertAlign val="subscript"/>
        <sz val="16"/>
        <color theme="1"/>
        <rFont val="Times New Roman"/>
        <family val="1"/>
      </rPr>
      <t>d</t>
    </r>
    <r>
      <rPr>
        <sz val="16"/>
        <color theme="1"/>
        <rFont val="Times New Roman"/>
        <family val="1"/>
      </rPr>
      <t xml:space="preserve"> - x̄</t>
    </r>
    <r>
      <rPr>
        <vertAlign val="subscript"/>
        <sz val="16"/>
        <color theme="1"/>
        <rFont val="Times New Roman"/>
        <family val="1"/>
      </rPr>
      <t>p</t>
    </r>
    <r>
      <rPr>
        <sz val="16"/>
        <color theme="1"/>
        <rFont val="Times New Roman"/>
        <family val="1"/>
      </rPr>
      <t xml:space="preserve"> = 0</t>
    </r>
  </si>
  <si>
    <t>Test Statistic:</t>
  </si>
  <si>
    <t>Difference</t>
  </si>
  <si>
    <r>
      <rPr>
        <i/>
        <sz val="14"/>
        <color theme="1"/>
        <rFont val="Times New Roman"/>
        <family val="1"/>
      </rPr>
      <t>p</t>
    </r>
    <r>
      <rPr>
        <sz val="14"/>
        <color theme="1"/>
        <rFont val="Times New Roman"/>
        <family val="1"/>
      </rPr>
      <t>-value</t>
    </r>
  </si>
  <si>
    <t>&lt;–</t>
  </si>
  <si>
    <t>two-tailed</t>
  </si>
  <si>
    <t>Standard Error</t>
  </si>
  <si>
    <t>Variable 1</t>
  </si>
  <si>
    <t>Variable 2</t>
  </si>
  <si>
    <t>Mean</t>
  </si>
  <si>
    <t>Observations</t>
  </si>
  <si>
    <t>Hypothesized Mean Difference</t>
  </si>
  <si>
    <r>
      <t>x̄</t>
    </r>
    <r>
      <rPr>
        <vertAlign val="subscript"/>
        <sz val="16"/>
        <color theme="1"/>
        <rFont val="Times New Roman"/>
        <family val="1"/>
      </rPr>
      <t>d</t>
    </r>
    <r>
      <rPr>
        <sz val="16"/>
        <color theme="1"/>
        <rFont val="Times New Roman"/>
        <family val="1"/>
      </rPr>
      <t xml:space="preserve"> &gt; x̄</t>
    </r>
    <r>
      <rPr>
        <vertAlign val="subscript"/>
        <sz val="16"/>
        <color theme="1"/>
        <rFont val="Times New Roman"/>
        <family val="1"/>
      </rPr>
      <t>p</t>
    </r>
  </si>
  <si>
    <t>one-tailed (top tail)</t>
  </si>
  <si>
    <r>
      <t xml:space="preserve">Are Darden students </t>
    </r>
    <r>
      <rPr>
        <b/>
        <i/>
        <sz val="16"/>
        <color theme="1"/>
        <rFont val="Times New Roman"/>
        <family val="1"/>
      </rPr>
      <t>taller</t>
    </r>
    <r>
      <rPr>
        <i/>
        <sz val="16"/>
        <color theme="1"/>
        <rFont val="Times New Roman"/>
        <family val="1"/>
      </rPr>
      <t xml:space="preserve"> than the rest of the US population?</t>
    </r>
  </si>
  <si>
    <r>
      <t xml:space="preserve">Are Darden students </t>
    </r>
    <r>
      <rPr>
        <b/>
        <i/>
        <sz val="16"/>
        <color theme="1"/>
        <rFont val="Times New Roman"/>
        <family val="1"/>
      </rPr>
      <t>shorter</t>
    </r>
    <r>
      <rPr>
        <i/>
        <sz val="16"/>
        <color theme="1"/>
        <rFont val="Times New Roman"/>
        <family val="1"/>
      </rPr>
      <t xml:space="preserve"> than the rest of the US population?</t>
    </r>
  </si>
  <si>
    <r>
      <t xml:space="preserve">Are Darden students a </t>
    </r>
    <r>
      <rPr>
        <b/>
        <i/>
        <sz val="16"/>
        <color theme="1"/>
        <rFont val="Times New Roman"/>
        <family val="1"/>
      </rPr>
      <t>different</t>
    </r>
    <r>
      <rPr>
        <i/>
        <sz val="16"/>
        <color theme="1"/>
        <rFont val="Times New Roman"/>
        <family val="1"/>
      </rPr>
      <t xml:space="preserve"> height than the rest of the US population?</t>
    </r>
  </si>
  <si>
    <r>
      <t>x̄</t>
    </r>
    <r>
      <rPr>
        <vertAlign val="subscript"/>
        <sz val="16"/>
        <color theme="1"/>
        <rFont val="Times New Roman"/>
        <family val="1"/>
      </rPr>
      <t>d</t>
    </r>
    <r>
      <rPr>
        <sz val="16"/>
        <color theme="1"/>
        <rFont val="Times New Roman"/>
        <family val="1"/>
      </rPr>
      <t xml:space="preserve"> &lt; x̄</t>
    </r>
    <r>
      <rPr>
        <vertAlign val="subscript"/>
        <sz val="16"/>
        <color theme="1"/>
        <rFont val="Times New Roman"/>
        <family val="1"/>
      </rPr>
      <t>p</t>
    </r>
  </si>
  <si>
    <t>one-tailed (bottom tail)</t>
  </si>
  <si>
    <t>Wharton Students</t>
  </si>
  <si>
    <r>
      <t>x̄</t>
    </r>
    <r>
      <rPr>
        <vertAlign val="subscript"/>
        <sz val="16"/>
        <color theme="1"/>
        <rFont val="Times New Roman"/>
        <family val="1"/>
      </rPr>
      <t>d</t>
    </r>
    <r>
      <rPr>
        <sz val="16"/>
        <color theme="1"/>
        <rFont val="Times New Roman"/>
        <family val="1"/>
      </rPr>
      <t xml:space="preserve"> = x̄</t>
    </r>
    <r>
      <rPr>
        <vertAlign val="subscript"/>
        <sz val="16"/>
        <color theme="1"/>
        <rFont val="Times New Roman"/>
        <family val="1"/>
      </rPr>
      <t>w</t>
    </r>
  </si>
  <si>
    <r>
      <t>x̄</t>
    </r>
    <r>
      <rPr>
        <vertAlign val="subscript"/>
        <sz val="16"/>
        <color theme="1"/>
        <rFont val="Times New Roman"/>
        <family val="1"/>
      </rPr>
      <t>d</t>
    </r>
    <r>
      <rPr>
        <sz val="16"/>
        <color theme="1"/>
        <rFont val="Times New Roman"/>
        <family val="1"/>
      </rPr>
      <t xml:space="preserve"> - x̄</t>
    </r>
    <r>
      <rPr>
        <vertAlign val="subscript"/>
        <sz val="16"/>
        <color theme="1"/>
        <rFont val="Times New Roman"/>
        <family val="1"/>
      </rPr>
      <t>w</t>
    </r>
    <r>
      <rPr>
        <sz val="16"/>
        <color theme="1"/>
        <rFont val="Times New Roman"/>
        <family val="1"/>
      </rPr>
      <t xml:space="preserve"> = 0</t>
    </r>
  </si>
  <si>
    <t>Standard Error of Diff.</t>
  </si>
  <si>
    <t>Standard Error of Diff</t>
  </si>
  <si>
    <r>
      <t>Average (x̄</t>
    </r>
    <r>
      <rPr>
        <vertAlign val="subscript"/>
        <sz val="14"/>
        <color theme="1"/>
        <rFont val="Times New Roman"/>
        <family val="1"/>
      </rPr>
      <t>w</t>
    </r>
    <r>
      <rPr>
        <sz val="14"/>
        <color theme="1"/>
        <rFont val="Times New Roman"/>
        <family val="1"/>
      </rPr>
      <t>)</t>
    </r>
  </si>
  <si>
    <r>
      <t>Std. Deviation (σ</t>
    </r>
    <r>
      <rPr>
        <vertAlign val="subscript"/>
        <sz val="14"/>
        <color theme="1"/>
        <rFont val="Times New Roman"/>
        <family val="1"/>
      </rPr>
      <t>w</t>
    </r>
    <r>
      <rPr>
        <sz val="14"/>
        <color theme="1"/>
        <rFont val="Times New Roman"/>
        <family val="1"/>
      </rPr>
      <t>)</t>
    </r>
  </si>
  <si>
    <r>
      <t>Std. Deviation (σ</t>
    </r>
    <r>
      <rPr>
        <vertAlign val="subscript"/>
        <sz val="14"/>
        <color theme="1"/>
        <rFont val="Times New Roman"/>
        <family val="1"/>
      </rPr>
      <t>d</t>
    </r>
    <r>
      <rPr>
        <sz val="14"/>
        <color theme="1"/>
        <rFont val="Times New Roman"/>
        <family val="1"/>
      </rPr>
      <t>)</t>
    </r>
  </si>
  <si>
    <t>USING T-DISTRIBUTION</t>
  </si>
  <si>
    <t>Significant?</t>
  </si>
  <si>
    <r>
      <t xml:space="preserve">Are Darden students a </t>
    </r>
    <r>
      <rPr>
        <b/>
        <i/>
        <sz val="16"/>
        <color theme="1"/>
        <rFont val="Times New Roman"/>
        <family val="1"/>
      </rPr>
      <t>different</t>
    </r>
    <r>
      <rPr>
        <i/>
        <sz val="16"/>
        <color theme="1"/>
        <rFont val="Times New Roman"/>
        <family val="1"/>
      </rPr>
      <t xml:space="preserve"> height than Wharton students?</t>
    </r>
  </si>
  <si>
    <r>
      <t>x̄</t>
    </r>
    <r>
      <rPr>
        <vertAlign val="subscript"/>
        <sz val="16"/>
        <color theme="1"/>
        <rFont val="Times New Roman"/>
        <family val="1"/>
      </rPr>
      <t>d</t>
    </r>
    <r>
      <rPr>
        <sz val="16"/>
        <color theme="1"/>
        <rFont val="Times New Roman"/>
        <family val="1"/>
      </rPr>
      <t xml:space="preserve"> ≠ x̄</t>
    </r>
    <r>
      <rPr>
        <vertAlign val="subscript"/>
        <sz val="16"/>
        <color theme="1"/>
        <rFont val="Times New Roman"/>
        <family val="1"/>
      </rPr>
      <t>w</t>
    </r>
  </si>
  <si>
    <r>
      <t xml:space="preserve">Are Darden students </t>
    </r>
    <r>
      <rPr>
        <b/>
        <i/>
        <sz val="16"/>
        <color theme="1"/>
        <rFont val="Times New Roman"/>
        <family val="1"/>
      </rPr>
      <t>taller</t>
    </r>
    <r>
      <rPr>
        <i/>
        <sz val="16"/>
        <color theme="1"/>
        <rFont val="Times New Roman"/>
        <family val="1"/>
      </rPr>
      <t xml:space="preserve"> than Wharton students?</t>
    </r>
  </si>
  <si>
    <r>
      <t xml:space="preserve">Are Darden students </t>
    </r>
    <r>
      <rPr>
        <b/>
        <i/>
        <sz val="16"/>
        <color theme="1"/>
        <rFont val="Times New Roman"/>
        <family val="1"/>
      </rPr>
      <t>shorter</t>
    </r>
    <r>
      <rPr>
        <i/>
        <sz val="16"/>
        <color theme="1"/>
        <rFont val="Times New Roman"/>
        <family val="1"/>
      </rPr>
      <t xml:space="preserve"> than Wharton students?</t>
    </r>
  </si>
  <si>
    <t>USING Z-DISTRIBUTION</t>
  </si>
  <si>
    <r>
      <t>x̄</t>
    </r>
    <r>
      <rPr>
        <vertAlign val="subscript"/>
        <sz val="16"/>
        <color theme="1"/>
        <rFont val="Times New Roman"/>
        <family val="1"/>
      </rPr>
      <t>d</t>
    </r>
    <r>
      <rPr>
        <sz val="16"/>
        <color theme="1"/>
        <rFont val="Times New Roman"/>
        <family val="1"/>
      </rPr>
      <t xml:space="preserve"> ≤ x̄</t>
    </r>
    <r>
      <rPr>
        <vertAlign val="subscript"/>
        <sz val="16"/>
        <color theme="1"/>
        <rFont val="Times New Roman"/>
        <family val="1"/>
      </rPr>
      <t>p</t>
    </r>
  </si>
  <si>
    <r>
      <t>x̄</t>
    </r>
    <r>
      <rPr>
        <vertAlign val="subscript"/>
        <sz val="16"/>
        <color theme="1"/>
        <rFont val="Times New Roman"/>
        <family val="1"/>
      </rPr>
      <t>d</t>
    </r>
    <r>
      <rPr>
        <sz val="16"/>
        <color theme="1"/>
        <rFont val="Times New Roman"/>
        <family val="1"/>
      </rPr>
      <t xml:space="preserve"> - x̄</t>
    </r>
    <r>
      <rPr>
        <vertAlign val="subscript"/>
        <sz val="16"/>
        <color theme="1"/>
        <rFont val="Times New Roman"/>
        <family val="1"/>
      </rPr>
      <t>p</t>
    </r>
    <r>
      <rPr>
        <sz val="16"/>
        <color theme="1"/>
        <rFont val="Times New Roman"/>
        <family val="1"/>
      </rPr>
      <t xml:space="preserve"> ≤ 0</t>
    </r>
  </si>
  <si>
    <r>
      <t>x̄</t>
    </r>
    <r>
      <rPr>
        <vertAlign val="subscript"/>
        <sz val="16"/>
        <color theme="1"/>
        <rFont val="Times New Roman"/>
        <family val="1"/>
      </rPr>
      <t>d</t>
    </r>
    <r>
      <rPr>
        <sz val="16"/>
        <color theme="1"/>
        <rFont val="Times New Roman"/>
        <family val="1"/>
      </rPr>
      <t xml:space="preserve"> ≥ x̄</t>
    </r>
    <r>
      <rPr>
        <vertAlign val="subscript"/>
        <sz val="16"/>
        <color theme="1"/>
        <rFont val="Times New Roman"/>
        <family val="1"/>
      </rPr>
      <t>p</t>
    </r>
  </si>
  <si>
    <r>
      <t>x̄</t>
    </r>
    <r>
      <rPr>
        <vertAlign val="subscript"/>
        <sz val="16"/>
        <color theme="1"/>
        <rFont val="Times New Roman"/>
        <family val="1"/>
      </rPr>
      <t>d</t>
    </r>
    <r>
      <rPr>
        <sz val="16"/>
        <color theme="1"/>
        <rFont val="Times New Roman"/>
        <family val="1"/>
      </rPr>
      <t xml:space="preserve"> - x̄</t>
    </r>
    <r>
      <rPr>
        <vertAlign val="subscript"/>
        <sz val="16"/>
        <color theme="1"/>
        <rFont val="Times New Roman"/>
        <family val="1"/>
      </rPr>
      <t>p</t>
    </r>
    <r>
      <rPr>
        <sz val="16"/>
        <color theme="1"/>
        <rFont val="Times New Roman"/>
        <family val="1"/>
      </rPr>
      <t xml:space="preserve"> ≥ 0</t>
    </r>
  </si>
  <si>
    <r>
      <t>x̄</t>
    </r>
    <r>
      <rPr>
        <vertAlign val="subscript"/>
        <sz val="16"/>
        <color theme="1"/>
        <rFont val="Times New Roman"/>
        <family val="1"/>
      </rPr>
      <t xml:space="preserve">d </t>
    </r>
    <r>
      <rPr>
        <sz val="16"/>
        <color theme="1"/>
        <rFont val="Times New Roman"/>
        <family val="1"/>
      </rPr>
      <t>&lt;</t>
    </r>
    <r>
      <rPr>
        <vertAlign val="subscript"/>
        <sz val="16"/>
        <color theme="1"/>
        <rFont val="Times New Roman"/>
        <family val="1"/>
      </rPr>
      <t xml:space="preserve"> </t>
    </r>
    <r>
      <rPr>
        <sz val="16"/>
        <color theme="1"/>
        <rFont val="Times New Roman"/>
        <family val="1"/>
      </rPr>
      <t>x̄</t>
    </r>
    <r>
      <rPr>
        <vertAlign val="subscript"/>
        <sz val="16"/>
        <color theme="1"/>
        <rFont val="Times New Roman"/>
        <family val="1"/>
      </rPr>
      <t>w</t>
    </r>
  </si>
  <si>
    <r>
      <t>x̄</t>
    </r>
    <r>
      <rPr>
        <vertAlign val="subscript"/>
        <sz val="16"/>
        <color theme="1"/>
        <rFont val="Times New Roman"/>
        <family val="1"/>
      </rPr>
      <t>d</t>
    </r>
    <r>
      <rPr>
        <sz val="16"/>
        <color theme="1"/>
        <rFont val="Times New Roman"/>
        <family val="1"/>
      </rPr>
      <t xml:space="preserve"> ≥ x̄</t>
    </r>
    <r>
      <rPr>
        <vertAlign val="subscript"/>
        <sz val="16"/>
        <color theme="1"/>
        <rFont val="Times New Roman"/>
        <family val="1"/>
      </rPr>
      <t>w</t>
    </r>
  </si>
  <si>
    <r>
      <t>x̄</t>
    </r>
    <r>
      <rPr>
        <vertAlign val="subscript"/>
        <sz val="16"/>
        <color theme="1"/>
        <rFont val="Times New Roman"/>
        <family val="1"/>
      </rPr>
      <t>d</t>
    </r>
    <r>
      <rPr>
        <sz val="16"/>
        <color theme="1"/>
        <rFont val="Times New Roman"/>
        <family val="1"/>
      </rPr>
      <t xml:space="preserve"> - x̄</t>
    </r>
    <r>
      <rPr>
        <vertAlign val="subscript"/>
        <sz val="16"/>
        <color theme="1"/>
        <rFont val="Times New Roman"/>
        <family val="1"/>
      </rPr>
      <t>w</t>
    </r>
    <r>
      <rPr>
        <sz val="16"/>
        <color theme="1"/>
        <rFont val="Times New Roman"/>
        <family val="1"/>
      </rPr>
      <t xml:space="preserve"> ≥ 0</t>
    </r>
  </si>
  <si>
    <r>
      <t>x̄</t>
    </r>
    <r>
      <rPr>
        <vertAlign val="subscript"/>
        <sz val="16"/>
        <color theme="1"/>
        <rFont val="Times New Roman"/>
        <family val="1"/>
      </rPr>
      <t>d</t>
    </r>
    <r>
      <rPr>
        <sz val="16"/>
        <color theme="1"/>
        <rFont val="Times New Roman"/>
        <family val="1"/>
      </rPr>
      <t xml:space="preserve"> ≤ x̄</t>
    </r>
    <r>
      <rPr>
        <vertAlign val="subscript"/>
        <sz val="16"/>
        <color theme="1"/>
        <rFont val="Times New Roman"/>
        <family val="1"/>
      </rPr>
      <t>w</t>
    </r>
  </si>
  <si>
    <r>
      <t>x̄</t>
    </r>
    <r>
      <rPr>
        <vertAlign val="subscript"/>
        <sz val="16"/>
        <color theme="1"/>
        <rFont val="Times New Roman"/>
        <family val="1"/>
      </rPr>
      <t>d</t>
    </r>
    <r>
      <rPr>
        <sz val="16"/>
        <color theme="1"/>
        <rFont val="Times New Roman"/>
        <family val="1"/>
      </rPr>
      <t xml:space="preserve"> - x̄</t>
    </r>
    <r>
      <rPr>
        <vertAlign val="subscript"/>
        <sz val="16"/>
        <color theme="1"/>
        <rFont val="Times New Roman"/>
        <family val="1"/>
      </rPr>
      <t>w</t>
    </r>
    <r>
      <rPr>
        <sz val="16"/>
        <color theme="1"/>
        <rFont val="Times New Roman"/>
        <family val="1"/>
      </rPr>
      <t xml:space="preserve"> ≤ 0</t>
    </r>
  </si>
  <si>
    <r>
      <t>x̄</t>
    </r>
    <r>
      <rPr>
        <vertAlign val="subscript"/>
        <sz val="16"/>
        <color theme="1"/>
        <rFont val="Times New Roman"/>
        <family val="1"/>
      </rPr>
      <t xml:space="preserve">d </t>
    </r>
    <r>
      <rPr>
        <sz val="16"/>
        <color theme="1"/>
        <rFont val="Times New Roman"/>
        <family val="1"/>
      </rPr>
      <t>&gt; x̄</t>
    </r>
    <r>
      <rPr>
        <vertAlign val="subscript"/>
        <sz val="16"/>
        <color theme="1"/>
        <rFont val="Times New Roman"/>
        <family val="1"/>
      </rPr>
      <t>w</t>
    </r>
  </si>
  <si>
    <t>assuming unequal variances</t>
  </si>
  <si>
    <t>A sample of 25 Darden students measured 1 inch taller than population, that’s pretty good but not a big enough difference to be significant</t>
  </si>
  <si>
    <t>t-Test: Two-Sample Assuming Unequal Variances</t>
  </si>
  <si>
    <t>Variance</t>
  </si>
  <si>
    <t>df</t>
  </si>
  <si>
    <t>t Stat</t>
  </si>
  <si>
    <t>P(T&lt;=t) one-tail</t>
  </si>
  <si>
    <t>t Critical one-tail</t>
  </si>
  <si>
    <t>P(T&lt;=t) two-tail</t>
  </si>
  <si>
    <t>t Critical two-tail</t>
  </si>
  <si>
    <t>F</t>
  </si>
  <si>
    <t>EXCEL DATA ANALYSIS RESULTS</t>
  </si>
  <si>
    <t>Remember, a high p-value means not enough evidence to reject the null. In this case it makes sense that we do not find enough evidence to prove Darden students are shorter because their average is 1 inch taller!</t>
  </si>
  <si>
    <t>Remember, a high p-value means not enough evidence to reject the null. In this case it makes sense that we do not find enough evidence to prove Darden students are shorter because their average is 2 inches taller!</t>
  </si>
  <si>
    <t>Advertising (in millions)</t>
  </si>
  <si>
    <t>Sales (in millions)</t>
  </si>
  <si>
    <t>Advertising Method</t>
  </si>
  <si>
    <t>Method A</t>
  </si>
  <si>
    <t>Method B</t>
  </si>
  <si>
    <t>Is Advertsing method "A" better than method "B"?</t>
  </si>
  <si>
    <t>How much will we sell if we are running method "B" with an advertising budget of $50M</t>
  </si>
  <si>
    <t>How is advertising related to sales?</t>
  </si>
  <si>
    <t>SUMMARY OUTPUT</t>
  </si>
  <si>
    <t>Regression Statistics</t>
  </si>
  <si>
    <t>Multiple R</t>
  </si>
  <si>
    <t>R Square</t>
  </si>
  <si>
    <t>Adjusted R Square</t>
  </si>
  <si>
    <t>ANOVA</t>
  </si>
  <si>
    <t>Regression</t>
  </si>
  <si>
    <t>Residual</t>
  </si>
  <si>
    <t>Total</t>
  </si>
  <si>
    <t>Intercept</t>
  </si>
  <si>
    <t>SS</t>
  </si>
  <si>
    <t>MS</t>
  </si>
  <si>
    <t>Significance F</t>
  </si>
  <si>
    <t>Coefficients</t>
  </si>
  <si>
    <t>P-value</t>
  </si>
  <si>
    <t>Lower 95%</t>
  </si>
  <si>
    <t>Upper 95%</t>
  </si>
  <si>
    <t>Lower 95.0%</t>
  </si>
  <si>
    <t>Upper 95.0%</t>
  </si>
  <si>
    <t>RESIDUAL OUTPUT</t>
  </si>
  <si>
    <t>Observation</t>
  </si>
  <si>
    <t>Predicted Sales (in millions)</t>
  </si>
  <si>
    <t>Residuals</t>
  </si>
  <si>
    <t>Standard Residuals</t>
  </si>
  <si>
    <t>Actual Sales (in millions)</t>
  </si>
  <si>
    <t>Errors in Data</t>
  </si>
  <si>
    <t xml:space="preserve"> = .67764</t>
  </si>
  <si>
    <t>Residuals Squared</t>
  </si>
  <si>
    <t>(Errors in Data)^2</t>
  </si>
  <si>
    <t xml:space="preserve"> = .69460</t>
  </si>
  <si>
    <t xml:space="preserve">1 – </t>
  </si>
  <si>
    <t>=</t>
  </si>
  <si>
    <t>One Variable Regression…</t>
  </si>
  <si>
    <t>SIGNIFICANT?</t>
  </si>
  <si>
    <t>DIRECTION</t>
  </si>
  <si>
    <t>REGRESSION FORMULA</t>
  </si>
  <si>
    <t>INTERPRETATION</t>
  </si>
  <si>
    <t>ASSUMPTION CHECKING</t>
  </si>
  <si>
    <t>The coefficient for Method B is negative and statistcally significant, meaning that, even account for the advertising spend, sales are lower when Method B is employed.</t>
  </si>
  <si>
    <t>Our regression formula indicates that estimated sales are $164.5 million when running Method B with an advertising budget of $50 million.</t>
  </si>
  <si>
    <r>
      <t>There is statistically significant evidence that advertising is positively related to sales (</t>
    </r>
    <r>
      <rPr>
        <i/>
        <sz val="14"/>
        <color theme="1"/>
        <rFont val="Times New Roman"/>
        <family val="1"/>
      </rPr>
      <t xml:space="preserve">p </t>
    </r>
    <r>
      <rPr>
        <sz val="14"/>
        <color theme="1"/>
        <rFont val="Times New Roman"/>
        <family val="1"/>
      </rPr>
      <t>&lt; .0001). This means that additional advertising usually leads to higher sales.</t>
    </r>
  </si>
  <si>
    <t>By all of these measures, the two-variable model is better!</t>
  </si>
  <si>
    <t>t-distribution</t>
  </si>
  <si>
    <t>normal distribution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</si>
</sst>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0.0000000"/>
    <numFmt numFmtId="165" formatCode="0.00000"/>
    <numFmt numFmtId="166" formatCode="0.0000"/>
    <numFmt numFmtId="167" formatCode="0.0"/>
    <numFmt numFmtId="168" formatCode="0.00000000000000"/>
    <numFmt numFmtId="169" formatCode="0.000"/>
    <numFmt numFmtId="170" formatCode="0.000000"/>
    <numFmt numFmtId="179" formatCode="0.000000000"/>
  </numFmts>
  <fonts count="17">
    <font>
      <sz val="12"/>
      <color theme="1"/>
      <name val="Calibri"/>
      <family val="2"/>
      <scheme val="minor"/>
    </font>
    <font>
      <sz val="12"/>
      <color theme="1"/>
      <name val="Calibri"/>
      <family val="2"/>
      <scheme val="minor"/>
    </font>
    <font>
      <i/>
      <sz val="12"/>
      <color theme="1"/>
      <name val="Calibri"/>
      <family val="2"/>
      <scheme val="minor"/>
    </font>
    <font>
      <sz val="14"/>
      <color theme="1"/>
      <name val="Calibri"/>
      <family val="2"/>
      <scheme val="minor"/>
    </font>
    <font>
      <i/>
      <sz val="14"/>
      <color theme="1"/>
      <name val="Times New Roman"/>
      <family val="1"/>
    </font>
    <font>
      <sz val="14"/>
      <color theme="1"/>
      <name val="Times New Roman"/>
      <family val="1"/>
    </font>
    <font>
      <b/>
      <i/>
      <sz val="14"/>
      <color theme="1"/>
      <name val="Times New Roman"/>
      <family val="1"/>
    </font>
    <font>
      <vertAlign val="subscript"/>
      <sz val="14"/>
      <color theme="1"/>
      <name val="Times New Roman"/>
      <family val="1"/>
    </font>
    <font>
      <sz val="16"/>
      <color theme="1"/>
      <name val="Times New Roman"/>
      <family val="1"/>
    </font>
    <font>
      <vertAlign val="subscript"/>
      <sz val="16"/>
      <color theme="1"/>
      <name val="Times New Roman"/>
      <family val="1"/>
    </font>
    <font>
      <b/>
      <sz val="16"/>
      <color theme="1"/>
      <name val="Calibri"/>
      <family val="2"/>
    </font>
    <font>
      <i/>
      <sz val="16"/>
      <color theme="1"/>
      <name val="Times New Roman"/>
      <family val="1"/>
    </font>
    <font>
      <b/>
      <i/>
      <sz val="16"/>
      <color theme="1"/>
      <name val="Times New Roman"/>
      <family val="1"/>
    </font>
    <font>
      <b/>
      <sz val="14"/>
      <color theme="1"/>
      <name val="Times New Roman"/>
      <family val="1"/>
    </font>
    <font>
      <sz val="18"/>
      <color theme="1"/>
      <name val="Cambria Math"/>
      <family val="1"/>
    </font>
    <font>
      <b/>
      <sz val="16"/>
      <color theme="1"/>
      <name val="Calibri"/>
      <family val="2"/>
      <scheme val="minor"/>
    </font>
    <font>
      <b/>
      <sz val="16"/>
      <color theme="1"/>
      <name val="Times New Roman"/>
      <family val="1"/>
    </font>
  </fonts>
  <fills count="5">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s>
  <borders count="1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bottom/>
      <diagonal/>
    </border>
  </borders>
  <cellStyleXfs count="2">
    <xf numFmtId="0" fontId="0" fillId="0" borderId="0"/>
    <xf numFmtId="43" fontId="1" fillId="0" borderId="0" applyFont="0" applyFill="0" applyBorder="0" applyAlignment="0" applyProtection="0"/>
  </cellStyleXfs>
  <cellXfs count="101">
    <xf numFmtId="0" fontId="0" fillId="0" borderId="0" xfId="0"/>
    <xf numFmtId="167" fontId="0" fillId="0" borderId="0" xfId="0" applyNumberFormat="1"/>
    <xf numFmtId="0" fontId="4" fillId="0" borderId="0" xfId="0" applyFont="1" applyFill="1" applyAlignment="1">
      <alignment horizontal="center" vertical="center" wrapText="1"/>
    </xf>
    <xf numFmtId="0" fontId="5" fillId="0" borderId="0" xfId="0" applyFont="1"/>
    <xf numFmtId="0" fontId="6" fillId="0" borderId="1" xfId="0" applyFont="1" applyBorder="1"/>
    <xf numFmtId="167" fontId="5" fillId="0" borderId="0" xfId="0" applyNumberFormat="1" applyFont="1"/>
    <xf numFmtId="0" fontId="8" fillId="0" borderId="0" xfId="0" applyFont="1" applyAlignment="1">
      <alignment horizontal="center"/>
    </xf>
    <xf numFmtId="167" fontId="5" fillId="0" borderId="0" xfId="0" applyNumberFormat="1" applyFont="1" applyAlignment="1">
      <alignment horizontal="center"/>
    </xf>
    <xf numFmtId="166" fontId="5" fillId="0" borderId="0" xfId="0" applyNumberFormat="1" applyFont="1"/>
    <xf numFmtId="0" fontId="6" fillId="0" borderId="1" xfId="0" applyFont="1" applyBorder="1" applyAlignment="1">
      <alignment horizontal="center"/>
    </xf>
    <xf numFmtId="0" fontId="0" fillId="0" borderId="0" xfId="0" applyFill="1" applyBorder="1" applyAlignment="1"/>
    <xf numFmtId="0" fontId="0" fillId="0" borderId="8" xfId="0" applyFill="1" applyBorder="1" applyAlignment="1"/>
    <xf numFmtId="0" fontId="2" fillId="0" borderId="9" xfId="0" applyFont="1" applyFill="1" applyBorder="1" applyAlignment="1">
      <alignment horizontal="center"/>
    </xf>
    <xf numFmtId="0" fontId="6" fillId="0" borderId="0" xfId="0" applyFont="1" applyBorder="1" applyAlignment="1">
      <alignment horizontal="center"/>
    </xf>
    <xf numFmtId="0" fontId="13" fillId="0" borderId="0" xfId="0" applyFont="1"/>
    <xf numFmtId="0" fontId="4" fillId="0" borderId="10" xfId="0" applyFont="1" applyBorder="1" applyAlignment="1">
      <alignment vertical="center" wrapText="1"/>
    </xf>
    <xf numFmtId="0" fontId="4" fillId="0" borderId="0" xfId="0" applyFont="1" applyBorder="1" applyAlignment="1">
      <alignment vertical="center" wrapText="1"/>
    </xf>
    <xf numFmtId="0" fontId="5" fillId="0" borderId="11" xfId="0" applyFont="1" applyBorder="1"/>
    <xf numFmtId="0" fontId="5" fillId="0" borderId="10" xfId="0" applyFont="1" applyBorder="1"/>
    <xf numFmtId="0" fontId="8" fillId="0" borderId="0" xfId="0" applyFont="1" applyBorder="1" applyAlignment="1">
      <alignment horizontal="center"/>
    </xf>
    <xf numFmtId="0" fontId="10" fillId="0" borderId="0" xfId="0" applyFont="1" applyBorder="1" applyAlignment="1">
      <alignment horizontal="center"/>
    </xf>
    <xf numFmtId="0" fontId="8" fillId="0" borderId="11" xfId="0" applyFont="1" applyBorder="1" applyAlignment="1">
      <alignment horizontal="center"/>
    </xf>
    <xf numFmtId="0" fontId="5" fillId="0" borderId="0" xfId="0" applyFont="1" applyBorder="1" applyAlignment="1">
      <alignment horizontal="center"/>
    </xf>
    <xf numFmtId="0" fontId="5" fillId="0" borderId="0" xfId="0" applyFont="1" applyBorder="1"/>
    <xf numFmtId="0" fontId="5" fillId="0" borderId="10" xfId="0" applyFont="1" applyBorder="1" applyAlignment="1">
      <alignment horizontal="right" vertical="center"/>
    </xf>
    <xf numFmtId="167" fontId="5" fillId="0" borderId="0" xfId="0" applyNumberFormat="1" applyFont="1" applyBorder="1"/>
    <xf numFmtId="0" fontId="4" fillId="0" borderId="10" xfId="0" applyFont="1" applyBorder="1" applyAlignment="1"/>
    <xf numFmtId="0" fontId="5" fillId="0" borderId="10" xfId="0" applyFont="1" applyBorder="1" applyAlignment="1"/>
    <xf numFmtId="0" fontId="13" fillId="0" borderId="10" xfId="0" applyFont="1" applyBorder="1"/>
    <xf numFmtId="0" fontId="5" fillId="0" borderId="6" xfId="0" applyFont="1" applyBorder="1" applyAlignment="1"/>
    <xf numFmtId="165" fontId="5" fillId="0" borderId="1" xfId="0" applyNumberFormat="1" applyFont="1" applyBorder="1"/>
    <xf numFmtId="0" fontId="10" fillId="0" borderId="1" xfId="0" applyFont="1" applyBorder="1" applyAlignment="1">
      <alignment horizontal="center"/>
    </xf>
    <xf numFmtId="0" fontId="5" fillId="0" borderId="7" xfId="0" applyFont="1" applyBorder="1"/>
    <xf numFmtId="0" fontId="5" fillId="0" borderId="0" xfId="0" applyFont="1" applyBorder="1" applyAlignment="1">
      <alignment horizontal="center" vertical="center"/>
    </xf>
    <xf numFmtId="167" fontId="5" fillId="0" borderId="11" xfId="0" applyNumberFormat="1" applyFont="1" applyBorder="1"/>
    <xf numFmtId="0" fontId="4" fillId="0" borderId="10" xfId="0" applyFont="1" applyBorder="1" applyAlignment="1">
      <alignment horizontal="left"/>
    </xf>
    <xf numFmtId="0" fontId="5" fillId="0" borderId="10" xfId="0" applyFont="1" applyBorder="1" applyAlignment="1">
      <alignment horizontal="left"/>
    </xf>
    <xf numFmtId="0" fontId="5" fillId="0" borderId="6" xfId="0" applyFont="1" applyBorder="1"/>
    <xf numFmtId="0" fontId="5" fillId="0" borderId="1" xfId="0" applyFont="1" applyBorder="1" applyAlignment="1">
      <alignment horizontal="center"/>
    </xf>
    <xf numFmtId="0" fontId="5" fillId="0" borderId="1" xfId="0" applyFont="1" applyBorder="1"/>
    <xf numFmtId="166" fontId="5" fillId="0" borderId="0" xfId="0" applyNumberFormat="1" applyFont="1" applyBorder="1"/>
    <xf numFmtId="168" fontId="5" fillId="0" borderId="0" xfId="0" applyNumberFormat="1" applyFont="1"/>
    <xf numFmtId="0" fontId="5" fillId="0" borderId="10" xfId="0" applyFont="1" applyBorder="1" applyAlignment="1">
      <alignment vertical="center" wrapText="1"/>
    </xf>
    <xf numFmtId="0" fontId="2" fillId="0" borderId="9" xfId="0" applyFont="1" applyFill="1" applyBorder="1" applyAlignment="1">
      <alignment horizontal="centerContinuous"/>
    </xf>
    <xf numFmtId="0" fontId="2" fillId="0" borderId="9" xfId="0" applyFont="1" applyFill="1" applyBorder="1" applyAlignment="1">
      <alignment horizontal="left"/>
    </xf>
    <xf numFmtId="0" fontId="0" fillId="0" borderId="0" xfId="0" applyAlignment="1">
      <alignment horizontal="left"/>
    </xf>
    <xf numFmtId="0" fontId="0" fillId="0" borderId="0" xfId="0" applyFill="1" applyBorder="1" applyAlignment="1">
      <alignment vertical="center"/>
    </xf>
    <xf numFmtId="37" fontId="3" fillId="0" borderId="1" xfId="1" applyNumberFormat="1" applyFont="1" applyBorder="1" applyAlignment="1">
      <alignment horizontal="center" vertical="center"/>
    </xf>
    <xf numFmtId="37" fontId="3" fillId="0" borderId="0" xfId="1" applyNumberFormat="1" applyFont="1" applyAlignment="1">
      <alignment horizontal="center" vertical="center"/>
    </xf>
    <xf numFmtId="0" fontId="0" fillId="2" borderId="0" xfId="0" applyFill="1" applyBorder="1" applyAlignment="1"/>
    <xf numFmtId="0" fontId="0" fillId="2" borderId="8" xfId="0" applyFill="1" applyBorder="1" applyAlignment="1"/>
    <xf numFmtId="164" fontId="0" fillId="2" borderId="0" xfId="0" applyNumberFormat="1" applyFill="1" applyBorder="1" applyAlignment="1"/>
    <xf numFmtId="164" fontId="0" fillId="2" borderId="8" xfId="0" applyNumberFormat="1" applyFill="1" applyBorder="1" applyAlignment="1"/>
    <xf numFmtId="0" fontId="5" fillId="0" borderId="0" xfId="0" applyFont="1" applyBorder="1" applyAlignment="1">
      <alignment horizontal="left" vertical="center" wrapText="1"/>
    </xf>
    <xf numFmtId="0" fontId="5" fillId="0" borderId="0" xfId="0" applyFont="1" applyAlignment="1">
      <alignment horizontal="left" vertical="center" wrapText="1"/>
    </xf>
    <xf numFmtId="0" fontId="3" fillId="0" borderId="0" xfId="0" quotePrefix="1" applyFont="1" applyAlignment="1">
      <alignment horizontal="center" vertical="center"/>
    </xf>
    <xf numFmtId="0" fontId="0" fillId="0" borderId="0" xfId="0" applyFont="1" applyFill="1" applyBorder="1" applyAlignment="1">
      <alignment horizontal="left"/>
    </xf>
    <xf numFmtId="0" fontId="3" fillId="0" borderId="0" xfId="0" quotePrefix="1" applyFont="1" applyAlignment="1">
      <alignment vertical="center"/>
    </xf>
    <xf numFmtId="0" fontId="3" fillId="0" borderId="0" xfId="0" applyFont="1" applyAlignment="1">
      <alignment vertical="center"/>
    </xf>
    <xf numFmtId="0" fontId="14" fillId="0" borderId="0" xfId="0" quotePrefix="1" applyFont="1" applyAlignment="1">
      <alignment horizontal="center" vertical="center"/>
    </xf>
    <xf numFmtId="0" fontId="14" fillId="0" borderId="0" xfId="0" quotePrefix="1" applyFont="1" applyAlignment="1">
      <alignment horizontal="right" vertical="center"/>
    </xf>
    <xf numFmtId="169" fontId="0" fillId="0" borderId="0" xfId="0" applyNumberFormat="1"/>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10" xfId="0" applyBorder="1" applyAlignment="1">
      <alignment horizontal="center" vertical="center" wrapText="1"/>
    </xf>
    <xf numFmtId="0" fontId="0" fillId="0" borderId="0" xfId="0" applyBorder="1" applyAlignment="1">
      <alignment horizontal="center" vertical="center" wrapText="1"/>
    </xf>
    <xf numFmtId="0" fontId="0" fillId="0" borderId="11" xfId="0" applyBorder="1" applyAlignment="1">
      <alignment horizontal="center" vertical="center" wrapText="1"/>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0" fillId="0" borderId="7" xfId="0" applyBorder="1" applyAlignment="1">
      <alignment horizontal="center" vertical="center" wrapText="1"/>
    </xf>
    <xf numFmtId="165" fontId="0" fillId="2" borderId="0" xfId="0" applyNumberFormat="1" applyFill="1" applyBorder="1" applyAlignment="1"/>
    <xf numFmtId="169" fontId="0" fillId="2" borderId="0" xfId="0" applyNumberFormat="1" applyFill="1" applyBorder="1" applyAlignment="1"/>
    <xf numFmtId="164" fontId="0" fillId="0" borderId="0" xfId="0" applyNumberFormat="1" applyFill="1" applyBorder="1" applyAlignment="1"/>
    <xf numFmtId="165" fontId="0" fillId="0" borderId="0" xfId="0" applyNumberFormat="1" applyFill="1" applyBorder="1" applyAlignment="1"/>
    <xf numFmtId="169" fontId="0" fillId="0" borderId="0" xfId="0" applyNumberFormat="1" applyFill="1" applyBorder="1" applyAlignment="1"/>
    <xf numFmtId="165" fontId="0" fillId="2" borderId="0" xfId="0" applyNumberFormat="1" applyFill="1" applyBorder="1" applyAlignment="1">
      <alignment vertical="center"/>
    </xf>
    <xf numFmtId="0" fontId="3" fillId="0" borderId="0" xfId="0" applyFont="1"/>
    <xf numFmtId="0" fontId="15" fillId="0" borderId="0" xfId="0" applyFont="1"/>
    <xf numFmtId="0" fontId="15" fillId="0" borderId="0" xfId="0" applyFont="1" applyFill="1" applyBorder="1" applyAlignment="1"/>
    <xf numFmtId="0" fontId="0" fillId="0" borderId="1" xfId="0" applyBorder="1" applyAlignment="1">
      <alignment horizontal="center"/>
    </xf>
    <xf numFmtId="0" fontId="0" fillId="2" borderId="0" xfId="0" applyFill="1" applyAlignment="1">
      <alignment horizontal="center"/>
    </xf>
    <xf numFmtId="0" fontId="0" fillId="4" borderId="0" xfId="0" applyFill="1" applyBorder="1" applyAlignment="1"/>
    <xf numFmtId="0" fontId="0" fillId="4" borderId="8" xfId="0" applyFill="1" applyBorder="1" applyAlignment="1"/>
    <xf numFmtId="0" fontId="11" fillId="3" borderId="3"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11" fillId="3" borderId="7" xfId="0" applyFont="1" applyFill="1" applyBorder="1" applyAlignment="1">
      <alignment horizontal="center" vertical="center" wrapText="1"/>
    </xf>
    <xf numFmtId="165" fontId="5" fillId="2" borderId="0" xfId="0" applyNumberFormat="1" applyFont="1" applyFill="1" applyBorder="1"/>
    <xf numFmtId="0" fontId="11" fillId="3" borderId="2" xfId="0" applyFont="1" applyFill="1" applyBorder="1" applyAlignment="1">
      <alignment horizontal="left" vertical="center" wrapText="1"/>
    </xf>
    <xf numFmtId="167" fontId="3" fillId="0" borderId="0" xfId="0" applyNumberFormat="1" applyFont="1" applyAlignment="1">
      <alignment horizontal="center" vertical="center"/>
    </xf>
    <xf numFmtId="0" fontId="5" fillId="0" borderId="2" xfId="0" applyFont="1" applyBorder="1" applyAlignment="1">
      <alignment horizontal="left" vertical="center" wrapText="1"/>
    </xf>
    <xf numFmtId="0" fontId="16" fillId="3" borderId="2" xfId="0" applyFont="1" applyFill="1" applyBorder="1" applyAlignment="1">
      <alignment horizontal="center" vertical="center"/>
    </xf>
    <xf numFmtId="170" fontId="0" fillId="0" borderId="0" xfId="0" applyNumberFormat="1" applyFill="1"/>
    <xf numFmtId="169" fontId="0" fillId="2" borderId="8" xfId="0" applyNumberFormat="1" applyFill="1" applyBorder="1" applyAlignment="1"/>
    <xf numFmtId="179" fontId="0" fillId="2" borderId="0" xfId="0" applyNumberFormat="1" applyFill="1" applyBorder="1" applyAlignment="1"/>
    <xf numFmtId="179" fontId="0" fillId="2" borderId="8" xfId="0" applyNumberFormat="1" applyFill="1" applyBorder="1" applyAlignment="1"/>
    <xf numFmtId="0" fontId="3" fillId="0" borderId="0" xfId="0" applyFont="1" applyFill="1" applyBorder="1" applyAlignment="1">
      <alignment horizontal="center" vertical="center"/>
    </xf>
    <xf numFmtId="167" fontId="3" fillId="0" borderId="0" xfId="0"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Advertising (in millions)  Residual Plot</a:t>
            </a:r>
          </a:p>
        </c:rich>
      </c:tx>
      <c:overlay val="0"/>
    </c:title>
    <c:autoTitleDeleted val="0"/>
    <c:plotArea>
      <c:layout/>
      <c:scatterChart>
        <c:scatterStyle val="lineMarker"/>
        <c:varyColors val="0"/>
        <c:ser>
          <c:idx val="0"/>
          <c:order val="0"/>
          <c:spPr>
            <a:ln w="19050">
              <a:noFill/>
            </a:ln>
          </c:spPr>
          <c:xVal>
            <c:numRef>
              <c:f>Regression!$C$6:$C$25</c:f>
              <c:numCache>
                <c:formatCode>0.0</c:formatCode>
                <c:ptCount val="20"/>
                <c:pt idx="0">
                  <c:v>28.1</c:v>
                </c:pt>
                <c:pt idx="1">
                  <c:v>56.8</c:v>
                </c:pt>
                <c:pt idx="2">
                  <c:v>24.4</c:v>
                </c:pt>
                <c:pt idx="3">
                  <c:v>41.3</c:v>
                </c:pt>
                <c:pt idx="4">
                  <c:v>48.7</c:v>
                </c:pt>
                <c:pt idx="5">
                  <c:v>43.6</c:v>
                </c:pt>
                <c:pt idx="6">
                  <c:v>74.2</c:v>
                </c:pt>
                <c:pt idx="7">
                  <c:v>67.3</c:v>
                </c:pt>
                <c:pt idx="8">
                  <c:v>66.099999999999994</c:v>
                </c:pt>
                <c:pt idx="9">
                  <c:v>49.5</c:v>
                </c:pt>
                <c:pt idx="10">
                  <c:v>57.8</c:v>
                </c:pt>
                <c:pt idx="11">
                  <c:v>43.7</c:v>
                </c:pt>
                <c:pt idx="12">
                  <c:v>54.6</c:v>
                </c:pt>
                <c:pt idx="13">
                  <c:v>35.799999999999997</c:v>
                </c:pt>
                <c:pt idx="14">
                  <c:v>52</c:v>
                </c:pt>
                <c:pt idx="15">
                  <c:v>20.7</c:v>
                </c:pt>
                <c:pt idx="16">
                  <c:v>49.7</c:v>
                </c:pt>
                <c:pt idx="17">
                  <c:v>49.4</c:v>
                </c:pt>
                <c:pt idx="18">
                  <c:v>51.9</c:v>
                </c:pt>
                <c:pt idx="19">
                  <c:v>6.7</c:v>
                </c:pt>
              </c:numCache>
            </c:numRef>
          </c:xVal>
          <c:yVal>
            <c:numRef>
              <c:f>'Regr. Results - One Variable'!$C$33:$C$52</c:f>
              <c:numCache>
                <c:formatCode>General</c:formatCode>
                <c:ptCount val="20"/>
                <c:pt idx="0">
                  <c:v>18.206949380387783</c:v>
                </c:pt>
                <c:pt idx="1">
                  <c:v>17.93034947935368</c:v>
                </c:pt>
                <c:pt idx="2">
                  <c:v>29.927277590625636</c:v>
                </c:pt>
                <c:pt idx="3">
                  <c:v>32.545237927647349</c:v>
                </c:pt>
                <c:pt idx="4">
                  <c:v>6.8045815071716333</c:v>
                </c:pt>
                <c:pt idx="5">
                  <c:v>16.392060932094097</c:v>
                </c:pt>
                <c:pt idx="6">
                  <c:v>8.8671843825594578</c:v>
                </c:pt>
                <c:pt idx="7">
                  <c:v>7.226715369219221</c:v>
                </c:pt>
                <c:pt idx="8">
                  <c:v>1.341416410377434</c:v>
                </c:pt>
                <c:pt idx="9">
                  <c:v>16.194780813066188</c:v>
                </c:pt>
                <c:pt idx="10">
                  <c:v>-30.431901388278163</c:v>
                </c:pt>
                <c:pt idx="11">
                  <c:v>-1.8841641546691221</c:v>
                </c:pt>
                <c:pt idx="12">
                  <c:v>-31.992698611856298</c:v>
                </c:pt>
                <c:pt idx="13">
                  <c:v>-4.5623823003774646</c:v>
                </c:pt>
                <c:pt idx="14">
                  <c:v>-12.610846356013468</c:v>
                </c:pt>
                <c:pt idx="15">
                  <c:v>-5.5523941991365149</c:v>
                </c:pt>
                <c:pt idx="16">
                  <c:v>-0.65766936046020419</c:v>
                </c:pt>
                <c:pt idx="17">
                  <c:v>-15.828994100170661</c:v>
                </c:pt>
                <c:pt idx="18">
                  <c:v>-22.134621269250289</c:v>
                </c:pt>
                <c:pt idx="19">
                  <c:v>-29.780882052290593</c:v>
                </c:pt>
              </c:numCache>
            </c:numRef>
          </c:yVal>
          <c:smooth val="0"/>
          <c:extLst>
            <c:ext xmlns:c16="http://schemas.microsoft.com/office/drawing/2014/chart" uri="{C3380CC4-5D6E-409C-BE32-E72D297353CC}">
              <c16:uniqueId val="{00000004-BA93-6A40-898C-595FDC247472}"/>
            </c:ext>
          </c:extLst>
        </c:ser>
        <c:dLbls>
          <c:showLegendKey val="0"/>
          <c:showVal val="0"/>
          <c:showCatName val="0"/>
          <c:showSerName val="0"/>
          <c:showPercent val="0"/>
          <c:showBubbleSize val="0"/>
        </c:dLbls>
        <c:axId val="654048384"/>
        <c:axId val="654050064"/>
      </c:scatterChart>
      <c:valAx>
        <c:axId val="654048384"/>
        <c:scaling>
          <c:orientation val="minMax"/>
        </c:scaling>
        <c:delete val="0"/>
        <c:axPos val="b"/>
        <c:title>
          <c:tx>
            <c:rich>
              <a:bodyPr/>
              <a:lstStyle/>
              <a:p>
                <a:pPr>
                  <a:defRPr/>
                </a:pPr>
                <a:r>
                  <a:rPr lang="en-US"/>
                  <a:t>Advertising (in millions)</a:t>
                </a:r>
              </a:p>
            </c:rich>
          </c:tx>
          <c:overlay val="0"/>
        </c:title>
        <c:numFmt formatCode="0.0" sourceLinked="1"/>
        <c:majorTickMark val="out"/>
        <c:minorTickMark val="none"/>
        <c:tickLblPos val="nextTo"/>
        <c:crossAx val="654050064"/>
        <c:crosses val="autoZero"/>
        <c:crossBetween val="midCat"/>
      </c:valAx>
      <c:valAx>
        <c:axId val="654050064"/>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65404838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Advertising (in millions) Line Fit  Plot</a:t>
            </a:r>
          </a:p>
        </c:rich>
      </c:tx>
      <c:overlay val="0"/>
    </c:title>
    <c:autoTitleDeleted val="0"/>
    <c:plotArea>
      <c:layout/>
      <c:scatterChart>
        <c:scatterStyle val="lineMarker"/>
        <c:varyColors val="0"/>
        <c:ser>
          <c:idx val="0"/>
          <c:order val="0"/>
          <c:tx>
            <c:v>Sales (in millions)</c:v>
          </c:tx>
          <c:spPr>
            <a:ln w="19050">
              <a:noFill/>
            </a:ln>
          </c:spPr>
          <c:xVal>
            <c:numRef>
              <c:f>Regression!$C$6:$C$25</c:f>
              <c:numCache>
                <c:formatCode>0.0</c:formatCode>
                <c:ptCount val="20"/>
                <c:pt idx="0">
                  <c:v>28.1</c:v>
                </c:pt>
                <c:pt idx="1">
                  <c:v>56.8</c:v>
                </c:pt>
                <c:pt idx="2">
                  <c:v>24.4</c:v>
                </c:pt>
                <c:pt idx="3">
                  <c:v>41.3</c:v>
                </c:pt>
                <c:pt idx="4">
                  <c:v>48.7</c:v>
                </c:pt>
                <c:pt idx="5">
                  <c:v>43.6</c:v>
                </c:pt>
                <c:pt idx="6">
                  <c:v>74.2</c:v>
                </c:pt>
                <c:pt idx="7">
                  <c:v>67.3</c:v>
                </c:pt>
                <c:pt idx="8">
                  <c:v>66.099999999999994</c:v>
                </c:pt>
                <c:pt idx="9">
                  <c:v>49.5</c:v>
                </c:pt>
                <c:pt idx="10">
                  <c:v>57.8</c:v>
                </c:pt>
                <c:pt idx="11">
                  <c:v>43.7</c:v>
                </c:pt>
                <c:pt idx="12">
                  <c:v>54.6</c:v>
                </c:pt>
                <c:pt idx="13">
                  <c:v>35.799999999999997</c:v>
                </c:pt>
                <c:pt idx="14">
                  <c:v>52</c:v>
                </c:pt>
                <c:pt idx="15">
                  <c:v>20.7</c:v>
                </c:pt>
                <c:pt idx="16">
                  <c:v>49.7</c:v>
                </c:pt>
                <c:pt idx="17">
                  <c:v>49.4</c:v>
                </c:pt>
                <c:pt idx="18">
                  <c:v>51.9</c:v>
                </c:pt>
                <c:pt idx="19">
                  <c:v>6.7</c:v>
                </c:pt>
              </c:numCache>
            </c:numRef>
          </c:xVal>
          <c:yVal>
            <c:numRef>
              <c:f>Regression!$B$6:$B$25</c:f>
              <c:numCache>
                <c:formatCode>0.0</c:formatCode>
                <c:ptCount val="20"/>
                <c:pt idx="0">
                  <c:v>161.6</c:v>
                </c:pt>
                <c:pt idx="1">
                  <c:v>211.9</c:v>
                </c:pt>
                <c:pt idx="2">
                  <c:v>166.8</c:v>
                </c:pt>
                <c:pt idx="3">
                  <c:v>199.2</c:v>
                </c:pt>
                <c:pt idx="4">
                  <c:v>186.5</c:v>
                </c:pt>
                <c:pt idx="5">
                  <c:v>187.1</c:v>
                </c:pt>
                <c:pt idx="6">
                  <c:v>233.5</c:v>
                </c:pt>
                <c:pt idx="7">
                  <c:v>219.7</c:v>
                </c:pt>
                <c:pt idx="8">
                  <c:v>211.7</c:v>
                </c:pt>
                <c:pt idx="9">
                  <c:v>197.3</c:v>
                </c:pt>
                <c:pt idx="10">
                  <c:v>165.3</c:v>
                </c:pt>
                <c:pt idx="11">
                  <c:v>169</c:v>
                </c:pt>
                <c:pt idx="12">
                  <c:v>158.1</c:v>
                </c:pt>
                <c:pt idx="13">
                  <c:v>152.4</c:v>
                </c:pt>
                <c:pt idx="14">
                  <c:v>172.9</c:v>
                </c:pt>
                <c:pt idx="15">
                  <c:v>124.8</c:v>
                </c:pt>
                <c:pt idx="16">
                  <c:v>180.8</c:v>
                </c:pt>
                <c:pt idx="17">
                  <c:v>165.1</c:v>
                </c:pt>
                <c:pt idx="18">
                  <c:v>163.19999999999999</c:v>
                </c:pt>
                <c:pt idx="19">
                  <c:v>75.900000000000006</c:v>
                </c:pt>
              </c:numCache>
            </c:numRef>
          </c:yVal>
          <c:smooth val="0"/>
          <c:extLst>
            <c:ext xmlns:c16="http://schemas.microsoft.com/office/drawing/2014/chart" uri="{C3380CC4-5D6E-409C-BE32-E72D297353CC}">
              <c16:uniqueId val="{00000004-809D-4A45-A4E4-BF65BD21BA82}"/>
            </c:ext>
          </c:extLst>
        </c:ser>
        <c:ser>
          <c:idx val="1"/>
          <c:order val="1"/>
          <c:tx>
            <c:v>Predicted Sales (in millions)</c:v>
          </c:tx>
          <c:spPr>
            <a:ln w="19050">
              <a:noFill/>
            </a:ln>
          </c:spPr>
          <c:trendline>
            <c:trendlineType val="linear"/>
            <c:dispRSqr val="0"/>
            <c:dispEq val="0"/>
          </c:trendline>
          <c:trendline>
            <c:trendlineType val="linear"/>
            <c:dispRSqr val="0"/>
            <c:dispEq val="1"/>
            <c:trendlineLbl>
              <c:layout>
                <c:manualLayout>
                  <c:x val="0.18521690812744793"/>
                  <c:y val="-4.2256510389031558E-4"/>
                </c:manualLayout>
              </c:layout>
              <c:numFmt formatCode="General" sourceLinked="0"/>
            </c:trendlineLbl>
          </c:trendline>
          <c:xVal>
            <c:numRef>
              <c:f>Regression!$C$6:$C$25</c:f>
              <c:numCache>
                <c:formatCode>0.0</c:formatCode>
                <c:ptCount val="20"/>
                <c:pt idx="0">
                  <c:v>28.1</c:v>
                </c:pt>
                <c:pt idx="1">
                  <c:v>56.8</c:v>
                </c:pt>
                <c:pt idx="2">
                  <c:v>24.4</c:v>
                </c:pt>
                <c:pt idx="3">
                  <c:v>41.3</c:v>
                </c:pt>
                <c:pt idx="4">
                  <c:v>48.7</c:v>
                </c:pt>
                <c:pt idx="5">
                  <c:v>43.6</c:v>
                </c:pt>
                <c:pt idx="6">
                  <c:v>74.2</c:v>
                </c:pt>
                <c:pt idx="7">
                  <c:v>67.3</c:v>
                </c:pt>
                <c:pt idx="8">
                  <c:v>66.099999999999994</c:v>
                </c:pt>
                <c:pt idx="9">
                  <c:v>49.5</c:v>
                </c:pt>
                <c:pt idx="10">
                  <c:v>57.8</c:v>
                </c:pt>
                <c:pt idx="11">
                  <c:v>43.7</c:v>
                </c:pt>
                <c:pt idx="12">
                  <c:v>54.6</c:v>
                </c:pt>
                <c:pt idx="13">
                  <c:v>35.799999999999997</c:v>
                </c:pt>
                <c:pt idx="14">
                  <c:v>52</c:v>
                </c:pt>
                <c:pt idx="15">
                  <c:v>20.7</c:v>
                </c:pt>
                <c:pt idx="16">
                  <c:v>49.7</c:v>
                </c:pt>
                <c:pt idx="17">
                  <c:v>49.4</c:v>
                </c:pt>
                <c:pt idx="18">
                  <c:v>51.9</c:v>
                </c:pt>
                <c:pt idx="19">
                  <c:v>6.7</c:v>
                </c:pt>
              </c:numCache>
            </c:numRef>
          </c:xVal>
          <c:yVal>
            <c:numRef>
              <c:f>'Regr. Results - One Variable'!$B$33:$B$52</c:f>
              <c:numCache>
                <c:formatCode>General</c:formatCode>
                <c:ptCount val="20"/>
                <c:pt idx="0">
                  <c:v>143.39305061961221</c:v>
                </c:pt>
                <c:pt idx="1">
                  <c:v>193.96965052064633</c:v>
                </c:pt>
                <c:pt idx="2">
                  <c:v>136.87272240937438</c:v>
                </c:pt>
                <c:pt idx="3">
                  <c:v>166.65476207235264</c:v>
                </c:pt>
                <c:pt idx="4">
                  <c:v>179.69541849282837</c:v>
                </c:pt>
                <c:pt idx="5">
                  <c:v>170.7079390679059</c:v>
                </c:pt>
                <c:pt idx="6">
                  <c:v>224.63281561744054</c:v>
                </c:pt>
                <c:pt idx="7">
                  <c:v>212.47328463078077</c:v>
                </c:pt>
                <c:pt idx="8">
                  <c:v>210.35858358962255</c:v>
                </c:pt>
                <c:pt idx="9">
                  <c:v>181.10521918693382</c:v>
                </c:pt>
                <c:pt idx="10">
                  <c:v>195.73190138827817</c:v>
                </c:pt>
                <c:pt idx="11">
                  <c:v>170.88416415466912</c:v>
                </c:pt>
                <c:pt idx="12">
                  <c:v>190.09269861185629</c:v>
                </c:pt>
                <c:pt idx="13">
                  <c:v>156.96238230037747</c:v>
                </c:pt>
                <c:pt idx="14">
                  <c:v>185.51084635601347</c:v>
                </c:pt>
                <c:pt idx="15">
                  <c:v>130.35239419913651</c:v>
                </c:pt>
                <c:pt idx="16">
                  <c:v>181.45766936046022</c:v>
                </c:pt>
                <c:pt idx="17">
                  <c:v>180.92899410017066</c:v>
                </c:pt>
                <c:pt idx="18">
                  <c:v>185.33462126925028</c:v>
                </c:pt>
                <c:pt idx="19">
                  <c:v>105.6808820522906</c:v>
                </c:pt>
              </c:numCache>
            </c:numRef>
          </c:yVal>
          <c:smooth val="0"/>
          <c:extLst>
            <c:ext xmlns:c16="http://schemas.microsoft.com/office/drawing/2014/chart" uri="{C3380CC4-5D6E-409C-BE32-E72D297353CC}">
              <c16:uniqueId val="{00000005-809D-4A45-A4E4-BF65BD21BA82}"/>
            </c:ext>
          </c:extLst>
        </c:ser>
        <c:dLbls>
          <c:showLegendKey val="0"/>
          <c:showVal val="0"/>
          <c:showCatName val="0"/>
          <c:showSerName val="0"/>
          <c:showPercent val="0"/>
          <c:showBubbleSize val="0"/>
        </c:dLbls>
        <c:axId val="664144880"/>
        <c:axId val="664146560"/>
      </c:scatterChart>
      <c:valAx>
        <c:axId val="664144880"/>
        <c:scaling>
          <c:orientation val="minMax"/>
        </c:scaling>
        <c:delete val="0"/>
        <c:axPos val="b"/>
        <c:title>
          <c:tx>
            <c:rich>
              <a:bodyPr/>
              <a:lstStyle/>
              <a:p>
                <a:pPr>
                  <a:defRPr/>
                </a:pPr>
                <a:r>
                  <a:rPr lang="en-US"/>
                  <a:t>Advertising (in millions)</a:t>
                </a:r>
              </a:p>
            </c:rich>
          </c:tx>
          <c:overlay val="0"/>
        </c:title>
        <c:numFmt formatCode="0.0" sourceLinked="1"/>
        <c:majorTickMark val="out"/>
        <c:minorTickMark val="none"/>
        <c:tickLblPos val="nextTo"/>
        <c:crossAx val="664146560"/>
        <c:crosses val="autoZero"/>
        <c:crossBetween val="midCat"/>
      </c:valAx>
      <c:valAx>
        <c:axId val="664146560"/>
        <c:scaling>
          <c:orientation val="minMax"/>
        </c:scaling>
        <c:delete val="0"/>
        <c:axPos val="l"/>
        <c:title>
          <c:tx>
            <c:rich>
              <a:bodyPr/>
              <a:lstStyle/>
              <a:p>
                <a:pPr>
                  <a:defRPr/>
                </a:pPr>
                <a:r>
                  <a:rPr lang="en-US"/>
                  <a:t>Sales (in millions)</a:t>
                </a:r>
              </a:p>
            </c:rich>
          </c:tx>
          <c:overlay val="0"/>
        </c:title>
        <c:numFmt formatCode="0.0" sourceLinked="1"/>
        <c:majorTickMark val="out"/>
        <c:minorTickMark val="none"/>
        <c:tickLblPos val="nextTo"/>
        <c:crossAx val="664144880"/>
        <c:crosses val="autoZero"/>
        <c:crossBetween val="midCat"/>
      </c:valAx>
    </c:plotArea>
    <c:legend>
      <c:legendPos val="r"/>
      <c:legendEntry>
        <c:idx val="2"/>
        <c:delete val="1"/>
      </c:legendEntry>
      <c:legendEntry>
        <c:idx val="3"/>
        <c:delete val="1"/>
      </c:legendEntry>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Advertising (in millions)  Residual Plot</a:t>
            </a:r>
          </a:p>
        </c:rich>
      </c:tx>
      <c:overlay val="0"/>
    </c:title>
    <c:autoTitleDeleted val="0"/>
    <c:plotArea>
      <c:layout/>
      <c:scatterChart>
        <c:scatterStyle val="lineMarker"/>
        <c:varyColors val="0"/>
        <c:ser>
          <c:idx val="0"/>
          <c:order val="0"/>
          <c:spPr>
            <a:ln w="19050">
              <a:noFill/>
            </a:ln>
          </c:spPr>
          <c:xVal>
            <c:numRef>
              <c:f>Regression!$C$6:$C$25</c:f>
              <c:numCache>
                <c:formatCode>0.0</c:formatCode>
                <c:ptCount val="20"/>
                <c:pt idx="0">
                  <c:v>28.1</c:v>
                </c:pt>
                <c:pt idx="1">
                  <c:v>56.8</c:v>
                </c:pt>
                <c:pt idx="2">
                  <c:v>24.4</c:v>
                </c:pt>
                <c:pt idx="3">
                  <c:v>41.3</c:v>
                </c:pt>
                <c:pt idx="4">
                  <c:v>48.7</c:v>
                </c:pt>
                <c:pt idx="5">
                  <c:v>43.6</c:v>
                </c:pt>
                <c:pt idx="6">
                  <c:v>74.2</c:v>
                </c:pt>
                <c:pt idx="7">
                  <c:v>67.3</c:v>
                </c:pt>
                <c:pt idx="8">
                  <c:v>66.099999999999994</c:v>
                </c:pt>
                <c:pt idx="9">
                  <c:v>49.5</c:v>
                </c:pt>
                <c:pt idx="10">
                  <c:v>57.8</c:v>
                </c:pt>
                <c:pt idx="11">
                  <c:v>43.7</c:v>
                </c:pt>
                <c:pt idx="12">
                  <c:v>54.6</c:v>
                </c:pt>
                <c:pt idx="13">
                  <c:v>35.799999999999997</c:v>
                </c:pt>
                <c:pt idx="14">
                  <c:v>52</c:v>
                </c:pt>
                <c:pt idx="15">
                  <c:v>20.7</c:v>
                </c:pt>
                <c:pt idx="16">
                  <c:v>49.7</c:v>
                </c:pt>
                <c:pt idx="17">
                  <c:v>49.4</c:v>
                </c:pt>
                <c:pt idx="18">
                  <c:v>51.9</c:v>
                </c:pt>
                <c:pt idx="19">
                  <c:v>6.7</c:v>
                </c:pt>
              </c:numCache>
            </c:numRef>
          </c:xVal>
          <c:yVal>
            <c:numRef>
              <c:f>'Regr. Results - Two Variable'!$C$33:$C$52</c:f>
              <c:numCache>
                <c:formatCode>General</c:formatCode>
                <c:ptCount val="20"/>
                <c:pt idx="0">
                  <c:v>-2.7290918823131278</c:v>
                </c:pt>
                <c:pt idx="1">
                  <c:v>4.0610422282981347</c:v>
                </c:pt>
                <c:pt idx="2">
                  <c:v>8.0801939640541036</c:v>
                </c:pt>
                <c:pt idx="3">
                  <c:v>14.85940185497148</c:v>
                </c:pt>
                <c:pt idx="4">
                  <c:v>-9.0591698377629086</c:v>
                </c:pt>
                <c:pt idx="5">
                  <c:v>-0.72745150898649058</c:v>
                </c:pt>
                <c:pt idx="6">
                  <c:v>-0.7177614816449136</c:v>
                </c:pt>
                <c:pt idx="7">
                  <c:v>-4.0572013897709667</c:v>
                </c:pt>
                <c:pt idx="8">
                  <c:v>-10.237973547705906</c:v>
                </c:pt>
                <c:pt idx="9">
                  <c:v>0.52801160086042387</c:v>
                </c:pt>
                <c:pt idx="10">
                  <c:v>-11.054481250793856</c:v>
                </c:pt>
                <c:pt idx="11">
                  <c:v>14.021445893470315</c:v>
                </c:pt>
                <c:pt idx="12">
                  <c:v>-13.403207005287101</c:v>
                </c:pt>
                <c:pt idx="13">
                  <c:v>9.3980291870651342</c:v>
                </c:pt>
                <c:pt idx="14">
                  <c:v>5.3384533191871526</c:v>
                </c:pt>
                <c:pt idx="15">
                  <c:v>4.6899795330501632</c:v>
                </c:pt>
                <c:pt idx="16">
                  <c:v>16.725306683145135</c:v>
                </c:pt>
                <c:pt idx="17">
                  <c:v>1.4801136436613831</c:v>
                </c:pt>
                <c:pt idx="18">
                  <c:v>-4.209944360640776</c:v>
                </c:pt>
                <c:pt idx="19">
                  <c:v>-22.985695642857763</c:v>
                </c:pt>
              </c:numCache>
            </c:numRef>
          </c:yVal>
          <c:smooth val="0"/>
          <c:extLst>
            <c:ext xmlns:c16="http://schemas.microsoft.com/office/drawing/2014/chart" uri="{C3380CC4-5D6E-409C-BE32-E72D297353CC}">
              <c16:uniqueId val="{00000004-7C28-7D43-888A-792DC26D34E0}"/>
            </c:ext>
          </c:extLst>
        </c:ser>
        <c:dLbls>
          <c:showLegendKey val="0"/>
          <c:showVal val="0"/>
          <c:showCatName val="0"/>
          <c:showSerName val="0"/>
          <c:showPercent val="0"/>
          <c:showBubbleSize val="0"/>
        </c:dLbls>
        <c:axId val="1424978431"/>
        <c:axId val="1453778335"/>
      </c:scatterChart>
      <c:valAx>
        <c:axId val="1424978431"/>
        <c:scaling>
          <c:orientation val="minMax"/>
        </c:scaling>
        <c:delete val="0"/>
        <c:axPos val="b"/>
        <c:title>
          <c:tx>
            <c:rich>
              <a:bodyPr/>
              <a:lstStyle/>
              <a:p>
                <a:pPr>
                  <a:defRPr/>
                </a:pPr>
                <a:r>
                  <a:rPr lang="en-US"/>
                  <a:t>Advertising (in millions)</a:t>
                </a:r>
              </a:p>
            </c:rich>
          </c:tx>
          <c:overlay val="0"/>
        </c:title>
        <c:numFmt formatCode="0.0" sourceLinked="1"/>
        <c:majorTickMark val="out"/>
        <c:minorTickMark val="none"/>
        <c:tickLblPos val="nextTo"/>
        <c:crossAx val="1453778335"/>
        <c:crosses val="autoZero"/>
        <c:crossBetween val="midCat"/>
      </c:valAx>
      <c:valAx>
        <c:axId val="1453778335"/>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42497843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Advertising Method  Residual Plot</a:t>
            </a:r>
          </a:p>
        </c:rich>
      </c:tx>
      <c:overlay val="0"/>
    </c:title>
    <c:autoTitleDeleted val="0"/>
    <c:plotArea>
      <c:layout/>
      <c:scatterChart>
        <c:scatterStyle val="lineMarker"/>
        <c:varyColors val="0"/>
        <c:ser>
          <c:idx val="0"/>
          <c:order val="0"/>
          <c:spPr>
            <a:ln w="19050">
              <a:noFill/>
            </a:ln>
          </c:spPr>
          <c:xVal>
            <c:numRef>
              <c:f>'Regr. Results - Two Variable'!$G$33:$G$52</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1</c:v>
                </c:pt>
                <c:pt idx="12">
                  <c:v>1</c:v>
                </c:pt>
                <c:pt idx="13">
                  <c:v>1</c:v>
                </c:pt>
                <c:pt idx="14">
                  <c:v>1</c:v>
                </c:pt>
                <c:pt idx="15">
                  <c:v>1</c:v>
                </c:pt>
                <c:pt idx="16">
                  <c:v>1</c:v>
                </c:pt>
                <c:pt idx="17">
                  <c:v>1</c:v>
                </c:pt>
                <c:pt idx="18">
                  <c:v>1</c:v>
                </c:pt>
                <c:pt idx="19">
                  <c:v>1</c:v>
                </c:pt>
              </c:numCache>
            </c:numRef>
          </c:xVal>
          <c:yVal>
            <c:numRef>
              <c:f>'Regr. Results - Two Variable'!$C$33:$C$52</c:f>
              <c:numCache>
                <c:formatCode>General</c:formatCode>
                <c:ptCount val="20"/>
                <c:pt idx="0">
                  <c:v>-2.7290918823131278</c:v>
                </c:pt>
                <c:pt idx="1">
                  <c:v>4.0610422282981347</c:v>
                </c:pt>
                <c:pt idx="2">
                  <c:v>8.0801939640541036</c:v>
                </c:pt>
                <c:pt idx="3">
                  <c:v>14.85940185497148</c:v>
                </c:pt>
                <c:pt idx="4">
                  <c:v>-9.0591698377629086</c:v>
                </c:pt>
                <c:pt idx="5">
                  <c:v>-0.72745150898649058</c:v>
                </c:pt>
                <c:pt idx="6">
                  <c:v>-0.7177614816449136</c:v>
                </c:pt>
                <c:pt idx="7">
                  <c:v>-4.0572013897709667</c:v>
                </c:pt>
                <c:pt idx="8">
                  <c:v>-10.237973547705906</c:v>
                </c:pt>
                <c:pt idx="9">
                  <c:v>0.52801160086042387</c:v>
                </c:pt>
                <c:pt idx="10">
                  <c:v>-11.054481250793856</c:v>
                </c:pt>
                <c:pt idx="11">
                  <c:v>14.021445893470315</c:v>
                </c:pt>
                <c:pt idx="12">
                  <c:v>-13.403207005287101</c:v>
                </c:pt>
                <c:pt idx="13">
                  <c:v>9.3980291870651342</c:v>
                </c:pt>
                <c:pt idx="14">
                  <c:v>5.3384533191871526</c:v>
                </c:pt>
                <c:pt idx="15">
                  <c:v>4.6899795330501632</c:v>
                </c:pt>
                <c:pt idx="16">
                  <c:v>16.725306683145135</c:v>
                </c:pt>
                <c:pt idx="17">
                  <c:v>1.4801136436613831</c:v>
                </c:pt>
                <c:pt idx="18">
                  <c:v>-4.209944360640776</c:v>
                </c:pt>
                <c:pt idx="19">
                  <c:v>-22.985695642857763</c:v>
                </c:pt>
              </c:numCache>
            </c:numRef>
          </c:yVal>
          <c:smooth val="0"/>
          <c:extLst>
            <c:ext xmlns:c16="http://schemas.microsoft.com/office/drawing/2014/chart" uri="{C3380CC4-5D6E-409C-BE32-E72D297353CC}">
              <c16:uniqueId val="{00000001-3E5C-CA4B-A6E8-810EFDC94E8E}"/>
            </c:ext>
          </c:extLst>
        </c:ser>
        <c:dLbls>
          <c:showLegendKey val="0"/>
          <c:showVal val="0"/>
          <c:showCatName val="0"/>
          <c:showSerName val="0"/>
          <c:showPercent val="0"/>
          <c:showBubbleSize val="0"/>
        </c:dLbls>
        <c:axId val="1487443919"/>
        <c:axId val="1487445599"/>
      </c:scatterChart>
      <c:valAx>
        <c:axId val="1487443919"/>
        <c:scaling>
          <c:orientation val="minMax"/>
        </c:scaling>
        <c:delete val="0"/>
        <c:axPos val="b"/>
        <c:title>
          <c:tx>
            <c:rich>
              <a:bodyPr/>
              <a:lstStyle/>
              <a:p>
                <a:pPr>
                  <a:defRPr/>
                </a:pPr>
                <a:r>
                  <a:rPr lang="en-US"/>
                  <a:t>Advertising Method</a:t>
                </a:r>
              </a:p>
            </c:rich>
          </c:tx>
          <c:overlay val="0"/>
        </c:title>
        <c:numFmt formatCode="General" sourceLinked="1"/>
        <c:majorTickMark val="out"/>
        <c:minorTickMark val="none"/>
        <c:tickLblPos val="nextTo"/>
        <c:crossAx val="1487445599"/>
        <c:crosses val="autoZero"/>
        <c:crossBetween val="midCat"/>
      </c:valAx>
      <c:valAx>
        <c:axId val="1487445599"/>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487443919"/>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Advertising (in millions) Line Fit  Plot</a:t>
            </a:r>
          </a:p>
        </c:rich>
      </c:tx>
      <c:overlay val="0"/>
    </c:title>
    <c:autoTitleDeleted val="0"/>
    <c:plotArea>
      <c:layout/>
      <c:scatterChart>
        <c:scatterStyle val="lineMarker"/>
        <c:varyColors val="0"/>
        <c:ser>
          <c:idx val="0"/>
          <c:order val="0"/>
          <c:tx>
            <c:v>Sales (in millions)</c:v>
          </c:tx>
          <c:spPr>
            <a:ln w="19050">
              <a:noFill/>
            </a:ln>
          </c:spPr>
          <c:xVal>
            <c:numRef>
              <c:f>Regression!$C$6:$C$25</c:f>
              <c:numCache>
                <c:formatCode>0.0</c:formatCode>
                <c:ptCount val="20"/>
                <c:pt idx="0">
                  <c:v>28.1</c:v>
                </c:pt>
                <c:pt idx="1">
                  <c:v>56.8</c:v>
                </c:pt>
                <c:pt idx="2">
                  <c:v>24.4</c:v>
                </c:pt>
                <c:pt idx="3">
                  <c:v>41.3</c:v>
                </c:pt>
                <c:pt idx="4">
                  <c:v>48.7</c:v>
                </c:pt>
                <c:pt idx="5">
                  <c:v>43.6</c:v>
                </c:pt>
                <c:pt idx="6">
                  <c:v>74.2</c:v>
                </c:pt>
                <c:pt idx="7">
                  <c:v>67.3</c:v>
                </c:pt>
                <c:pt idx="8">
                  <c:v>66.099999999999994</c:v>
                </c:pt>
                <c:pt idx="9">
                  <c:v>49.5</c:v>
                </c:pt>
                <c:pt idx="10">
                  <c:v>57.8</c:v>
                </c:pt>
                <c:pt idx="11">
                  <c:v>43.7</c:v>
                </c:pt>
                <c:pt idx="12">
                  <c:v>54.6</c:v>
                </c:pt>
                <c:pt idx="13">
                  <c:v>35.799999999999997</c:v>
                </c:pt>
                <c:pt idx="14">
                  <c:v>52</c:v>
                </c:pt>
                <c:pt idx="15">
                  <c:v>20.7</c:v>
                </c:pt>
                <c:pt idx="16">
                  <c:v>49.7</c:v>
                </c:pt>
                <c:pt idx="17">
                  <c:v>49.4</c:v>
                </c:pt>
                <c:pt idx="18">
                  <c:v>51.9</c:v>
                </c:pt>
                <c:pt idx="19">
                  <c:v>6.7</c:v>
                </c:pt>
              </c:numCache>
            </c:numRef>
          </c:xVal>
          <c:yVal>
            <c:numRef>
              <c:f>Regression!$B$6:$B$25</c:f>
              <c:numCache>
                <c:formatCode>0.0</c:formatCode>
                <c:ptCount val="20"/>
                <c:pt idx="0">
                  <c:v>161.6</c:v>
                </c:pt>
                <c:pt idx="1">
                  <c:v>211.9</c:v>
                </c:pt>
                <c:pt idx="2">
                  <c:v>166.8</c:v>
                </c:pt>
                <c:pt idx="3">
                  <c:v>199.2</c:v>
                </c:pt>
                <c:pt idx="4">
                  <c:v>186.5</c:v>
                </c:pt>
                <c:pt idx="5">
                  <c:v>187.1</c:v>
                </c:pt>
                <c:pt idx="6">
                  <c:v>233.5</c:v>
                </c:pt>
                <c:pt idx="7">
                  <c:v>219.7</c:v>
                </c:pt>
                <c:pt idx="8">
                  <c:v>211.7</c:v>
                </c:pt>
                <c:pt idx="9">
                  <c:v>197.3</c:v>
                </c:pt>
                <c:pt idx="10">
                  <c:v>165.3</c:v>
                </c:pt>
                <c:pt idx="11">
                  <c:v>169</c:v>
                </c:pt>
                <c:pt idx="12">
                  <c:v>158.1</c:v>
                </c:pt>
                <c:pt idx="13">
                  <c:v>152.4</c:v>
                </c:pt>
                <c:pt idx="14">
                  <c:v>172.9</c:v>
                </c:pt>
                <c:pt idx="15">
                  <c:v>124.8</c:v>
                </c:pt>
                <c:pt idx="16">
                  <c:v>180.8</c:v>
                </c:pt>
                <c:pt idx="17">
                  <c:v>165.1</c:v>
                </c:pt>
                <c:pt idx="18">
                  <c:v>163.19999999999999</c:v>
                </c:pt>
                <c:pt idx="19">
                  <c:v>75.900000000000006</c:v>
                </c:pt>
              </c:numCache>
            </c:numRef>
          </c:yVal>
          <c:smooth val="0"/>
          <c:extLst>
            <c:ext xmlns:c16="http://schemas.microsoft.com/office/drawing/2014/chart" uri="{C3380CC4-5D6E-409C-BE32-E72D297353CC}">
              <c16:uniqueId val="{00000001-41FC-FB40-9555-AD2BFE991493}"/>
            </c:ext>
          </c:extLst>
        </c:ser>
        <c:ser>
          <c:idx val="1"/>
          <c:order val="1"/>
          <c:tx>
            <c:v>Predicted Sales (in millions)</c:v>
          </c:tx>
          <c:spPr>
            <a:ln w="19050">
              <a:noFill/>
            </a:ln>
          </c:spPr>
          <c:xVal>
            <c:numRef>
              <c:f>Regression!$C$6:$C$25</c:f>
              <c:numCache>
                <c:formatCode>0.0</c:formatCode>
                <c:ptCount val="20"/>
                <c:pt idx="0">
                  <c:v>28.1</c:v>
                </c:pt>
                <c:pt idx="1">
                  <c:v>56.8</c:v>
                </c:pt>
                <c:pt idx="2">
                  <c:v>24.4</c:v>
                </c:pt>
                <c:pt idx="3">
                  <c:v>41.3</c:v>
                </c:pt>
                <c:pt idx="4">
                  <c:v>48.7</c:v>
                </c:pt>
                <c:pt idx="5">
                  <c:v>43.6</c:v>
                </c:pt>
                <c:pt idx="6">
                  <c:v>74.2</c:v>
                </c:pt>
                <c:pt idx="7">
                  <c:v>67.3</c:v>
                </c:pt>
                <c:pt idx="8">
                  <c:v>66.099999999999994</c:v>
                </c:pt>
                <c:pt idx="9">
                  <c:v>49.5</c:v>
                </c:pt>
                <c:pt idx="10">
                  <c:v>57.8</c:v>
                </c:pt>
                <c:pt idx="11">
                  <c:v>43.7</c:v>
                </c:pt>
                <c:pt idx="12">
                  <c:v>54.6</c:v>
                </c:pt>
                <c:pt idx="13">
                  <c:v>35.799999999999997</c:v>
                </c:pt>
                <c:pt idx="14">
                  <c:v>52</c:v>
                </c:pt>
                <c:pt idx="15">
                  <c:v>20.7</c:v>
                </c:pt>
                <c:pt idx="16">
                  <c:v>49.7</c:v>
                </c:pt>
                <c:pt idx="17">
                  <c:v>49.4</c:v>
                </c:pt>
                <c:pt idx="18">
                  <c:v>51.9</c:v>
                </c:pt>
                <c:pt idx="19">
                  <c:v>6.7</c:v>
                </c:pt>
              </c:numCache>
            </c:numRef>
          </c:xVal>
          <c:yVal>
            <c:numRef>
              <c:f>'Regr. Results - Two Variable'!$B$33:$B$52</c:f>
              <c:numCache>
                <c:formatCode>General</c:formatCode>
                <c:ptCount val="20"/>
                <c:pt idx="0">
                  <c:v>164.32909188231312</c:v>
                </c:pt>
                <c:pt idx="1">
                  <c:v>207.83895777170187</c:v>
                </c:pt>
                <c:pt idx="2">
                  <c:v>158.71980603594591</c:v>
                </c:pt>
                <c:pt idx="3">
                  <c:v>184.34059814502851</c:v>
                </c:pt>
                <c:pt idx="4">
                  <c:v>195.55916983776291</c:v>
                </c:pt>
                <c:pt idx="5">
                  <c:v>187.82745150898648</c:v>
                </c:pt>
                <c:pt idx="6">
                  <c:v>234.21776148164491</c:v>
                </c:pt>
                <c:pt idx="7">
                  <c:v>223.75720138977096</c:v>
                </c:pt>
                <c:pt idx="8">
                  <c:v>221.93797354770589</c:v>
                </c:pt>
                <c:pt idx="9">
                  <c:v>196.77198839913959</c:v>
                </c:pt>
                <c:pt idx="10">
                  <c:v>176.35448125079387</c:v>
                </c:pt>
                <c:pt idx="11">
                  <c:v>154.97855410652969</c:v>
                </c:pt>
                <c:pt idx="12">
                  <c:v>171.50320700528709</c:v>
                </c:pt>
                <c:pt idx="13">
                  <c:v>143.00197081293487</c:v>
                </c:pt>
                <c:pt idx="14">
                  <c:v>167.56154668081285</c:v>
                </c:pt>
                <c:pt idx="15">
                  <c:v>120.11002046694983</c:v>
                </c:pt>
                <c:pt idx="16">
                  <c:v>164.07469331685488</c:v>
                </c:pt>
                <c:pt idx="17">
                  <c:v>163.61988635633861</c:v>
                </c:pt>
                <c:pt idx="18">
                  <c:v>167.40994436064076</c:v>
                </c:pt>
                <c:pt idx="19">
                  <c:v>98.885695642857769</c:v>
                </c:pt>
              </c:numCache>
            </c:numRef>
          </c:yVal>
          <c:smooth val="0"/>
          <c:extLst>
            <c:ext xmlns:c16="http://schemas.microsoft.com/office/drawing/2014/chart" uri="{C3380CC4-5D6E-409C-BE32-E72D297353CC}">
              <c16:uniqueId val="{00000002-41FC-FB40-9555-AD2BFE991493}"/>
            </c:ext>
          </c:extLst>
        </c:ser>
        <c:dLbls>
          <c:showLegendKey val="0"/>
          <c:showVal val="0"/>
          <c:showCatName val="0"/>
          <c:showSerName val="0"/>
          <c:showPercent val="0"/>
          <c:showBubbleSize val="0"/>
        </c:dLbls>
        <c:axId val="1452191487"/>
        <c:axId val="1452193167"/>
      </c:scatterChart>
      <c:valAx>
        <c:axId val="1452191487"/>
        <c:scaling>
          <c:orientation val="minMax"/>
        </c:scaling>
        <c:delete val="0"/>
        <c:axPos val="b"/>
        <c:title>
          <c:tx>
            <c:rich>
              <a:bodyPr/>
              <a:lstStyle/>
              <a:p>
                <a:pPr>
                  <a:defRPr/>
                </a:pPr>
                <a:r>
                  <a:rPr lang="en-US"/>
                  <a:t>Advertising (in millions)</a:t>
                </a:r>
              </a:p>
            </c:rich>
          </c:tx>
          <c:overlay val="0"/>
        </c:title>
        <c:numFmt formatCode="0.0" sourceLinked="1"/>
        <c:majorTickMark val="out"/>
        <c:minorTickMark val="none"/>
        <c:tickLblPos val="nextTo"/>
        <c:crossAx val="1452193167"/>
        <c:crosses val="autoZero"/>
        <c:crossBetween val="midCat"/>
      </c:valAx>
      <c:valAx>
        <c:axId val="1452193167"/>
        <c:scaling>
          <c:orientation val="minMax"/>
        </c:scaling>
        <c:delete val="0"/>
        <c:axPos val="l"/>
        <c:title>
          <c:tx>
            <c:rich>
              <a:bodyPr/>
              <a:lstStyle/>
              <a:p>
                <a:pPr>
                  <a:defRPr/>
                </a:pPr>
                <a:r>
                  <a:rPr lang="en-US"/>
                  <a:t>Sales (in millions)</a:t>
                </a:r>
              </a:p>
            </c:rich>
          </c:tx>
          <c:overlay val="0"/>
        </c:title>
        <c:numFmt formatCode="0.0" sourceLinked="1"/>
        <c:majorTickMark val="out"/>
        <c:minorTickMark val="none"/>
        <c:tickLblPos val="nextTo"/>
        <c:crossAx val="1452191487"/>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Advertising Method Line Fit  Plot</a:t>
            </a:r>
          </a:p>
        </c:rich>
      </c:tx>
      <c:overlay val="0"/>
    </c:title>
    <c:autoTitleDeleted val="0"/>
    <c:plotArea>
      <c:layout/>
      <c:scatterChart>
        <c:scatterStyle val="lineMarker"/>
        <c:varyColors val="0"/>
        <c:ser>
          <c:idx val="0"/>
          <c:order val="0"/>
          <c:tx>
            <c:v>Sales (in millions)</c:v>
          </c:tx>
          <c:spPr>
            <a:ln w="19050">
              <a:noFill/>
            </a:ln>
          </c:spPr>
          <c:xVal>
            <c:numRef>
              <c:f>'Regr. Results - Two Variable'!$G$33:$G$52</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1</c:v>
                </c:pt>
                <c:pt idx="12">
                  <c:v>1</c:v>
                </c:pt>
                <c:pt idx="13">
                  <c:v>1</c:v>
                </c:pt>
                <c:pt idx="14">
                  <c:v>1</c:v>
                </c:pt>
                <c:pt idx="15">
                  <c:v>1</c:v>
                </c:pt>
                <c:pt idx="16">
                  <c:v>1</c:v>
                </c:pt>
                <c:pt idx="17">
                  <c:v>1</c:v>
                </c:pt>
                <c:pt idx="18">
                  <c:v>1</c:v>
                </c:pt>
                <c:pt idx="19">
                  <c:v>1</c:v>
                </c:pt>
              </c:numCache>
            </c:numRef>
          </c:xVal>
          <c:yVal>
            <c:numRef>
              <c:f>'Regr. Results - Two Variable'!$E$33:$E$52</c:f>
              <c:numCache>
                <c:formatCode>0.0</c:formatCode>
                <c:ptCount val="20"/>
                <c:pt idx="0">
                  <c:v>161.6</c:v>
                </c:pt>
                <c:pt idx="1">
                  <c:v>211.9</c:v>
                </c:pt>
                <c:pt idx="2">
                  <c:v>166.8</c:v>
                </c:pt>
                <c:pt idx="3">
                  <c:v>199.2</c:v>
                </c:pt>
                <c:pt idx="4">
                  <c:v>186.5</c:v>
                </c:pt>
                <c:pt idx="5">
                  <c:v>187.1</c:v>
                </c:pt>
                <c:pt idx="6">
                  <c:v>233.5</c:v>
                </c:pt>
                <c:pt idx="7">
                  <c:v>219.7</c:v>
                </c:pt>
                <c:pt idx="8">
                  <c:v>211.7</c:v>
                </c:pt>
                <c:pt idx="9">
                  <c:v>197.3</c:v>
                </c:pt>
                <c:pt idx="10">
                  <c:v>165.3</c:v>
                </c:pt>
                <c:pt idx="11">
                  <c:v>169</c:v>
                </c:pt>
                <c:pt idx="12">
                  <c:v>158.1</c:v>
                </c:pt>
                <c:pt idx="13">
                  <c:v>152.4</c:v>
                </c:pt>
                <c:pt idx="14">
                  <c:v>172.9</c:v>
                </c:pt>
                <c:pt idx="15">
                  <c:v>124.8</c:v>
                </c:pt>
                <c:pt idx="16">
                  <c:v>180.8</c:v>
                </c:pt>
                <c:pt idx="17">
                  <c:v>165.1</c:v>
                </c:pt>
                <c:pt idx="18">
                  <c:v>163.19999999999999</c:v>
                </c:pt>
                <c:pt idx="19">
                  <c:v>75.900000000000006</c:v>
                </c:pt>
              </c:numCache>
            </c:numRef>
          </c:yVal>
          <c:smooth val="0"/>
          <c:extLst>
            <c:ext xmlns:c16="http://schemas.microsoft.com/office/drawing/2014/chart" uri="{C3380CC4-5D6E-409C-BE32-E72D297353CC}">
              <c16:uniqueId val="{00000001-9EEB-2342-BA67-67913173E69E}"/>
            </c:ext>
          </c:extLst>
        </c:ser>
        <c:ser>
          <c:idx val="1"/>
          <c:order val="1"/>
          <c:tx>
            <c:v>Predicted Sales (in millions)</c:v>
          </c:tx>
          <c:spPr>
            <a:ln w="19050">
              <a:noFill/>
            </a:ln>
          </c:spPr>
          <c:xVal>
            <c:numRef>
              <c:f>'Regr. Results - Two Variable'!$G$33:$G$52</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1</c:v>
                </c:pt>
                <c:pt idx="12">
                  <c:v>1</c:v>
                </c:pt>
                <c:pt idx="13">
                  <c:v>1</c:v>
                </c:pt>
                <c:pt idx="14">
                  <c:v>1</c:v>
                </c:pt>
                <c:pt idx="15">
                  <c:v>1</c:v>
                </c:pt>
                <c:pt idx="16">
                  <c:v>1</c:v>
                </c:pt>
                <c:pt idx="17">
                  <c:v>1</c:v>
                </c:pt>
                <c:pt idx="18">
                  <c:v>1</c:v>
                </c:pt>
                <c:pt idx="19">
                  <c:v>1</c:v>
                </c:pt>
              </c:numCache>
            </c:numRef>
          </c:xVal>
          <c:yVal>
            <c:numRef>
              <c:f>'Regr. Results - Two Variable'!$B$33:$B$52</c:f>
              <c:numCache>
                <c:formatCode>General</c:formatCode>
                <c:ptCount val="20"/>
                <c:pt idx="0">
                  <c:v>164.32909188231312</c:v>
                </c:pt>
                <c:pt idx="1">
                  <c:v>207.83895777170187</c:v>
                </c:pt>
                <c:pt idx="2">
                  <c:v>158.71980603594591</c:v>
                </c:pt>
                <c:pt idx="3">
                  <c:v>184.34059814502851</c:v>
                </c:pt>
                <c:pt idx="4">
                  <c:v>195.55916983776291</c:v>
                </c:pt>
                <c:pt idx="5">
                  <c:v>187.82745150898648</c:v>
                </c:pt>
                <c:pt idx="6">
                  <c:v>234.21776148164491</c:v>
                </c:pt>
                <c:pt idx="7">
                  <c:v>223.75720138977096</c:v>
                </c:pt>
                <c:pt idx="8">
                  <c:v>221.93797354770589</c:v>
                </c:pt>
                <c:pt idx="9">
                  <c:v>196.77198839913959</c:v>
                </c:pt>
                <c:pt idx="10">
                  <c:v>176.35448125079387</c:v>
                </c:pt>
                <c:pt idx="11">
                  <c:v>154.97855410652969</c:v>
                </c:pt>
                <c:pt idx="12">
                  <c:v>171.50320700528709</c:v>
                </c:pt>
                <c:pt idx="13">
                  <c:v>143.00197081293487</c:v>
                </c:pt>
                <c:pt idx="14">
                  <c:v>167.56154668081285</c:v>
                </c:pt>
                <c:pt idx="15">
                  <c:v>120.11002046694983</c:v>
                </c:pt>
                <c:pt idx="16">
                  <c:v>164.07469331685488</c:v>
                </c:pt>
                <c:pt idx="17">
                  <c:v>163.61988635633861</c:v>
                </c:pt>
                <c:pt idx="18">
                  <c:v>167.40994436064076</c:v>
                </c:pt>
                <c:pt idx="19">
                  <c:v>98.885695642857769</c:v>
                </c:pt>
              </c:numCache>
            </c:numRef>
          </c:yVal>
          <c:smooth val="0"/>
          <c:extLst>
            <c:ext xmlns:c16="http://schemas.microsoft.com/office/drawing/2014/chart" uri="{C3380CC4-5D6E-409C-BE32-E72D297353CC}">
              <c16:uniqueId val="{00000002-9EEB-2342-BA67-67913173E69E}"/>
            </c:ext>
          </c:extLst>
        </c:ser>
        <c:dLbls>
          <c:showLegendKey val="0"/>
          <c:showVal val="0"/>
          <c:showCatName val="0"/>
          <c:showSerName val="0"/>
          <c:showPercent val="0"/>
          <c:showBubbleSize val="0"/>
        </c:dLbls>
        <c:axId val="1452350607"/>
        <c:axId val="1452352287"/>
      </c:scatterChart>
      <c:valAx>
        <c:axId val="1452350607"/>
        <c:scaling>
          <c:orientation val="minMax"/>
          <c:max val="2"/>
          <c:min val="-1"/>
        </c:scaling>
        <c:delete val="0"/>
        <c:axPos val="b"/>
        <c:title>
          <c:tx>
            <c:rich>
              <a:bodyPr/>
              <a:lstStyle/>
              <a:p>
                <a:pPr>
                  <a:defRPr/>
                </a:pPr>
                <a:r>
                  <a:rPr lang="en-US"/>
                  <a:t>Advertising Method</a:t>
                </a:r>
              </a:p>
            </c:rich>
          </c:tx>
          <c:overlay val="0"/>
        </c:title>
        <c:numFmt formatCode="General" sourceLinked="1"/>
        <c:majorTickMark val="out"/>
        <c:minorTickMark val="none"/>
        <c:tickLblPos val="nextTo"/>
        <c:crossAx val="1452352287"/>
        <c:crosses val="autoZero"/>
        <c:crossBetween val="midCat"/>
      </c:valAx>
      <c:valAx>
        <c:axId val="1452352287"/>
        <c:scaling>
          <c:orientation val="minMax"/>
        </c:scaling>
        <c:delete val="0"/>
        <c:axPos val="l"/>
        <c:title>
          <c:tx>
            <c:rich>
              <a:bodyPr/>
              <a:lstStyle/>
              <a:p>
                <a:pPr>
                  <a:defRPr/>
                </a:pPr>
                <a:r>
                  <a:rPr lang="en-US"/>
                  <a:t>Sales (in millions)</a:t>
                </a:r>
              </a:p>
            </c:rich>
          </c:tx>
          <c:overlay val="0"/>
        </c:title>
        <c:numFmt formatCode="0.0" sourceLinked="1"/>
        <c:majorTickMark val="out"/>
        <c:minorTickMark val="none"/>
        <c:tickLblPos val="nextTo"/>
        <c:crossAx val="1452350607"/>
        <c:crossesAt val="-1"/>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oneCellAnchor>
    <xdr:from>
      <xdr:col>1</xdr:col>
      <xdr:colOff>50800</xdr:colOff>
      <xdr:row>6</xdr:row>
      <xdr:rowOff>292099</xdr:rowOff>
    </xdr:from>
    <xdr:ext cx="2286000" cy="939801"/>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FE1F29A1-2EE2-904B-97EC-5B046C6F2685}"/>
                </a:ext>
              </a:extLst>
            </xdr:cNvPr>
            <xdr:cNvSpPr txBox="1"/>
          </xdr:nvSpPr>
          <xdr:spPr>
            <a:xfrm>
              <a:off x="1841500" y="2044699"/>
              <a:ext cx="2286000" cy="939801"/>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14:m>
                <m:oMath xmlns:m="http://schemas.openxmlformats.org/officeDocument/2006/math">
                  <m:r>
                    <a:rPr lang="en-US" sz="2000" b="0" i="0">
                      <a:latin typeface="Cambria Math" panose="02040503050406030204" pitchFamily="18" charset="0"/>
                    </a:rPr>
                    <m:t> </m:t>
                  </m:r>
                  <m:r>
                    <a:rPr lang="en-US" sz="2000" b="0" i="1">
                      <a:latin typeface="Cambria Math" panose="02040503050406030204" pitchFamily="18" charset="0"/>
                    </a:rPr>
                    <m:t>𝑍</m:t>
                  </m:r>
                  <m:r>
                    <a:rPr lang="en-US" sz="2000" i="1">
                      <a:latin typeface="Cambria Math" panose="02040503050406030204" pitchFamily="18" charset="0"/>
                    </a:rPr>
                    <m:t>=</m:t>
                  </m:r>
                  <m:f>
                    <m:fPr>
                      <m:ctrlPr>
                        <a:rPr lang="en-US" sz="2000" i="1">
                          <a:latin typeface="Cambria Math" panose="02040503050406030204" pitchFamily="18" charset="0"/>
                        </a:rPr>
                      </m:ctrlPr>
                    </m:fPr>
                    <m:num>
                      <m:sSub>
                        <m:sSubPr>
                          <m:ctrlPr>
                            <a:rPr lang="en-US" sz="2000" i="1">
                              <a:latin typeface="Cambria Math" panose="02040503050406030204" pitchFamily="18" charset="0"/>
                            </a:rPr>
                          </m:ctrlPr>
                        </m:sSubPr>
                        <m:e>
                          <m:bar>
                            <m:barPr>
                              <m:pos m:val="top"/>
                              <m:ctrlPr>
                                <a:rPr lang="en-US" sz="2000" i="1">
                                  <a:latin typeface="Cambria Math" panose="02040503050406030204" pitchFamily="18" charset="0"/>
                                </a:rPr>
                              </m:ctrlPr>
                            </m:barPr>
                            <m:e>
                              <m:r>
                                <a:rPr lang="en-US" sz="2000" b="0" i="1">
                                  <a:latin typeface="Cambria Math" panose="02040503050406030204" pitchFamily="18" charset="0"/>
                                </a:rPr>
                                <m:t>𝑥</m:t>
                              </m:r>
                            </m:e>
                          </m:bar>
                        </m:e>
                        <m:sub>
                          <m:r>
                            <a:rPr lang="en-US" sz="2000" b="0" i="1">
                              <a:latin typeface="Cambria Math" panose="02040503050406030204" pitchFamily="18" charset="0"/>
                            </a:rPr>
                            <m:t>𝑑</m:t>
                          </m:r>
                        </m:sub>
                      </m:sSub>
                      <m:r>
                        <a:rPr lang="en-US" sz="2000" b="0" i="1">
                          <a:latin typeface="Cambria Math" panose="02040503050406030204" pitchFamily="18" charset="0"/>
                        </a:rPr>
                        <m:t> − </m:t>
                      </m:r>
                      <m:sSub>
                        <m:sSubPr>
                          <m:ctrlPr>
                            <a:rPr lang="en-US" sz="2000" b="0" i="1">
                              <a:latin typeface="Cambria Math" panose="02040503050406030204" pitchFamily="18" charset="0"/>
                            </a:rPr>
                          </m:ctrlPr>
                        </m:sSubPr>
                        <m:e>
                          <m:bar>
                            <m:barPr>
                              <m:pos m:val="top"/>
                              <m:ctrlPr>
                                <a:rPr lang="en-US" sz="2000" b="0" i="1">
                                  <a:latin typeface="Cambria Math" panose="02040503050406030204" pitchFamily="18" charset="0"/>
                                </a:rPr>
                              </m:ctrlPr>
                            </m:barPr>
                            <m:e>
                              <m:r>
                                <a:rPr lang="en-US" sz="2000" b="0" i="1">
                                  <a:latin typeface="Cambria Math" panose="02040503050406030204" pitchFamily="18" charset="0"/>
                                </a:rPr>
                                <m:t>𝑥</m:t>
                              </m:r>
                            </m:e>
                          </m:bar>
                        </m:e>
                        <m:sub>
                          <m:r>
                            <a:rPr lang="en-US" sz="2000" b="0" i="1">
                              <a:latin typeface="Cambria Math" panose="02040503050406030204" pitchFamily="18" charset="0"/>
                            </a:rPr>
                            <m:t>𝑝</m:t>
                          </m:r>
                        </m:sub>
                      </m:sSub>
                    </m:num>
                    <m:den>
                      <m:f>
                        <m:fPr>
                          <m:type m:val="skw"/>
                          <m:ctrlPr>
                            <a:rPr lang="en-US" sz="2000" i="1">
                              <a:latin typeface="Cambria Math" panose="02040503050406030204" pitchFamily="18" charset="0"/>
                            </a:rPr>
                          </m:ctrlPr>
                        </m:fPr>
                        <m:num>
                          <m:sSub>
                            <m:sSubPr>
                              <m:ctrlPr>
                                <a:rPr lang="en-US" sz="2000" i="1">
                                  <a:latin typeface="Cambria Math" panose="02040503050406030204" pitchFamily="18" charset="0"/>
                                </a:rPr>
                              </m:ctrlPr>
                            </m:sSubPr>
                            <m:e>
                              <m:r>
                                <a:rPr lang="en-US" sz="2000" i="1">
                                  <a:latin typeface="Cambria Math" panose="02040503050406030204" pitchFamily="18" charset="0"/>
                                  <a:ea typeface="Cambria Math" panose="02040503050406030204" pitchFamily="18" charset="0"/>
                                </a:rPr>
                                <m:t>𝜎</m:t>
                              </m:r>
                            </m:e>
                            <m:sub>
                              <m:r>
                                <a:rPr lang="en-US" sz="2000" b="0" i="1">
                                  <a:latin typeface="Cambria Math" panose="02040503050406030204" pitchFamily="18" charset="0"/>
                                </a:rPr>
                                <m:t>𝑝</m:t>
                              </m:r>
                            </m:sub>
                          </m:sSub>
                        </m:num>
                        <m:den>
                          <m:rad>
                            <m:radPr>
                              <m:degHide m:val="on"/>
                              <m:ctrlPr>
                                <a:rPr lang="en-US" sz="2000" i="1">
                                  <a:latin typeface="Cambria Math" panose="02040503050406030204" pitchFamily="18" charset="0"/>
                                </a:rPr>
                              </m:ctrlPr>
                            </m:radPr>
                            <m:deg/>
                            <m:e>
                              <m:r>
                                <a:rPr lang="en-US" sz="2000" b="0" i="1">
                                  <a:latin typeface="Cambria Math" panose="02040503050406030204" pitchFamily="18" charset="0"/>
                                </a:rPr>
                                <m:t>𝑛</m:t>
                              </m:r>
                            </m:e>
                          </m:rad>
                        </m:den>
                      </m:f>
                    </m:den>
                  </m:f>
                  <m:r>
                    <a:rPr lang="en-US" sz="2000" b="0" i="1">
                      <a:latin typeface="Cambria Math" panose="02040503050406030204" pitchFamily="18" charset="0"/>
                    </a:rPr>
                    <m:t>=</m:t>
                  </m:r>
                  <m:f>
                    <m:fPr>
                      <m:ctrlPr>
                        <a:rPr lang="en-US" sz="2000" b="0" i="1">
                          <a:latin typeface="Cambria Math" panose="02040503050406030204" pitchFamily="18" charset="0"/>
                        </a:rPr>
                      </m:ctrlPr>
                    </m:fPr>
                    <m:num>
                      <m:r>
                        <a:rPr lang="en-US" sz="2000" b="0" i="1">
                          <a:latin typeface="Cambria Math" panose="02040503050406030204" pitchFamily="18" charset="0"/>
                        </a:rPr>
                        <m:t>𝐷𝑖𝑓𝑓</m:t>
                      </m:r>
                    </m:num>
                    <m:den>
                      <m:sSub>
                        <m:sSubPr>
                          <m:ctrlPr>
                            <a:rPr lang="en-US" sz="2000" b="0" i="1">
                              <a:latin typeface="Cambria Math" panose="02040503050406030204" pitchFamily="18" charset="0"/>
                            </a:rPr>
                          </m:ctrlPr>
                        </m:sSubPr>
                        <m:e>
                          <m:r>
                            <a:rPr lang="en-US" sz="2000" b="0" i="1">
                              <a:latin typeface="Cambria Math" panose="02040503050406030204" pitchFamily="18" charset="0"/>
                            </a:rPr>
                            <m:t>𝑆𝐸</m:t>
                          </m:r>
                        </m:e>
                        <m:sub>
                          <m:r>
                            <a:rPr lang="en-US" sz="2000" b="0" i="1">
                              <a:latin typeface="Cambria Math" panose="02040503050406030204" pitchFamily="18" charset="0"/>
                            </a:rPr>
                            <m:t>𝐷𝑖𝑓𝑓</m:t>
                          </m:r>
                        </m:sub>
                      </m:sSub>
                    </m:den>
                  </m:f>
                </m:oMath>
              </a14:m>
              <a:endParaRPr lang="en-US" sz="3200"/>
            </a:p>
          </xdr:txBody>
        </xdr:sp>
      </mc:Choice>
      <mc:Fallback xmlns="">
        <xdr:sp macro="" textlink="">
          <xdr:nvSpPr>
            <xdr:cNvPr id="3" name="TextBox 2">
              <a:extLst>
                <a:ext uri="{FF2B5EF4-FFF2-40B4-BE49-F238E27FC236}">
                  <a16:creationId xmlns:a16="http://schemas.microsoft.com/office/drawing/2014/main" id="{FE1F29A1-2EE2-904B-97EC-5B046C6F2685}"/>
                </a:ext>
              </a:extLst>
            </xdr:cNvPr>
            <xdr:cNvSpPr txBox="1"/>
          </xdr:nvSpPr>
          <xdr:spPr>
            <a:xfrm>
              <a:off x="1841500" y="2044699"/>
              <a:ext cx="2286000" cy="939801"/>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r>
                <a:rPr lang="en-US" sz="2000" b="0" i="0">
                  <a:latin typeface="Cambria Math" panose="02040503050406030204" pitchFamily="18" charset="0"/>
                </a:rPr>
                <a:t> 𝑍</a:t>
              </a:r>
              <a:r>
                <a:rPr lang="en-US" sz="2000" i="0">
                  <a:latin typeface="Cambria Math" panose="02040503050406030204" pitchFamily="18" charset="0"/>
                </a:rPr>
                <a:t>=(¯</a:t>
              </a:r>
              <a:r>
                <a:rPr lang="en-US" sz="2000" b="0" i="0">
                  <a:latin typeface="Cambria Math" panose="02040503050406030204" pitchFamily="18" charset="0"/>
                </a:rPr>
                <a:t>𝑥_𝑑  − ¯𝑥_𝑝)/(</a:t>
              </a:r>
              <a:r>
                <a:rPr lang="en-US" sz="2000" i="0">
                  <a:latin typeface="Cambria Math" panose="02040503050406030204" pitchFamily="18" charset="0"/>
                  <a:ea typeface="Cambria Math" panose="02040503050406030204" pitchFamily="18" charset="0"/>
                </a:rPr>
                <a:t>𝜎_</a:t>
              </a:r>
              <a:r>
                <a:rPr lang="en-US" sz="2000" b="0" i="0">
                  <a:latin typeface="Cambria Math" panose="02040503050406030204" pitchFamily="18" charset="0"/>
                </a:rPr>
                <a:t>𝑝⁄√𝑛)=𝐷𝑖𝑓𝑓/〖𝑆𝐸〗_𝐷𝑖𝑓𝑓 </a:t>
              </a:r>
              <a:endParaRPr lang="en-US" sz="3200"/>
            </a:p>
          </xdr:txBody>
        </xdr:sp>
      </mc:Fallback>
    </mc:AlternateContent>
    <xdr:clientData/>
  </xdr:oneCellAnchor>
  <xdr:oneCellAnchor>
    <xdr:from>
      <xdr:col>1</xdr:col>
      <xdr:colOff>50800</xdr:colOff>
      <xdr:row>23</xdr:row>
      <xdr:rowOff>292099</xdr:rowOff>
    </xdr:from>
    <xdr:ext cx="2133600" cy="939801"/>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60465CB7-FE09-7947-AE39-91162EBC7749}"/>
                </a:ext>
              </a:extLst>
            </xdr:cNvPr>
            <xdr:cNvSpPr txBox="1"/>
          </xdr:nvSpPr>
          <xdr:spPr>
            <a:xfrm>
              <a:off x="1841500" y="2044699"/>
              <a:ext cx="2133600" cy="939801"/>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14:m>
                <m:oMath xmlns:m="http://schemas.openxmlformats.org/officeDocument/2006/math">
                  <m:r>
                    <a:rPr lang="en-US" sz="2000" b="0" i="0">
                      <a:latin typeface="Cambria Math" panose="02040503050406030204" pitchFamily="18" charset="0"/>
                    </a:rPr>
                    <m:t> </m:t>
                  </m:r>
                  <m:r>
                    <a:rPr lang="en-US" sz="2000" b="0" i="1">
                      <a:latin typeface="Cambria Math" panose="02040503050406030204" pitchFamily="18" charset="0"/>
                    </a:rPr>
                    <m:t>𝑍</m:t>
                  </m:r>
                  <m:r>
                    <a:rPr lang="en-US" sz="2000" i="1">
                      <a:latin typeface="Cambria Math" panose="02040503050406030204" pitchFamily="18" charset="0"/>
                    </a:rPr>
                    <m:t>=</m:t>
                  </m:r>
                  <m:f>
                    <m:fPr>
                      <m:ctrlPr>
                        <a:rPr lang="en-US" sz="2000" i="1">
                          <a:latin typeface="Cambria Math" panose="02040503050406030204" pitchFamily="18" charset="0"/>
                        </a:rPr>
                      </m:ctrlPr>
                    </m:fPr>
                    <m:num>
                      <m:sSub>
                        <m:sSubPr>
                          <m:ctrlPr>
                            <a:rPr lang="en-US" sz="2000" i="1">
                              <a:latin typeface="Cambria Math" panose="02040503050406030204" pitchFamily="18" charset="0"/>
                            </a:rPr>
                          </m:ctrlPr>
                        </m:sSubPr>
                        <m:e>
                          <m:bar>
                            <m:barPr>
                              <m:pos m:val="top"/>
                              <m:ctrlPr>
                                <a:rPr lang="en-US" sz="2000" i="1">
                                  <a:latin typeface="Cambria Math" panose="02040503050406030204" pitchFamily="18" charset="0"/>
                                </a:rPr>
                              </m:ctrlPr>
                            </m:barPr>
                            <m:e>
                              <m:r>
                                <a:rPr lang="en-US" sz="2000" b="0" i="1">
                                  <a:latin typeface="Cambria Math" panose="02040503050406030204" pitchFamily="18" charset="0"/>
                                </a:rPr>
                                <m:t>𝑥</m:t>
                              </m:r>
                            </m:e>
                          </m:bar>
                        </m:e>
                        <m:sub>
                          <m:r>
                            <a:rPr lang="en-US" sz="2000" b="0" i="1">
                              <a:latin typeface="Cambria Math" panose="02040503050406030204" pitchFamily="18" charset="0"/>
                            </a:rPr>
                            <m:t>𝑑</m:t>
                          </m:r>
                        </m:sub>
                      </m:sSub>
                      <m:r>
                        <a:rPr lang="en-US" sz="2000" b="0" i="1">
                          <a:latin typeface="Cambria Math" panose="02040503050406030204" pitchFamily="18" charset="0"/>
                        </a:rPr>
                        <m:t> − </m:t>
                      </m:r>
                      <m:sSub>
                        <m:sSubPr>
                          <m:ctrlPr>
                            <a:rPr lang="en-US" sz="2000" b="0" i="1">
                              <a:latin typeface="Cambria Math" panose="02040503050406030204" pitchFamily="18" charset="0"/>
                            </a:rPr>
                          </m:ctrlPr>
                        </m:sSubPr>
                        <m:e>
                          <m:bar>
                            <m:barPr>
                              <m:pos m:val="top"/>
                              <m:ctrlPr>
                                <a:rPr lang="en-US" sz="2000" b="0" i="1">
                                  <a:latin typeface="Cambria Math" panose="02040503050406030204" pitchFamily="18" charset="0"/>
                                </a:rPr>
                              </m:ctrlPr>
                            </m:barPr>
                            <m:e>
                              <m:r>
                                <a:rPr lang="en-US" sz="2000" b="0" i="1">
                                  <a:latin typeface="Cambria Math" panose="02040503050406030204" pitchFamily="18" charset="0"/>
                                </a:rPr>
                                <m:t>𝑥</m:t>
                              </m:r>
                            </m:e>
                          </m:bar>
                        </m:e>
                        <m:sub>
                          <m:r>
                            <a:rPr lang="en-US" sz="2000" b="0" i="1">
                              <a:latin typeface="Cambria Math" panose="02040503050406030204" pitchFamily="18" charset="0"/>
                            </a:rPr>
                            <m:t>𝑝</m:t>
                          </m:r>
                        </m:sub>
                      </m:sSub>
                    </m:num>
                    <m:den>
                      <m:f>
                        <m:fPr>
                          <m:type m:val="skw"/>
                          <m:ctrlPr>
                            <a:rPr lang="en-US" sz="2000" i="1">
                              <a:latin typeface="Cambria Math" panose="02040503050406030204" pitchFamily="18" charset="0"/>
                            </a:rPr>
                          </m:ctrlPr>
                        </m:fPr>
                        <m:num>
                          <m:sSub>
                            <m:sSubPr>
                              <m:ctrlPr>
                                <a:rPr lang="en-US" sz="2000" i="1">
                                  <a:latin typeface="Cambria Math" panose="02040503050406030204" pitchFamily="18" charset="0"/>
                                </a:rPr>
                              </m:ctrlPr>
                            </m:sSubPr>
                            <m:e>
                              <m:r>
                                <a:rPr lang="en-US" sz="2000" i="1">
                                  <a:latin typeface="Cambria Math" panose="02040503050406030204" pitchFamily="18" charset="0"/>
                                  <a:ea typeface="Cambria Math" panose="02040503050406030204" pitchFamily="18" charset="0"/>
                                </a:rPr>
                                <m:t>𝜎</m:t>
                              </m:r>
                            </m:e>
                            <m:sub>
                              <m:r>
                                <a:rPr lang="en-US" sz="2000" b="0" i="1">
                                  <a:latin typeface="Cambria Math" panose="02040503050406030204" pitchFamily="18" charset="0"/>
                                </a:rPr>
                                <m:t>𝑝</m:t>
                              </m:r>
                            </m:sub>
                          </m:sSub>
                        </m:num>
                        <m:den>
                          <m:rad>
                            <m:radPr>
                              <m:degHide m:val="on"/>
                              <m:ctrlPr>
                                <a:rPr lang="en-US" sz="2000" i="1">
                                  <a:latin typeface="Cambria Math" panose="02040503050406030204" pitchFamily="18" charset="0"/>
                                </a:rPr>
                              </m:ctrlPr>
                            </m:radPr>
                            <m:deg/>
                            <m:e>
                              <m:r>
                                <a:rPr lang="en-US" sz="2000" b="0" i="1">
                                  <a:latin typeface="Cambria Math" panose="02040503050406030204" pitchFamily="18" charset="0"/>
                                </a:rPr>
                                <m:t>𝑛</m:t>
                              </m:r>
                            </m:e>
                          </m:rad>
                        </m:den>
                      </m:f>
                    </m:den>
                  </m:f>
                  <m:r>
                    <a:rPr lang="en-US" sz="2000" b="0" i="1">
                      <a:latin typeface="Cambria Math" panose="02040503050406030204" pitchFamily="18" charset="0"/>
                    </a:rPr>
                    <m:t>=</m:t>
                  </m:r>
                  <m:f>
                    <m:fPr>
                      <m:ctrlPr>
                        <a:rPr lang="en-US" sz="2000" b="0" i="1">
                          <a:latin typeface="Cambria Math" panose="02040503050406030204" pitchFamily="18" charset="0"/>
                        </a:rPr>
                      </m:ctrlPr>
                    </m:fPr>
                    <m:num>
                      <m:r>
                        <a:rPr lang="en-US" sz="2000" b="0" i="1">
                          <a:latin typeface="Cambria Math" panose="02040503050406030204" pitchFamily="18" charset="0"/>
                        </a:rPr>
                        <m:t>𝐷𝑖𝑓𝑓</m:t>
                      </m:r>
                    </m:num>
                    <m:den>
                      <m:r>
                        <a:rPr lang="en-US" sz="2000" b="0" i="1">
                          <a:latin typeface="Cambria Math" panose="02040503050406030204" pitchFamily="18" charset="0"/>
                        </a:rPr>
                        <m:t>𝑆𝐸</m:t>
                      </m:r>
                    </m:den>
                  </m:f>
                </m:oMath>
              </a14:m>
              <a:endParaRPr lang="en-US" sz="3200"/>
            </a:p>
          </xdr:txBody>
        </xdr:sp>
      </mc:Choice>
      <mc:Fallback xmlns="">
        <xdr:sp macro="" textlink="">
          <xdr:nvSpPr>
            <xdr:cNvPr id="4" name="TextBox 3">
              <a:extLst>
                <a:ext uri="{FF2B5EF4-FFF2-40B4-BE49-F238E27FC236}">
                  <a16:creationId xmlns:a16="http://schemas.microsoft.com/office/drawing/2014/main" id="{60465CB7-FE09-7947-AE39-91162EBC7749}"/>
                </a:ext>
              </a:extLst>
            </xdr:cNvPr>
            <xdr:cNvSpPr txBox="1"/>
          </xdr:nvSpPr>
          <xdr:spPr>
            <a:xfrm>
              <a:off x="1841500" y="2044699"/>
              <a:ext cx="2133600" cy="939801"/>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r>
                <a:rPr lang="en-US" sz="2000" b="0" i="0">
                  <a:latin typeface="Cambria Math" panose="02040503050406030204" pitchFamily="18" charset="0"/>
                </a:rPr>
                <a:t> 𝑍</a:t>
              </a:r>
              <a:r>
                <a:rPr lang="en-US" sz="2000" i="0">
                  <a:latin typeface="Cambria Math" panose="02040503050406030204" pitchFamily="18" charset="0"/>
                </a:rPr>
                <a:t>=(¯</a:t>
              </a:r>
              <a:r>
                <a:rPr lang="en-US" sz="2000" b="0" i="0">
                  <a:latin typeface="Cambria Math" panose="02040503050406030204" pitchFamily="18" charset="0"/>
                </a:rPr>
                <a:t>𝑥_𝑑  − ¯𝑥_𝑝)/(</a:t>
              </a:r>
              <a:r>
                <a:rPr lang="en-US" sz="2000" i="0">
                  <a:latin typeface="Cambria Math" panose="02040503050406030204" pitchFamily="18" charset="0"/>
                  <a:ea typeface="Cambria Math" panose="02040503050406030204" pitchFamily="18" charset="0"/>
                </a:rPr>
                <a:t>𝜎_</a:t>
              </a:r>
              <a:r>
                <a:rPr lang="en-US" sz="2000" b="0" i="0">
                  <a:latin typeface="Cambria Math" panose="02040503050406030204" pitchFamily="18" charset="0"/>
                </a:rPr>
                <a:t>𝑝⁄√𝑛)=𝐷𝑖𝑓𝑓/𝑆𝐸</a:t>
              </a:r>
              <a:endParaRPr lang="en-US" sz="3200"/>
            </a:p>
          </xdr:txBody>
        </xdr:sp>
      </mc:Fallback>
    </mc:AlternateContent>
    <xdr:clientData/>
  </xdr:oneCellAnchor>
  <xdr:oneCellAnchor>
    <xdr:from>
      <xdr:col>1</xdr:col>
      <xdr:colOff>50800</xdr:colOff>
      <xdr:row>40</xdr:row>
      <xdr:rowOff>292099</xdr:rowOff>
    </xdr:from>
    <xdr:ext cx="2489200" cy="939801"/>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E587167B-0FF9-694E-9346-FE237E9B7074}"/>
                </a:ext>
              </a:extLst>
            </xdr:cNvPr>
            <xdr:cNvSpPr txBox="1"/>
          </xdr:nvSpPr>
          <xdr:spPr>
            <a:xfrm>
              <a:off x="1943100" y="11976099"/>
              <a:ext cx="2489200" cy="939801"/>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14:m>
                <m:oMath xmlns:m="http://schemas.openxmlformats.org/officeDocument/2006/math">
                  <m:r>
                    <a:rPr lang="en-US" sz="2000" b="0" i="0">
                      <a:latin typeface="Cambria Math" panose="02040503050406030204" pitchFamily="18" charset="0"/>
                    </a:rPr>
                    <m:t> </m:t>
                  </m:r>
                  <m:r>
                    <a:rPr lang="en-US" sz="2000" b="0" i="1">
                      <a:latin typeface="Cambria Math" panose="02040503050406030204" pitchFamily="18" charset="0"/>
                    </a:rPr>
                    <m:t>𝑍</m:t>
                  </m:r>
                  <m:r>
                    <a:rPr lang="en-US" sz="2000" i="1">
                      <a:latin typeface="Cambria Math" panose="02040503050406030204" pitchFamily="18" charset="0"/>
                    </a:rPr>
                    <m:t>=</m:t>
                  </m:r>
                  <m:f>
                    <m:fPr>
                      <m:ctrlPr>
                        <a:rPr lang="en-US" sz="2000" i="1">
                          <a:latin typeface="Cambria Math" panose="02040503050406030204" pitchFamily="18" charset="0"/>
                        </a:rPr>
                      </m:ctrlPr>
                    </m:fPr>
                    <m:num>
                      <m:sSub>
                        <m:sSubPr>
                          <m:ctrlPr>
                            <a:rPr lang="en-US" sz="2000" i="1">
                              <a:latin typeface="Cambria Math" panose="02040503050406030204" pitchFamily="18" charset="0"/>
                            </a:rPr>
                          </m:ctrlPr>
                        </m:sSubPr>
                        <m:e>
                          <m:bar>
                            <m:barPr>
                              <m:pos m:val="top"/>
                              <m:ctrlPr>
                                <a:rPr lang="en-US" sz="2000" i="1">
                                  <a:latin typeface="Cambria Math" panose="02040503050406030204" pitchFamily="18" charset="0"/>
                                </a:rPr>
                              </m:ctrlPr>
                            </m:barPr>
                            <m:e>
                              <m:r>
                                <a:rPr lang="en-US" sz="2000" b="0" i="1">
                                  <a:latin typeface="Cambria Math" panose="02040503050406030204" pitchFamily="18" charset="0"/>
                                </a:rPr>
                                <m:t>𝑥</m:t>
                              </m:r>
                            </m:e>
                          </m:bar>
                        </m:e>
                        <m:sub>
                          <m:r>
                            <a:rPr lang="en-US" sz="2000" b="0" i="1">
                              <a:latin typeface="Cambria Math" panose="02040503050406030204" pitchFamily="18" charset="0"/>
                            </a:rPr>
                            <m:t>𝑑</m:t>
                          </m:r>
                        </m:sub>
                      </m:sSub>
                      <m:r>
                        <a:rPr lang="en-US" sz="2000" b="0" i="1">
                          <a:latin typeface="Cambria Math" panose="02040503050406030204" pitchFamily="18" charset="0"/>
                        </a:rPr>
                        <m:t> − </m:t>
                      </m:r>
                      <m:sSub>
                        <m:sSubPr>
                          <m:ctrlPr>
                            <a:rPr lang="en-US" sz="2000" b="0" i="1">
                              <a:latin typeface="Cambria Math" panose="02040503050406030204" pitchFamily="18" charset="0"/>
                            </a:rPr>
                          </m:ctrlPr>
                        </m:sSubPr>
                        <m:e>
                          <m:bar>
                            <m:barPr>
                              <m:pos m:val="top"/>
                              <m:ctrlPr>
                                <a:rPr lang="en-US" sz="2000" b="0" i="1">
                                  <a:latin typeface="Cambria Math" panose="02040503050406030204" pitchFamily="18" charset="0"/>
                                </a:rPr>
                              </m:ctrlPr>
                            </m:barPr>
                            <m:e>
                              <m:r>
                                <a:rPr lang="en-US" sz="2000" b="0" i="1">
                                  <a:latin typeface="Cambria Math" panose="02040503050406030204" pitchFamily="18" charset="0"/>
                                </a:rPr>
                                <m:t>𝑥</m:t>
                              </m:r>
                            </m:e>
                          </m:bar>
                        </m:e>
                        <m:sub>
                          <m:r>
                            <a:rPr lang="en-US" sz="2000" b="0" i="1">
                              <a:latin typeface="Cambria Math" panose="02040503050406030204" pitchFamily="18" charset="0"/>
                            </a:rPr>
                            <m:t>𝑝</m:t>
                          </m:r>
                        </m:sub>
                      </m:sSub>
                    </m:num>
                    <m:den>
                      <m:f>
                        <m:fPr>
                          <m:type m:val="skw"/>
                          <m:ctrlPr>
                            <a:rPr lang="en-US" sz="2000" i="1">
                              <a:latin typeface="Cambria Math" panose="02040503050406030204" pitchFamily="18" charset="0"/>
                            </a:rPr>
                          </m:ctrlPr>
                        </m:fPr>
                        <m:num>
                          <m:sSub>
                            <m:sSubPr>
                              <m:ctrlPr>
                                <a:rPr lang="en-US" sz="2000" i="1">
                                  <a:latin typeface="Cambria Math" panose="02040503050406030204" pitchFamily="18" charset="0"/>
                                </a:rPr>
                              </m:ctrlPr>
                            </m:sSubPr>
                            <m:e>
                              <m:r>
                                <a:rPr lang="en-US" sz="2000" i="1">
                                  <a:latin typeface="Cambria Math" panose="02040503050406030204" pitchFamily="18" charset="0"/>
                                  <a:ea typeface="Cambria Math" panose="02040503050406030204" pitchFamily="18" charset="0"/>
                                </a:rPr>
                                <m:t>𝜎</m:t>
                              </m:r>
                            </m:e>
                            <m:sub>
                              <m:r>
                                <a:rPr lang="en-US" sz="2000" b="0" i="1">
                                  <a:latin typeface="Cambria Math" panose="02040503050406030204" pitchFamily="18" charset="0"/>
                                </a:rPr>
                                <m:t>𝑝</m:t>
                              </m:r>
                            </m:sub>
                          </m:sSub>
                        </m:num>
                        <m:den>
                          <m:rad>
                            <m:radPr>
                              <m:degHide m:val="on"/>
                              <m:ctrlPr>
                                <a:rPr lang="en-US" sz="2000" i="1">
                                  <a:latin typeface="Cambria Math" panose="02040503050406030204" pitchFamily="18" charset="0"/>
                                </a:rPr>
                              </m:ctrlPr>
                            </m:radPr>
                            <m:deg/>
                            <m:e>
                              <m:r>
                                <a:rPr lang="en-US" sz="2000" b="0" i="1">
                                  <a:latin typeface="Cambria Math" panose="02040503050406030204" pitchFamily="18" charset="0"/>
                                </a:rPr>
                                <m:t>𝑛</m:t>
                              </m:r>
                            </m:e>
                          </m:rad>
                        </m:den>
                      </m:f>
                    </m:den>
                  </m:f>
                  <m:r>
                    <a:rPr lang="en-US" sz="2000" b="0" i="1">
                      <a:latin typeface="Cambria Math" panose="02040503050406030204" pitchFamily="18" charset="0"/>
                    </a:rPr>
                    <m:t>=</m:t>
                  </m:r>
                  <m:f>
                    <m:fPr>
                      <m:ctrlPr>
                        <a:rPr lang="en-US" sz="2000" b="0" i="1">
                          <a:latin typeface="Cambria Math" panose="02040503050406030204" pitchFamily="18" charset="0"/>
                        </a:rPr>
                      </m:ctrlPr>
                    </m:fPr>
                    <m:num>
                      <m:r>
                        <a:rPr lang="en-US" sz="2000" b="0" i="1">
                          <a:latin typeface="Cambria Math" panose="02040503050406030204" pitchFamily="18" charset="0"/>
                        </a:rPr>
                        <m:t>𝐷𝑖𝑓𝑓</m:t>
                      </m:r>
                    </m:num>
                    <m:den>
                      <m:sSub>
                        <m:sSubPr>
                          <m:ctrlPr>
                            <a:rPr lang="en-US" sz="2000" b="0" i="1">
                              <a:latin typeface="Cambria Math" panose="02040503050406030204" pitchFamily="18" charset="0"/>
                            </a:rPr>
                          </m:ctrlPr>
                        </m:sSubPr>
                        <m:e>
                          <m:r>
                            <a:rPr lang="en-US" sz="2000" b="0" i="1">
                              <a:latin typeface="Cambria Math" panose="02040503050406030204" pitchFamily="18" charset="0"/>
                            </a:rPr>
                            <m:t>𝑆𝐸</m:t>
                          </m:r>
                        </m:e>
                        <m:sub>
                          <m:r>
                            <a:rPr lang="en-US" sz="2000" b="0" i="1">
                              <a:latin typeface="Cambria Math" panose="02040503050406030204" pitchFamily="18" charset="0"/>
                            </a:rPr>
                            <m:t>𝐷𝑖𝑓𝑓</m:t>
                          </m:r>
                        </m:sub>
                      </m:sSub>
                    </m:den>
                  </m:f>
                </m:oMath>
              </a14:m>
              <a:endParaRPr lang="en-US" sz="3200"/>
            </a:p>
          </xdr:txBody>
        </xdr:sp>
      </mc:Choice>
      <mc:Fallback xmlns="">
        <xdr:sp macro="" textlink="">
          <xdr:nvSpPr>
            <xdr:cNvPr id="5" name="TextBox 4">
              <a:extLst>
                <a:ext uri="{FF2B5EF4-FFF2-40B4-BE49-F238E27FC236}">
                  <a16:creationId xmlns:a16="http://schemas.microsoft.com/office/drawing/2014/main" id="{E587167B-0FF9-694E-9346-FE237E9B7074}"/>
                </a:ext>
              </a:extLst>
            </xdr:cNvPr>
            <xdr:cNvSpPr txBox="1"/>
          </xdr:nvSpPr>
          <xdr:spPr>
            <a:xfrm>
              <a:off x="1943100" y="11976099"/>
              <a:ext cx="2489200" cy="939801"/>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r>
                <a:rPr lang="en-US" sz="2000" b="0" i="0">
                  <a:latin typeface="Cambria Math" panose="02040503050406030204" pitchFamily="18" charset="0"/>
                </a:rPr>
                <a:t> 𝑍</a:t>
              </a:r>
              <a:r>
                <a:rPr lang="en-US" sz="2000" i="0">
                  <a:latin typeface="Cambria Math" panose="02040503050406030204" pitchFamily="18" charset="0"/>
                </a:rPr>
                <a:t>=(¯</a:t>
              </a:r>
              <a:r>
                <a:rPr lang="en-US" sz="2000" b="0" i="0">
                  <a:latin typeface="Cambria Math" panose="02040503050406030204" pitchFamily="18" charset="0"/>
                </a:rPr>
                <a:t>𝑥_𝑑  − ¯𝑥_𝑝)/(</a:t>
              </a:r>
              <a:r>
                <a:rPr lang="en-US" sz="2000" i="0">
                  <a:latin typeface="Cambria Math" panose="02040503050406030204" pitchFamily="18" charset="0"/>
                  <a:ea typeface="Cambria Math" panose="02040503050406030204" pitchFamily="18" charset="0"/>
                </a:rPr>
                <a:t>𝜎_</a:t>
              </a:r>
              <a:r>
                <a:rPr lang="en-US" sz="2000" b="0" i="0">
                  <a:latin typeface="Cambria Math" panose="02040503050406030204" pitchFamily="18" charset="0"/>
                </a:rPr>
                <a:t>𝑝⁄√𝑛)=𝐷𝑖𝑓𝑓/〖𝑆𝐸〗_𝐷𝑖𝑓𝑓 </a:t>
              </a:r>
              <a:endParaRPr lang="en-US" sz="32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1</xdr:col>
      <xdr:colOff>50800</xdr:colOff>
      <xdr:row>6</xdr:row>
      <xdr:rowOff>292099</xdr:rowOff>
    </xdr:from>
    <xdr:ext cx="2387600" cy="939801"/>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27723844-D8B7-EE46-ABF8-0A62AF3C7771}"/>
                </a:ext>
              </a:extLst>
            </xdr:cNvPr>
            <xdr:cNvSpPr txBox="1"/>
          </xdr:nvSpPr>
          <xdr:spPr>
            <a:xfrm>
              <a:off x="1816100" y="2044699"/>
              <a:ext cx="2387600" cy="939801"/>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14:m>
                <m:oMath xmlns:m="http://schemas.openxmlformats.org/officeDocument/2006/math">
                  <m:r>
                    <a:rPr lang="en-US" sz="2000" b="0" i="0">
                      <a:latin typeface="Cambria Math" panose="02040503050406030204" pitchFamily="18" charset="0"/>
                    </a:rPr>
                    <m:t> </m:t>
                  </m:r>
                  <m:r>
                    <a:rPr lang="en-US" sz="2000" b="0" i="1">
                      <a:latin typeface="Cambria Math" panose="02040503050406030204" pitchFamily="18" charset="0"/>
                    </a:rPr>
                    <m:t>𝑇</m:t>
                  </m:r>
                  <m:r>
                    <a:rPr lang="en-US" sz="2000" i="1">
                      <a:latin typeface="Cambria Math" panose="02040503050406030204" pitchFamily="18" charset="0"/>
                    </a:rPr>
                    <m:t>=</m:t>
                  </m:r>
                  <m:f>
                    <m:fPr>
                      <m:ctrlPr>
                        <a:rPr lang="en-US" sz="2000" i="1">
                          <a:latin typeface="Cambria Math" panose="02040503050406030204" pitchFamily="18" charset="0"/>
                        </a:rPr>
                      </m:ctrlPr>
                    </m:fPr>
                    <m:num>
                      <m:sSub>
                        <m:sSubPr>
                          <m:ctrlPr>
                            <a:rPr lang="en-US" sz="2000" i="1">
                              <a:latin typeface="Cambria Math" panose="02040503050406030204" pitchFamily="18" charset="0"/>
                            </a:rPr>
                          </m:ctrlPr>
                        </m:sSubPr>
                        <m:e>
                          <m:bar>
                            <m:barPr>
                              <m:pos m:val="top"/>
                              <m:ctrlPr>
                                <a:rPr lang="en-US" sz="2000" i="1">
                                  <a:latin typeface="Cambria Math" panose="02040503050406030204" pitchFamily="18" charset="0"/>
                                </a:rPr>
                              </m:ctrlPr>
                            </m:barPr>
                            <m:e>
                              <m:r>
                                <a:rPr lang="en-US" sz="2000" b="0" i="1">
                                  <a:latin typeface="Cambria Math" panose="02040503050406030204" pitchFamily="18" charset="0"/>
                                </a:rPr>
                                <m:t>𝑥</m:t>
                              </m:r>
                            </m:e>
                          </m:bar>
                        </m:e>
                        <m:sub>
                          <m:r>
                            <a:rPr lang="en-US" sz="2000" b="0" i="1">
                              <a:latin typeface="Cambria Math" panose="02040503050406030204" pitchFamily="18" charset="0"/>
                            </a:rPr>
                            <m:t>𝑑</m:t>
                          </m:r>
                        </m:sub>
                      </m:sSub>
                      <m:r>
                        <a:rPr lang="en-US" sz="2000" b="0" i="1">
                          <a:latin typeface="Cambria Math" panose="02040503050406030204" pitchFamily="18" charset="0"/>
                        </a:rPr>
                        <m:t> − </m:t>
                      </m:r>
                      <m:sSub>
                        <m:sSubPr>
                          <m:ctrlPr>
                            <a:rPr lang="en-US" sz="2000" b="0" i="1">
                              <a:latin typeface="Cambria Math" panose="02040503050406030204" pitchFamily="18" charset="0"/>
                            </a:rPr>
                          </m:ctrlPr>
                        </m:sSubPr>
                        <m:e>
                          <m:bar>
                            <m:barPr>
                              <m:pos m:val="top"/>
                              <m:ctrlPr>
                                <a:rPr lang="en-US" sz="2000" b="0" i="1">
                                  <a:latin typeface="Cambria Math" panose="02040503050406030204" pitchFamily="18" charset="0"/>
                                </a:rPr>
                              </m:ctrlPr>
                            </m:barPr>
                            <m:e>
                              <m:r>
                                <a:rPr lang="en-US" sz="2000" b="0" i="1">
                                  <a:latin typeface="Cambria Math" panose="02040503050406030204" pitchFamily="18" charset="0"/>
                                </a:rPr>
                                <m:t>𝑥</m:t>
                              </m:r>
                            </m:e>
                          </m:bar>
                        </m:e>
                        <m:sub>
                          <m:r>
                            <a:rPr lang="en-US" sz="2000" b="0" i="1">
                              <a:latin typeface="Cambria Math" panose="02040503050406030204" pitchFamily="18" charset="0"/>
                            </a:rPr>
                            <m:t>𝑤</m:t>
                          </m:r>
                        </m:sub>
                      </m:sSub>
                    </m:num>
                    <m:den>
                      <m:sSub>
                        <m:sSubPr>
                          <m:ctrlPr>
                            <a:rPr lang="en-US" sz="2000" i="1">
                              <a:latin typeface="Cambria Math" panose="02040503050406030204" pitchFamily="18" charset="0"/>
                            </a:rPr>
                          </m:ctrlPr>
                        </m:sSubPr>
                        <m:e>
                          <m:r>
                            <a:rPr lang="en-US" sz="2000" b="0" i="1">
                              <a:latin typeface="Cambria Math" panose="02040503050406030204" pitchFamily="18" charset="0"/>
                            </a:rPr>
                            <m:t>𝑆𝐸</m:t>
                          </m:r>
                        </m:e>
                        <m:sub>
                          <m:r>
                            <a:rPr lang="en-US" sz="2000" b="0" i="1">
                              <a:latin typeface="Cambria Math" panose="02040503050406030204" pitchFamily="18" charset="0"/>
                            </a:rPr>
                            <m:t>𝐷𝑖𝑓𝑓</m:t>
                          </m:r>
                        </m:sub>
                      </m:sSub>
                    </m:den>
                  </m:f>
                  <m:r>
                    <a:rPr lang="en-US" sz="2000" b="0" i="1">
                      <a:latin typeface="Cambria Math" panose="02040503050406030204" pitchFamily="18" charset="0"/>
                    </a:rPr>
                    <m:t>=</m:t>
                  </m:r>
                  <m:f>
                    <m:fPr>
                      <m:ctrlPr>
                        <a:rPr lang="en-US" sz="2000" b="0" i="1">
                          <a:latin typeface="Cambria Math" panose="02040503050406030204" pitchFamily="18" charset="0"/>
                        </a:rPr>
                      </m:ctrlPr>
                    </m:fPr>
                    <m:num>
                      <m:r>
                        <a:rPr lang="en-US" sz="2000" b="0" i="1">
                          <a:latin typeface="Cambria Math" panose="02040503050406030204" pitchFamily="18" charset="0"/>
                        </a:rPr>
                        <m:t>𝐷𝑖𝑓𝑓</m:t>
                      </m:r>
                    </m:num>
                    <m:den>
                      <m:sSub>
                        <m:sSubPr>
                          <m:ctrlPr>
                            <a:rPr lang="en-US" sz="2000" b="0" i="1">
                              <a:latin typeface="Cambria Math" panose="02040503050406030204" pitchFamily="18" charset="0"/>
                            </a:rPr>
                          </m:ctrlPr>
                        </m:sSubPr>
                        <m:e>
                          <m:r>
                            <a:rPr lang="en-US" sz="2000" b="0" i="1">
                              <a:latin typeface="Cambria Math" panose="02040503050406030204" pitchFamily="18" charset="0"/>
                            </a:rPr>
                            <m:t>𝑆𝐸</m:t>
                          </m:r>
                        </m:e>
                        <m:sub>
                          <m:r>
                            <a:rPr lang="en-US" sz="2000" b="0" i="1">
                              <a:latin typeface="Cambria Math" panose="02040503050406030204" pitchFamily="18" charset="0"/>
                            </a:rPr>
                            <m:t>𝐷𝑖𝑓𝑓</m:t>
                          </m:r>
                        </m:sub>
                      </m:sSub>
                    </m:den>
                  </m:f>
                </m:oMath>
              </a14:m>
              <a:endParaRPr lang="en-US" sz="3200"/>
            </a:p>
          </xdr:txBody>
        </xdr:sp>
      </mc:Choice>
      <mc:Fallback xmlns="">
        <xdr:sp macro="" textlink="">
          <xdr:nvSpPr>
            <xdr:cNvPr id="2" name="TextBox 1">
              <a:extLst>
                <a:ext uri="{FF2B5EF4-FFF2-40B4-BE49-F238E27FC236}">
                  <a16:creationId xmlns:a16="http://schemas.microsoft.com/office/drawing/2014/main" id="{27723844-D8B7-EE46-ABF8-0A62AF3C7771}"/>
                </a:ext>
              </a:extLst>
            </xdr:cNvPr>
            <xdr:cNvSpPr txBox="1"/>
          </xdr:nvSpPr>
          <xdr:spPr>
            <a:xfrm>
              <a:off x="1816100" y="2044699"/>
              <a:ext cx="2387600" cy="939801"/>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r>
                <a:rPr lang="en-US" sz="2000" b="0" i="0">
                  <a:latin typeface="Cambria Math" panose="02040503050406030204" pitchFamily="18" charset="0"/>
                </a:rPr>
                <a:t> 𝑇</a:t>
              </a:r>
              <a:r>
                <a:rPr lang="en-US" sz="2000" i="0">
                  <a:latin typeface="Cambria Math" panose="02040503050406030204" pitchFamily="18" charset="0"/>
                </a:rPr>
                <a:t>=(¯</a:t>
              </a:r>
              <a:r>
                <a:rPr lang="en-US" sz="2000" b="0" i="0">
                  <a:latin typeface="Cambria Math" panose="02040503050406030204" pitchFamily="18" charset="0"/>
                </a:rPr>
                <a:t>𝑥_𝑑  − ¯𝑥_𝑤)/〖𝑆𝐸〗_𝐷𝑖𝑓𝑓 =𝐷𝑖𝑓𝑓/〖𝑆𝐸〗_𝐷𝑖𝑓𝑓 </a:t>
              </a:r>
              <a:endParaRPr lang="en-US" sz="3200"/>
            </a:p>
          </xdr:txBody>
        </xdr:sp>
      </mc:Fallback>
    </mc:AlternateContent>
    <xdr:clientData/>
  </xdr:oneCellAnchor>
  <xdr:oneCellAnchor>
    <xdr:from>
      <xdr:col>1</xdr:col>
      <xdr:colOff>12700</xdr:colOff>
      <xdr:row>27</xdr:row>
      <xdr:rowOff>279400</xdr:rowOff>
    </xdr:from>
    <xdr:ext cx="2387600" cy="939801"/>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B60FB903-FE2D-534B-9FD0-4D3A9DD7784E}"/>
                </a:ext>
              </a:extLst>
            </xdr:cNvPr>
            <xdr:cNvSpPr txBox="1"/>
          </xdr:nvSpPr>
          <xdr:spPr>
            <a:xfrm>
              <a:off x="1778000" y="7874000"/>
              <a:ext cx="2387600" cy="939801"/>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14:m>
                <m:oMath xmlns:m="http://schemas.openxmlformats.org/officeDocument/2006/math">
                  <m:r>
                    <a:rPr lang="en-US" sz="2000" b="0" i="0">
                      <a:latin typeface="Cambria Math" panose="02040503050406030204" pitchFamily="18" charset="0"/>
                    </a:rPr>
                    <m:t> </m:t>
                  </m:r>
                  <m:r>
                    <a:rPr lang="en-US" sz="2000" b="0" i="1">
                      <a:latin typeface="Cambria Math" panose="02040503050406030204" pitchFamily="18" charset="0"/>
                    </a:rPr>
                    <m:t>𝑇</m:t>
                  </m:r>
                  <m:r>
                    <a:rPr lang="en-US" sz="2000" i="1">
                      <a:latin typeface="Cambria Math" panose="02040503050406030204" pitchFamily="18" charset="0"/>
                    </a:rPr>
                    <m:t>=</m:t>
                  </m:r>
                  <m:f>
                    <m:fPr>
                      <m:ctrlPr>
                        <a:rPr lang="en-US" sz="2000" i="1">
                          <a:latin typeface="Cambria Math" panose="02040503050406030204" pitchFamily="18" charset="0"/>
                        </a:rPr>
                      </m:ctrlPr>
                    </m:fPr>
                    <m:num>
                      <m:sSub>
                        <m:sSubPr>
                          <m:ctrlPr>
                            <a:rPr lang="en-US" sz="2000" i="1">
                              <a:latin typeface="Cambria Math" panose="02040503050406030204" pitchFamily="18" charset="0"/>
                            </a:rPr>
                          </m:ctrlPr>
                        </m:sSubPr>
                        <m:e>
                          <m:bar>
                            <m:barPr>
                              <m:pos m:val="top"/>
                              <m:ctrlPr>
                                <a:rPr lang="en-US" sz="2000" i="1">
                                  <a:latin typeface="Cambria Math" panose="02040503050406030204" pitchFamily="18" charset="0"/>
                                </a:rPr>
                              </m:ctrlPr>
                            </m:barPr>
                            <m:e>
                              <m:r>
                                <a:rPr lang="en-US" sz="2000" b="0" i="1">
                                  <a:latin typeface="Cambria Math" panose="02040503050406030204" pitchFamily="18" charset="0"/>
                                </a:rPr>
                                <m:t>𝑥</m:t>
                              </m:r>
                            </m:e>
                          </m:bar>
                        </m:e>
                        <m:sub>
                          <m:r>
                            <a:rPr lang="en-US" sz="2000" b="0" i="1">
                              <a:latin typeface="Cambria Math" panose="02040503050406030204" pitchFamily="18" charset="0"/>
                            </a:rPr>
                            <m:t>𝑑</m:t>
                          </m:r>
                        </m:sub>
                      </m:sSub>
                      <m:r>
                        <a:rPr lang="en-US" sz="2000" b="0" i="1">
                          <a:latin typeface="Cambria Math" panose="02040503050406030204" pitchFamily="18" charset="0"/>
                        </a:rPr>
                        <m:t> − </m:t>
                      </m:r>
                      <m:sSub>
                        <m:sSubPr>
                          <m:ctrlPr>
                            <a:rPr lang="en-US" sz="2000" b="0" i="1">
                              <a:latin typeface="Cambria Math" panose="02040503050406030204" pitchFamily="18" charset="0"/>
                            </a:rPr>
                          </m:ctrlPr>
                        </m:sSubPr>
                        <m:e>
                          <m:bar>
                            <m:barPr>
                              <m:pos m:val="top"/>
                              <m:ctrlPr>
                                <a:rPr lang="en-US" sz="2000" b="0" i="1">
                                  <a:latin typeface="Cambria Math" panose="02040503050406030204" pitchFamily="18" charset="0"/>
                                </a:rPr>
                              </m:ctrlPr>
                            </m:barPr>
                            <m:e>
                              <m:r>
                                <a:rPr lang="en-US" sz="2000" b="0" i="1">
                                  <a:latin typeface="Cambria Math" panose="02040503050406030204" pitchFamily="18" charset="0"/>
                                </a:rPr>
                                <m:t>𝑥</m:t>
                              </m:r>
                            </m:e>
                          </m:bar>
                        </m:e>
                        <m:sub>
                          <m:r>
                            <a:rPr lang="en-US" sz="2000" b="0" i="1">
                              <a:latin typeface="Cambria Math" panose="02040503050406030204" pitchFamily="18" charset="0"/>
                            </a:rPr>
                            <m:t>𝑤</m:t>
                          </m:r>
                        </m:sub>
                      </m:sSub>
                    </m:num>
                    <m:den>
                      <m:sSub>
                        <m:sSubPr>
                          <m:ctrlPr>
                            <a:rPr lang="en-US" sz="2000" i="1">
                              <a:latin typeface="Cambria Math" panose="02040503050406030204" pitchFamily="18" charset="0"/>
                            </a:rPr>
                          </m:ctrlPr>
                        </m:sSubPr>
                        <m:e>
                          <m:r>
                            <a:rPr lang="en-US" sz="2000" b="0" i="1">
                              <a:latin typeface="Cambria Math" panose="02040503050406030204" pitchFamily="18" charset="0"/>
                            </a:rPr>
                            <m:t>𝑆𝐸</m:t>
                          </m:r>
                        </m:e>
                        <m:sub>
                          <m:r>
                            <a:rPr lang="en-US" sz="2000" b="0" i="1">
                              <a:latin typeface="Cambria Math" panose="02040503050406030204" pitchFamily="18" charset="0"/>
                            </a:rPr>
                            <m:t>𝐷𝑖𝑓𝑓</m:t>
                          </m:r>
                        </m:sub>
                      </m:sSub>
                    </m:den>
                  </m:f>
                  <m:r>
                    <a:rPr lang="en-US" sz="2000" b="0" i="1">
                      <a:latin typeface="Cambria Math" panose="02040503050406030204" pitchFamily="18" charset="0"/>
                    </a:rPr>
                    <m:t>=</m:t>
                  </m:r>
                  <m:f>
                    <m:fPr>
                      <m:ctrlPr>
                        <a:rPr lang="en-US" sz="2000" b="0" i="1">
                          <a:latin typeface="Cambria Math" panose="02040503050406030204" pitchFamily="18" charset="0"/>
                        </a:rPr>
                      </m:ctrlPr>
                    </m:fPr>
                    <m:num>
                      <m:r>
                        <a:rPr lang="en-US" sz="2000" b="0" i="1">
                          <a:latin typeface="Cambria Math" panose="02040503050406030204" pitchFamily="18" charset="0"/>
                        </a:rPr>
                        <m:t>𝐷𝑖𝑓𝑓</m:t>
                      </m:r>
                    </m:num>
                    <m:den>
                      <m:sSub>
                        <m:sSubPr>
                          <m:ctrlPr>
                            <a:rPr lang="en-US" sz="2000" b="0" i="1">
                              <a:latin typeface="Cambria Math" panose="02040503050406030204" pitchFamily="18" charset="0"/>
                            </a:rPr>
                          </m:ctrlPr>
                        </m:sSubPr>
                        <m:e>
                          <m:r>
                            <a:rPr lang="en-US" sz="2000" b="0" i="1">
                              <a:latin typeface="Cambria Math" panose="02040503050406030204" pitchFamily="18" charset="0"/>
                            </a:rPr>
                            <m:t>𝑆𝐸</m:t>
                          </m:r>
                        </m:e>
                        <m:sub>
                          <m:r>
                            <a:rPr lang="en-US" sz="2000" b="0" i="1">
                              <a:latin typeface="Cambria Math" panose="02040503050406030204" pitchFamily="18" charset="0"/>
                            </a:rPr>
                            <m:t>𝐷𝑖𝑓𝑓</m:t>
                          </m:r>
                        </m:sub>
                      </m:sSub>
                    </m:den>
                  </m:f>
                </m:oMath>
              </a14:m>
              <a:endParaRPr lang="en-US" sz="3200"/>
            </a:p>
          </xdr:txBody>
        </xdr:sp>
      </mc:Choice>
      <mc:Fallback xmlns="">
        <xdr:sp macro="" textlink="">
          <xdr:nvSpPr>
            <xdr:cNvPr id="3" name="TextBox 2">
              <a:extLst>
                <a:ext uri="{FF2B5EF4-FFF2-40B4-BE49-F238E27FC236}">
                  <a16:creationId xmlns:a16="http://schemas.microsoft.com/office/drawing/2014/main" id="{B60FB903-FE2D-534B-9FD0-4D3A9DD7784E}"/>
                </a:ext>
              </a:extLst>
            </xdr:cNvPr>
            <xdr:cNvSpPr txBox="1"/>
          </xdr:nvSpPr>
          <xdr:spPr>
            <a:xfrm>
              <a:off x="1778000" y="7874000"/>
              <a:ext cx="2387600" cy="939801"/>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r>
                <a:rPr lang="en-US" sz="2000" b="0" i="0">
                  <a:latin typeface="Cambria Math" panose="02040503050406030204" pitchFamily="18" charset="0"/>
                </a:rPr>
                <a:t> 𝑇</a:t>
              </a:r>
              <a:r>
                <a:rPr lang="en-US" sz="2000" i="0">
                  <a:latin typeface="Cambria Math" panose="02040503050406030204" pitchFamily="18" charset="0"/>
                </a:rPr>
                <a:t>=(¯</a:t>
              </a:r>
              <a:r>
                <a:rPr lang="en-US" sz="2000" b="0" i="0">
                  <a:latin typeface="Cambria Math" panose="02040503050406030204" pitchFamily="18" charset="0"/>
                </a:rPr>
                <a:t>𝑥_𝑑  − ¯𝑥_𝑤)/〖𝑆𝐸〗_𝐷𝑖𝑓𝑓 =𝐷𝑖𝑓𝑓/〖𝑆𝐸〗_𝐷𝑖𝑓𝑓 </a:t>
              </a:r>
              <a:endParaRPr lang="en-US" sz="3200"/>
            </a:p>
          </xdr:txBody>
        </xdr:sp>
      </mc:Fallback>
    </mc:AlternateContent>
    <xdr:clientData/>
  </xdr:oneCellAnchor>
  <xdr:oneCellAnchor>
    <xdr:from>
      <xdr:col>1</xdr:col>
      <xdr:colOff>12700</xdr:colOff>
      <xdr:row>49</xdr:row>
      <xdr:rowOff>279400</xdr:rowOff>
    </xdr:from>
    <xdr:ext cx="2387600" cy="939801"/>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72117A35-A5F3-C540-8665-7C7BA9CEE88D}"/>
                </a:ext>
              </a:extLst>
            </xdr:cNvPr>
            <xdr:cNvSpPr txBox="1"/>
          </xdr:nvSpPr>
          <xdr:spPr>
            <a:xfrm>
              <a:off x="1778000" y="7874000"/>
              <a:ext cx="2387600" cy="939801"/>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14:m>
                <m:oMath xmlns:m="http://schemas.openxmlformats.org/officeDocument/2006/math">
                  <m:r>
                    <a:rPr lang="en-US" sz="2000" b="0" i="0">
                      <a:latin typeface="Cambria Math" panose="02040503050406030204" pitchFamily="18" charset="0"/>
                    </a:rPr>
                    <m:t> </m:t>
                  </m:r>
                  <m:r>
                    <a:rPr lang="en-US" sz="2000" b="0" i="1">
                      <a:latin typeface="Cambria Math" panose="02040503050406030204" pitchFamily="18" charset="0"/>
                    </a:rPr>
                    <m:t>𝑇</m:t>
                  </m:r>
                  <m:r>
                    <a:rPr lang="en-US" sz="2000" i="1">
                      <a:latin typeface="Cambria Math" panose="02040503050406030204" pitchFamily="18" charset="0"/>
                    </a:rPr>
                    <m:t>=</m:t>
                  </m:r>
                  <m:f>
                    <m:fPr>
                      <m:ctrlPr>
                        <a:rPr lang="en-US" sz="2000" i="1">
                          <a:latin typeface="Cambria Math" panose="02040503050406030204" pitchFamily="18" charset="0"/>
                        </a:rPr>
                      </m:ctrlPr>
                    </m:fPr>
                    <m:num>
                      <m:sSub>
                        <m:sSubPr>
                          <m:ctrlPr>
                            <a:rPr lang="en-US" sz="2000" i="1">
                              <a:latin typeface="Cambria Math" panose="02040503050406030204" pitchFamily="18" charset="0"/>
                            </a:rPr>
                          </m:ctrlPr>
                        </m:sSubPr>
                        <m:e>
                          <m:bar>
                            <m:barPr>
                              <m:pos m:val="top"/>
                              <m:ctrlPr>
                                <a:rPr lang="en-US" sz="2000" i="1">
                                  <a:latin typeface="Cambria Math" panose="02040503050406030204" pitchFamily="18" charset="0"/>
                                </a:rPr>
                              </m:ctrlPr>
                            </m:barPr>
                            <m:e>
                              <m:r>
                                <a:rPr lang="en-US" sz="2000" b="0" i="1">
                                  <a:latin typeface="Cambria Math" panose="02040503050406030204" pitchFamily="18" charset="0"/>
                                </a:rPr>
                                <m:t>𝑥</m:t>
                              </m:r>
                            </m:e>
                          </m:bar>
                        </m:e>
                        <m:sub>
                          <m:r>
                            <a:rPr lang="en-US" sz="2000" b="0" i="1">
                              <a:latin typeface="Cambria Math" panose="02040503050406030204" pitchFamily="18" charset="0"/>
                            </a:rPr>
                            <m:t>𝑑</m:t>
                          </m:r>
                        </m:sub>
                      </m:sSub>
                      <m:r>
                        <a:rPr lang="en-US" sz="2000" b="0" i="1">
                          <a:latin typeface="Cambria Math" panose="02040503050406030204" pitchFamily="18" charset="0"/>
                        </a:rPr>
                        <m:t> − </m:t>
                      </m:r>
                      <m:sSub>
                        <m:sSubPr>
                          <m:ctrlPr>
                            <a:rPr lang="en-US" sz="2000" b="0" i="1">
                              <a:latin typeface="Cambria Math" panose="02040503050406030204" pitchFamily="18" charset="0"/>
                            </a:rPr>
                          </m:ctrlPr>
                        </m:sSubPr>
                        <m:e>
                          <m:bar>
                            <m:barPr>
                              <m:pos m:val="top"/>
                              <m:ctrlPr>
                                <a:rPr lang="en-US" sz="2000" b="0" i="1">
                                  <a:latin typeface="Cambria Math" panose="02040503050406030204" pitchFamily="18" charset="0"/>
                                </a:rPr>
                              </m:ctrlPr>
                            </m:barPr>
                            <m:e>
                              <m:r>
                                <a:rPr lang="en-US" sz="2000" b="0" i="1">
                                  <a:latin typeface="Cambria Math" panose="02040503050406030204" pitchFamily="18" charset="0"/>
                                </a:rPr>
                                <m:t>𝑥</m:t>
                              </m:r>
                            </m:e>
                          </m:bar>
                        </m:e>
                        <m:sub>
                          <m:r>
                            <a:rPr lang="en-US" sz="2000" b="0" i="1">
                              <a:latin typeface="Cambria Math" panose="02040503050406030204" pitchFamily="18" charset="0"/>
                            </a:rPr>
                            <m:t>𝑤</m:t>
                          </m:r>
                        </m:sub>
                      </m:sSub>
                    </m:num>
                    <m:den>
                      <m:sSub>
                        <m:sSubPr>
                          <m:ctrlPr>
                            <a:rPr lang="en-US" sz="2000" i="1">
                              <a:latin typeface="Cambria Math" panose="02040503050406030204" pitchFamily="18" charset="0"/>
                            </a:rPr>
                          </m:ctrlPr>
                        </m:sSubPr>
                        <m:e>
                          <m:r>
                            <a:rPr lang="en-US" sz="2000" b="0" i="1">
                              <a:latin typeface="Cambria Math" panose="02040503050406030204" pitchFamily="18" charset="0"/>
                            </a:rPr>
                            <m:t>𝑆𝐸</m:t>
                          </m:r>
                        </m:e>
                        <m:sub>
                          <m:r>
                            <a:rPr lang="en-US" sz="2000" b="0" i="1">
                              <a:latin typeface="Cambria Math" panose="02040503050406030204" pitchFamily="18" charset="0"/>
                            </a:rPr>
                            <m:t>𝐷𝑖𝑓𝑓</m:t>
                          </m:r>
                        </m:sub>
                      </m:sSub>
                    </m:den>
                  </m:f>
                  <m:r>
                    <a:rPr lang="en-US" sz="2000" b="0" i="1">
                      <a:latin typeface="Cambria Math" panose="02040503050406030204" pitchFamily="18" charset="0"/>
                    </a:rPr>
                    <m:t>=</m:t>
                  </m:r>
                  <m:f>
                    <m:fPr>
                      <m:ctrlPr>
                        <a:rPr lang="en-US" sz="2000" b="0" i="1">
                          <a:latin typeface="Cambria Math" panose="02040503050406030204" pitchFamily="18" charset="0"/>
                        </a:rPr>
                      </m:ctrlPr>
                    </m:fPr>
                    <m:num>
                      <m:r>
                        <a:rPr lang="en-US" sz="2000" b="0" i="1">
                          <a:latin typeface="Cambria Math" panose="02040503050406030204" pitchFamily="18" charset="0"/>
                        </a:rPr>
                        <m:t>𝐷𝑖𝑓𝑓</m:t>
                      </m:r>
                    </m:num>
                    <m:den>
                      <m:sSub>
                        <m:sSubPr>
                          <m:ctrlPr>
                            <a:rPr lang="en-US" sz="2000" b="0" i="1">
                              <a:latin typeface="Cambria Math" panose="02040503050406030204" pitchFamily="18" charset="0"/>
                            </a:rPr>
                          </m:ctrlPr>
                        </m:sSubPr>
                        <m:e>
                          <m:r>
                            <a:rPr lang="en-US" sz="2000" b="0" i="1">
                              <a:latin typeface="Cambria Math" panose="02040503050406030204" pitchFamily="18" charset="0"/>
                            </a:rPr>
                            <m:t>𝑆𝐸</m:t>
                          </m:r>
                        </m:e>
                        <m:sub>
                          <m:r>
                            <a:rPr lang="en-US" sz="2000" b="0" i="1">
                              <a:latin typeface="Cambria Math" panose="02040503050406030204" pitchFamily="18" charset="0"/>
                            </a:rPr>
                            <m:t>𝐷𝑖𝑓𝑓</m:t>
                          </m:r>
                        </m:sub>
                      </m:sSub>
                    </m:den>
                  </m:f>
                </m:oMath>
              </a14:m>
              <a:endParaRPr lang="en-US" sz="3200"/>
            </a:p>
          </xdr:txBody>
        </xdr:sp>
      </mc:Choice>
      <mc:Fallback xmlns="">
        <xdr:sp macro="" textlink="">
          <xdr:nvSpPr>
            <xdr:cNvPr id="4" name="TextBox 3">
              <a:extLst>
                <a:ext uri="{FF2B5EF4-FFF2-40B4-BE49-F238E27FC236}">
                  <a16:creationId xmlns:a16="http://schemas.microsoft.com/office/drawing/2014/main" id="{72117A35-A5F3-C540-8665-7C7BA9CEE88D}"/>
                </a:ext>
              </a:extLst>
            </xdr:cNvPr>
            <xdr:cNvSpPr txBox="1"/>
          </xdr:nvSpPr>
          <xdr:spPr>
            <a:xfrm>
              <a:off x="1778000" y="7874000"/>
              <a:ext cx="2387600" cy="939801"/>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r>
                <a:rPr lang="en-US" sz="2000" b="0" i="0">
                  <a:latin typeface="Cambria Math" panose="02040503050406030204" pitchFamily="18" charset="0"/>
                </a:rPr>
                <a:t> 𝑇</a:t>
              </a:r>
              <a:r>
                <a:rPr lang="en-US" sz="2000" i="0">
                  <a:latin typeface="Cambria Math" panose="02040503050406030204" pitchFamily="18" charset="0"/>
                </a:rPr>
                <a:t>=(¯</a:t>
              </a:r>
              <a:r>
                <a:rPr lang="en-US" sz="2000" b="0" i="0">
                  <a:latin typeface="Cambria Math" panose="02040503050406030204" pitchFamily="18" charset="0"/>
                </a:rPr>
                <a:t>𝑥_𝑑  − ¯𝑥_𝑤)/〖𝑆𝐸〗_𝐷𝑖𝑓𝑓 =𝐷𝑖𝑓𝑓/〖𝑆𝐸〗_𝐷𝑖𝑓𝑓 </a:t>
              </a:r>
              <a:endParaRPr lang="en-US" sz="32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6</xdr:col>
      <xdr:colOff>25400</xdr:colOff>
      <xdr:row>3</xdr:row>
      <xdr:rowOff>38100</xdr:rowOff>
    </xdr:from>
    <xdr:ext cx="6172200" cy="393700"/>
    <mc:AlternateContent xmlns:mc="http://schemas.openxmlformats.org/markup-compatibility/2006">
      <mc:Choice xmlns:a14="http://schemas.microsoft.com/office/drawing/2010/main" Requires="a14">
        <xdr:sp macro="" textlink="">
          <xdr:nvSpPr>
            <xdr:cNvPr id="2" name="TextBox 1">
              <a:extLst>
                <a:ext uri="{FF2B5EF4-FFF2-40B4-BE49-F238E27FC236}">
                  <a16:creationId xmlns:a16="http://schemas.microsoft.com/office/drawing/2014/main" id="{53722A9D-BE6D-AE48-BE4E-6D42A54C4967}"/>
                </a:ext>
              </a:extLst>
            </xdr:cNvPr>
            <xdr:cNvSpPr txBox="1"/>
          </xdr:nvSpPr>
          <xdr:spPr>
            <a:xfrm>
              <a:off x="6642100" y="1905000"/>
              <a:ext cx="6172200" cy="393700"/>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1800" b="0"/>
                <a:t> </a:t>
              </a:r>
              <a14:m>
                <m:oMath xmlns:m="http://schemas.openxmlformats.org/officeDocument/2006/math">
                  <m:r>
                    <a:rPr lang="en-US" sz="1800" b="0" i="0">
                      <a:latin typeface="Cambria Math" panose="02040503050406030204" pitchFamily="18" charset="0"/>
                    </a:rPr>
                    <m:t> </m:t>
                  </m:r>
                  <m:r>
                    <a:rPr lang="en-US" sz="1800" b="0" i="1">
                      <a:latin typeface="Cambria Math" panose="02040503050406030204" pitchFamily="18" charset="0"/>
                    </a:rPr>
                    <m:t>𝑆𝑎𝑙𝑒𝑠</m:t>
                  </m:r>
                  <m:r>
                    <a:rPr lang="en-US" sz="1800" b="0" i="1">
                      <a:latin typeface="Cambria Math" panose="02040503050406030204" pitchFamily="18" charset="0"/>
                    </a:rPr>
                    <m:t>=1.516∗</m:t>
                  </m:r>
                  <m:r>
                    <a:rPr lang="en-US" sz="1800" b="0" i="1">
                      <a:latin typeface="Cambria Math" panose="02040503050406030204" pitchFamily="18" charset="0"/>
                    </a:rPr>
                    <m:t>𝐴𝑑𝑣𝑒𝑟𝑡𝑖𝑠𝑖𝑛𝑔</m:t>
                  </m:r>
                  <m:r>
                    <a:rPr lang="en-US" sz="1800" b="0" i="1">
                      <a:latin typeface="Cambria Math" panose="02040503050406030204" pitchFamily="18" charset="0"/>
                    </a:rPr>
                    <m:t>−33.000∗</m:t>
                  </m:r>
                  <m:r>
                    <a:rPr lang="en-US" sz="1800" b="0" i="1">
                      <a:latin typeface="Cambria Math" panose="02040503050406030204" pitchFamily="18" charset="0"/>
                    </a:rPr>
                    <m:t>𝑀𝑒𝑡h𝑜𝑑</m:t>
                  </m:r>
                  <m:r>
                    <a:rPr lang="en-US" sz="1800" b="0" i="1">
                      <a:latin typeface="Cambria Math" panose="02040503050406030204" pitchFamily="18" charset="0"/>
                    </a:rPr>
                    <m:t> +121.729 </m:t>
                  </m:r>
                </m:oMath>
              </a14:m>
              <a:r>
                <a:rPr lang="en-US" sz="1800"/>
                <a:t> </a:t>
              </a:r>
            </a:p>
          </xdr:txBody>
        </xdr:sp>
      </mc:Choice>
      <mc:Fallback>
        <xdr:sp macro="" textlink="">
          <xdr:nvSpPr>
            <xdr:cNvPr id="2" name="TextBox 1">
              <a:extLst>
                <a:ext uri="{FF2B5EF4-FFF2-40B4-BE49-F238E27FC236}">
                  <a16:creationId xmlns:a16="http://schemas.microsoft.com/office/drawing/2014/main" id="{53722A9D-BE6D-AE48-BE4E-6D42A54C4967}"/>
                </a:ext>
              </a:extLst>
            </xdr:cNvPr>
            <xdr:cNvSpPr txBox="1"/>
          </xdr:nvSpPr>
          <xdr:spPr>
            <a:xfrm>
              <a:off x="6642100" y="1905000"/>
              <a:ext cx="6172200" cy="393700"/>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1800" b="0"/>
                <a:t> </a:t>
              </a:r>
              <a:r>
                <a:rPr lang="en-US" sz="1800" b="0" i="0">
                  <a:latin typeface="Cambria Math" panose="02040503050406030204" pitchFamily="18" charset="0"/>
                </a:rPr>
                <a:t> 𝑆𝑎𝑙𝑒𝑠=1.516∗𝐴𝑑𝑣𝑒𝑟𝑡𝑖𝑠𝑖𝑛𝑔−33.000∗𝑀𝑒𝑡ℎ𝑜𝑑 +121.729 </a:t>
              </a:r>
              <a:r>
                <a:rPr lang="en-US" sz="1800"/>
                <a:t> </a:t>
              </a:r>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twoCellAnchor>
    <xdr:from>
      <xdr:col>9</xdr:col>
      <xdr:colOff>482600</xdr:colOff>
      <xdr:row>3</xdr:row>
      <xdr:rowOff>25400</xdr:rowOff>
    </xdr:from>
    <xdr:to>
      <xdr:col>16</xdr:col>
      <xdr:colOff>584200</xdr:colOff>
      <xdr:row>31</xdr:row>
      <xdr:rowOff>101600</xdr:rowOff>
    </xdr:to>
    <xdr:graphicFrame macro="">
      <xdr:nvGraphicFramePr>
        <xdr:cNvPr id="2" name="Chart 1">
          <a:extLst>
            <a:ext uri="{FF2B5EF4-FFF2-40B4-BE49-F238E27FC236}">
              <a16:creationId xmlns:a16="http://schemas.microsoft.com/office/drawing/2014/main" id="{647148C2-3C54-D142-B6C7-F827467C30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482600</xdr:colOff>
      <xdr:row>32</xdr:row>
      <xdr:rowOff>88900</xdr:rowOff>
    </xdr:from>
    <xdr:to>
      <xdr:col>17</xdr:col>
      <xdr:colOff>228600</xdr:colOff>
      <xdr:row>53</xdr:row>
      <xdr:rowOff>114300</xdr:rowOff>
    </xdr:to>
    <xdr:graphicFrame macro="">
      <xdr:nvGraphicFramePr>
        <xdr:cNvPr id="3" name="Chart 2">
          <a:extLst>
            <a:ext uri="{FF2B5EF4-FFF2-40B4-BE49-F238E27FC236}">
              <a16:creationId xmlns:a16="http://schemas.microsoft.com/office/drawing/2014/main" id="{51CC13CE-8A36-0F4B-BFFF-A44CF0A293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2</xdr:col>
      <xdr:colOff>647700</xdr:colOff>
      <xdr:row>1</xdr:row>
      <xdr:rowOff>126999</xdr:rowOff>
    </xdr:from>
    <xdr:ext cx="2578100" cy="558801"/>
    <mc:AlternateContent xmlns:mc="http://schemas.openxmlformats.org/markup-compatibility/2006">
      <mc:Choice xmlns:a14="http://schemas.microsoft.com/office/drawing/2010/main" Requires="a14">
        <xdr:sp macro="" textlink="">
          <xdr:nvSpPr>
            <xdr:cNvPr id="4" name="TextBox 3">
              <a:extLst>
                <a:ext uri="{FF2B5EF4-FFF2-40B4-BE49-F238E27FC236}">
                  <a16:creationId xmlns:a16="http://schemas.microsoft.com/office/drawing/2014/main" id="{C2A396FF-647E-414F-962D-85FCDCAEDBA6}"/>
                </a:ext>
              </a:extLst>
            </xdr:cNvPr>
            <xdr:cNvSpPr txBox="1"/>
          </xdr:nvSpPr>
          <xdr:spPr>
            <a:xfrm>
              <a:off x="3111500" y="330199"/>
              <a:ext cx="2578100" cy="558801"/>
            </a:xfrm>
            <a:prstGeom prst="rect">
              <a:avLst/>
            </a:prstGeom>
            <a:solidFill>
              <a:schemeClr val="bg1"/>
            </a:solidFill>
            <a:ln w="635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14:m>
                <m:oMath xmlns:m="http://schemas.openxmlformats.org/officeDocument/2006/math">
                  <m:r>
                    <a:rPr lang="en-US" sz="1800" b="0" i="0">
                      <a:latin typeface="Cambria Math" panose="02040503050406030204" pitchFamily="18" charset="0"/>
                    </a:rPr>
                    <m:t> </m:t>
                  </m:r>
                  <m:sSup>
                    <m:sSupPr>
                      <m:ctrlPr>
                        <a:rPr lang="en-US" sz="1800" b="0" i="1">
                          <a:latin typeface="Cambria Math" panose="02040503050406030204" pitchFamily="18" charset="0"/>
                        </a:rPr>
                      </m:ctrlPr>
                    </m:sSupPr>
                    <m:e>
                      <m:r>
                        <a:rPr lang="en-US" sz="1800" b="0" i="1">
                          <a:latin typeface="Cambria Math" panose="02040503050406030204" pitchFamily="18" charset="0"/>
                        </a:rPr>
                        <m:t>𝑅</m:t>
                      </m:r>
                    </m:e>
                    <m:sup>
                      <m:r>
                        <a:rPr lang="en-US" sz="1800" b="0" i="1">
                          <a:latin typeface="Cambria Math" panose="02040503050406030204" pitchFamily="18" charset="0"/>
                        </a:rPr>
                        <m:t>2</m:t>
                      </m:r>
                    </m:sup>
                  </m:sSup>
                  <m:r>
                    <a:rPr lang="en-US" sz="1800" i="1">
                      <a:latin typeface="Cambria Math" panose="02040503050406030204" pitchFamily="18" charset="0"/>
                    </a:rPr>
                    <m:t>=</m:t>
                  </m:r>
                  <m:r>
                    <a:rPr lang="en-US" sz="1800" b="0" i="1">
                      <a:latin typeface="Cambria Math" panose="02040503050406030204" pitchFamily="18" charset="0"/>
                    </a:rPr>
                    <m:t>1− </m:t>
                  </m:r>
                  <m:f>
                    <m:fPr>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b="0" i="1">
                              <a:latin typeface="Cambria Math" panose="02040503050406030204" pitchFamily="18" charset="0"/>
                            </a:rPr>
                            <m:t>𝑆𝑆𝐸</m:t>
                          </m:r>
                        </m:e>
                        <m:sub>
                          <m:r>
                            <a:rPr lang="en-US" sz="1800" b="0" i="1">
                              <a:latin typeface="Cambria Math" panose="02040503050406030204" pitchFamily="18" charset="0"/>
                            </a:rPr>
                            <m:t>𝑀𝑜𝑑𝑒𝑙</m:t>
                          </m:r>
                        </m:sub>
                      </m:sSub>
                    </m:num>
                    <m:den>
                      <m:sSub>
                        <m:sSubPr>
                          <m:ctrlPr>
                            <a:rPr lang="en-US" sz="1800" i="1">
                              <a:latin typeface="Cambria Math" panose="02040503050406030204" pitchFamily="18" charset="0"/>
                            </a:rPr>
                          </m:ctrlPr>
                        </m:sSubPr>
                        <m:e>
                          <m:r>
                            <a:rPr lang="en-US" sz="1800" b="0" i="1">
                              <a:latin typeface="Cambria Math" panose="02040503050406030204" pitchFamily="18" charset="0"/>
                            </a:rPr>
                            <m:t>𝑆𝑆𝐸</m:t>
                          </m:r>
                        </m:e>
                        <m:sub>
                          <m:r>
                            <a:rPr lang="en-US" sz="1800" b="0" i="1">
                              <a:latin typeface="Cambria Math" panose="02040503050406030204" pitchFamily="18" charset="0"/>
                            </a:rPr>
                            <m:t>𝐷𝑎𝑡𝑎</m:t>
                          </m:r>
                        </m:sub>
                      </m:sSub>
                    </m:den>
                  </m:f>
                  <m:r>
                    <a:rPr lang="en-US" sz="1800" b="0" i="1">
                      <a:latin typeface="Cambria Math" panose="02040503050406030204" pitchFamily="18" charset="0"/>
                    </a:rPr>
                    <m:t>=1 −</m:t>
                  </m:r>
                </m:oMath>
              </a14:m>
              <a:r>
                <a:rPr lang="en-US" sz="3200"/>
                <a:t> </a:t>
              </a:r>
            </a:p>
          </xdr:txBody>
        </xdr:sp>
      </mc:Choice>
      <mc:Fallback>
        <xdr:sp macro="" textlink="">
          <xdr:nvSpPr>
            <xdr:cNvPr id="4" name="TextBox 3">
              <a:extLst>
                <a:ext uri="{FF2B5EF4-FFF2-40B4-BE49-F238E27FC236}">
                  <a16:creationId xmlns:a16="http://schemas.microsoft.com/office/drawing/2014/main" id="{C2A396FF-647E-414F-962D-85FCDCAEDBA6}"/>
                </a:ext>
              </a:extLst>
            </xdr:cNvPr>
            <xdr:cNvSpPr txBox="1"/>
          </xdr:nvSpPr>
          <xdr:spPr>
            <a:xfrm>
              <a:off x="3111500" y="330199"/>
              <a:ext cx="2578100" cy="558801"/>
            </a:xfrm>
            <a:prstGeom prst="rect">
              <a:avLst/>
            </a:prstGeom>
            <a:solidFill>
              <a:schemeClr val="bg1"/>
            </a:solidFill>
            <a:ln w="635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r>
                <a:rPr lang="en-US" sz="1800" b="0" i="0">
                  <a:latin typeface="Cambria Math" panose="02040503050406030204" pitchFamily="18" charset="0"/>
                </a:rPr>
                <a:t> 𝑅^2</a:t>
              </a:r>
              <a:r>
                <a:rPr lang="en-US" sz="1800" i="0">
                  <a:latin typeface="Cambria Math" panose="02040503050406030204" pitchFamily="18" charset="0"/>
                </a:rPr>
                <a:t>=</a:t>
              </a:r>
              <a:r>
                <a:rPr lang="en-US" sz="1800" b="0" i="0">
                  <a:latin typeface="Cambria Math" panose="02040503050406030204" pitchFamily="18" charset="0"/>
                </a:rPr>
                <a:t>1− </a:t>
              </a:r>
              <a:r>
                <a:rPr lang="en-US" sz="1800" i="0">
                  <a:latin typeface="Cambria Math" panose="02040503050406030204" pitchFamily="18" charset="0"/>
                </a:rPr>
                <a:t> 〖</a:t>
              </a:r>
              <a:r>
                <a:rPr lang="en-US" sz="1800" b="0" i="0">
                  <a:latin typeface="Cambria Math" panose="02040503050406030204" pitchFamily="18" charset="0"/>
                </a:rPr>
                <a:t>𝑆𝑆𝐸〗_𝑀𝑜𝑑𝑒𝑙/〖𝑆𝑆𝐸〗_𝐷𝑎𝑡𝑎 =1 −</a:t>
              </a:r>
              <a:r>
                <a:rPr lang="en-US" sz="3200"/>
                <a:t> </a:t>
              </a:r>
            </a:p>
          </xdr:txBody>
        </xdr:sp>
      </mc:Fallback>
    </mc:AlternateContent>
    <xdr:clientData/>
  </xdr:oneCellAnchor>
  <xdr:oneCellAnchor>
    <xdr:from>
      <xdr:col>0</xdr:col>
      <xdr:colOff>88900</xdr:colOff>
      <xdr:row>22</xdr:row>
      <xdr:rowOff>63500</xdr:rowOff>
    </xdr:from>
    <xdr:ext cx="3771900" cy="393700"/>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502C7A57-5D90-9148-9F31-4D81074326A7}"/>
                </a:ext>
              </a:extLst>
            </xdr:cNvPr>
            <xdr:cNvSpPr txBox="1"/>
          </xdr:nvSpPr>
          <xdr:spPr>
            <a:xfrm>
              <a:off x="88900" y="4445000"/>
              <a:ext cx="3771900" cy="393700"/>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1800" b="0"/>
                <a:t> </a:t>
              </a:r>
              <a14:m>
                <m:oMath xmlns:m="http://schemas.openxmlformats.org/officeDocument/2006/math">
                  <m:r>
                    <a:rPr lang="en-US" sz="1800" b="0" i="0">
                      <a:latin typeface="Cambria Math" panose="02040503050406030204" pitchFamily="18" charset="0"/>
                    </a:rPr>
                    <m:t> </m:t>
                  </m:r>
                  <m:r>
                    <a:rPr lang="en-US" sz="1800" b="0" i="1">
                      <a:latin typeface="Cambria Math" panose="02040503050406030204" pitchFamily="18" charset="0"/>
                    </a:rPr>
                    <m:t>𝑆𝑎𝑙𝑒𝑠</m:t>
                  </m:r>
                  <m:r>
                    <a:rPr lang="en-US" sz="1800" b="0" i="1">
                      <a:latin typeface="Cambria Math" panose="02040503050406030204" pitchFamily="18" charset="0"/>
                    </a:rPr>
                    <m:t>=1.76∗</m:t>
                  </m:r>
                  <m:r>
                    <a:rPr lang="en-US" sz="1800" b="0" i="1">
                      <a:latin typeface="Cambria Math" panose="02040503050406030204" pitchFamily="18" charset="0"/>
                    </a:rPr>
                    <m:t>𝐴𝑑𝑣𝑒𝑟𝑡𝑖𝑠𝑖𝑛𝑔</m:t>
                  </m:r>
                  <m:r>
                    <a:rPr lang="en-US" sz="1800" b="0" i="1">
                      <a:latin typeface="Cambria Math" panose="02040503050406030204" pitchFamily="18" charset="0"/>
                    </a:rPr>
                    <m:t>+93.87 </m:t>
                  </m:r>
                </m:oMath>
              </a14:m>
              <a:r>
                <a:rPr lang="en-US" sz="1800"/>
                <a:t> </a:t>
              </a:r>
            </a:p>
          </xdr:txBody>
        </xdr:sp>
      </mc:Choice>
      <mc:Fallback xmlns="">
        <xdr:sp macro="" textlink="">
          <xdr:nvSpPr>
            <xdr:cNvPr id="5" name="TextBox 4">
              <a:extLst>
                <a:ext uri="{FF2B5EF4-FFF2-40B4-BE49-F238E27FC236}">
                  <a16:creationId xmlns:a16="http://schemas.microsoft.com/office/drawing/2014/main" id="{502C7A57-5D90-9148-9F31-4D81074326A7}"/>
                </a:ext>
              </a:extLst>
            </xdr:cNvPr>
            <xdr:cNvSpPr txBox="1"/>
          </xdr:nvSpPr>
          <xdr:spPr>
            <a:xfrm>
              <a:off x="88900" y="4445000"/>
              <a:ext cx="3771900" cy="393700"/>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1800" b="0"/>
                <a:t> </a:t>
              </a:r>
              <a:r>
                <a:rPr lang="en-US" sz="1800" b="0" i="0">
                  <a:latin typeface="Cambria Math" panose="02040503050406030204" pitchFamily="18" charset="0"/>
                </a:rPr>
                <a:t> 𝑆𝑎𝑙𝑒𝑠=1.76∗𝐴𝑑𝑣𝑒𝑟𝑡𝑖𝑠𝑖𝑛𝑔+93.87 </a:t>
              </a:r>
              <a:r>
                <a:rPr lang="en-US" sz="1800"/>
                <a:t> </a:t>
              </a:r>
            </a:p>
          </xdr:txBody>
        </xdr:sp>
      </mc:Fallback>
    </mc:AlternateContent>
    <xdr:clientData/>
  </xdr:oneCellAnchor>
  <xdr:oneCellAnchor>
    <xdr:from>
      <xdr:col>0</xdr:col>
      <xdr:colOff>88900</xdr:colOff>
      <xdr:row>20</xdr:row>
      <xdr:rowOff>139700</xdr:rowOff>
    </xdr:from>
    <xdr:ext cx="3771900" cy="393700"/>
    <mc:AlternateContent xmlns:mc="http://schemas.openxmlformats.org/markup-compatibility/2006">
      <mc:Choice xmlns:a14="http://schemas.microsoft.com/office/drawing/2010/main" Requires="a14">
        <xdr:sp macro="" textlink="">
          <xdr:nvSpPr>
            <xdr:cNvPr id="6" name="TextBox 5">
              <a:extLst>
                <a:ext uri="{FF2B5EF4-FFF2-40B4-BE49-F238E27FC236}">
                  <a16:creationId xmlns:a16="http://schemas.microsoft.com/office/drawing/2014/main" id="{B46CD993-4EF7-E249-B7B5-373022DDF12C}"/>
                </a:ext>
              </a:extLst>
            </xdr:cNvPr>
            <xdr:cNvSpPr txBox="1"/>
          </xdr:nvSpPr>
          <xdr:spPr>
            <a:xfrm>
              <a:off x="88900" y="4114800"/>
              <a:ext cx="3771900" cy="393700"/>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1800" b="0"/>
                <a:t> </a:t>
              </a:r>
              <a14:m>
                <m:oMath xmlns:m="http://schemas.openxmlformats.org/officeDocument/2006/math">
                  <m:r>
                    <a:rPr lang="en-US" sz="1800" b="0" i="0">
                      <a:latin typeface="Cambria Math" panose="02040503050406030204" pitchFamily="18" charset="0"/>
                    </a:rPr>
                    <m:t> </m:t>
                  </m:r>
                  <m:r>
                    <a:rPr lang="en-US" sz="1800" b="0" i="1">
                      <a:latin typeface="Cambria Math" panose="02040503050406030204" pitchFamily="18" charset="0"/>
                    </a:rPr>
                    <m:t>        </m:t>
                  </m:r>
                  <m:r>
                    <a:rPr lang="en-US" sz="1800" b="0" i="1">
                      <a:latin typeface="Cambria Math" panose="02040503050406030204" pitchFamily="18" charset="0"/>
                    </a:rPr>
                    <m:t>𝑦</m:t>
                  </m:r>
                  <m:r>
                    <a:rPr lang="en-US" sz="1800" b="0" i="1">
                      <a:latin typeface="Cambria Math" panose="02040503050406030204" pitchFamily="18" charset="0"/>
                    </a:rPr>
                    <m:t>=     </m:t>
                  </m:r>
                  <m:r>
                    <a:rPr lang="en-US" sz="1800" b="0" i="1">
                      <a:latin typeface="Cambria Math" panose="02040503050406030204" pitchFamily="18" charset="0"/>
                    </a:rPr>
                    <m:t>𝑚</m:t>
                  </m:r>
                  <m:r>
                    <a:rPr lang="en-US" sz="1800" b="0" i="1">
                      <a:latin typeface="Cambria Math" panose="02040503050406030204" pitchFamily="18" charset="0"/>
                    </a:rPr>
                    <m:t>∗</m:t>
                  </m:r>
                  <m:r>
                    <a:rPr lang="en-US" sz="1800" b="0" i="1">
                      <a:latin typeface="Cambria Math" panose="02040503050406030204" pitchFamily="18" charset="0"/>
                    </a:rPr>
                    <m:t>𝑥</m:t>
                  </m:r>
                  <m:r>
                    <a:rPr lang="en-US" sz="1800" b="0" i="1">
                      <a:latin typeface="Cambria Math" panose="02040503050406030204" pitchFamily="18" charset="0"/>
                    </a:rPr>
                    <m:t>                      +</m:t>
                  </m:r>
                  <m:r>
                    <a:rPr lang="en-US" sz="1800" b="0" i="1">
                      <a:latin typeface="Cambria Math" panose="02040503050406030204" pitchFamily="18" charset="0"/>
                    </a:rPr>
                    <m:t>𝑏</m:t>
                  </m:r>
                  <m:r>
                    <a:rPr lang="en-US" sz="1800" b="0" i="1">
                      <a:latin typeface="Cambria Math" panose="02040503050406030204" pitchFamily="18" charset="0"/>
                    </a:rPr>
                    <m:t> </m:t>
                  </m:r>
                </m:oMath>
              </a14:m>
              <a:r>
                <a:rPr lang="en-US" sz="1800"/>
                <a:t> </a:t>
              </a:r>
            </a:p>
          </xdr:txBody>
        </xdr:sp>
      </mc:Choice>
      <mc:Fallback>
        <xdr:sp macro="" textlink="">
          <xdr:nvSpPr>
            <xdr:cNvPr id="6" name="TextBox 5">
              <a:extLst>
                <a:ext uri="{FF2B5EF4-FFF2-40B4-BE49-F238E27FC236}">
                  <a16:creationId xmlns:a16="http://schemas.microsoft.com/office/drawing/2014/main" id="{B46CD993-4EF7-E249-B7B5-373022DDF12C}"/>
                </a:ext>
              </a:extLst>
            </xdr:cNvPr>
            <xdr:cNvSpPr txBox="1"/>
          </xdr:nvSpPr>
          <xdr:spPr>
            <a:xfrm>
              <a:off x="88900" y="4114800"/>
              <a:ext cx="3771900" cy="393700"/>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1800" b="0"/>
                <a:t> </a:t>
              </a:r>
              <a:r>
                <a:rPr lang="en-US" sz="1800" b="0" i="0">
                  <a:latin typeface="Cambria Math" panose="02040503050406030204" pitchFamily="18" charset="0"/>
                </a:rPr>
                <a:t>         𝑦=     𝑚∗𝑥                      +𝑏 </a:t>
              </a:r>
              <a:r>
                <a:rPr lang="en-US" sz="1800"/>
                <a:t> </a:t>
              </a:r>
            </a:p>
          </xdr:txBody>
        </xdr:sp>
      </mc:Fallback>
    </mc:AlternateContent>
    <xdr:clientData/>
  </xdr:oneCellAnchor>
  <xdr:oneCellAnchor>
    <xdr:from>
      <xdr:col>2</xdr:col>
      <xdr:colOff>647700</xdr:colOff>
      <xdr:row>4</xdr:row>
      <xdr:rowOff>38099</xdr:rowOff>
    </xdr:from>
    <xdr:ext cx="2679700" cy="698501"/>
    <mc:AlternateContent xmlns:mc="http://schemas.openxmlformats.org/markup-compatibility/2006">
      <mc:Choice xmlns:a14="http://schemas.microsoft.com/office/drawing/2010/main" Requires="a14">
        <xdr:sp macro="" textlink="">
          <xdr:nvSpPr>
            <xdr:cNvPr id="7" name="TextBox 6">
              <a:extLst>
                <a:ext uri="{FF2B5EF4-FFF2-40B4-BE49-F238E27FC236}">
                  <a16:creationId xmlns:a16="http://schemas.microsoft.com/office/drawing/2014/main" id="{286EAA0D-37D0-D74C-9C01-01830B3F4601}"/>
                </a:ext>
              </a:extLst>
            </xdr:cNvPr>
            <xdr:cNvSpPr txBox="1"/>
          </xdr:nvSpPr>
          <xdr:spPr>
            <a:xfrm>
              <a:off x="3111500" y="952499"/>
              <a:ext cx="2679700" cy="698501"/>
            </a:xfrm>
            <a:prstGeom prst="rect">
              <a:avLst/>
            </a:prstGeom>
            <a:solidFill>
              <a:schemeClr val="bg1"/>
            </a:solidFill>
            <a:ln w="635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14:m>
                <m:oMath xmlns:m="http://schemas.openxmlformats.org/officeDocument/2006/math">
                  <m:r>
                    <a:rPr lang="en-US" sz="1800" b="0" i="0">
                      <a:latin typeface="Cambria Math" panose="02040503050406030204" pitchFamily="18" charset="0"/>
                    </a:rPr>
                    <m:t> </m:t>
                  </m:r>
                  <m:sSup>
                    <m:sSupPr>
                      <m:ctrlPr>
                        <a:rPr lang="en-US" sz="1800" b="0" i="1">
                          <a:latin typeface="Cambria Math" panose="02040503050406030204" pitchFamily="18" charset="0"/>
                        </a:rPr>
                      </m:ctrlPr>
                    </m:sSupPr>
                    <m:e>
                      <m:r>
                        <a:rPr lang="en-US" sz="1800" b="0" i="1">
                          <a:latin typeface="Cambria Math" panose="02040503050406030204" pitchFamily="18" charset="0"/>
                        </a:rPr>
                        <m:t>𝑅</m:t>
                      </m:r>
                    </m:e>
                    <m:sup>
                      <m:r>
                        <a:rPr lang="en-US" sz="1800" b="0" i="1">
                          <a:latin typeface="Cambria Math" panose="02040503050406030204" pitchFamily="18" charset="0"/>
                        </a:rPr>
                        <m:t>2</m:t>
                      </m:r>
                    </m:sup>
                  </m:sSup>
                  <m:r>
                    <a:rPr lang="en-US" sz="1800" i="1">
                      <a:latin typeface="Cambria Math" panose="02040503050406030204" pitchFamily="18" charset="0"/>
                    </a:rPr>
                    <m:t>=</m:t>
                  </m:r>
                  <m:r>
                    <a:rPr lang="en-US" sz="1800" b="0" i="1">
                      <a:latin typeface="Cambria Math" panose="02040503050406030204" pitchFamily="18" charset="0"/>
                    </a:rPr>
                    <m:t>1− </m:t>
                  </m:r>
                  <m:f>
                    <m:fPr>
                      <m:ctrlPr>
                        <a:rPr lang="en-US" sz="1800" i="1">
                          <a:latin typeface="Cambria Math" panose="02040503050406030204" pitchFamily="18" charset="0"/>
                        </a:rPr>
                      </m:ctrlPr>
                    </m:fPr>
                    <m:num>
                      <m:f>
                        <m:fPr>
                          <m:type m:val="skw"/>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b="0" i="1">
                                  <a:latin typeface="Cambria Math" panose="02040503050406030204" pitchFamily="18" charset="0"/>
                                </a:rPr>
                                <m:t>𝑆𝑆𝐸</m:t>
                              </m:r>
                            </m:e>
                            <m:sub>
                              <m:r>
                                <a:rPr lang="en-US" sz="1800" b="0" i="1">
                                  <a:latin typeface="Cambria Math" panose="02040503050406030204" pitchFamily="18" charset="0"/>
                                </a:rPr>
                                <m:t>𝑀𝑜𝑑𝑒𝑙</m:t>
                              </m:r>
                            </m:sub>
                          </m:sSub>
                        </m:num>
                        <m:den>
                          <m:d>
                            <m:dPr>
                              <m:ctrlPr>
                                <a:rPr lang="en-US" sz="1800" i="1">
                                  <a:latin typeface="Cambria Math" panose="02040503050406030204" pitchFamily="18" charset="0"/>
                                </a:rPr>
                              </m:ctrlPr>
                            </m:dPr>
                            <m:e>
                              <m:r>
                                <a:rPr lang="en-US" sz="1800" b="0" i="1">
                                  <a:latin typeface="Cambria Math" panose="02040503050406030204" pitchFamily="18" charset="0"/>
                                </a:rPr>
                                <m:t>𝑛</m:t>
                              </m:r>
                              <m:r>
                                <a:rPr lang="en-US" sz="1800" b="0" i="1">
                                  <a:latin typeface="Cambria Math" panose="02040503050406030204" pitchFamily="18" charset="0"/>
                                </a:rPr>
                                <m:t> −</m:t>
                              </m:r>
                              <m:r>
                                <a:rPr lang="en-US" sz="1800" b="0" i="1">
                                  <a:latin typeface="Cambria Math" panose="02040503050406030204" pitchFamily="18" charset="0"/>
                                </a:rPr>
                                <m:t>𝐾</m:t>
                              </m:r>
                            </m:e>
                          </m:d>
                        </m:den>
                      </m:f>
                    </m:num>
                    <m:den>
                      <m:f>
                        <m:fPr>
                          <m:type m:val="skw"/>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b="0" i="1">
                                  <a:latin typeface="Cambria Math" panose="02040503050406030204" pitchFamily="18" charset="0"/>
                                </a:rPr>
                                <m:t>𝑆𝑆𝐸</m:t>
                              </m:r>
                            </m:e>
                            <m:sub>
                              <m:r>
                                <a:rPr lang="en-US" sz="1800" b="0" i="1">
                                  <a:latin typeface="Cambria Math" panose="02040503050406030204" pitchFamily="18" charset="0"/>
                                </a:rPr>
                                <m:t>𝐷𝑎𝑡𝑎</m:t>
                              </m:r>
                            </m:sub>
                          </m:sSub>
                        </m:num>
                        <m:den>
                          <m:d>
                            <m:dPr>
                              <m:ctrlPr>
                                <a:rPr lang="en-US" sz="1800" i="1">
                                  <a:latin typeface="Cambria Math" panose="02040503050406030204" pitchFamily="18" charset="0"/>
                                </a:rPr>
                              </m:ctrlPr>
                            </m:dPr>
                            <m:e>
                              <m:r>
                                <a:rPr lang="en-US" sz="1800" b="0" i="1">
                                  <a:latin typeface="Cambria Math" panose="02040503050406030204" pitchFamily="18" charset="0"/>
                                </a:rPr>
                                <m:t>𝑛</m:t>
                              </m:r>
                              <m:r>
                                <a:rPr lang="en-US" sz="1800" b="0" i="1">
                                  <a:latin typeface="Cambria Math" panose="02040503050406030204" pitchFamily="18" charset="0"/>
                                </a:rPr>
                                <m:t>−1</m:t>
                              </m:r>
                            </m:e>
                          </m:d>
                        </m:den>
                      </m:f>
                    </m:den>
                  </m:f>
                  <m:r>
                    <a:rPr lang="en-US" sz="1800" b="0" i="1">
                      <a:latin typeface="Cambria Math" panose="02040503050406030204" pitchFamily="18" charset="0"/>
                    </a:rPr>
                    <m:t>=</m:t>
                  </m:r>
                </m:oMath>
              </a14:m>
              <a:endParaRPr lang="en-US" sz="3200"/>
            </a:p>
          </xdr:txBody>
        </xdr:sp>
      </mc:Choice>
      <mc:Fallback>
        <xdr:sp macro="" textlink="">
          <xdr:nvSpPr>
            <xdr:cNvPr id="7" name="TextBox 6">
              <a:extLst>
                <a:ext uri="{FF2B5EF4-FFF2-40B4-BE49-F238E27FC236}">
                  <a16:creationId xmlns:a16="http://schemas.microsoft.com/office/drawing/2014/main" id="{286EAA0D-37D0-D74C-9C01-01830B3F4601}"/>
                </a:ext>
              </a:extLst>
            </xdr:cNvPr>
            <xdr:cNvSpPr txBox="1"/>
          </xdr:nvSpPr>
          <xdr:spPr>
            <a:xfrm>
              <a:off x="3111500" y="952499"/>
              <a:ext cx="2679700" cy="698501"/>
            </a:xfrm>
            <a:prstGeom prst="rect">
              <a:avLst/>
            </a:prstGeom>
            <a:solidFill>
              <a:schemeClr val="bg1"/>
            </a:solidFill>
            <a:ln w="635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r>
                <a:rPr lang="en-US" sz="1800" b="0" i="0">
                  <a:latin typeface="Cambria Math" panose="02040503050406030204" pitchFamily="18" charset="0"/>
                </a:rPr>
                <a:t> 𝑅^2</a:t>
              </a:r>
              <a:r>
                <a:rPr lang="en-US" sz="1800" i="0">
                  <a:latin typeface="Cambria Math" panose="02040503050406030204" pitchFamily="18" charset="0"/>
                </a:rPr>
                <a:t>=</a:t>
              </a:r>
              <a:r>
                <a:rPr lang="en-US" sz="1800" b="0" i="0">
                  <a:latin typeface="Cambria Math" panose="02040503050406030204" pitchFamily="18" charset="0"/>
                </a:rPr>
                <a:t>1− </a:t>
              </a:r>
              <a:r>
                <a:rPr lang="en-US" sz="1800" i="0">
                  <a:latin typeface="Cambria Math" panose="02040503050406030204" pitchFamily="18" charset="0"/>
                </a:rPr>
                <a:t> (〖</a:t>
              </a:r>
              <a:r>
                <a:rPr lang="en-US" sz="1800" b="0" i="0">
                  <a:latin typeface="Cambria Math" panose="02040503050406030204" pitchFamily="18" charset="0"/>
                </a:rPr>
                <a:t>𝑆𝑆𝐸〗_𝑀𝑜𝑑𝑒𝑙⁄((𝑛 −𝐾) ))/(〖𝑆𝑆𝐸〗_𝐷𝑎𝑡𝑎⁄((𝑛−1) ))=</a:t>
              </a:r>
              <a:endParaRPr lang="en-US" sz="3200"/>
            </a:p>
          </xdr:txBody>
        </xdr:sp>
      </mc:Fallback>
    </mc:AlternateContent>
    <xdr:clientData/>
  </xdr:oneCellAnchor>
  <xdr:twoCellAnchor>
    <xdr:from>
      <xdr:col>2</xdr:col>
      <xdr:colOff>38100</xdr:colOff>
      <xdr:row>2</xdr:row>
      <xdr:rowOff>190500</xdr:rowOff>
    </xdr:from>
    <xdr:to>
      <xdr:col>2</xdr:col>
      <xdr:colOff>647700</xdr:colOff>
      <xdr:row>4</xdr:row>
      <xdr:rowOff>114300</xdr:rowOff>
    </xdr:to>
    <xdr:cxnSp macro="">
      <xdr:nvCxnSpPr>
        <xdr:cNvPr id="9" name="Elbow Connector 8">
          <a:extLst>
            <a:ext uri="{FF2B5EF4-FFF2-40B4-BE49-F238E27FC236}">
              <a16:creationId xmlns:a16="http://schemas.microsoft.com/office/drawing/2014/main" id="{C23546CE-6B75-994D-9A01-261E3F0F4BB7}"/>
            </a:ext>
          </a:extLst>
        </xdr:cNvPr>
        <xdr:cNvCxnSpPr>
          <a:stCxn id="4" idx="1"/>
        </xdr:cNvCxnSpPr>
      </xdr:nvCxnSpPr>
      <xdr:spPr>
        <a:xfrm rot="10800000" flipV="1">
          <a:off x="2501900" y="609600"/>
          <a:ext cx="609600" cy="4191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38100</xdr:colOff>
      <xdr:row>5</xdr:row>
      <xdr:rowOff>114300</xdr:rowOff>
    </xdr:from>
    <xdr:to>
      <xdr:col>2</xdr:col>
      <xdr:colOff>596900</xdr:colOff>
      <xdr:row>5</xdr:row>
      <xdr:rowOff>114300</xdr:rowOff>
    </xdr:to>
    <xdr:cxnSp macro="">
      <xdr:nvCxnSpPr>
        <xdr:cNvPr id="13" name="Straight Arrow Connector 12">
          <a:extLst>
            <a:ext uri="{FF2B5EF4-FFF2-40B4-BE49-F238E27FC236}">
              <a16:creationId xmlns:a16="http://schemas.microsoft.com/office/drawing/2014/main" id="{1AB2E965-F7C6-764D-9A12-1CE72DCD02CA}"/>
            </a:ext>
          </a:extLst>
        </xdr:cNvPr>
        <xdr:cNvCxnSpPr/>
      </xdr:nvCxnSpPr>
      <xdr:spPr>
        <a:xfrm flipH="1">
          <a:off x="2501900" y="1282700"/>
          <a:ext cx="5588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609600</xdr:colOff>
      <xdr:row>6</xdr:row>
      <xdr:rowOff>228600</xdr:rowOff>
    </xdr:from>
    <xdr:ext cx="2882900" cy="571500"/>
    <mc:AlternateContent xmlns:mc="http://schemas.openxmlformats.org/markup-compatibility/2006">
      <mc:Choice xmlns:a14="http://schemas.microsoft.com/office/drawing/2010/main" Requires="a14">
        <xdr:sp macro="" textlink="">
          <xdr:nvSpPr>
            <xdr:cNvPr id="14" name="TextBox 13">
              <a:extLst>
                <a:ext uri="{FF2B5EF4-FFF2-40B4-BE49-F238E27FC236}">
                  <a16:creationId xmlns:a16="http://schemas.microsoft.com/office/drawing/2014/main" id="{F476624A-614A-FA4D-98F8-1BFEFE491DC6}"/>
                </a:ext>
              </a:extLst>
            </xdr:cNvPr>
            <xdr:cNvSpPr txBox="1"/>
          </xdr:nvSpPr>
          <xdr:spPr>
            <a:xfrm>
              <a:off x="3073400" y="1651000"/>
              <a:ext cx="2882900" cy="571500"/>
            </a:xfrm>
            <a:prstGeom prst="rect">
              <a:avLst/>
            </a:prstGeom>
            <a:solidFill>
              <a:schemeClr val="bg1"/>
            </a:solidFill>
            <a:ln w="635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14:m>
                <m:oMath xmlns:m="http://schemas.openxmlformats.org/officeDocument/2006/math">
                  <m:r>
                    <a:rPr lang="en-US" sz="1800" b="0" i="0">
                      <a:latin typeface="Cambria Math" panose="02040503050406030204" pitchFamily="18" charset="0"/>
                    </a:rPr>
                    <m:t> </m:t>
                  </m:r>
                  <m:sSub>
                    <m:sSubPr>
                      <m:ctrlPr>
                        <a:rPr lang="en-US" sz="1800" b="0" i="1">
                          <a:latin typeface="Cambria Math" panose="02040503050406030204" pitchFamily="18" charset="0"/>
                        </a:rPr>
                      </m:ctrlPr>
                    </m:sSubPr>
                    <m:e>
                      <m:r>
                        <a:rPr lang="en-US" sz="1800" b="0" i="1">
                          <a:latin typeface="Cambria Math" panose="02040503050406030204" pitchFamily="18" charset="0"/>
                        </a:rPr>
                        <m:t>𝑆𝐸</m:t>
                      </m:r>
                    </m:e>
                    <m:sub>
                      <m:r>
                        <a:rPr lang="en-US" sz="1800" b="0" i="1">
                          <a:latin typeface="Cambria Math" panose="02040503050406030204" pitchFamily="18" charset="0"/>
                        </a:rPr>
                        <m:t>𝑀𝑜𝑑𝑒𝑙</m:t>
                      </m:r>
                    </m:sub>
                  </m:sSub>
                  <m:r>
                    <a:rPr lang="en-US" sz="1800" i="1">
                      <a:latin typeface="Cambria Math" panose="02040503050406030204" pitchFamily="18" charset="0"/>
                    </a:rPr>
                    <m:t>=</m:t>
                  </m:r>
                  <m:rad>
                    <m:radPr>
                      <m:degHide m:val="on"/>
                      <m:ctrlPr>
                        <a:rPr lang="en-US" sz="1800" i="1">
                          <a:latin typeface="Cambria Math" panose="02040503050406030204" pitchFamily="18" charset="0"/>
                        </a:rPr>
                      </m:ctrlPr>
                    </m:radPr>
                    <m:deg/>
                    <m:e>
                      <m:f>
                        <m:fPr>
                          <m:type m:val="skw"/>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b="0" i="1">
                                  <a:latin typeface="Cambria Math" panose="02040503050406030204" pitchFamily="18" charset="0"/>
                                </a:rPr>
                                <m:t>𝑆𝑆𝐸</m:t>
                              </m:r>
                            </m:e>
                            <m:sub>
                              <m:r>
                                <a:rPr lang="en-US" sz="1800" b="0" i="1">
                                  <a:latin typeface="Cambria Math" panose="02040503050406030204" pitchFamily="18" charset="0"/>
                                </a:rPr>
                                <m:t>𝑀𝑜𝑑𝑒𝑙</m:t>
                              </m:r>
                            </m:sub>
                          </m:sSub>
                        </m:num>
                        <m:den>
                          <m:r>
                            <a:rPr lang="en-US" sz="1800" b="0" i="1">
                              <a:latin typeface="Cambria Math" panose="02040503050406030204" pitchFamily="18" charset="0"/>
                            </a:rPr>
                            <m:t>𝑛</m:t>
                          </m:r>
                          <m:r>
                            <a:rPr lang="en-US" sz="1800" b="0" i="1">
                              <a:latin typeface="Cambria Math" panose="02040503050406030204" pitchFamily="18" charset="0"/>
                            </a:rPr>
                            <m:t>−</m:t>
                          </m:r>
                          <m:r>
                            <a:rPr lang="en-US" sz="1800" b="0" i="1">
                              <a:latin typeface="Cambria Math" panose="02040503050406030204" pitchFamily="18" charset="0"/>
                            </a:rPr>
                            <m:t>𝐾</m:t>
                          </m:r>
                        </m:den>
                      </m:f>
                    </m:e>
                  </m:rad>
                  <m:r>
                    <a:rPr lang="en-US" sz="1800" b="0" i="1">
                      <a:latin typeface="Cambria Math" panose="02040503050406030204" pitchFamily="18" charset="0"/>
                    </a:rPr>
                    <m:t> =</m:t>
                  </m:r>
                </m:oMath>
              </a14:m>
              <a:endParaRPr lang="en-US" sz="3200"/>
            </a:p>
          </xdr:txBody>
        </xdr:sp>
      </mc:Choice>
      <mc:Fallback>
        <xdr:sp macro="" textlink="">
          <xdr:nvSpPr>
            <xdr:cNvPr id="14" name="TextBox 13">
              <a:extLst>
                <a:ext uri="{FF2B5EF4-FFF2-40B4-BE49-F238E27FC236}">
                  <a16:creationId xmlns:a16="http://schemas.microsoft.com/office/drawing/2014/main" id="{F476624A-614A-FA4D-98F8-1BFEFE491DC6}"/>
                </a:ext>
              </a:extLst>
            </xdr:cNvPr>
            <xdr:cNvSpPr txBox="1"/>
          </xdr:nvSpPr>
          <xdr:spPr>
            <a:xfrm>
              <a:off x="3073400" y="1651000"/>
              <a:ext cx="2882900" cy="571500"/>
            </a:xfrm>
            <a:prstGeom prst="rect">
              <a:avLst/>
            </a:prstGeom>
            <a:solidFill>
              <a:schemeClr val="bg1"/>
            </a:solidFill>
            <a:ln w="635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r>
                <a:rPr lang="en-US" sz="1800" b="0" i="0">
                  <a:latin typeface="Cambria Math" panose="02040503050406030204" pitchFamily="18" charset="0"/>
                </a:rPr>
                <a:t> 〖𝑆𝐸〗_𝑀𝑜𝑑𝑒𝑙</a:t>
              </a:r>
              <a:r>
                <a:rPr lang="en-US" sz="1800" i="0">
                  <a:latin typeface="Cambria Math" panose="02040503050406030204" pitchFamily="18" charset="0"/>
                </a:rPr>
                <a:t>=√(〖</a:t>
              </a:r>
              <a:r>
                <a:rPr lang="en-US" sz="1800" b="0" i="0">
                  <a:latin typeface="Cambria Math" panose="02040503050406030204" pitchFamily="18" charset="0"/>
                </a:rPr>
                <a:t>𝑆𝑆𝐸〗_𝑀𝑜𝑑𝑒𝑙⁄(𝑛−𝐾))  =</a:t>
              </a:r>
              <a:endParaRPr lang="en-US" sz="3200"/>
            </a:p>
          </xdr:txBody>
        </xdr:sp>
      </mc:Fallback>
    </mc:AlternateContent>
    <xdr:clientData/>
  </xdr:oneCellAnchor>
  <xdr:twoCellAnchor>
    <xdr:from>
      <xdr:col>2</xdr:col>
      <xdr:colOff>63500</xdr:colOff>
      <xdr:row>6</xdr:row>
      <xdr:rowOff>127000</xdr:rowOff>
    </xdr:from>
    <xdr:to>
      <xdr:col>2</xdr:col>
      <xdr:colOff>546100</xdr:colOff>
      <xdr:row>8</xdr:row>
      <xdr:rowOff>12700</xdr:rowOff>
    </xdr:to>
    <xdr:cxnSp macro="">
      <xdr:nvCxnSpPr>
        <xdr:cNvPr id="16" name="Elbow Connector 15">
          <a:extLst>
            <a:ext uri="{FF2B5EF4-FFF2-40B4-BE49-F238E27FC236}">
              <a16:creationId xmlns:a16="http://schemas.microsoft.com/office/drawing/2014/main" id="{1611583F-255D-974C-BE3C-B48FAD260393}"/>
            </a:ext>
          </a:extLst>
        </xdr:cNvPr>
        <xdr:cNvCxnSpPr/>
      </xdr:nvCxnSpPr>
      <xdr:spPr>
        <a:xfrm rot="10800000">
          <a:off x="2527300" y="1549400"/>
          <a:ext cx="482600" cy="3937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393700</xdr:colOff>
      <xdr:row>0</xdr:row>
      <xdr:rowOff>165100</xdr:rowOff>
    </xdr:from>
    <xdr:to>
      <xdr:col>16</xdr:col>
      <xdr:colOff>698500</xdr:colOff>
      <xdr:row>18</xdr:row>
      <xdr:rowOff>203200</xdr:rowOff>
    </xdr:to>
    <xdr:graphicFrame macro="">
      <xdr:nvGraphicFramePr>
        <xdr:cNvPr id="2" name="Chart 1">
          <a:extLst>
            <a:ext uri="{FF2B5EF4-FFF2-40B4-BE49-F238E27FC236}">
              <a16:creationId xmlns:a16="http://schemas.microsoft.com/office/drawing/2014/main" id="{3D1DD659-004D-684B-B4A8-24AC8918EA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800100</xdr:colOff>
      <xdr:row>1</xdr:row>
      <xdr:rowOff>12700</xdr:rowOff>
    </xdr:from>
    <xdr:to>
      <xdr:col>23</xdr:col>
      <xdr:colOff>698500</xdr:colOff>
      <xdr:row>18</xdr:row>
      <xdr:rowOff>177800</xdr:rowOff>
    </xdr:to>
    <xdr:graphicFrame macro="">
      <xdr:nvGraphicFramePr>
        <xdr:cNvPr id="3" name="Chart 2">
          <a:extLst>
            <a:ext uri="{FF2B5EF4-FFF2-40B4-BE49-F238E27FC236}">
              <a16:creationId xmlns:a16="http://schemas.microsoft.com/office/drawing/2014/main" id="{B9AC07EE-1E3E-A54B-82A5-4C29A39A22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381000</xdr:colOff>
      <xdr:row>27</xdr:row>
      <xdr:rowOff>76200</xdr:rowOff>
    </xdr:from>
    <xdr:to>
      <xdr:col>17</xdr:col>
      <xdr:colOff>101600</xdr:colOff>
      <xdr:row>48</xdr:row>
      <xdr:rowOff>50800</xdr:rowOff>
    </xdr:to>
    <xdr:graphicFrame macro="">
      <xdr:nvGraphicFramePr>
        <xdr:cNvPr id="4" name="Chart 3">
          <a:extLst>
            <a:ext uri="{FF2B5EF4-FFF2-40B4-BE49-F238E27FC236}">
              <a16:creationId xmlns:a16="http://schemas.microsoft.com/office/drawing/2014/main" id="{AF9F37F5-398A-9043-A7DB-58F6384E25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393700</xdr:colOff>
      <xdr:row>48</xdr:row>
      <xdr:rowOff>114300</xdr:rowOff>
    </xdr:from>
    <xdr:to>
      <xdr:col>17</xdr:col>
      <xdr:colOff>165100</xdr:colOff>
      <xdr:row>69</xdr:row>
      <xdr:rowOff>63500</xdr:rowOff>
    </xdr:to>
    <xdr:graphicFrame macro="">
      <xdr:nvGraphicFramePr>
        <xdr:cNvPr id="5" name="Chart 4">
          <a:extLst>
            <a:ext uri="{FF2B5EF4-FFF2-40B4-BE49-F238E27FC236}">
              <a16:creationId xmlns:a16="http://schemas.microsoft.com/office/drawing/2014/main" id="{4C9F2256-EC33-4143-8C02-422BEDA8D6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0</xdr:col>
      <xdr:colOff>0</xdr:colOff>
      <xdr:row>21</xdr:row>
      <xdr:rowOff>25400</xdr:rowOff>
    </xdr:from>
    <xdr:ext cx="6172200" cy="393700"/>
    <mc:AlternateContent xmlns:mc="http://schemas.openxmlformats.org/markup-compatibility/2006">
      <mc:Choice xmlns:a14="http://schemas.microsoft.com/office/drawing/2010/main" Requires="a14">
        <xdr:sp macro="" textlink="">
          <xdr:nvSpPr>
            <xdr:cNvPr id="6" name="TextBox 5">
              <a:extLst>
                <a:ext uri="{FF2B5EF4-FFF2-40B4-BE49-F238E27FC236}">
                  <a16:creationId xmlns:a16="http://schemas.microsoft.com/office/drawing/2014/main" id="{BB909C58-8C8C-144E-92C9-06F428C53AAC}"/>
                </a:ext>
              </a:extLst>
            </xdr:cNvPr>
            <xdr:cNvSpPr txBox="1"/>
          </xdr:nvSpPr>
          <xdr:spPr>
            <a:xfrm>
              <a:off x="0" y="4432300"/>
              <a:ext cx="6172200" cy="393700"/>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1800" b="0"/>
                <a:t> </a:t>
              </a:r>
              <a14:m>
                <m:oMath xmlns:m="http://schemas.openxmlformats.org/officeDocument/2006/math">
                  <m:r>
                    <a:rPr lang="en-US" sz="1800" b="0" i="0">
                      <a:latin typeface="Cambria Math" panose="02040503050406030204" pitchFamily="18" charset="0"/>
                    </a:rPr>
                    <m:t> </m:t>
                  </m:r>
                  <m:r>
                    <a:rPr lang="en-US" sz="1800" b="0" i="1">
                      <a:latin typeface="Cambria Math" panose="02040503050406030204" pitchFamily="18" charset="0"/>
                    </a:rPr>
                    <m:t>𝑆𝑎𝑙𝑒𝑠</m:t>
                  </m:r>
                  <m:r>
                    <a:rPr lang="en-US" sz="1800" b="0" i="1">
                      <a:latin typeface="Cambria Math" panose="02040503050406030204" pitchFamily="18" charset="0"/>
                    </a:rPr>
                    <m:t>=1.516∗</m:t>
                  </m:r>
                  <m:r>
                    <a:rPr lang="en-US" sz="1800" b="0" i="1">
                      <a:latin typeface="Cambria Math" panose="02040503050406030204" pitchFamily="18" charset="0"/>
                    </a:rPr>
                    <m:t>𝐴𝑑𝑣𝑒𝑟𝑡𝑖𝑠𝑖𝑛𝑔</m:t>
                  </m:r>
                  <m:r>
                    <a:rPr lang="en-US" sz="1800" b="0" i="1">
                      <a:latin typeface="Cambria Math" panose="02040503050406030204" pitchFamily="18" charset="0"/>
                    </a:rPr>
                    <m:t>−33.000∗</m:t>
                  </m:r>
                  <m:r>
                    <a:rPr lang="en-US" sz="1800" b="0" i="1">
                      <a:latin typeface="Cambria Math" panose="02040503050406030204" pitchFamily="18" charset="0"/>
                    </a:rPr>
                    <m:t>𝑀𝑒𝑡h𝑜𝑑</m:t>
                  </m:r>
                  <m:r>
                    <a:rPr lang="en-US" sz="1800" b="0" i="1">
                      <a:latin typeface="Cambria Math" panose="02040503050406030204" pitchFamily="18" charset="0"/>
                    </a:rPr>
                    <m:t> +121.729 </m:t>
                  </m:r>
                </m:oMath>
              </a14:m>
              <a:r>
                <a:rPr lang="en-US" sz="1800"/>
                <a:t> </a:t>
              </a:r>
            </a:p>
          </xdr:txBody>
        </xdr:sp>
      </mc:Choice>
      <mc:Fallback>
        <xdr:sp macro="" textlink="">
          <xdr:nvSpPr>
            <xdr:cNvPr id="6" name="TextBox 5">
              <a:extLst>
                <a:ext uri="{FF2B5EF4-FFF2-40B4-BE49-F238E27FC236}">
                  <a16:creationId xmlns:a16="http://schemas.microsoft.com/office/drawing/2014/main" id="{BB909C58-8C8C-144E-92C9-06F428C53AAC}"/>
                </a:ext>
              </a:extLst>
            </xdr:cNvPr>
            <xdr:cNvSpPr txBox="1"/>
          </xdr:nvSpPr>
          <xdr:spPr>
            <a:xfrm>
              <a:off x="0" y="4432300"/>
              <a:ext cx="6172200" cy="393700"/>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1800" b="0"/>
                <a:t> </a:t>
              </a:r>
              <a:r>
                <a:rPr lang="en-US" sz="1800" b="0" i="0">
                  <a:latin typeface="Cambria Math" panose="02040503050406030204" pitchFamily="18" charset="0"/>
                </a:rPr>
                <a:t> 𝑆𝑎𝑙𝑒𝑠=1.516∗𝐴𝑑𝑣𝑒𝑟𝑡𝑖𝑠𝑖𝑛𝑔−33.000∗𝑀𝑒𝑡ℎ𝑜𝑑 +121.729 </a:t>
              </a:r>
              <a:r>
                <a:rPr lang="en-US" sz="1800"/>
                <a:t> </a:t>
              </a:r>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05C52-EAA0-FC43-B64D-208018C5709E}">
  <dimension ref="A1:O50"/>
  <sheetViews>
    <sheetView workbookViewId="0">
      <selection activeCell="G8" sqref="G8"/>
    </sheetView>
  </sheetViews>
  <sheetFormatPr baseColWidth="10" defaultRowHeight="23" customHeight="1"/>
  <cols>
    <col min="1" max="1" width="24.83203125" style="3" customWidth="1"/>
    <col min="2" max="2" width="12.6640625" style="3" customWidth="1"/>
    <col min="3" max="3" width="4.83203125" style="3" customWidth="1"/>
    <col min="4" max="4" width="23.5" style="3" customWidth="1"/>
    <col min="5" max="5" width="4" style="3" customWidth="1"/>
    <col min="6" max="6" width="3.83203125" style="3" customWidth="1"/>
    <col min="7" max="7" width="19.83203125" style="3" customWidth="1"/>
    <col min="8" max="8" width="7.83203125" style="3" customWidth="1"/>
    <col min="9" max="9" width="3.33203125" style="3" customWidth="1"/>
    <col min="10" max="10" width="19.1640625" style="3" customWidth="1"/>
    <col min="11" max="11" width="3.33203125" style="3" customWidth="1"/>
    <col min="12" max="12" width="14.6640625" style="3" customWidth="1"/>
    <col min="13" max="13" width="7.83203125" style="3" customWidth="1"/>
    <col min="14" max="14" width="6.83203125" style="3" customWidth="1"/>
    <col min="15" max="15" width="23.5" style="3" customWidth="1"/>
    <col min="16" max="16384" width="10.83203125" style="3"/>
  </cols>
  <sheetData>
    <row r="1" spans="1:13" ht="23" customHeight="1">
      <c r="A1" s="84" t="s">
        <v>30</v>
      </c>
      <c r="B1" s="85"/>
      <c r="C1" s="85"/>
      <c r="D1" s="86"/>
      <c r="E1" s="2"/>
      <c r="G1" s="4" t="s">
        <v>3</v>
      </c>
      <c r="J1" s="9" t="s">
        <v>1</v>
      </c>
    </row>
    <row r="2" spans="1:13" ht="23" customHeight="1">
      <c r="A2" s="87"/>
      <c r="B2" s="88"/>
      <c r="C2" s="88"/>
      <c r="D2" s="89"/>
      <c r="E2" s="2"/>
      <c r="G2" s="3" t="s">
        <v>8</v>
      </c>
      <c r="H2" s="5">
        <v>66</v>
      </c>
      <c r="J2" s="7">
        <v>69</v>
      </c>
      <c r="K2" s="5"/>
      <c r="L2" s="3" t="s">
        <v>9</v>
      </c>
      <c r="M2" s="5">
        <f>AVERAGE($J$2:$J$26)</f>
        <v>66.992000000000004</v>
      </c>
    </row>
    <row r="3" spans="1:13" ht="23" customHeight="1">
      <c r="A3" s="15"/>
      <c r="B3" s="16"/>
      <c r="C3" s="16"/>
      <c r="D3" s="17"/>
      <c r="G3" s="3" t="s">
        <v>10</v>
      </c>
      <c r="H3" s="5">
        <v>4</v>
      </c>
      <c r="J3" s="7">
        <v>70</v>
      </c>
      <c r="K3" s="5"/>
      <c r="L3" s="3" t="s">
        <v>2</v>
      </c>
      <c r="M3" s="3">
        <f>COUNTA($J$2:$J$26)</f>
        <v>25</v>
      </c>
    </row>
    <row r="4" spans="1:13" ht="23" customHeight="1">
      <c r="A4" s="18" t="s">
        <v>4</v>
      </c>
      <c r="B4" s="19" t="s">
        <v>12</v>
      </c>
      <c r="C4" s="20" t="s">
        <v>7</v>
      </c>
      <c r="D4" s="21" t="s">
        <v>14</v>
      </c>
      <c r="E4" s="6"/>
      <c r="F4" s="6"/>
      <c r="J4" s="7">
        <v>73.3</v>
      </c>
      <c r="K4" s="5"/>
    </row>
    <row r="5" spans="1:13" ht="23" customHeight="1">
      <c r="A5" s="18" t="s">
        <v>5</v>
      </c>
      <c r="B5" s="19" t="s">
        <v>13</v>
      </c>
      <c r="C5" s="19"/>
      <c r="D5" s="17"/>
      <c r="J5" s="7">
        <v>67.5</v>
      </c>
      <c r="K5" s="5"/>
    </row>
    <row r="6" spans="1:13" ht="23" customHeight="1">
      <c r="A6" s="18" t="s">
        <v>6</v>
      </c>
      <c r="B6" s="22">
        <v>0.05</v>
      </c>
      <c r="C6" s="23"/>
      <c r="D6" s="17"/>
      <c r="J6" s="7">
        <v>70.7</v>
      </c>
      <c r="K6" s="5"/>
    </row>
    <row r="7" spans="1:13" ht="23" customHeight="1">
      <c r="A7" s="18"/>
      <c r="B7" s="23"/>
      <c r="C7" s="23"/>
      <c r="D7" s="17"/>
      <c r="J7" s="7">
        <v>64.400000000000006</v>
      </c>
      <c r="K7" s="5"/>
    </row>
    <row r="8" spans="1:13" ht="23" customHeight="1">
      <c r="A8" s="18"/>
      <c r="B8" s="23"/>
      <c r="C8" s="33"/>
      <c r="D8" s="34"/>
      <c r="J8" s="7">
        <v>58.6</v>
      </c>
      <c r="K8" s="5"/>
    </row>
    <row r="9" spans="1:13" ht="23" customHeight="1">
      <c r="A9" s="24" t="s">
        <v>15</v>
      </c>
      <c r="B9" s="23"/>
      <c r="C9" s="33"/>
      <c r="D9" s="21"/>
      <c r="J9" s="7">
        <v>64.8</v>
      </c>
      <c r="K9" s="5"/>
    </row>
    <row r="10" spans="1:13" ht="23" customHeight="1">
      <c r="A10" s="18"/>
      <c r="B10" s="23"/>
      <c r="C10" s="23"/>
      <c r="D10" s="17"/>
      <c r="J10" s="7">
        <v>61.2</v>
      </c>
      <c r="K10" s="5"/>
    </row>
    <row r="11" spans="1:13" ht="23" customHeight="1">
      <c r="A11" s="18"/>
      <c r="B11" s="23"/>
      <c r="C11" s="23"/>
      <c r="D11" s="17"/>
      <c r="J11" s="7">
        <v>67.8</v>
      </c>
      <c r="K11" s="5"/>
    </row>
    <row r="12" spans="1:13" ht="23" customHeight="1">
      <c r="A12" s="18" t="s">
        <v>16</v>
      </c>
      <c r="B12" s="25">
        <f>$M$2-$H$2</f>
        <v>0.99200000000000443</v>
      </c>
      <c r="C12" s="23"/>
      <c r="D12" s="17"/>
      <c r="J12" s="7">
        <v>66.8</v>
      </c>
      <c r="K12" s="5"/>
    </row>
    <row r="13" spans="1:13" ht="23" customHeight="1">
      <c r="A13" s="18" t="s">
        <v>36</v>
      </c>
      <c r="B13" s="25">
        <f>$H$3/SQRT($M$3)</f>
        <v>0.8</v>
      </c>
      <c r="C13" s="23"/>
      <c r="D13" s="17"/>
      <c r="J13" s="7">
        <v>68.5</v>
      </c>
      <c r="K13" s="5"/>
    </row>
    <row r="14" spans="1:13" ht="23" customHeight="1">
      <c r="A14" s="35" t="s">
        <v>11</v>
      </c>
      <c r="B14" s="23">
        <f>B12/B13</f>
        <v>1.2400000000000055</v>
      </c>
      <c r="C14" s="20" t="s">
        <v>18</v>
      </c>
      <c r="D14" s="17" t="s">
        <v>123</v>
      </c>
      <c r="J14" s="7">
        <v>76</v>
      </c>
      <c r="K14" s="5"/>
    </row>
    <row r="15" spans="1:13" ht="23" customHeight="1">
      <c r="A15" s="36" t="s">
        <v>17</v>
      </c>
      <c r="B15" s="90">
        <f>(1-NORMSDIST(ABS(B14)))*2</f>
        <v>0.21497539414917166</v>
      </c>
      <c r="C15" s="20" t="s">
        <v>18</v>
      </c>
      <c r="D15" s="17" t="s">
        <v>19</v>
      </c>
      <c r="J15" s="7">
        <v>66.400000000000006</v>
      </c>
      <c r="K15" s="5"/>
    </row>
    <row r="16" spans="1:13" ht="23" customHeight="1">
      <c r="A16" s="37" t="s">
        <v>42</v>
      </c>
      <c r="B16" s="38" t="str">
        <f>IF(B15&lt;$B$6,"YES","NO")</f>
        <v>NO</v>
      </c>
      <c r="C16" s="39"/>
      <c r="D16" s="32"/>
      <c r="J16" s="7">
        <v>67.3</v>
      </c>
      <c r="K16" s="5"/>
    </row>
    <row r="17" spans="1:15" ht="23" customHeight="1">
      <c r="J17" s="7">
        <v>70.3</v>
      </c>
      <c r="K17" s="5"/>
    </row>
    <row r="18" spans="1:15" ht="23" customHeight="1">
      <c r="A18" s="84" t="s">
        <v>28</v>
      </c>
      <c r="B18" s="85"/>
      <c r="C18" s="85"/>
      <c r="D18" s="86"/>
      <c r="J18" s="7">
        <v>67.2</v>
      </c>
      <c r="K18" s="5"/>
    </row>
    <row r="19" spans="1:15" ht="23" customHeight="1">
      <c r="A19" s="87"/>
      <c r="B19" s="88"/>
      <c r="C19" s="88"/>
      <c r="D19" s="89"/>
      <c r="J19" s="7">
        <v>64.8</v>
      </c>
      <c r="K19" s="5"/>
    </row>
    <row r="20" spans="1:15" ht="23" customHeight="1">
      <c r="A20" s="15"/>
      <c r="B20" s="16"/>
      <c r="C20" s="16"/>
      <c r="D20" s="17"/>
      <c r="J20" s="7">
        <v>65.8</v>
      </c>
      <c r="K20" s="5"/>
    </row>
    <row r="21" spans="1:15" ht="23" customHeight="1">
      <c r="A21" s="18" t="s">
        <v>4</v>
      </c>
      <c r="B21" s="19" t="s">
        <v>48</v>
      </c>
      <c r="C21" s="20" t="s">
        <v>7</v>
      </c>
      <c r="D21" s="21" t="s">
        <v>49</v>
      </c>
      <c r="J21" s="7">
        <v>70</v>
      </c>
      <c r="K21" s="5"/>
    </row>
    <row r="22" spans="1:15" ht="23" customHeight="1">
      <c r="A22" s="18" t="s">
        <v>5</v>
      </c>
      <c r="B22" s="19" t="s">
        <v>26</v>
      </c>
      <c r="C22" s="19"/>
      <c r="D22" s="17"/>
      <c r="J22" s="7">
        <v>58.5</v>
      </c>
      <c r="K22" s="5"/>
    </row>
    <row r="23" spans="1:15" ht="23" customHeight="1">
      <c r="A23" s="18" t="s">
        <v>6</v>
      </c>
      <c r="B23" s="22">
        <v>0.05</v>
      </c>
      <c r="C23" s="23"/>
      <c r="D23" s="17"/>
      <c r="J23" s="7">
        <v>66.400000000000006</v>
      </c>
      <c r="K23" s="5"/>
    </row>
    <row r="24" spans="1:15" ht="23" customHeight="1">
      <c r="A24" s="18"/>
      <c r="B24" s="23"/>
      <c r="C24" s="23"/>
      <c r="D24" s="17"/>
      <c r="J24" s="7">
        <v>65.599999999999994</v>
      </c>
      <c r="K24" s="5"/>
    </row>
    <row r="25" spans="1:15" ht="23" customHeight="1">
      <c r="A25" s="18"/>
      <c r="B25" s="23"/>
      <c r="C25" s="33"/>
      <c r="D25" s="34"/>
      <c r="J25" s="7">
        <v>67.2</v>
      </c>
      <c r="K25" s="5"/>
    </row>
    <row r="26" spans="1:15" ht="23" customHeight="1">
      <c r="A26" s="24" t="s">
        <v>15</v>
      </c>
      <c r="B26" s="23"/>
      <c r="C26" s="33"/>
      <c r="D26" s="21"/>
      <c r="J26" s="7">
        <v>66.7</v>
      </c>
      <c r="K26" s="5"/>
    </row>
    <row r="27" spans="1:15" ht="23" customHeight="1">
      <c r="A27" s="18"/>
      <c r="B27" s="23"/>
      <c r="C27" s="23"/>
      <c r="D27" s="17"/>
    </row>
    <row r="28" spans="1:15" ht="23" customHeight="1">
      <c r="A28" s="18"/>
      <c r="B28" s="23"/>
      <c r="C28" s="23"/>
      <c r="D28" s="17"/>
    </row>
    <row r="29" spans="1:15" ht="23" customHeight="1">
      <c r="A29" s="18" t="s">
        <v>16</v>
      </c>
      <c r="B29" s="25">
        <f>$M$2-$H$2</f>
        <v>0.99200000000000443</v>
      </c>
      <c r="C29" s="23"/>
      <c r="D29" s="17"/>
    </row>
    <row r="30" spans="1:15" ht="23" customHeight="1">
      <c r="A30" s="18" t="s">
        <v>36</v>
      </c>
      <c r="B30" s="25">
        <f>$H$3/SQRT($M$3)</f>
        <v>0.8</v>
      </c>
      <c r="C30" s="23"/>
      <c r="D30" s="17"/>
    </row>
    <row r="31" spans="1:15" ht="23" customHeight="1">
      <c r="A31" s="35" t="s">
        <v>11</v>
      </c>
      <c r="B31" s="23">
        <f>B29/B30</f>
        <v>1.2400000000000055</v>
      </c>
      <c r="C31" s="20" t="s">
        <v>18</v>
      </c>
      <c r="D31" s="17" t="s">
        <v>123</v>
      </c>
    </row>
    <row r="32" spans="1:15" ht="23" customHeight="1">
      <c r="A32" s="36" t="s">
        <v>17</v>
      </c>
      <c r="B32" s="90">
        <f>1-NORMSDIST(B31)</f>
        <v>0.10748769707458583</v>
      </c>
      <c r="C32" s="20" t="s">
        <v>18</v>
      </c>
      <c r="D32" s="17" t="s">
        <v>27</v>
      </c>
      <c r="E32" s="20" t="s">
        <v>18</v>
      </c>
      <c r="F32" s="54" t="s">
        <v>59</v>
      </c>
      <c r="G32" s="54"/>
      <c r="H32" s="54"/>
      <c r="I32" s="54"/>
      <c r="J32" s="54"/>
      <c r="K32" s="54"/>
      <c r="L32" s="54"/>
      <c r="M32" s="54"/>
      <c r="N32" s="54"/>
      <c r="O32" s="54"/>
    </row>
    <row r="33" spans="1:15" ht="23" customHeight="1">
      <c r="A33" s="37" t="s">
        <v>42</v>
      </c>
      <c r="B33" s="38" t="str">
        <f>IF(B32&lt;$B$23,"YES","NO")</f>
        <v>NO</v>
      </c>
      <c r="C33" s="39"/>
      <c r="D33" s="32"/>
      <c r="F33" s="54"/>
      <c r="G33" s="54"/>
      <c r="H33" s="54"/>
      <c r="I33" s="54"/>
      <c r="J33" s="54"/>
      <c r="K33" s="54"/>
      <c r="L33" s="54"/>
      <c r="M33" s="54"/>
      <c r="N33" s="54"/>
      <c r="O33" s="54"/>
    </row>
    <row r="35" spans="1:15" ht="23" customHeight="1">
      <c r="A35" s="84" t="s">
        <v>29</v>
      </c>
      <c r="B35" s="85"/>
      <c r="C35" s="85"/>
      <c r="D35" s="86"/>
    </row>
    <row r="36" spans="1:15" ht="23" customHeight="1">
      <c r="A36" s="87"/>
      <c r="B36" s="88"/>
      <c r="C36" s="88"/>
      <c r="D36" s="89"/>
    </row>
    <row r="37" spans="1:15" ht="23" customHeight="1">
      <c r="A37" s="15"/>
      <c r="B37" s="16"/>
      <c r="C37" s="16"/>
      <c r="D37" s="17"/>
    </row>
    <row r="38" spans="1:15" ht="23" customHeight="1">
      <c r="A38" s="18" t="s">
        <v>4</v>
      </c>
      <c r="B38" s="19" t="s">
        <v>50</v>
      </c>
      <c r="C38" s="20" t="s">
        <v>7</v>
      </c>
      <c r="D38" s="21" t="s">
        <v>51</v>
      </c>
    </row>
    <row r="39" spans="1:15" ht="23" customHeight="1">
      <c r="A39" s="18" t="s">
        <v>5</v>
      </c>
      <c r="B39" s="19" t="s">
        <v>31</v>
      </c>
      <c r="C39" s="19"/>
      <c r="D39" s="17"/>
    </row>
    <row r="40" spans="1:15" ht="23" customHeight="1">
      <c r="A40" s="18" t="s">
        <v>6</v>
      </c>
      <c r="B40" s="22">
        <v>0.05</v>
      </c>
      <c r="C40" s="23"/>
      <c r="D40" s="17"/>
    </row>
    <row r="41" spans="1:15" ht="23" customHeight="1">
      <c r="A41" s="18"/>
      <c r="B41" s="23"/>
      <c r="C41" s="23"/>
      <c r="D41" s="17"/>
    </row>
    <row r="42" spans="1:15" ht="23" customHeight="1">
      <c r="A42" s="18"/>
      <c r="B42" s="23"/>
      <c r="C42" s="33"/>
      <c r="D42" s="34"/>
    </row>
    <row r="43" spans="1:15" ht="23" customHeight="1">
      <c r="A43" s="24" t="s">
        <v>15</v>
      </c>
      <c r="B43" s="23"/>
      <c r="C43" s="33"/>
      <c r="D43" s="21"/>
    </row>
    <row r="44" spans="1:15" ht="23" customHeight="1">
      <c r="A44" s="18"/>
      <c r="B44" s="23"/>
      <c r="C44" s="23"/>
      <c r="D44" s="17"/>
    </row>
    <row r="45" spans="1:15" ht="23" customHeight="1">
      <c r="A45" s="18"/>
      <c r="B45" s="23"/>
      <c r="C45" s="23"/>
      <c r="D45" s="17"/>
    </row>
    <row r="46" spans="1:15" ht="23" customHeight="1">
      <c r="A46" s="18" t="s">
        <v>16</v>
      </c>
      <c r="B46" s="25">
        <f>$M$2-$H$2</f>
        <v>0.99200000000000443</v>
      </c>
      <c r="C46" s="23"/>
      <c r="D46" s="17"/>
    </row>
    <row r="47" spans="1:15" ht="23" customHeight="1">
      <c r="A47" s="18" t="s">
        <v>36</v>
      </c>
      <c r="B47" s="25">
        <f>$H$3/SQRT($M$3)</f>
        <v>0.8</v>
      </c>
      <c r="C47" s="23"/>
      <c r="D47" s="17"/>
    </row>
    <row r="48" spans="1:15" ht="23" customHeight="1">
      <c r="A48" s="35" t="s">
        <v>11</v>
      </c>
      <c r="B48" s="23">
        <f>B46/B47</f>
        <v>1.2400000000000055</v>
      </c>
      <c r="C48" s="20" t="s">
        <v>18</v>
      </c>
      <c r="D48" s="17" t="s">
        <v>123</v>
      </c>
    </row>
    <row r="49" spans="1:15" ht="23" customHeight="1">
      <c r="A49" s="36" t="s">
        <v>17</v>
      </c>
      <c r="B49" s="90">
        <f>NORMSDIST(B48)</f>
        <v>0.89251230292541417</v>
      </c>
      <c r="C49" s="20" t="s">
        <v>18</v>
      </c>
      <c r="D49" s="17" t="s">
        <v>32</v>
      </c>
      <c r="E49" s="20" t="s">
        <v>18</v>
      </c>
      <c r="F49" s="53" t="s">
        <v>70</v>
      </c>
      <c r="G49" s="53"/>
      <c r="H49" s="53"/>
      <c r="I49" s="53"/>
      <c r="J49" s="53"/>
      <c r="K49" s="53"/>
      <c r="L49" s="53"/>
      <c r="M49" s="53"/>
      <c r="N49" s="53"/>
      <c r="O49" s="53"/>
    </row>
    <row r="50" spans="1:15" ht="23" customHeight="1">
      <c r="A50" s="37" t="s">
        <v>42</v>
      </c>
      <c r="B50" s="38" t="str">
        <f>IF(B49&lt;$B40,"YES","NO")</f>
        <v>NO</v>
      </c>
      <c r="C50" s="39"/>
      <c r="D50" s="32"/>
      <c r="F50" s="53"/>
      <c r="G50" s="53"/>
      <c r="H50" s="53"/>
      <c r="I50" s="53"/>
      <c r="J50" s="53"/>
      <c r="K50" s="53"/>
      <c r="L50" s="53"/>
      <c r="M50" s="53"/>
      <c r="N50" s="53"/>
      <c r="O50" s="53"/>
    </row>
  </sheetData>
  <mergeCells count="5">
    <mergeCell ref="F49:O50"/>
    <mergeCell ref="A1:D2"/>
    <mergeCell ref="A18:D19"/>
    <mergeCell ref="A35:D36"/>
    <mergeCell ref="F32:O3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BC16D-F329-A046-B6A5-FD52E9C08F89}">
  <dimension ref="A1:O78"/>
  <sheetViews>
    <sheetView workbookViewId="0">
      <selection activeCell="D40" sqref="D40"/>
    </sheetView>
  </sheetViews>
  <sheetFormatPr baseColWidth="10" defaultRowHeight="23" customHeight="1"/>
  <cols>
    <col min="1" max="1" width="23.1640625" style="3" customWidth="1"/>
    <col min="2" max="2" width="14.83203125" style="3" customWidth="1"/>
    <col min="3" max="3" width="10.1640625" style="3" customWidth="1"/>
    <col min="4" max="4" width="27.6640625" style="3" customWidth="1"/>
    <col min="5" max="5" width="4" style="3" customWidth="1"/>
    <col min="6" max="6" width="3.83203125" style="3" customWidth="1"/>
    <col min="7" max="7" width="19.83203125" style="3" customWidth="1"/>
    <col min="8" max="8" width="4" style="3" customWidth="1"/>
    <col min="9" max="9" width="20.1640625" style="3" customWidth="1"/>
    <col min="10" max="10" width="13.6640625" style="3" customWidth="1"/>
    <col min="11" max="11" width="3.33203125" style="3" customWidth="1"/>
    <col min="12" max="12" width="19.1640625" style="3" customWidth="1"/>
    <col min="13" max="13" width="3.33203125" style="3" customWidth="1"/>
    <col min="14" max="14" width="19.83203125" style="3" customWidth="1"/>
    <col min="15" max="15" width="7.83203125" style="3" customWidth="1"/>
    <col min="16" max="16" width="6.83203125" style="3" customWidth="1"/>
    <col min="17" max="17" width="23.5" style="3" customWidth="1"/>
    <col min="18" max="16384" width="10.83203125" style="3"/>
  </cols>
  <sheetData>
    <row r="1" spans="1:15" ht="23" customHeight="1">
      <c r="A1" s="84" t="s">
        <v>43</v>
      </c>
      <c r="B1" s="85"/>
      <c r="C1" s="85"/>
      <c r="D1" s="86"/>
      <c r="E1" s="2"/>
      <c r="G1" s="9" t="s">
        <v>33</v>
      </c>
      <c r="H1" s="13"/>
      <c r="L1" s="9" t="s">
        <v>1</v>
      </c>
    </row>
    <row r="2" spans="1:15" ht="23" customHeight="1">
      <c r="A2" s="87"/>
      <c r="B2" s="88"/>
      <c r="C2" s="88"/>
      <c r="D2" s="89"/>
      <c r="E2" s="2"/>
      <c r="G2" s="7">
        <v>64.8</v>
      </c>
      <c r="I2" s="3" t="s">
        <v>38</v>
      </c>
      <c r="J2" s="5">
        <f>AVERAGE($G$2:$G$17)</f>
        <v>64.993750000000006</v>
      </c>
      <c r="L2" s="7">
        <v>69</v>
      </c>
      <c r="M2" s="5"/>
      <c r="N2" s="3" t="s">
        <v>9</v>
      </c>
      <c r="O2" s="5">
        <f>AVERAGE($L$2:$L$26)</f>
        <v>66.992000000000004</v>
      </c>
    </row>
    <row r="3" spans="1:15" ht="23" customHeight="1">
      <c r="A3" s="15"/>
      <c r="B3" s="16"/>
      <c r="C3" s="16"/>
      <c r="D3" s="17"/>
      <c r="G3" s="7">
        <v>64.599999999999994</v>
      </c>
      <c r="I3" s="3" t="s">
        <v>39</v>
      </c>
      <c r="J3" s="5">
        <f>STDEV($G$2:$G$17)</f>
        <v>1.6514513818658632</v>
      </c>
      <c r="L3" s="7">
        <v>70</v>
      </c>
      <c r="M3" s="5"/>
      <c r="N3" s="3" t="s">
        <v>40</v>
      </c>
      <c r="O3" s="5">
        <f>STDEV($L$2:$L$26)</f>
        <v>3.9142815432720206</v>
      </c>
    </row>
    <row r="4" spans="1:15" ht="23" customHeight="1">
      <c r="A4" s="18" t="s">
        <v>4</v>
      </c>
      <c r="B4" s="19" t="s">
        <v>34</v>
      </c>
      <c r="C4" s="20" t="s">
        <v>7</v>
      </c>
      <c r="D4" s="21" t="s">
        <v>35</v>
      </c>
      <c r="E4" s="6"/>
      <c r="F4" s="6"/>
      <c r="G4" s="7">
        <v>62.5</v>
      </c>
      <c r="I4" s="3" t="s">
        <v>2</v>
      </c>
      <c r="J4" s="3">
        <f>COUNTA($G$2:$G$17)</f>
        <v>16</v>
      </c>
      <c r="L4" s="7">
        <v>73.3</v>
      </c>
      <c r="M4" s="5"/>
      <c r="N4" s="3" t="s">
        <v>2</v>
      </c>
      <c r="O4" s="3">
        <f>COUNTA($L$2:$L$26)</f>
        <v>25</v>
      </c>
    </row>
    <row r="5" spans="1:15" ht="23" customHeight="1">
      <c r="A5" s="18" t="s">
        <v>5</v>
      </c>
      <c r="B5" s="19" t="s">
        <v>44</v>
      </c>
      <c r="C5" s="19"/>
      <c r="D5" s="17"/>
      <c r="G5" s="7">
        <v>63.3</v>
      </c>
      <c r="L5" s="7">
        <v>67.5</v>
      </c>
      <c r="M5" s="5"/>
    </row>
    <row r="6" spans="1:15" ht="23" customHeight="1">
      <c r="A6" s="18" t="s">
        <v>6</v>
      </c>
      <c r="B6" s="22">
        <v>0.05</v>
      </c>
      <c r="C6" s="23"/>
      <c r="D6" s="17"/>
      <c r="G6" s="7">
        <v>64</v>
      </c>
      <c r="L6" s="7">
        <v>70.7</v>
      </c>
      <c r="M6" s="5"/>
    </row>
    <row r="7" spans="1:15" ht="23" customHeight="1">
      <c r="A7" s="18"/>
      <c r="B7" s="23"/>
      <c r="C7" s="23"/>
      <c r="D7" s="17"/>
      <c r="G7" s="7">
        <v>64.3</v>
      </c>
      <c r="L7" s="7">
        <v>64.400000000000006</v>
      </c>
      <c r="M7" s="5"/>
    </row>
    <row r="8" spans="1:15" ht="23" customHeight="1">
      <c r="A8" s="18"/>
      <c r="B8" s="23"/>
      <c r="C8" s="33"/>
      <c r="D8" s="34"/>
      <c r="G8" s="7">
        <v>67.099999999999994</v>
      </c>
      <c r="L8" s="7">
        <v>58.6</v>
      </c>
      <c r="M8" s="5"/>
    </row>
    <row r="9" spans="1:15" ht="23" customHeight="1">
      <c r="A9" s="24" t="s">
        <v>15</v>
      </c>
      <c r="B9" s="23"/>
      <c r="C9" s="33"/>
      <c r="D9" s="21"/>
      <c r="G9" s="7">
        <v>65</v>
      </c>
      <c r="L9" s="7">
        <v>64.8</v>
      </c>
      <c r="M9" s="5"/>
    </row>
    <row r="10" spans="1:15" ht="23" customHeight="1">
      <c r="A10" s="18"/>
      <c r="B10" s="23"/>
      <c r="C10" s="23"/>
      <c r="D10" s="17"/>
      <c r="G10" s="7">
        <v>69.400000000000006</v>
      </c>
      <c r="L10" s="7">
        <v>61.2</v>
      </c>
      <c r="M10" s="5"/>
    </row>
    <row r="11" spans="1:15" ht="23" customHeight="1">
      <c r="A11" s="18"/>
      <c r="B11" s="23"/>
      <c r="C11" s="23"/>
      <c r="D11" s="17"/>
      <c r="G11" s="7">
        <v>66.2</v>
      </c>
      <c r="L11" s="7">
        <v>67.8</v>
      </c>
      <c r="M11" s="5"/>
    </row>
    <row r="12" spans="1:15" ht="23" customHeight="1">
      <c r="A12" s="18" t="s">
        <v>16</v>
      </c>
      <c r="B12" s="25">
        <f>$O$2-$J$2</f>
        <v>1.9982499999999987</v>
      </c>
      <c r="C12" s="23"/>
      <c r="D12" s="17"/>
      <c r="G12" s="7">
        <v>65.7</v>
      </c>
      <c r="L12" s="7">
        <v>66.8</v>
      </c>
      <c r="M12" s="5"/>
    </row>
    <row r="13" spans="1:15" ht="23" customHeight="1">
      <c r="A13" s="18" t="s">
        <v>37</v>
      </c>
      <c r="B13" s="25">
        <f>SQRT((($J$3^2)/$J$4)+(($O$3^2)/$O$4))</f>
        <v>0.8850535176850417</v>
      </c>
      <c r="C13" s="20" t="s">
        <v>18</v>
      </c>
      <c r="D13" s="17" t="s">
        <v>58</v>
      </c>
      <c r="G13" s="7">
        <v>65</v>
      </c>
      <c r="L13" s="7">
        <v>68.5</v>
      </c>
      <c r="M13" s="5"/>
    </row>
    <row r="14" spans="1:15" ht="23" customHeight="1">
      <c r="A14" s="26" t="s">
        <v>0</v>
      </c>
      <c r="B14" s="40">
        <f>B12/B13</f>
        <v>2.2577730725557132</v>
      </c>
      <c r="C14" s="20" t="s">
        <v>18</v>
      </c>
      <c r="D14" s="17" t="s">
        <v>122</v>
      </c>
      <c r="G14" s="7">
        <v>65.7</v>
      </c>
      <c r="I14" s="41"/>
      <c r="J14" s="8"/>
      <c r="L14" s="7">
        <v>76</v>
      </c>
      <c r="M14" s="5"/>
    </row>
    <row r="15" spans="1:15" ht="23" customHeight="1">
      <c r="A15" s="27" t="s">
        <v>17</v>
      </c>
      <c r="B15" s="90">
        <f>TDIST(B14,ROUND((((($J$3^2)/$J$4)+(($O$3^2)/$O$4))^2) / ((((($J$3^2)/$J$4)^2)/($J$4-1))+(((($O$3^2)/$O$4)^2)/($O$4-1))),0),2)</f>
        <v>3.0301233521560972E-2</v>
      </c>
      <c r="C15" s="20" t="s">
        <v>18</v>
      </c>
      <c r="D15" s="17" t="s">
        <v>19</v>
      </c>
      <c r="G15" s="7">
        <v>64.900000000000006</v>
      </c>
      <c r="L15" s="7">
        <v>66.400000000000006</v>
      </c>
      <c r="M15" s="5"/>
    </row>
    <row r="16" spans="1:15" ht="23" customHeight="1">
      <c r="A16" s="27" t="s">
        <v>42</v>
      </c>
      <c r="B16" s="22" t="str">
        <f>IF(B15&lt;$B$6,"YES","NO")</f>
        <v>YES</v>
      </c>
      <c r="C16" s="23"/>
      <c r="D16" s="17"/>
      <c r="G16" s="7">
        <v>64.2</v>
      </c>
      <c r="L16" s="7">
        <v>67.3</v>
      </c>
      <c r="M16" s="5"/>
    </row>
    <row r="17" spans="1:13" ht="23" customHeight="1">
      <c r="A17" s="18"/>
      <c r="B17" s="23"/>
      <c r="C17" s="23"/>
      <c r="D17" s="17"/>
      <c r="G17" s="7">
        <v>63.2</v>
      </c>
      <c r="L17" s="7">
        <v>70.3</v>
      </c>
      <c r="M17" s="5"/>
    </row>
    <row r="18" spans="1:13" ht="23" customHeight="1">
      <c r="A18" s="28" t="s">
        <v>47</v>
      </c>
      <c r="B18" s="23"/>
      <c r="C18" s="23"/>
      <c r="D18" s="17"/>
      <c r="L18" s="7">
        <v>67.2</v>
      </c>
      <c r="M18" s="5"/>
    </row>
    <row r="19" spans="1:13" ht="23" customHeight="1">
      <c r="A19" s="26" t="s">
        <v>11</v>
      </c>
      <c r="B19" s="25">
        <f>B14</f>
        <v>2.2577730725557132</v>
      </c>
      <c r="C19" s="20" t="s">
        <v>18</v>
      </c>
      <c r="D19" s="17" t="s">
        <v>123</v>
      </c>
      <c r="L19" s="7">
        <v>64.8</v>
      </c>
      <c r="M19" s="5"/>
    </row>
    <row r="20" spans="1:13" ht="23" customHeight="1">
      <c r="A20" s="29" t="s">
        <v>17</v>
      </c>
      <c r="B20" s="30">
        <f>(1-NORMSDIST(ABS(B19)))*2</f>
        <v>2.3959810829484951E-2</v>
      </c>
      <c r="C20" s="31" t="s">
        <v>18</v>
      </c>
      <c r="D20" s="32" t="s">
        <v>19</v>
      </c>
      <c r="L20" s="7">
        <v>65.8</v>
      </c>
      <c r="M20" s="5"/>
    </row>
    <row r="21" spans="1:13" ht="23" customHeight="1">
      <c r="L21" s="7">
        <v>70</v>
      </c>
      <c r="M21" s="5"/>
    </row>
    <row r="22" spans="1:13" ht="23" customHeight="1">
      <c r="A22" s="84" t="s">
        <v>45</v>
      </c>
      <c r="B22" s="85"/>
      <c r="C22" s="85"/>
      <c r="D22" s="86"/>
      <c r="L22" s="7">
        <v>58.5</v>
      </c>
      <c r="M22" s="5"/>
    </row>
    <row r="23" spans="1:13" ht="23" customHeight="1">
      <c r="A23" s="87"/>
      <c r="B23" s="88"/>
      <c r="C23" s="88"/>
      <c r="D23" s="89"/>
      <c r="L23" s="7">
        <v>66.400000000000006</v>
      </c>
      <c r="M23" s="5"/>
    </row>
    <row r="24" spans="1:13" ht="23" customHeight="1">
      <c r="A24" s="15"/>
      <c r="B24" s="16"/>
      <c r="C24" s="16"/>
      <c r="D24" s="17"/>
      <c r="L24" s="7">
        <v>65.599999999999994</v>
      </c>
      <c r="M24" s="5"/>
    </row>
    <row r="25" spans="1:13" ht="23" customHeight="1">
      <c r="A25" s="18" t="s">
        <v>4</v>
      </c>
      <c r="B25" s="19" t="s">
        <v>55</v>
      </c>
      <c r="C25" s="20" t="s">
        <v>7</v>
      </c>
      <c r="D25" s="21" t="s">
        <v>56</v>
      </c>
      <c r="L25" s="7">
        <v>67.2</v>
      </c>
      <c r="M25" s="5"/>
    </row>
    <row r="26" spans="1:13" ht="23" customHeight="1">
      <c r="A26" s="18" t="s">
        <v>5</v>
      </c>
      <c r="B26" s="19" t="s">
        <v>57</v>
      </c>
      <c r="C26" s="19"/>
      <c r="D26" s="17"/>
      <c r="L26" s="7">
        <v>66.7</v>
      </c>
      <c r="M26" s="5"/>
    </row>
    <row r="27" spans="1:13" ht="23" customHeight="1">
      <c r="A27" s="18" t="s">
        <v>6</v>
      </c>
      <c r="B27" s="22">
        <v>0.05</v>
      </c>
      <c r="C27" s="23"/>
      <c r="D27" s="17"/>
    </row>
    <row r="28" spans="1:13" ht="23" customHeight="1">
      <c r="A28" s="18"/>
      <c r="B28" s="23"/>
      <c r="C28" s="23"/>
      <c r="D28" s="17"/>
    </row>
    <row r="29" spans="1:13" ht="23" customHeight="1">
      <c r="A29" s="18"/>
      <c r="B29" s="23"/>
      <c r="C29" s="23"/>
      <c r="D29" s="17"/>
    </row>
    <row r="30" spans="1:13" ht="23" customHeight="1">
      <c r="A30" s="24" t="s">
        <v>15</v>
      </c>
      <c r="B30" s="23"/>
      <c r="C30" s="23"/>
      <c r="D30" s="17"/>
    </row>
    <row r="31" spans="1:13" ht="23" customHeight="1">
      <c r="A31" s="24"/>
      <c r="B31" s="23"/>
      <c r="C31" s="23"/>
      <c r="D31" s="17"/>
    </row>
    <row r="32" spans="1:13" ht="23" customHeight="1">
      <c r="A32" s="18"/>
      <c r="B32" s="23"/>
      <c r="C32" s="23"/>
      <c r="D32" s="17"/>
    </row>
    <row r="33" spans="1:4" ht="23" customHeight="1">
      <c r="A33" s="18" t="s">
        <v>16</v>
      </c>
      <c r="B33" s="25">
        <f>$O$2-$J$2</f>
        <v>1.9982499999999987</v>
      </c>
      <c r="C33" s="23"/>
      <c r="D33" s="17"/>
    </row>
    <row r="34" spans="1:4" ht="23" customHeight="1">
      <c r="A34" s="18" t="s">
        <v>37</v>
      </c>
      <c r="B34" s="25">
        <f>SQRT((($J$3^2)/$J$4)+(($O$3^2)/$O$4))</f>
        <v>0.8850535176850417</v>
      </c>
      <c r="C34" s="20" t="s">
        <v>18</v>
      </c>
      <c r="D34" s="17" t="s">
        <v>58</v>
      </c>
    </row>
    <row r="35" spans="1:4" ht="23" customHeight="1">
      <c r="A35" s="26" t="s">
        <v>0</v>
      </c>
      <c r="B35" s="25">
        <f>B33/B34</f>
        <v>2.2577730725557132</v>
      </c>
      <c r="C35" s="20" t="s">
        <v>18</v>
      </c>
      <c r="D35" s="17" t="s">
        <v>122</v>
      </c>
    </row>
    <row r="36" spans="1:4" ht="23" customHeight="1">
      <c r="A36" s="27" t="s">
        <v>17</v>
      </c>
      <c r="B36" s="90">
        <f>TDIST(B35,ROUND((((($J$3^2)/$J$4)+(($O$3^2)/$O$4))^2) / ((((($J$3^2)/$J$4)^2)/($J$4-1))+(((($O$3^2)/$O$4)^2)/($O$4-1))),0),1)</f>
        <v>1.5150616760780486E-2</v>
      </c>
      <c r="C36" s="20" t="s">
        <v>18</v>
      </c>
      <c r="D36" s="17" t="s">
        <v>27</v>
      </c>
    </row>
    <row r="37" spans="1:4" ht="23" customHeight="1">
      <c r="A37" s="27" t="s">
        <v>42</v>
      </c>
      <c r="B37" s="22" t="str">
        <f>IF(B36&lt;$B$27,"YES","NO")</f>
        <v>YES</v>
      </c>
      <c r="C37" s="23"/>
      <c r="D37" s="17"/>
    </row>
    <row r="38" spans="1:4" ht="23" customHeight="1">
      <c r="A38" s="27"/>
      <c r="B38" s="23"/>
      <c r="C38" s="23"/>
      <c r="D38" s="17"/>
    </row>
    <row r="39" spans="1:4" ht="23" customHeight="1">
      <c r="A39" s="28" t="s">
        <v>47</v>
      </c>
      <c r="B39" s="23"/>
      <c r="C39" s="23"/>
      <c r="D39" s="17"/>
    </row>
    <row r="40" spans="1:4" ht="23" customHeight="1">
      <c r="A40" s="26" t="s">
        <v>11</v>
      </c>
      <c r="B40" s="25">
        <f>B35</f>
        <v>2.2577730725557132</v>
      </c>
      <c r="C40" s="20" t="s">
        <v>18</v>
      </c>
      <c r="D40" s="17" t="s">
        <v>123</v>
      </c>
    </row>
    <row r="41" spans="1:4" ht="23" customHeight="1">
      <c r="A41" s="29" t="s">
        <v>17</v>
      </c>
      <c r="B41" s="30">
        <f>1-NORMSDIST(B40)</f>
        <v>1.1979905414742476E-2</v>
      </c>
      <c r="C41" s="31" t="s">
        <v>18</v>
      </c>
      <c r="D41" s="32" t="s">
        <v>27</v>
      </c>
    </row>
    <row r="44" spans="1:4" ht="23" customHeight="1">
      <c r="A44" s="84" t="s">
        <v>46</v>
      </c>
      <c r="B44" s="85"/>
      <c r="C44" s="85"/>
      <c r="D44" s="86"/>
    </row>
    <row r="45" spans="1:4" ht="23" customHeight="1">
      <c r="A45" s="87"/>
      <c r="B45" s="88"/>
      <c r="C45" s="88"/>
      <c r="D45" s="89"/>
    </row>
    <row r="46" spans="1:4" ht="23" customHeight="1">
      <c r="A46" s="15"/>
      <c r="B46" s="16"/>
      <c r="C46" s="16"/>
      <c r="D46" s="17"/>
    </row>
    <row r="47" spans="1:4" ht="23" customHeight="1">
      <c r="A47" s="18" t="s">
        <v>4</v>
      </c>
      <c r="B47" s="19" t="s">
        <v>53</v>
      </c>
      <c r="C47" s="20" t="s">
        <v>7</v>
      </c>
      <c r="D47" s="21" t="s">
        <v>54</v>
      </c>
    </row>
    <row r="48" spans="1:4" ht="23" customHeight="1">
      <c r="A48" s="18" t="s">
        <v>5</v>
      </c>
      <c r="B48" s="19" t="s">
        <v>52</v>
      </c>
      <c r="C48" s="19"/>
      <c r="D48" s="17"/>
    </row>
    <row r="49" spans="1:14" ht="23" customHeight="1">
      <c r="A49" s="18" t="s">
        <v>6</v>
      </c>
      <c r="B49" s="22">
        <v>0.05</v>
      </c>
      <c r="C49" s="23"/>
      <c r="D49" s="17"/>
    </row>
    <row r="50" spans="1:14" ht="23" customHeight="1">
      <c r="A50" s="18"/>
      <c r="B50" s="23"/>
      <c r="C50" s="23"/>
      <c r="D50" s="17"/>
    </row>
    <row r="51" spans="1:14" ht="23" customHeight="1">
      <c r="A51" s="18"/>
      <c r="B51" s="23"/>
      <c r="C51" s="23"/>
      <c r="D51" s="17"/>
    </row>
    <row r="52" spans="1:14" ht="23" customHeight="1">
      <c r="A52" s="24" t="s">
        <v>15</v>
      </c>
      <c r="B52" s="23"/>
      <c r="C52" s="23"/>
      <c r="D52" s="17"/>
    </row>
    <row r="53" spans="1:14" ht="23" customHeight="1">
      <c r="A53" s="24"/>
      <c r="B53" s="23"/>
      <c r="C53" s="23"/>
      <c r="D53" s="17"/>
    </row>
    <row r="54" spans="1:14" ht="23" customHeight="1">
      <c r="A54" s="18"/>
      <c r="B54" s="23"/>
      <c r="C54" s="23"/>
      <c r="D54" s="17"/>
    </row>
    <row r="55" spans="1:14" ht="23" customHeight="1">
      <c r="A55" s="18" t="s">
        <v>16</v>
      </c>
      <c r="B55" s="25">
        <f>$O$2-$J$2</f>
        <v>1.9982499999999987</v>
      </c>
      <c r="C55" s="23"/>
      <c r="D55" s="17"/>
    </row>
    <row r="56" spans="1:14" ht="23" customHeight="1">
      <c r="A56" s="18" t="s">
        <v>37</v>
      </c>
      <c r="B56" s="25">
        <f>SQRT((($J$3^2)/$J$4)+(($O$3^2)/$O$4))</f>
        <v>0.8850535176850417</v>
      </c>
      <c r="C56" s="20" t="s">
        <v>18</v>
      </c>
      <c r="D56" s="17" t="s">
        <v>58</v>
      </c>
    </row>
    <row r="57" spans="1:14" ht="23" customHeight="1">
      <c r="A57" s="26" t="s">
        <v>0</v>
      </c>
      <c r="B57" s="25">
        <f>B55/B56</f>
        <v>2.2577730725557132</v>
      </c>
      <c r="C57" s="20" t="s">
        <v>18</v>
      </c>
      <c r="D57" s="17" t="s">
        <v>122</v>
      </c>
    </row>
    <row r="58" spans="1:14" ht="23" customHeight="1">
      <c r="A58" s="27" t="s">
        <v>17</v>
      </c>
      <c r="B58" s="90">
        <f>1-TDIST(B57,ROUND((((($J$3^2)/$J$4)+(($O$3^2)/$O$4))^2) / ((((($J$3^2)/$J$4)^2)/($J$4-1))+(((($O$3^2)/$O$4)^2)/($O$4-1))),0),1)</f>
        <v>0.98484938323921956</v>
      </c>
      <c r="C58" s="20" t="s">
        <v>18</v>
      </c>
      <c r="D58" s="17" t="s">
        <v>32</v>
      </c>
      <c r="E58" s="20" t="s">
        <v>18</v>
      </c>
      <c r="F58" s="53" t="s">
        <v>71</v>
      </c>
      <c r="G58" s="53"/>
      <c r="H58" s="53"/>
      <c r="I58" s="53"/>
      <c r="J58" s="53"/>
      <c r="K58" s="53"/>
      <c r="L58" s="53"/>
      <c r="M58" s="53"/>
      <c r="N58" s="53"/>
    </row>
    <row r="59" spans="1:14" ht="23" customHeight="1">
      <c r="A59" s="27" t="s">
        <v>42</v>
      </c>
      <c r="B59" s="22" t="str">
        <f>IF(B58&lt;$B$49,"YES","NO")</f>
        <v>NO</v>
      </c>
      <c r="C59" s="23"/>
      <c r="D59" s="17"/>
      <c r="E59" s="42"/>
      <c r="F59" s="53"/>
      <c r="G59" s="53"/>
      <c r="H59" s="53"/>
      <c r="I59" s="53"/>
      <c r="J59" s="53"/>
      <c r="K59" s="53"/>
      <c r="L59" s="53"/>
      <c r="M59" s="53"/>
      <c r="N59" s="53"/>
    </row>
    <row r="60" spans="1:14" ht="23" customHeight="1">
      <c r="A60" s="18"/>
      <c r="B60" s="23"/>
      <c r="C60" s="23"/>
      <c r="D60" s="17"/>
    </row>
    <row r="61" spans="1:14" ht="23" customHeight="1">
      <c r="A61" s="28" t="s">
        <v>41</v>
      </c>
      <c r="B61" s="23"/>
      <c r="C61" s="23"/>
      <c r="D61" s="17"/>
    </row>
    <row r="62" spans="1:14" ht="23" customHeight="1">
      <c r="A62" s="26" t="s">
        <v>11</v>
      </c>
      <c r="B62" s="25">
        <f>B57</f>
        <v>2.2577730725557132</v>
      </c>
      <c r="C62" s="20" t="s">
        <v>18</v>
      </c>
      <c r="D62" s="17" t="s">
        <v>123</v>
      </c>
    </row>
    <row r="63" spans="1:14" ht="23" customHeight="1">
      <c r="A63" s="29" t="s">
        <v>17</v>
      </c>
      <c r="B63" s="30">
        <f>NORMSDIST(B62)</f>
        <v>0.98802009458525752</v>
      </c>
      <c r="C63" s="31" t="s">
        <v>18</v>
      </c>
      <c r="D63" s="32" t="s">
        <v>32</v>
      </c>
    </row>
    <row r="65" spans="1:3" ht="23" customHeight="1">
      <c r="A65" s="14" t="s">
        <v>69</v>
      </c>
    </row>
    <row r="66" spans="1:3" ht="23" customHeight="1">
      <c r="A66" t="s">
        <v>60</v>
      </c>
      <c r="B66"/>
      <c r="C66"/>
    </row>
    <row r="67" spans="1:3" ht="23" customHeight="1" thickBot="1">
      <c r="A67"/>
      <c r="B67"/>
      <c r="C67"/>
    </row>
    <row r="68" spans="1:3" ht="23" customHeight="1">
      <c r="A68" s="12"/>
      <c r="B68" s="12" t="s">
        <v>21</v>
      </c>
      <c r="C68" s="12" t="s">
        <v>22</v>
      </c>
    </row>
    <row r="69" spans="1:3" ht="23" customHeight="1">
      <c r="A69" s="10" t="s">
        <v>23</v>
      </c>
      <c r="B69" s="10">
        <v>66.992000000000004</v>
      </c>
      <c r="C69" s="10">
        <v>64.993750000000006</v>
      </c>
    </row>
    <row r="70" spans="1:3" ht="23" customHeight="1">
      <c r="A70" s="10" t="s">
        <v>61</v>
      </c>
      <c r="B70" s="10">
        <v>15.321599999999991</v>
      </c>
      <c r="C70" s="10">
        <v>2.7272916666666691</v>
      </c>
    </row>
    <row r="71" spans="1:3" ht="23" customHeight="1">
      <c r="A71" s="10" t="s">
        <v>24</v>
      </c>
      <c r="B71" s="10">
        <v>25</v>
      </c>
      <c r="C71" s="10">
        <v>16</v>
      </c>
    </row>
    <row r="72" spans="1:3" ht="23" customHeight="1">
      <c r="A72" s="10" t="s">
        <v>25</v>
      </c>
      <c r="B72" s="10">
        <v>0</v>
      </c>
      <c r="C72" s="10"/>
    </row>
    <row r="73" spans="1:3" ht="23" customHeight="1">
      <c r="A73" s="10" t="s">
        <v>62</v>
      </c>
      <c r="B73" s="10">
        <v>35</v>
      </c>
      <c r="C73" s="10"/>
    </row>
    <row r="74" spans="1:3" ht="23" customHeight="1">
      <c r="A74" s="10" t="s">
        <v>63</v>
      </c>
      <c r="B74" s="10">
        <v>2.2577730725557132</v>
      </c>
      <c r="C74" s="10"/>
    </row>
    <row r="75" spans="1:3" ht="23" customHeight="1">
      <c r="A75" s="10" t="s">
        <v>64</v>
      </c>
      <c r="B75" s="10">
        <v>1.5150616760780486E-2</v>
      </c>
      <c r="C75" s="10"/>
    </row>
    <row r="76" spans="1:3" ht="23" customHeight="1">
      <c r="A76" s="10" t="s">
        <v>65</v>
      </c>
      <c r="B76" s="10">
        <v>1.6895724577802647</v>
      </c>
      <c r="C76" s="10"/>
    </row>
    <row r="77" spans="1:3" ht="23" customHeight="1">
      <c r="A77" s="10" t="s">
        <v>66</v>
      </c>
      <c r="B77" s="10">
        <v>3.0301233521560972E-2</v>
      </c>
      <c r="C77" s="10"/>
    </row>
    <row r="78" spans="1:3" ht="23" customHeight="1" thickBot="1">
      <c r="A78" s="11" t="s">
        <v>67</v>
      </c>
      <c r="B78" s="11">
        <v>2.0301079282503438</v>
      </c>
      <c r="C78" s="11"/>
    </row>
  </sheetData>
  <mergeCells count="4">
    <mergeCell ref="A1:D2"/>
    <mergeCell ref="A22:D23"/>
    <mergeCell ref="A44:D45"/>
    <mergeCell ref="F58:N5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F6195-A543-C547-A8DD-57D517E6B009}">
  <dimension ref="A1:M25"/>
  <sheetViews>
    <sheetView topLeftCell="A2" workbookViewId="0">
      <selection activeCell="F13" sqref="F13"/>
    </sheetView>
  </sheetViews>
  <sheetFormatPr baseColWidth="10" defaultRowHeight="16"/>
  <cols>
    <col min="1" max="1" width="5.6640625" customWidth="1"/>
    <col min="2" max="2" width="18.6640625" customWidth="1"/>
    <col min="3" max="3" width="21" customWidth="1"/>
    <col min="4" max="4" width="18.6640625" customWidth="1"/>
    <col min="6" max="12" width="12" customWidth="1"/>
  </cols>
  <sheetData>
    <row r="1" spans="1:13" ht="49" customHeight="1">
      <c r="A1" s="94">
        <v>1</v>
      </c>
      <c r="B1" s="91" t="s">
        <v>79</v>
      </c>
      <c r="C1" s="91"/>
      <c r="D1" s="91"/>
      <c r="E1" s="91"/>
      <c r="F1" s="93" t="s">
        <v>120</v>
      </c>
      <c r="G1" s="93"/>
      <c r="H1" s="93"/>
      <c r="I1" s="93"/>
      <c r="J1" s="93"/>
      <c r="K1" s="93"/>
      <c r="L1" s="93"/>
    </row>
    <row r="2" spans="1:13" ht="49" customHeight="1">
      <c r="A2" s="94">
        <v>2</v>
      </c>
      <c r="B2" s="91" t="s">
        <v>77</v>
      </c>
      <c r="C2" s="91"/>
      <c r="D2" s="91"/>
      <c r="E2" s="91"/>
      <c r="F2" s="93" t="s">
        <v>118</v>
      </c>
      <c r="G2" s="93"/>
      <c r="H2" s="93"/>
      <c r="I2" s="93"/>
      <c r="J2" s="93"/>
      <c r="K2" s="93"/>
      <c r="L2" s="93"/>
    </row>
    <row r="3" spans="1:13" ht="49" customHeight="1">
      <c r="A3" s="94">
        <v>3</v>
      </c>
      <c r="B3" s="91" t="s">
        <v>78</v>
      </c>
      <c r="C3" s="91"/>
      <c r="D3" s="91"/>
      <c r="E3" s="91"/>
      <c r="F3" s="93" t="s">
        <v>119</v>
      </c>
      <c r="G3" s="93"/>
      <c r="H3" s="93"/>
      <c r="I3" s="93"/>
      <c r="J3" s="93"/>
      <c r="K3" s="93"/>
      <c r="L3" s="93"/>
      <c r="M3" s="92">
        <f>1.516*50 - 33*1 + 121.729</f>
        <v>164.529</v>
      </c>
    </row>
    <row r="5" spans="1:13" ht="19">
      <c r="A5" s="77"/>
      <c r="B5" s="77" t="s">
        <v>73</v>
      </c>
      <c r="C5" s="77" t="s">
        <v>72</v>
      </c>
      <c r="D5" s="77" t="s">
        <v>74</v>
      </c>
    </row>
    <row r="6" spans="1:13" ht="19">
      <c r="A6" s="99">
        <v>1</v>
      </c>
      <c r="B6" s="100">
        <v>161.6</v>
      </c>
      <c r="C6" s="100">
        <v>28.1</v>
      </c>
      <c r="D6" s="77" t="s">
        <v>75</v>
      </c>
    </row>
    <row r="7" spans="1:13" ht="19">
      <c r="A7" s="99">
        <v>2</v>
      </c>
      <c r="B7" s="100">
        <v>211.9</v>
      </c>
      <c r="C7" s="100">
        <v>56.8</v>
      </c>
      <c r="D7" s="77" t="s">
        <v>75</v>
      </c>
    </row>
    <row r="8" spans="1:13" ht="19">
      <c r="A8" s="99">
        <v>3</v>
      </c>
      <c r="B8" s="100">
        <v>166.8</v>
      </c>
      <c r="C8" s="100">
        <v>24.4</v>
      </c>
      <c r="D8" s="77" t="s">
        <v>75</v>
      </c>
    </row>
    <row r="9" spans="1:13" ht="19">
      <c r="A9" s="99">
        <v>4</v>
      </c>
      <c r="B9" s="100">
        <v>199.2</v>
      </c>
      <c r="C9" s="100">
        <v>41.3</v>
      </c>
      <c r="D9" s="77" t="s">
        <v>75</v>
      </c>
    </row>
    <row r="10" spans="1:13" ht="19">
      <c r="A10" s="99">
        <v>5</v>
      </c>
      <c r="B10" s="100">
        <v>186.5</v>
      </c>
      <c r="C10" s="100">
        <v>48.7</v>
      </c>
      <c r="D10" s="77" t="s">
        <v>75</v>
      </c>
    </row>
    <row r="11" spans="1:13" ht="19">
      <c r="A11" s="99">
        <v>6</v>
      </c>
      <c r="B11" s="100">
        <v>187.1</v>
      </c>
      <c r="C11" s="100">
        <v>43.6</v>
      </c>
      <c r="D11" s="77" t="s">
        <v>75</v>
      </c>
    </row>
    <row r="12" spans="1:13" ht="19">
      <c r="A12" s="99">
        <v>7</v>
      </c>
      <c r="B12" s="100">
        <v>233.5</v>
      </c>
      <c r="C12" s="100">
        <v>74.2</v>
      </c>
      <c r="D12" s="77" t="s">
        <v>75</v>
      </c>
    </row>
    <row r="13" spans="1:13" ht="19">
      <c r="A13" s="99">
        <v>8</v>
      </c>
      <c r="B13" s="100">
        <v>219.7</v>
      </c>
      <c r="C13" s="100">
        <v>67.3</v>
      </c>
      <c r="D13" s="77" t="s">
        <v>75</v>
      </c>
    </row>
    <row r="14" spans="1:13" ht="19">
      <c r="A14" s="99">
        <v>9</v>
      </c>
      <c r="B14" s="100">
        <v>211.7</v>
      </c>
      <c r="C14" s="100">
        <v>66.099999999999994</v>
      </c>
      <c r="D14" s="77" t="s">
        <v>75</v>
      </c>
    </row>
    <row r="15" spans="1:13" ht="19">
      <c r="A15" s="99">
        <v>10</v>
      </c>
      <c r="B15" s="100">
        <v>197.3</v>
      </c>
      <c r="C15" s="100">
        <v>49.5</v>
      </c>
      <c r="D15" s="77" t="s">
        <v>75</v>
      </c>
    </row>
    <row r="16" spans="1:13" ht="19">
      <c r="A16" s="99">
        <v>11</v>
      </c>
      <c r="B16" s="100">
        <v>165.3</v>
      </c>
      <c r="C16" s="100">
        <v>57.8</v>
      </c>
      <c r="D16" s="77" t="s">
        <v>76</v>
      </c>
    </row>
    <row r="17" spans="1:4" ht="19">
      <c r="A17" s="99">
        <v>12</v>
      </c>
      <c r="B17" s="100">
        <v>169</v>
      </c>
      <c r="C17" s="100">
        <v>43.7</v>
      </c>
      <c r="D17" s="77" t="s">
        <v>76</v>
      </c>
    </row>
    <row r="18" spans="1:4" ht="19">
      <c r="A18" s="99">
        <v>13</v>
      </c>
      <c r="B18" s="100">
        <v>158.1</v>
      </c>
      <c r="C18" s="100">
        <v>54.6</v>
      </c>
      <c r="D18" s="77" t="s">
        <v>76</v>
      </c>
    </row>
    <row r="19" spans="1:4" ht="19">
      <c r="A19" s="99">
        <v>14</v>
      </c>
      <c r="B19" s="100">
        <v>152.4</v>
      </c>
      <c r="C19" s="100">
        <v>35.799999999999997</v>
      </c>
      <c r="D19" s="77" t="s">
        <v>76</v>
      </c>
    </row>
    <row r="20" spans="1:4" ht="19">
      <c r="A20" s="99">
        <v>15</v>
      </c>
      <c r="B20" s="100">
        <v>172.9</v>
      </c>
      <c r="C20" s="100">
        <v>52</v>
      </c>
      <c r="D20" s="77" t="s">
        <v>76</v>
      </c>
    </row>
    <row r="21" spans="1:4" ht="19">
      <c r="A21" s="99">
        <v>16</v>
      </c>
      <c r="B21" s="100">
        <v>124.8</v>
      </c>
      <c r="C21" s="100">
        <v>20.7</v>
      </c>
      <c r="D21" s="77" t="s">
        <v>76</v>
      </c>
    </row>
    <row r="22" spans="1:4" ht="19">
      <c r="A22" s="99">
        <v>17</v>
      </c>
      <c r="B22" s="100">
        <v>180.8</v>
      </c>
      <c r="C22" s="100">
        <v>49.7</v>
      </c>
      <c r="D22" s="77" t="s">
        <v>76</v>
      </c>
    </row>
    <row r="23" spans="1:4" ht="19">
      <c r="A23" s="99">
        <v>18</v>
      </c>
      <c r="B23" s="100">
        <v>165.1</v>
      </c>
      <c r="C23" s="100">
        <v>49.4</v>
      </c>
      <c r="D23" s="77" t="s">
        <v>76</v>
      </c>
    </row>
    <row r="24" spans="1:4" ht="19">
      <c r="A24" s="99">
        <v>19</v>
      </c>
      <c r="B24" s="100">
        <v>163.19999999999999</v>
      </c>
      <c r="C24" s="100">
        <v>51.9</v>
      </c>
      <c r="D24" s="77" t="s">
        <v>76</v>
      </c>
    </row>
    <row r="25" spans="1:4" ht="19">
      <c r="A25" s="99">
        <v>20</v>
      </c>
      <c r="B25" s="100">
        <v>75.900000000000006</v>
      </c>
      <c r="C25" s="100">
        <v>6.7</v>
      </c>
      <c r="D25" s="77" t="s">
        <v>76</v>
      </c>
    </row>
  </sheetData>
  <mergeCells count="6">
    <mergeCell ref="F3:L3"/>
    <mergeCell ref="B2:E2"/>
    <mergeCell ref="B1:E1"/>
    <mergeCell ref="B3:E3"/>
    <mergeCell ref="F1:L1"/>
    <mergeCell ref="F2:L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6550B-7E2C-8344-B7FC-5DA755FAE6DC}">
  <dimension ref="A1:I52"/>
  <sheetViews>
    <sheetView tabSelected="1" workbookViewId="0">
      <selection activeCell="D54" sqref="D54"/>
    </sheetView>
  </sheetViews>
  <sheetFormatPr baseColWidth="10" defaultRowHeight="16"/>
  <cols>
    <col min="1" max="1" width="20.83203125" bestFit="1" customWidth="1"/>
    <col min="2" max="2" width="11.5" customWidth="1"/>
    <col min="3" max="3" width="13.1640625" customWidth="1"/>
    <col min="4" max="4" width="10.5" customWidth="1"/>
    <col min="5" max="5" width="12.5" customWidth="1"/>
    <col min="6" max="6" width="10.83203125" customWidth="1"/>
    <col min="7" max="7" width="13.83203125" customWidth="1"/>
    <col min="8" max="8" width="11.1640625" customWidth="1"/>
  </cols>
  <sheetData>
    <row r="1" spans="1:9">
      <c r="A1" t="s">
        <v>80</v>
      </c>
    </row>
    <row r="2" spans="1:9" ht="17" thickBot="1"/>
    <row r="3" spans="1:9" ht="19">
      <c r="A3" s="43" t="s">
        <v>81</v>
      </c>
      <c r="B3" s="43"/>
      <c r="G3" s="47">
        <f>SUM($E$33:$E$52)</f>
        <v>7109.4428808114271</v>
      </c>
      <c r="H3" s="57" t="s">
        <v>109</v>
      </c>
    </row>
    <row r="4" spans="1:9" ht="20" customHeight="1">
      <c r="A4" s="10" t="s">
        <v>82</v>
      </c>
      <c r="B4" s="74">
        <v>0.83342925240340993</v>
      </c>
      <c r="G4" s="48">
        <f>SUM($H$33:$H$52)</f>
        <v>23279.447999999997</v>
      </c>
      <c r="H4" s="58"/>
    </row>
    <row r="5" spans="1:9" ht="20" customHeight="1">
      <c r="A5" s="46" t="s">
        <v>83</v>
      </c>
      <c r="B5" s="76">
        <v>0.6946043187617067</v>
      </c>
      <c r="C5" s="20"/>
      <c r="G5" s="60" t="s">
        <v>110</v>
      </c>
      <c r="H5" s="47">
        <f>SUMPRODUCT($C$33:$C$52,$C$33:$C$52)/($B$13)</f>
        <v>394.96904893396817</v>
      </c>
      <c r="I5" s="57" t="s">
        <v>106</v>
      </c>
    </row>
    <row r="6" spans="1:9" ht="20" customHeight="1">
      <c r="A6" s="10" t="s">
        <v>84</v>
      </c>
      <c r="B6" s="71">
        <v>0.67763789202624602</v>
      </c>
      <c r="C6" s="20"/>
      <c r="G6" s="60"/>
      <c r="H6" s="48">
        <f>SUMPRODUCT($G$33:$G$52,$G$33:$G$52)/($B$8-1)</f>
        <v>1225.2341052631577</v>
      </c>
      <c r="I6" s="58"/>
    </row>
    <row r="7" spans="1:9" ht="20" customHeight="1">
      <c r="A7" s="10" t="s">
        <v>20</v>
      </c>
      <c r="B7" s="71">
        <v>19.873828240526986</v>
      </c>
    </row>
    <row r="8" spans="1:9" ht="20" customHeight="1" thickBot="1">
      <c r="A8" s="11" t="s">
        <v>24</v>
      </c>
      <c r="B8" s="11">
        <v>20</v>
      </c>
      <c r="G8" s="47">
        <f>SUM($E$33:$E$52)</f>
        <v>7109.4428808114271</v>
      </c>
      <c r="H8" s="59" t="s">
        <v>111</v>
      </c>
      <c r="I8" s="55">
        <f>SQRT(G8/G9)</f>
        <v>19.87382824052699</v>
      </c>
    </row>
    <row r="9" spans="1:9" ht="19">
      <c r="G9" s="48">
        <f>B13</f>
        <v>18</v>
      </c>
      <c r="H9" s="59"/>
      <c r="I9" s="55"/>
    </row>
    <row r="10" spans="1:9" ht="17" thickBot="1">
      <c r="A10" t="s">
        <v>85</v>
      </c>
    </row>
    <row r="11" spans="1:9">
      <c r="A11" s="12"/>
      <c r="B11" s="12" t="s">
        <v>62</v>
      </c>
      <c r="C11" s="12" t="s">
        <v>90</v>
      </c>
      <c r="D11" s="12" t="s">
        <v>91</v>
      </c>
      <c r="E11" s="12" t="s">
        <v>68</v>
      </c>
      <c r="F11" s="12" t="s">
        <v>92</v>
      </c>
    </row>
    <row r="12" spans="1:9">
      <c r="A12" s="10" t="s">
        <v>86</v>
      </c>
      <c r="B12" s="10">
        <v>1</v>
      </c>
      <c r="C12" s="10">
        <v>16170.005119188574</v>
      </c>
      <c r="D12" s="10">
        <v>16170.005119188574</v>
      </c>
      <c r="E12" s="10">
        <v>40.939929756095701</v>
      </c>
      <c r="F12" s="10">
        <v>5.0356487511441032E-6</v>
      </c>
    </row>
    <row r="13" spans="1:9">
      <c r="A13" s="10" t="s">
        <v>87</v>
      </c>
      <c r="B13" s="10">
        <v>18</v>
      </c>
      <c r="C13" s="10">
        <v>7109.4428808114226</v>
      </c>
      <c r="D13" s="10">
        <v>394.96904893396794</v>
      </c>
      <c r="E13" s="10"/>
      <c r="F13" s="10"/>
    </row>
    <row r="14" spans="1:9" ht="17" thickBot="1">
      <c r="A14" s="11" t="s">
        <v>88</v>
      </c>
      <c r="B14" s="11">
        <v>19</v>
      </c>
      <c r="C14" s="11">
        <v>23279.447999999997</v>
      </c>
      <c r="D14" s="11"/>
      <c r="E14" s="11"/>
      <c r="F14" s="11"/>
    </row>
    <row r="15" spans="1:9" ht="17" thickBot="1"/>
    <row r="16" spans="1:9">
      <c r="A16" s="12"/>
      <c r="B16" s="44" t="s">
        <v>93</v>
      </c>
      <c r="C16" s="44" t="s">
        <v>20</v>
      </c>
      <c r="D16" s="44" t="s">
        <v>63</v>
      </c>
      <c r="E16" s="44" t="s">
        <v>94</v>
      </c>
      <c r="F16" s="44" t="s">
        <v>95</v>
      </c>
      <c r="G16" s="44" t="s">
        <v>96</v>
      </c>
      <c r="H16" s="44" t="s">
        <v>97</v>
      </c>
      <c r="I16" s="44" t="s">
        <v>98</v>
      </c>
    </row>
    <row r="17" spans="1:9">
      <c r="A17" s="10" t="s">
        <v>89</v>
      </c>
      <c r="B17" s="49">
        <v>93.873801239157203</v>
      </c>
      <c r="C17" s="10">
        <v>13.455955068620076</v>
      </c>
      <c r="D17" s="10">
        <v>6.9763759436203339</v>
      </c>
      <c r="E17" s="51">
        <v>1.6254593597373962E-6</v>
      </c>
      <c r="F17" s="10">
        <v>65.603888663000177</v>
      </c>
      <c r="G17" s="10">
        <v>122.14371381531423</v>
      </c>
      <c r="H17" s="10">
        <v>65.603888663000177</v>
      </c>
      <c r="I17" s="10">
        <v>122.14371381531423</v>
      </c>
    </row>
    <row r="18" spans="1:9" ht="17" thickBot="1">
      <c r="A18" s="11" t="s">
        <v>72</v>
      </c>
      <c r="B18" s="50">
        <v>1.7622508676318511</v>
      </c>
      <c r="C18" s="11">
        <v>0.27541918351055061</v>
      </c>
      <c r="D18" s="11">
        <v>6.3984318200708907</v>
      </c>
      <c r="E18" s="52">
        <v>5.0356487511441125E-6</v>
      </c>
      <c r="F18" s="11">
        <v>1.1836166346893444</v>
      </c>
      <c r="G18" s="11">
        <v>2.3408851005743578</v>
      </c>
      <c r="H18" s="11">
        <v>1.1836166346893444</v>
      </c>
      <c r="I18" s="11">
        <v>2.3408851005743578</v>
      </c>
    </row>
    <row r="19" spans="1:9">
      <c r="A19" s="10"/>
      <c r="B19" s="10"/>
      <c r="C19" s="10"/>
      <c r="D19" s="10"/>
      <c r="E19" s="73"/>
      <c r="F19" s="10"/>
      <c r="G19" s="10"/>
      <c r="H19" s="10"/>
      <c r="I19" s="10"/>
    </row>
    <row r="20" spans="1:9" ht="21">
      <c r="A20" s="79" t="s">
        <v>115</v>
      </c>
      <c r="B20" s="10"/>
      <c r="C20" s="10"/>
      <c r="D20" s="10"/>
      <c r="E20" s="73"/>
      <c r="F20" s="10"/>
      <c r="G20" s="10"/>
      <c r="H20" s="10"/>
      <c r="I20" s="10"/>
    </row>
    <row r="26" spans="1:9" ht="21">
      <c r="A26" s="78" t="s">
        <v>116</v>
      </c>
    </row>
    <row r="27" spans="1:9">
      <c r="B27" s="80" t="s">
        <v>114</v>
      </c>
      <c r="C27" s="80" t="s">
        <v>113</v>
      </c>
    </row>
    <row r="28" spans="1:9">
      <c r="A28" t="str">
        <f>A18</f>
        <v>Advertising (in millions)</v>
      </c>
      <c r="B28" s="81" t="str">
        <f>IF(B18&gt;0, "Positive", "Negative")</f>
        <v>Positive</v>
      </c>
      <c r="C28" s="81" t="str">
        <f>IF(E18&lt;0.05,"YES","NO")</f>
        <v>YES</v>
      </c>
    </row>
    <row r="30" spans="1:9" ht="21">
      <c r="A30" s="78" t="s">
        <v>117</v>
      </c>
    </row>
    <row r="31" spans="1:9" ht="17" thickBot="1">
      <c r="A31" t="s">
        <v>99</v>
      </c>
    </row>
    <row r="32" spans="1:9">
      <c r="A32" s="44" t="s">
        <v>100</v>
      </c>
      <c r="B32" s="44" t="s">
        <v>101</v>
      </c>
      <c r="C32" s="44" t="s">
        <v>102</v>
      </c>
      <c r="D32" s="44" t="s">
        <v>103</v>
      </c>
      <c r="E32" s="56" t="s">
        <v>107</v>
      </c>
      <c r="F32" s="45" t="s">
        <v>104</v>
      </c>
      <c r="G32" s="45" t="s">
        <v>105</v>
      </c>
      <c r="H32" s="45" t="s">
        <v>108</v>
      </c>
    </row>
    <row r="33" spans="1:8">
      <c r="A33" s="10">
        <v>1</v>
      </c>
      <c r="B33" s="10">
        <v>143.39305061961221</v>
      </c>
      <c r="C33" s="10">
        <v>18.206949380387783</v>
      </c>
      <c r="D33" s="10">
        <v>0.94123095253265654</v>
      </c>
      <c r="E33">
        <f>C33^2</f>
        <v>331.49300574000307</v>
      </c>
      <c r="F33">
        <f>Regression!B6</f>
        <v>161.6</v>
      </c>
      <c r="G33">
        <f>F33-AVERAGE($F$33:$F$52)</f>
        <v>-13.54000000000002</v>
      </c>
      <c r="H33">
        <f>G33^2</f>
        <v>183.33160000000055</v>
      </c>
    </row>
    <row r="34" spans="1:8">
      <c r="A34" s="10">
        <v>2</v>
      </c>
      <c r="B34" s="10">
        <v>193.96965052064633</v>
      </c>
      <c r="C34" s="10">
        <v>17.93034947935368</v>
      </c>
      <c r="D34" s="10">
        <v>0.92693177572485996</v>
      </c>
      <c r="E34">
        <f t="shared" ref="E34:E52" si="0">C34^2</f>
        <v>321.49743245175875</v>
      </c>
      <c r="F34">
        <f>Regression!B7</f>
        <v>211.9</v>
      </c>
      <c r="G34">
        <f>F34-AVERAGE($F$33:$F$52)</f>
        <v>36.759999999999991</v>
      </c>
      <c r="H34">
        <f t="shared" ref="H34:H52" si="1">G34^2</f>
        <v>1351.2975999999994</v>
      </c>
    </row>
    <row r="35" spans="1:8">
      <c r="A35" s="10">
        <v>3</v>
      </c>
      <c r="B35" s="10">
        <v>136.87272240937438</v>
      </c>
      <c r="C35" s="10">
        <v>29.927277590625636</v>
      </c>
      <c r="D35" s="10">
        <v>1.5471279347695888</v>
      </c>
      <c r="E35">
        <f t="shared" si="0"/>
        <v>895.64194398636334</v>
      </c>
      <c r="F35">
        <f>Regression!B8</f>
        <v>166.8</v>
      </c>
      <c r="G35">
        <f>F35-AVERAGE($F$33:$F$52)</f>
        <v>-8.3400000000000034</v>
      </c>
      <c r="H35">
        <f t="shared" si="1"/>
        <v>69.555600000000055</v>
      </c>
    </row>
    <row r="36" spans="1:8">
      <c r="A36" s="10">
        <v>4</v>
      </c>
      <c r="B36" s="10">
        <v>166.65476207235264</v>
      </c>
      <c r="C36" s="10">
        <v>32.545237927647349</v>
      </c>
      <c r="D36" s="10">
        <v>1.6824666590240733</v>
      </c>
      <c r="E36">
        <f t="shared" si="0"/>
        <v>1059.1925117671756</v>
      </c>
      <c r="F36">
        <f>Regression!B9</f>
        <v>199.2</v>
      </c>
      <c r="G36">
        <f>F36-AVERAGE($F$33:$F$52)</f>
        <v>24.059999999999974</v>
      </c>
      <c r="H36">
        <f t="shared" si="1"/>
        <v>578.88359999999875</v>
      </c>
    </row>
    <row r="37" spans="1:8">
      <c r="A37" s="10">
        <v>5</v>
      </c>
      <c r="B37" s="10">
        <v>179.69541849282837</v>
      </c>
      <c r="C37" s="10">
        <v>6.8045815071716333</v>
      </c>
      <c r="D37" s="10">
        <v>0.35177132641892617</v>
      </c>
      <c r="E37">
        <f t="shared" si="0"/>
        <v>46.302329487742178</v>
      </c>
      <c r="F37">
        <f>Regression!B10</f>
        <v>186.5</v>
      </c>
      <c r="G37">
        <f>F37-AVERAGE($F$33:$F$52)</f>
        <v>11.359999999999985</v>
      </c>
      <c r="H37">
        <f t="shared" si="1"/>
        <v>129.04959999999966</v>
      </c>
    </row>
    <row r="38" spans="1:8">
      <c r="A38" s="10">
        <v>6</v>
      </c>
      <c r="B38" s="10">
        <v>170.7079390679059</v>
      </c>
      <c r="C38" s="10">
        <v>16.392060932094097</v>
      </c>
      <c r="D38" s="10">
        <v>0.84740803100753515</v>
      </c>
      <c r="E38">
        <f t="shared" si="0"/>
        <v>268.69966160148562</v>
      </c>
      <c r="F38">
        <f>Regression!B11</f>
        <v>187.1</v>
      </c>
      <c r="G38">
        <f>F38-AVERAGE($F$33:$F$52)</f>
        <v>11.95999999999998</v>
      </c>
      <c r="H38">
        <f t="shared" si="1"/>
        <v>143.04159999999951</v>
      </c>
    </row>
    <row r="39" spans="1:8">
      <c r="A39" s="10">
        <v>7</v>
      </c>
      <c r="B39" s="10">
        <v>224.63281561744054</v>
      </c>
      <c r="C39" s="10">
        <v>8.8671843825594578</v>
      </c>
      <c r="D39" s="10">
        <v>0.45840015415593882</v>
      </c>
      <c r="E39">
        <f t="shared" si="0"/>
        <v>78.626958874306354</v>
      </c>
      <c r="F39">
        <f>Regression!B12</f>
        <v>233.5</v>
      </c>
      <c r="G39">
        <f>F39-AVERAGE($F$33:$F$52)</f>
        <v>58.359999999999985</v>
      </c>
      <c r="H39">
        <f t="shared" si="1"/>
        <v>3405.8895999999982</v>
      </c>
    </row>
    <row r="40" spans="1:8">
      <c r="A40" s="10">
        <v>8</v>
      </c>
      <c r="B40" s="10">
        <v>212.47328463078077</v>
      </c>
      <c r="C40" s="10">
        <v>7.226715369219221</v>
      </c>
      <c r="D40" s="10">
        <v>0.37359406282414365</v>
      </c>
      <c r="E40">
        <f t="shared" si="0"/>
        <v>52.225415027709303</v>
      </c>
      <c r="F40">
        <f>Regression!B13</f>
        <v>219.7</v>
      </c>
      <c r="G40">
        <f>F40-AVERAGE($F$33:$F$52)</f>
        <v>44.559999999999974</v>
      </c>
      <c r="H40">
        <f t="shared" si="1"/>
        <v>1985.5935999999977</v>
      </c>
    </row>
    <row r="41" spans="1:8">
      <c r="A41" s="10">
        <v>9</v>
      </c>
      <c r="B41" s="10">
        <v>210.35858358962255</v>
      </c>
      <c r="C41" s="10">
        <v>1.341416410377434</v>
      </c>
      <c r="D41" s="10">
        <v>6.9346194098969804E-2</v>
      </c>
      <c r="E41">
        <f t="shared" si="0"/>
        <v>1.7993979860298803</v>
      </c>
      <c r="F41">
        <f>Regression!B14</f>
        <v>211.7</v>
      </c>
      <c r="G41">
        <f>F41-AVERAGE($F$33:$F$52)</f>
        <v>36.559999999999974</v>
      </c>
      <c r="H41">
        <f t="shared" si="1"/>
        <v>1336.6335999999981</v>
      </c>
    </row>
    <row r="42" spans="1:8">
      <c r="A42" s="10">
        <v>10</v>
      </c>
      <c r="B42" s="10">
        <v>181.10521918693382</v>
      </c>
      <c r="C42" s="10">
        <v>16.194780813066188</v>
      </c>
      <c r="D42" s="10">
        <v>0.83720938924339572</v>
      </c>
      <c r="E42">
        <f t="shared" si="0"/>
        <v>262.27092558325677</v>
      </c>
      <c r="F42">
        <f>Regression!B15</f>
        <v>197.3</v>
      </c>
      <c r="G42">
        <f>F42-AVERAGE($F$33:$F$52)</f>
        <v>22.159999999999997</v>
      </c>
      <c r="H42">
        <f t="shared" si="1"/>
        <v>491.06559999999985</v>
      </c>
    </row>
    <row r="43" spans="1:8">
      <c r="A43" s="10">
        <v>11</v>
      </c>
      <c r="B43" s="10">
        <v>195.73190138827817</v>
      </c>
      <c r="C43" s="82">
        <v>-30.431901388278163</v>
      </c>
      <c r="D43" s="10">
        <v>-1.5732150912619751</v>
      </c>
      <c r="E43">
        <f t="shared" si="0"/>
        <v>926.10062210588637</v>
      </c>
      <c r="F43">
        <f>Regression!B16</f>
        <v>165.3</v>
      </c>
      <c r="G43">
        <f>F43-AVERAGE($F$33:$F$52)</f>
        <v>-9.8400000000000034</v>
      </c>
      <c r="H43">
        <f t="shared" si="1"/>
        <v>96.825600000000065</v>
      </c>
    </row>
    <row r="44" spans="1:8">
      <c r="A44" s="10">
        <v>12</v>
      </c>
      <c r="B44" s="10">
        <v>170.88416415466912</v>
      </c>
      <c r="C44" s="82">
        <v>-1.8841641546691221</v>
      </c>
      <c r="D44" s="10">
        <v>-9.7404215553947668E-2</v>
      </c>
      <c r="E44">
        <f t="shared" si="0"/>
        <v>3.5500745617400074</v>
      </c>
      <c r="F44">
        <f>Regression!B17</f>
        <v>169</v>
      </c>
      <c r="G44">
        <f>F44-AVERAGE($F$33:$F$52)</f>
        <v>-6.1400000000000148</v>
      </c>
      <c r="H44">
        <f t="shared" si="1"/>
        <v>37.699600000000181</v>
      </c>
    </row>
    <row r="45" spans="1:8">
      <c r="A45" s="10">
        <v>13</v>
      </c>
      <c r="B45" s="10">
        <v>190.09269861185629</v>
      </c>
      <c r="C45" s="82">
        <v>-31.992698611856298</v>
      </c>
      <c r="D45" s="10">
        <v>-1.6539024500702131</v>
      </c>
      <c r="E45">
        <f t="shared" si="0"/>
        <v>1023.5327644690719</v>
      </c>
      <c r="F45">
        <f>Regression!B18</f>
        <v>158.1</v>
      </c>
      <c r="G45">
        <f>F45-AVERAGE($F$33:$F$52)</f>
        <v>-17.04000000000002</v>
      </c>
      <c r="H45">
        <f t="shared" si="1"/>
        <v>290.36160000000069</v>
      </c>
    </row>
    <row r="46" spans="1:8">
      <c r="A46" s="10">
        <v>14</v>
      </c>
      <c r="B46" s="10">
        <v>156.96238230037747</v>
      </c>
      <c r="C46" s="82">
        <v>-4.5623823003774646</v>
      </c>
      <c r="D46" s="10">
        <v>-0.23585804237079458</v>
      </c>
      <c r="E46">
        <f t="shared" si="0"/>
        <v>20.815332254797564</v>
      </c>
      <c r="F46">
        <f>Regression!B19</f>
        <v>152.4</v>
      </c>
      <c r="G46">
        <f>F46-AVERAGE($F$33:$F$52)</f>
        <v>-22.740000000000009</v>
      </c>
      <c r="H46">
        <f t="shared" si="1"/>
        <v>517.10760000000039</v>
      </c>
    </row>
    <row r="47" spans="1:8">
      <c r="A47" s="10">
        <v>15</v>
      </c>
      <c r="B47" s="10">
        <v>185.51084635601347</v>
      </c>
      <c r="C47" s="82">
        <v>-12.610846356013468</v>
      </c>
      <c r="D47" s="10">
        <v>-0.65193342827104228</v>
      </c>
      <c r="E47">
        <f t="shared" si="0"/>
        <v>159.03344581497817</v>
      </c>
      <c r="F47">
        <f>Regression!B20</f>
        <v>172.9</v>
      </c>
      <c r="G47">
        <f>F47-AVERAGE($F$33:$F$52)</f>
        <v>-2.2400000000000091</v>
      </c>
      <c r="H47">
        <f t="shared" si="1"/>
        <v>5.0176000000000407</v>
      </c>
    </row>
    <row r="48" spans="1:8">
      <c r="A48" s="10">
        <v>16</v>
      </c>
      <c r="B48" s="10">
        <v>130.35239419913651</v>
      </c>
      <c r="C48" s="82">
        <v>-5.5523941991365149</v>
      </c>
      <c r="D48" s="10">
        <v>-0.28703794203544658</v>
      </c>
      <c r="E48">
        <f t="shared" si="0"/>
        <v>30.82908134260482</v>
      </c>
      <c r="F48">
        <f>Regression!B21</f>
        <v>124.8</v>
      </c>
      <c r="G48">
        <f>F48-AVERAGE($F$33:$F$52)</f>
        <v>-50.340000000000018</v>
      </c>
      <c r="H48">
        <f t="shared" si="1"/>
        <v>2534.1156000000019</v>
      </c>
    </row>
    <row r="49" spans="1:8">
      <c r="A49" s="10">
        <v>17</v>
      </c>
      <c r="B49" s="10">
        <v>181.45766936046022</v>
      </c>
      <c r="C49" s="82">
        <v>-0.65766936046020419</v>
      </c>
      <c r="D49" s="10">
        <v>-3.3999037711627711E-2</v>
      </c>
      <c r="E49">
        <f t="shared" si="0"/>
        <v>0.43252898768813397</v>
      </c>
      <c r="F49">
        <f>Regression!B22</f>
        <v>180.8</v>
      </c>
      <c r="G49">
        <f>F49-AVERAGE($F$33:$F$52)</f>
        <v>5.6599999999999966</v>
      </c>
      <c r="H49">
        <f t="shared" si="1"/>
        <v>32.03559999999996</v>
      </c>
    </row>
    <row r="50" spans="1:8">
      <c r="A50" s="10">
        <v>18</v>
      </c>
      <c r="B50" s="10">
        <v>180.92899410017066</v>
      </c>
      <c r="C50" s="82">
        <v>-15.828994100170661</v>
      </c>
      <c r="D50" s="10">
        <v>-0.81829958897925537</v>
      </c>
      <c r="E50">
        <f t="shared" si="0"/>
        <v>250.5570542232376</v>
      </c>
      <c r="F50">
        <f>Regression!B23</f>
        <v>165.1</v>
      </c>
      <c r="G50">
        <f>F50-AVERAGE($F$33:$F$52)</f>
        <v>-10.04000000000002</v>
      </c>
      <c r="H50">
        <f t="shared" si="1"/>
        <v>100.80160000000041</v>
      </c>
    </row>
    <row r="51" spans="1:8">
      <c r="A51" s="10">
        <v>19</v>
      </c>
      <c r="B51" s="10">
        <v>185.33462126925028</v>
      </c>
      <c r="C51" s="82">
        <v>-22.134621269250289</v>
      </c>
      <c r="D51" s="10">
        <v>-1.1442768486876695</v>
      </c>
      <c r="E51">
        <f t="shared" si="0"/>
        <v>489.94145873314727</v>
      </c>
      <c r="F51">
        <f>Regression!B24</f>
        <v>163.19999999999999</v>
      </c>
      <c r="G51">
        <f>F51-AVERAGE($F$33:$F$52)</f>
        <v>-11.940000000000026</v>
      </c>
      <c r="H51">
        <f t="shared" si="1"/>
        <v>142.56360000000063</v>
      </c>
    </row>
    <row r="52" spans="1:8" ht="17" thickBot="1">
      <c r="A52" s="11">
        <v>20</v>
      </c>
      <c r="B52" s="11">
        <v>105.6808820522906</v>
      </c>
      <c r="C52" s="83">
        <v>-29.780882052290593</v>
      </c>
      <c r="D52" s="11">
        <v>-1.5395598348581312</v>
      </c>
      <c r="E52">
        <f t="shared" si="0"/>
        <v>886.900935812444</v>
      </c>
      <c r="F52">
        <f>Regression!B25</f>
        <v>75.900000000000006</v>
      </c>
      <c r="G52">
        <f>F52-AVERAGE($F$33:$F$52)</f>
        <v>-99.240000000000009</v>
      </c>
      <c r="H52">
        <f t="shared" si="1"/>
        <v>9848.5776000000023</v>
      </c>
    </row>
  </sheetData>
  <mergeCells count="3">
    <mergeCell ref="G5:G6"/>
    <mergeCell ref="H8:H9"/>
    <mergeCell ref="I8:I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DE872-99FE-B84F-B95A-9D5428FDC931}">
  <dimension ref="A1:I54"/>
  <sheetViews>
    <sheetView workbookViewId="0">
      <selection activeCell="D26" sqref="D26"/>
    </sheetView>
  </sheetViews>
  <sheetFormatPr baseColWidth="10" defaultRowHeight="16"/>
  <cols>
    <col min="1" max="1" width="22.83203125" customWidth="1"/>
    <col min="2" max="2" width="13.83203125" customWidth="1"/>
    <col min="3" max="3" width="12.5" customWidth="1"/>
    <col min="5" max="5" width="12.6640625" bestFit="1" customWidth="1"/>
  </cols>
  <sheetData>
    <row r="1" spans="1:9">
      <c r="A1" t="s">
        <v>80</v>
      </c>
    </row>
    <row r="2" spans="1:9" ht="17" thickBot="1"/>
    <row r="3" spans="1:9">
      <c r="A3" s="43" t="s">
        <v>81</v>
      </c>
      <c r="B3" s="43"/>
    </row>
    <row r="4" spans="1:9">
      <c r="A4" s="10" t="s">
        <v>82</v>
      </c>
      <c r="B4" s="75">
        <v>0.95652924736783607</v>
      </c>
      <c r="C4" t="s">
        <v>112</v>
      </c>
    </row>
    <row r="5" spans="1:9">
      <c r="A5" s="10" t="s">
        <v>83</v>
      </c>
      <c r="B5" s="72">
        <v>0.91494820107007901</v>
      </c>
      <c r="C5" s="61">
        <f>'Regr. Results - One Variable'!B5</f>
        <v>0.6946043187617067</v>
      </c>
      <c r="D5" s="62" t="s">
        <v>121</v>
      </c>
      <c r="E5" s="63"/>
      <c r="F5" s="64"/>
    </row>
    <row r="6" spans="1:9">
      <c r="A6" s="10" t="s">
        <v>84</v>
      </c>
      <c r="B6" s="72">
        <v>0.90494210707832368</v>
      </c>
      <c r="C6" s="61">
        <f>'Regr. Results - One Variable'!B6</f>
        <v>0.67763789202624602</v>
      </c>
      <c r="D6" s="65"/>
      <c r="E6" s="66"/>
      <c r="F6" s="67"/>
    </row>
    <row r="7" spans="1:9">
      <c r="A7" s="10" t="s">
        <v>20</v>
      </c>
      <c r="B7" s="72">
        <v>10.792042085819126</v>
      </c>
      <c r="C7" s="61">
        <f>'Regr. Results - One Variable'!B7</f>
        <v>19.873828240526986</v>
      </c>
      <c r="D7" s="68"/>
      <c r="E7" s="69"/>
      <c r="F7" s="70"/>
    </row>
    <row r="8" spans="1:9" ht="17" thickBot="1">
      <c r="A8" s="11" t="s">
        <v>24</v>
      </c>
      <c r="B8" s="11">
        <v>20</v>
      </c>
    </row>
    <row r="10" spans="1:9" ht="17" thickBot="1">
      <c r="A10" t="s">
        <v>85</v>
      </c>
    </row>
    <row r="11" spans="1:9">
      <c r="A11" s="12"/>
      <c r="B11" s="12" t="s">
        <v>62</v>
      </c>
      <c r="C11" s="12" t="s">
        <v>90</v>
      </c>
      <c r="D11" s="12" t="s">
        <v>91</v>
      </c>
      <c r="E11" s="12" t="s">
        <v>68</v>
      </c>
      <c r="F11" s="12" t="s">
        <v>92</v>
      </c>
    </row>
    <row r="12" spans="1:9">
      <c r="A12" s="10" t="s">
        <v>86</v>
      </c>
      <c r="B12" s="10">
        <v>2</v>
      </c>
      <c r="C12" s="10">
        <v>21299.489069504445</v>
      </c>
      <c r="D12" s="10">
        <v>10649.744534752223</v>
      </c>
      <c r="E12" s="10">
        <v>91.439097196564106</v>
      </c>
      <c r="F12" s="10">
        <v>7.9856410009589096E-10</v>
      </c>
    </row>
    <row r="13" spans="1:9">
      <c r="A13" s="10" t="s">
        <v>87</v>
      </c>
      <c r="B13" s="10">
        <v>17</v>
      </c>
      <c r="C13" s="10">
        <v>1979.9589304955509</v>
      </c>
      <c r="D13" s="10">
        <v>116.46817238209123</v>
      </c>
      <c r="E13" s="10"/>
      <c r="F13" s="10"/>
    </row>
    <row r="14" spans="1:9" ht="17" thickBot="1">
      <c r="A14" s="11" t="s">
        <v>88</v>
      </c>
      <c r="B14" s="11">
        <v>19</v>
      </c>
      <c r="C14" s="11">
        <v>23279.447999999997</v>
      </c>
      <c r="D14" s="11"/>
      <c r="E14" s="11"/>
      <c r="F14" s="11"/>
    </row>
    <row r="15" spans="1:9" ht="17" thickBot="1"/>
    <row r="16" spans="1:9">
      <c r="A16" s="12"/>
      <c r="B16" s="12" t="s">
        <v>93</v>
      </c>
      <c r="C16" s="12" t="s">
        <v>20</v>
      </c>
      <c r="D16" s="12" t="s">
        <v>63</v>
      </c>
      <c r="E16" s="12" t="s">
        <v>94</v>
      </c>
      <c r="F16" s="12" t="s">
        <v>95</v>
      </c>
      <c r="G16" s="12" t="s">
        <v>96</v>
      </c>
      <c r="H16" s="12" t="s">
        <v>97</v>
      </c>
      <c r="I16" s="12" t="s">
        <v>98</v>
      </c>
    </row>
    <row r="17" spans="1:9">
      <c r="A17" s="10" t="s">
        <v>89</v>
      </c>
      <c r="B17" s="72">
        <v>121.72883991395686</v>
      </c>
      <c r="C17" s="10">
        <v>8.4266844417601714</v>
      </c>
      <c r="D17" s="10">
        <v>14.445638822156969</v>
      </c>
      <c r="E17" s="97">
        <v>5.6192263419075337E-11</v>
      </c>
      <c r="F17" s="10">
        <v>103.95008980924561</v>
      </c>
      <c r="G17" s="10">
        <v>139.50759001866811</v>
      </c>
      <c r="H17" s="10">
        <v>103.95008980924561</v>
      </c>
      <c r="I17" s="10">
        <v>139.50759001866811</v>
      </c>
    </row>
    <row r="18" spans="1:9">
      <c r="A18" s="10" t="s">
        <v>72</v>
      </c>
      <c r="B18" s="72">
        <v>1.516023201720863</v>
      </c>
      <c r="C18" s="10">
        <v>0.15409372919466099</v>
      </c>
      <c r="D18" s="10">
        <v>9.8383185976745757</v>
      </c>
      <c r="E18" s="97">
        <v>1.9650914092798555E-8</v>
      </c>
      <c r="F18" s="10">
        <v>1.1909138514195385</v>
      </c>
      <c r="G18" s="10">
        <v>1.8411325520221875</v>
      </c>
      <c r="H18" s="10">
        <v>1.1909138514195385</v>
      </c>
      <c r="I18" s="10">
        <v>1.8411325520221875</v>
      </c>
    </row>
    <row r="19" spans="1:9" ht="17" thickBot="1">
      <c r="A19" s="11" t="s">
        <v>74</v>
      </c>
      <c r="B19" s="96">
        <v>-33.000499722628881</v>
      </c>
      <c r="C19" s="11">
        <v>4.9726433195855924</v>
      </c>
      <c r="D19" s="11">
        <v>-6.636409973876642</v>
      </c>
      <c r="E19" s="98">
        <v>4.2046866612820725E-6</v>
      </c>
      <c r="F19" s="11">
        <v>-43.491860061299342</v>
      </c>
      <c r="G19" s="11">
        <v>-22.50913938395842</v>
      </c>
      <c r="H19" s="11">
        <v>-43.491860061299342</v>
      </c>
      <c r="I19" s="11">
        <v>-22.50913938395842</v>
      </c>
    </row>
    <row r="20" spans="1:9">
      <c r="A20" s="10"/>
      <c r="B20" s="10"/>
      <c r="C20" s="10"/>
      <c r="D20" s="10"/>
      <c r="E20" s="10"/>
      <c r="F20" s="10"/>
      <c r="G20" s="10"/>
      <c r="H20" s="10"/>
      <c r="I20" s="10"/>
    </row>
    <row r="21" spans="1:9" ht="21">
      <c r="A21" s="79" t="s">
        <v>115</v>
      </c>
    </row>
    <row r="25" spans="1:9" ht="21">
      <c r="A25" s="78" t="s">
        <v>116</v>
      </c>
    </row>
    <row r="26" spans="1:9">
      <c r="B26" s="80" t="s">
        <v>114</v>
      </c>
      <c r="C26" s="80" t="s">
        <v>113</v>
      </c>
    </row>
    <row r="27" spans="1:9">
      <c r="A27" t="str">
        <f>A18</f>
        <v>Advertising (in millions)</v>
      </c>
      <c r="B27" s="81" t="str">
        <f>IF(B18&gt;0, "Positive", "Negative")</f>
        <v>Positive</v>
      </c>
      <c r="C27" s="81" t="str">
        <f>IF(E18&lt;0.05,"YES","NO")</f>
        <v>YES</v>
      </c>
    </row>
    <row r="28" spans="1:9">
      <c r="A28" t="str">
        <f>A19</f>
        <v>Advertising Method</v>
      </c>
      <c r="B28" s="81" t="str">
        <f>IF(B19&gt;0, "Positive", "Negative")</f>
        <v>Negative</v>
      </c>
      <c r="C28" s="81" t="str">
        <f>IF(E19&lt;0.05,"YES","NO")</f>
        <v>YES</v>
      </c>
    </row>
    <row r="30" spans="1:9" ht="21">
      <c r="A30" s="78" t="s">
        <v>117</v>
      </c>
    </row>
    <row r="31" spans="1:9" ht="17" thickBot="1">
      <c r="A31" t="s">
        <v>99</v>
      </c>
    </row>
    <row r="32" spans="1:9">
      <c r="A32" s="12" t="s">
        <v>100</v>
      </c>
      <c r="B32" s="12" t="s">
        <v>101</v>
      </c>
      <c r="C32" s="12" t="s">
        <v>102</v>
      </c>
      <c r="D32" s="12" t="s">
        <v>103</v>
      </c>
      <c r="E32" s="45" t="s">
        <v>104</v>
      </c>
      <c r="F32" t="s">
        <v>72</v>
      </c>
      <c r="G32" t="s">
        <v>74</v>
      </c>
    </row>
    <row r="33" spans="1:7">
      <c r="A33" s="10">
        <v>1</v>
      </c>
      <c r="B33" s="10">
        <v>164.32909188231312</v>
      </c>
      <c r="C33" s="10">
        <v>-2.7290918823131278</v>
      </c>
      <c r="D33" s="10">
        <v>-0.26734179957574467</v>
      </c>
      <c r="E33" s="1">
        <v>161.6</v>
      </c>
      <c r="F33" s="1">
        <v>28.1</v>
      </c>
      <c r="G33">
        <v>0</v>
      </c>
    </row>
    <row r="34" spans="1:7">
      <c r="A34" s="10">
        <v>2</v>
      </c>
      <c r="B34" s="10">
        <v>207.83895777170187</v>
      </c>
      <c r="C34" s="10">
        <v>4.0610422282981347</v>
      </c>
      <c r="D34" s="10">
        <v>0.39781963535288078</v>
      </c>
      <c r="E34" s="1">
        <v>211.9</v>
      </c>
      <c r="F34" s="1">
        <v>56.8</v>
      </c>
      <c r="G34">
        <v>0</v>
      </c>
    </row>
    <row r="35" spans="1:7">
      <c r="A35" s="10">
        <v>3</v>
      </c>
      <c r="B35" s="10">
        <v>158.71980603594591</v>
      </c>
      <c r="C35" s="10">
        <v>8.0801939640541036</v>
      </c>
      <c r="D35" s="10">
        <v>0.79153567868897512</v>
      </c>
      <c r="E35" s="1">
        <v>166.8</v>
      </c>
      <c r="F35" s="1">
        <v>24.4</v>
      </c>
      <c r="G35">
        <v>0</v>
      </c>
    </row>
    <row r="36" spans="1:7">
      <c r="A36" s="10">
        <v>4</v>
      </c>
      <c r="B36" s="10">
        <v>184.34059814502851</v>
      </c>
      <c r="C36" s="10">
        <v>14.85940185497148</v>
      </c>
      <c r="D36" s="10">
        <v>1.455626781301399</v>
      </c>
      <c r="E36" s="1">
        <v>199.2</v>
      </c>
      <c r="F36" s="1">
        <v>41.3</v>
      </c>
      <c r="G36">
        <v>0</v>
      </c>
    </row>
    <row r="37" spans="1:7">
      <c r="A37" s="10">
        <v>5</v>
      </c>
      <c r="B37" s="10">
        <v>195.55916983776291</v>
      </c>
      <c r="C37" s="10">
        <v>-9.0591698377629086</v>
      </c>
      <c r="D37" s="10">
        <v>-0.88743614049267183</v>
      </c>
      <c r="E37" s="1">
        <v>186.5</v>
      </c>
      <c r="F37" s="1">
        <v>48.7</v>
      </c>
      <c r="G37">
        <v>0</v>
      </c>
    </row>
    <row r="38" spans="1:7">
      <c r="A38" s="10">
        <v>6</v>
      </c>
      <c r="B38" s="10">
        <v>187.82745150898648</v>
      </c>
      <c r="C38" s="10">
        <v>-0.72745150898649058</v>
      </c>
      <c r="D38" s="10">
        <v>-7.1261138834103038E-2</v>
      </c>
      <c r="E38" s="1">
        <v>187.1</v>
      </c>
      <c r="F38" s="1">
        <v>43.6</v>
      </c>
      <c r="G38">
        <v>0</v>
      </c>
    </row>
    <row r="39" spans="1:7">
      <c r="A39" s="10">
        <v>7</v>
      </c>
      <c r="B39" s="10">
        <v>234.21776148164491</v>
      </c>
      <c r="C39" s="10">
        <v>-0.7177614816449136</v>
      </c>
      <c r="D39" s="10">
        <v>-7.0311903902064168E-2</v>
      </c>
      <c r="E39" s="1">
        <v>233.5</v>
      </c>
      <c r="F39" s="1">
        <v>74.2</v>
      </c>
      <c r="G39">
        <v>0</v>
      </c>
    </row>
    <row r="40" spans="1:7">
      <c r="A40" s="10">
        <v>8</v>
      </c>
      <c r="B40" s="10">
        <v>223.75720138977096</v>
      </c>
      <c r="C40" s="10">
        <v>-4.0572013897709667</v>
      </c>
      <c r="D40" s="10">
        <v>-0.39744338686876501</v>
      </c>
      <c r="E40" s="1">
        <v>219.7</v>
      </c>
      <c r="F40" s="1">
        <v>67.3</v>
      </c>
      <c r="G40">
        <v>0</v>
      </c>
    </row>
    <row r="41" spans="1:7">
      <c r="A41" s="10">
        <v>9</v>
      </c>
      <c r="B41" s="10">
        <v>221.93797354770589</v>
      </c>
      <c r="C41" s="10">
        <v>-10.237973547705906</v>
      </c>
      <c r="D41" s="10">
        <v>-1.0029117341160039</v>
      </c>
      <c r="E41" s="1">
        <v>211.7</v>
      </c>
      <c r="F41" s="1">
        <v>66.099999999999994</v>
      </c>
      <c r="G41">
        <v>0</v>
      </c>
    </row>
    <row r="42" spans="1:7">
      <c r="A42" s="10">
        <v>10</v>
      </c>
      <c r="B42" s="10">
        <v>196.77198839913959</v>
      </c>
      <c r="C42" s="10">
        <v>0.52801160086042387</v>
      </c>
      <c r="D42" s="10">
        <v>5.1724008446081084E-2</v>
      </c>
      <c r="E42" s="1">
        <v>197.3</v>
      </c>
      <c r="F42" s="1">
        <v>49.5</v>
      </c>
      <c r="G42">
        <v>0</v>
      </c>
    </row>
    <row r="43" spans="1:7">
      <c r="A43" s="10">
        <v>11</v>
      </c>
      <c r="B43" s="10">
        <v>176.35448125079387</v>
      </c>
      <c r="C43" s="10">
        <v>-11.054481250793856</v>
      </c>
      <c r="D43" s="10">
        <v>-1.0828968163793298</v>
      </c>
      <c r="E43" s="1">
        <v>165.3</v>
      </c>
      <c r="F43" s="1">
        <v>57.8</v>
      </c>
      <c r="G43">
        <v>1</v>
      </c>
    </row>
    <row r="44" spans="1:7">
      <c r="A44" s="10">
        <v>12</v>
      </c>
      <c r="B44" s="10">
        <v>154.97855410652969</v>
      </c>
      <c r="C44" s="10">
        <v>14.021445893470315</v>
      </c>
      <c r="D44" s="10">
        <v>1.373540627967833</v>
      </c>
      <c r="E44" s="1">
        <v>169</v>
      </c>
      <c r="F44" s="1">
        <v>43.7</v>
      </c>
      <c r="G44">
        <v>1</v>
      </c>
    </row>
    <row r="45" spans="1:7">
      <c r="A45" s="10">
        <v>13</v>
      </c>
      <c r="B45" s="10">
        <v>171.50320700528709</v>
      </c>
      <c r="C45" s="10">
        <v>-13.403207005287101</v>
      </c>
      <c r="D45" s="10">
        <v>-1.3129779558182539</v>
      </c>
      <c r="E45" s="1">
        <v>158.1</v>
      </c>
      <c r="F45" s="1">
        <v>54.6</v>
      </c>
      <c r="G45">
        <v>1</v>
      </c>
    </row>
    <row r="46" spans="1:7">
      <c r="A46" s="10">
        <v>14</v>
      </c>
      <c r="B46" s="10">
        <v>143.00197081293487</v>
      </c>
      <c r="C46" s="10">
        <v>9.3980291870651342</v>
      </c>
      <c r="D46" s="10">
        <v>0.92063079723275176</v>
      </c>
      <c r="E46" s="1">
        <v>152.4</v>
      </c>
      <c r="F46" s="1">
        <v>35.799999999999997</v>
      </c>
      <c r="G46">
        <v>1</v>
      </c>
    </row>
    <row r="47" spans="1:7">
      <c r="A47" s="10">
        <v>15</v>
      </c>
      <c r="B47" s="10">
        <v>167.56154668081285</v>
      </c>
      <c r="C47" s="10">
        <v>5.3384533191871526</v>
      </c>
      <c r="D47" s="10">
        <v>0.52295480652448367</v>
      </c>
      <c r="E47" s="1">
        <v>172.9</v>
      </c>
      <c r="F47" s="1">
        <v>52</v>
      </c>
      <c r="G47">
        <v>1</v>
      </c>
    </row>
    <row r="48" spans="1:7">
      <c r="A48" s="10">
        <v>16</v>
      </c>
      <c r="B48" s="10">
        <v>120.11002046694983</v>
      </c>
      <c r="C48" s="10">
        <v>4.6899795330501632</v>
      </c>
      <c r="D48" s="10">
        <v>0.45943032422797003</v>
      </c>
      <c r="E48" s="1">
        <v>124.8</v>
      </c>
      <c r="F48" s="1">
        <v>20.7</v>
      </c>
      <c r="G48">
        <v>1</v>
      </c>
    </row>
    <row r="49" spans="1:7">
      <c r="A49" s="10">
        <v>17</v>
      </c>
      <c r="B49" s="10">
        <v>164.07469331685488</v>
      </c>
      <c r="C49" s="10">
        <v>16.725306683145135</v>
      </c>
      <c r="D49" s="10">
        <v>1.6384107900897775</v>
      </c>
      <c r="E49" s="1">
        <v>180.8</v>
      </c>
      <c r="F49" s="1">
        <v>49.7</v>
      </c>
      <c r="G49">
        <v>1</v>
      </c>
    </row>
    <row r="50" spans="1:7">
      <c r="A50" s="10">
        <v>18</v>
      </c>
      <c r="B50" s="10">
        <v>163.61988635633861</v>
      </c>
      <c r="C50" s="10">
        <v>1.4801136436613831</v>
      </c>
      <c r="D50" s="10">
        <v>0.14499191017990273</v>
      </c>
      <c r="E50" s="1">
        <v>165.1</v>
      </c>
      <c r="F50" s="1">
        <v>49.4</v>
      </c>
      <c r="G50">
        <v>1</v>
      </c>
    </row>
    <row r="51" spans="1:7">
      <c r="A51" s="10">
        <v>19</v>
      </c>
      <c r="B51" s="10">
        <v>167.40994436064076</v>
      </c>
      <c r="C51" s="10">
        <v>-4.209944360640776</v>
      </c>
      <c r="D51" s="10">
        <v>-0.41240608598839662</v>
      </c>
      <c r="E51" s="1">
        <v>163.19999999999999</v>
      </c>
      <c r="F51" s="1">
        <v>51.9</v>
      </c>
      <c r="G51">
        <v>1</v>
      </c>
    </row>
    <row r="52" spans="1:7" ht="17" thickBot="1">
      <c r="A52" s="11">
        <v>20</v>
      </c>
      <c r="B52" s="11">
        <v>98.885695642857769</v>
      </c>
      <c r="C52" s="11">
        <v>-22.985695642857763</v>
      </c>
      <c r="D52" s="11">
        <v>-2.2516783980367596</v>
      </c>
      <c r="E52" s="1">
        <v>75.900000000000006</v>
      </c>
      <c r="F52" s="1">
        <v>6.7</v>
      </c>
      <c r="G52">
        <v>1</v>
      </c>
    </row>
    <row r="54" spans="1:7">
      <c r="C54" s="95"/>
    </row>
  </sheetData>
  <mergeCells count="1">
    <mergeCell ref="D5:F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Hypothesis Testing</vt:lpstr>
      <vt:lpstr>T-Test</vt:lpstr>
      <vt:lpstr>Regression</vt:lpstr>
      <vt:lpstr>Regr. Results - One Variable</vt:lpstr>
      <vt:lpstr>Regr. Results - Two Variable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Mortimer</dc:creator>
  <cp:lastModifiedBy>Steven Mortimer</cp:lastModifiedBy>
  <dcterms:created xsi:type="dcterms:W3CDTF">2019-02-18T20:47:31Z</dcterms:created>
  <dcterms:modified xsi:type="dcterms:W3CDTF">2019-02-20T04:03:57Z</dcterms:modified>
</cp:coreProperties>
</file>