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devil/Desktop/intel/hg/"/>
    </mc:Choice>
  </mc:AlternateContent>
  <xr:revisionPtr revIDLastSave="0" documentId="8_{7F30BEBE-EEE1-374E-AA24-D93E91DB73EF}" xr6:coauthVersionLast="46" xr6:coauthVersionMax="46" xr10:uidLastSave="{00000000-0000-0000-0000-000000000000}"/>
  <bookViews>
    <workbookView xWindow="0" yWindow="0" windowWidth="28800" windowHeight="18000" xr2:uid="{14754EB4-14D1-2D40-B4C2-D6526D5A87C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8" i="1" l="1"/>
  <c r="G102" i="1"/>
  <c r="G96" i="1"/>
  <c r="G90" i="1"/>
  <c r="G84" i="1"/>
  <c r="G78" i="1"/>
  <c r="G72" i="1"/>
  <c r="G66" i="1"/>
  <c r="G60" i="1"/>
  <c r="G54" i="1"/>
  <c r="G48" i="1"/>
  <c r="G42" i="1"/>
  <c r="G36" i="1"/>
  <c r="G30" i="1"/>
  <c r="G24" i="1"/>
  <c r="G18" i="1"/>
  <c r="G12" i="1"/>
  <c r="G6" i="1"/>
  <c r="G74" i="1"/>
  <c r="G80" i="1"/>
  <c r="G86" i="1"/>
  <c r="G110" i="1"/>
  <c r="G98" i="1"/>
  <c r="G92" i="1"/>
  <c r="G68" i="1"/>
  <c r="G64" i="1"/>
  <c r="G62" i="1"/>
  <c r="G56" i="1"/>
  <c r="G50" i="1"/>
  <c r="G44" i="1"/>
  <c r="G38" i="1"/>
  <c r="G32" i="1"/>
  <c r="G8" i="1"/>
  <c r="G26" i="1"/>
  <c r="G20" i="1"/>
  <c r="G14" i="1"/>
  <c r="I10" i="1"/>
  <c r="I4" i="1"/>
  <c r="G106" i="1"/>
  <c r="G100" i="1"/>
  <c r="G94" i="1"/>
  <c r="G88" i="1"/>
  <c r="G82" i="1"/>
  <c r="G76" i="1"/>
  <c r="G70" i="1"/>
  <c r="G58" i="1"/>
  <c r="G52" i="1"/>
  <c r="G46" i="1"/>
  <c r="G40" i="1"/>
  <c r="G34" i="1"/>
  <c r="G28" i="1"/>
  <c r="G22" i="1"/>
  <c r="G16" i="1"/>
  <c r="G10" i="1"/>
  <c r="G4" i="1"/>
</calcChain>
</file>

<file path=xl/sharedStrings.xml><?xml version="1.0" encoding="utf-8"?>
<sst xmlns="http://schemas.openxmlformats.org/spreadsheetml/2006/main" count="78" uniqueCount="27">
  <si>
    <t>Benchmark</t>
  </si>
  <si>
    <t>Balanced / unmodified</t>
  </si>
  <si>
    <t>Balanced / modified</t>
  </si>
  <si>
    <t>Unbalanced / TL = 1</t>
  </si>
  <si>
    <t>Mode</t>
  </si>
  <si>
    <t>Cut</t>
  </si>
  <si>
    <t>ibm01</t>
  </si>
  <si>
    <t>ibm02</t>
  </si>
  <si>
    <t>ibm03</t>
  </si>
  <si>
    <t>ibm04</t>
  </si>
  <si>
    <t>ibm05</t>
  </si>
  <si>
    <t>ibm06</t>
  </si>
  <si>
    <t>ibm07</t>
  </si>
  <si>
    <t>ibm08</t>
  </si>
  <si>
    <t>ibm09</t>
  </si>
  <si>
    <t>ibm10</t>
  </si>
  <si>
    <t>ibm11</t>
  </si>
  <si>
    <t>ibm12</t>
  </si>
  <si>
    <t>ibm13</t>
  </si>
  <si>
    <t>ibm14</t>
  </si>
  <si>
    <t>ibm15</t>
  </si>
  <si>
    <t>ibm16</t>
  </si>
  <si>
    <t>ibm17</t>
  </si>
  <si>
    <t>ibm18</t>
  </si>
  <si>
    <t>Exec time, s</t>
  </si>
  <si>
    <t>#epoch</t>
  </si>
  <si>
    <t>Num of vert's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</si>
</sst>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548C-6212-1B46-8AC2-FAD65B06EE0F}">
  <dimension ref="D2:I123"/>
  <sheetViews>
    <sheetView tabSelected="1" zoomScale="136" workbookViewId="0">
      <selection activeCell="G126" sqref="G126"/>
    </sheetView>
  </sheetViews>
  <sheetFormatPr baseColWidth="10" defaultRowHeight="16" x14ac:dyDescent="0.2"/>
  <cols>
    <col min="9" max="9" width="11.5" customWidth="1"/>
  </cols>
  <sheetData>
    <row r="2" spans="4:9" x14ac:dyDescent="0.2">
      <c r="D2" s="2"/>
      <c r="E2" s="2"/>
    </row>
    <row r="3" spans="4:9" ht="16" customHeight="1" x14ac:dyDescent="0.2">
      <c r="D3" s="2" t="s">
        <v>0</v>
      </c>
      <c r="E3" s="1" t="s">
        <v>4</v>
      </c>
      <c r="F3" s="2" t="s">
        <v>5</v>
      </c>
      <c r="G3" s="1" t="s">
        <v>24</v>
      </c>
      <c r="H3" s="2" t="s">
        <v>25</v>
      </c>
      <c r="I3" s="1" t="s">
        <v>26</v>
      </c>
    </row>
    <row r="4" spans="4:9" x14ac:dyDescent="0.2">
      <c r="D4" s="3" t="s">
        <v>6</v>
      </c>
      <c r="E4" s="4" t="s">
        <v>1</v>
      </c>
      <c r="F4" s="3">
        <v>554</v>
      </c>
      <c r="G4" s="3">
        <f>995/1000</f>
        <v>0.995</v>
      </c>
      <c r="H4" s="3">
        <v>9</v>
      </c>
      <c r="I4" s="3">
        <f>6376 * 2</f>
        <v>12752</v>
      </c>
    </row>
    <row r="5" spans="4:9" x14ac:dyDescent="0.2">
      <c r="D5" s="3"/>
      <c r="E5" s="4"/>
      <c r="F5" s="3"/>
      <c r="G5" s="3"/>
      <c r="H5" s="3"/>
      <c r="I5" s="3"/>
    </row>
    <row r="6" spans="4:9" x14ac:dyDescent="0.2">
      <c r="D6" s="3"/>
      <c r="E6" s="4" t="s">
        <v>2</v>
      </c>
      <c r="F6" s="3">
        <v>2112</v>
      </c>
      <c r="G6" s="3">
        <f>1893/1000</f>
        <v>1.893</v>
      </c>
      <c r="H6" s="3">
        <v>17</v>
      </c>
      <c r="I6" s="3"/>
    </row>
    <row r="7" spans="4:9" x14ac:dyDescent="0.2">
      <c r="D7" s="3"/>
      <c r="E7" s="4"/>
      <c r="F7" s="3"/>
      <c r="G7" s="3"/>
      <c r="H7" s="3"/>
      <c r="I7" s="3"/>
    </row>
    <row r="8" spans="4:9" x14ac:dyDescent="0.2">
      <c r="D8" s="3"/>
      <c r="E8" s="5" t="s">
        <v>3</v>
      </c>
      <c r="F8" s="3">
        <v>738</v>
      </c>
      <c r="G8" s="3">
        <f>870/1000</f>
        <v>0.87</v>
      </c>
      <c r="H8" s="3">
        <v>8</v>
      </c>
      <c r="I8" s="3"/>
    </row>
    <row r="9" spans="4:9" x14ac:dyDescent="0.2">
      <c r="D9" s="3"/>
      <c r="E9" s="4"/>
      <c r="F9" s="3"/>
      <c r="G9" s="3"/>
      <c r="H9" s="3"/>
      <c r="I9" s="3"/>
    </row>
    <row r="10" spans="4:9" x14ac:dyDescent="0.2">
      <c r="D10" s="3" t="s">
        <v>7</v>
      </c>
      <c r="E10" s="4" t="s">
        <v>1</v>
      </c>
      <c r="F10" s="3">
        <v>1082</v>
      </c>
      <c r="G10" s="3">
        <f>3375/1000</f>
        <v>3.375</v>
      </c>
      <c r="H10" s="3">
        <v>17</v>
      </c>
      <c r="I10" s="3">
        <f>9800 * 2 + 1</f>
        <v>19601</v>
      </c>
    </row>
    <row r="11" spans="4:9" x14ac:dyDescent="0.2">
      <c r="D11" s="3"/>
      <c r="E11" s="4"/>
      <c r="F11" s="3"/>
      <c r="G11" s="3"/>
      <c r="H11" s="3"/>
      <c r="I11" s="3"/>
    </row>
    <row r="12" spans="4:9" x14ac:dyDescent="0.2">
      <c r="D12" s="3"/>
      <c r="E12" s="4" t="s">
        <v>2</v>
      </c>
      <c r="F12" s="3">
        <v>1289</v>
      </c>
      <c r="G12" s="3">
        <f>1802/1000</f>
        <v>1.802</v>
      </c>
      <c r="H12" s="3">
        <v>17</v>
      </c>
      <c r="I12" s="3"/>
    </row>
    <row r="13" spans="4:9" x14ac:dyDescent="0.2">
      <c r="D13" s="3"/>
      <c r="E13" s="4"/>
      <c r="F13" s="3"/>
      <c r="G13" s="3"/>
      <c r="H13" s="3"/>
      <c r="I13" s="3"/>
    </row>
    <row r="14" spans="4:9" x14ac:dyDescent="0.2">
      <c r="D14" s="3"/>
      <c r="E14" s="5" t="s">
        <v>3</v>
      </c>
      <c r="F14" s="3">
        <v>1003</v>
      </c>
      <c r="G14" s="3">
        <f>3629/1000</f>
        <v>3.629</v>
      </c>
      <c r="H14" s="3">
        <v>8</v>
      </c>
      <c r="I14" s="3"/>
    </row>
    <row r="15" spans="4:9" x14ac:dyDescent="0.2">
      <c r="D15" s="3"/>
      <c r="E15" s="4"/>
      <c r="F15" s="3"/>
      <c r="G15" s="3"/>
      <c r="H15" s="3"/>
      <c r="I15" s="3"/>
    </row>
    <row r="16" spans="4:9" x14ac:dyDescent="0.2">
      <c r="D16" s="3" t="s">
        <v>8</v>
      </c>
      <c r="E16" s="4" t="s">
        <v>1</v>
      </c>
      <c r="F16" s="3">
        <v>1587</v>
      </c>
      <c r="G16" s="3">
        <f>3013/1000</f>
        <v>3.0129999999999999</v>
      </c>
      <c r="H16" s="3">
        <v>14</v>
      </c>
      <c r="I16" s="3">
        <v>23136</v>
      </c>
    </row>
    <row r="17" spans="4:9" x14ac:dyDescent="0.2">
      <c r="D17" s="3"/>
      <c r="E17" s="4"/>
      <c r="F17" s="3"/>
      <c r="G17" s="3"/>
      <c r="H17" s="3"/>
      <c r="I17" s="3"/>
    </row>
    <row r="18" spans="4:9" x14ac:dyDescent="0.2">
      <c r="D18" s="3"/>
      <c r="E18" s="4" t="s">
        <v>2</v>
      </c>
      <c r="F18" s="3">
        <v>4423</v>
      </c>
      <c r="G18" s="3">
        <f>5206/1000</f>
        <v>5.2060000000000004</v>
      </c>
      <c r="H18" s="3">
        <v>32</v>
      </c>
      <c r="I18" s="3"/>
    </row>
    <row r="19" spans="4:9" x14ac:dyDescent="0.2">
      <c r="D19" s="3"/>
      <c r="E19" s="4"/>
      <c r="F19" s="3"/>
      <c r="G19" s="3"/>
      <c r="H19" s="3"/>
      <c r="I19" s="3"/>
    </row>
    <row r="20" spans="4:9" x14ac:dyDescent="0.2">
      <c r="D20" s="3"/>
      <c r="E20" s="5" t="s">
        <v>3</v>
      </c>
      <c r="F20" s="3">
        <v>1273</v>
      </c>
      <c r="G20" s="3">
        <f>3077/1000</f>
        <v>3.077</v>
      </c>
      <c r="H20" s="3">
        <v>15</v>
      </c>
      <c r="I20" s="3"/>
    </row>
    <row r="21" spans="4:9" x14ac:dyDescent="0.2">
      <c r="D21" s="3"/>
      <c r="E21" s="4"/>
      <c r="F21" s="3"/>
      <c r="G21" s="3"/>
      <c r="H21" s="3"/>
      <c r="I21" s="3"/>
    </row>
    <row r="22" spans="4:9" x14ac:dyDescent="0.2">
      <c r="D22" s="3" t="s">
        <v>9</v>
      </c>
      <c r="E22" s="4" t="s">
        <v>1</v>
      </c>
      <c r="F22" s="3">
        <v>1355</v>
      </c>
      <c r="G22" s="3">
        <f>2285/1000</f>
        <v>2.2850000000000001</v>
      </c>
      <c r="H22" s="3">
        <v>10</v>
      </c>
      <c r="I22" s="3">
        <v>27507</v>
      </c>
    </row>
    <row r="23" spans="4:9" x14ac:dyDescent="0.2">
      <c r="D23" s="3"/>
      <c r="E23" s="4"/>
      <c r="F23" s="3"/>
      <c r="G23" s="3"/>
      <c r="H23" s="3"/>
      <c r="I23" s="3"/>
    </row>
    <row r="24" spans="4:9" x14ac:dyDescent="0.2">
      <c r="D24" s="3"/>
      <c r="E24" s="4" t="s">
        <v>2</v>
      </c>
      <c r="F24" s="3">
        <v>5152</v>
      </c>
      <c r="G24" s="3">
        <f>4608/1000</f>
        <v>4.6079999999999997</v>
      </c>
      <c r="H24" s="3">
        <v>23</v>
      </c>
      <c r="I24" s="3"/>
    </row>
    <row r="25" spans="4:9" x14ac:dyDescent="0.2">
      <c r="D25" s="3"/>
      <c r="E25" s="4"/>
      <c r="F25" s="3"/>
      <c r="G25" s="3"/>
      <c r="H25" s="3"/>
      <c r="I25" s="3"/>
    </row>
    <row r="26" spans="4:9" x14ac:dyDescent="0.2">
      <c r="D26" s="3"/>
      <c r="E26" s="5" t="s">
        <v>3</v>
      </c>
      <c r="F26" s="3">
        <v>1121</v>
      </c>
      <c r="G26" s="3">
        <f>3189/1000</f>
        <v>3.1890000000000001</v>
      </c>
      <c r="H26" s="3">
        <v>14</v>
      </c>
      <c r="I26" s="3"/>
    </row>
    <row r="27" spans="4:9" x14ac:dyDescent="0.2">
      <c r="D27" s="3"/>
      <c r="E27" s="4"/>
      <c r="F27" s="3"/>
      <c r="G27" s="3"/>
      <c r="H27" s="3"/>
      <c r="I27" s="3"/>
    </row>
    <row r="28" spans="4:9" x14ac:dyDescent="0.2">
      <c r="D28" s="3" t="s">
        <v>10</v>
      </c>
      <c r="E28" s="4" t="s">
        <v>1</v>
      </c>
      <c r="F28" s="3">
        <v>3422</v>
      </c>
      <c r="G28" s="3">
        <f>6296/1000</f>
        <v>6.2960000000000003</v>
      </c>
      <c r="H28" s="3">
        <v>24</v>
      </c>
      <c r="I28" s="3">
        <v>29347</v>
      </c>
    </row>
    <row r="29" spans="4:9" x14ac:dyDescent="0.2">
      <c r="D29" s="3"/>
      <c r="E29" s="4"/>
      <c r="F29" s="3"/>
      <c r="G29" s="3"/>
      <c r="H29" s="3"/>
      <c r="I29" s="3"/>
    </row>
    <row r="30" spans="4:9" x14ac:dyDescent="0.2">
      <c r="D30" s="3"/>
      <c r="E30" s="4" t="s">
        <v>2</v>
      </c>
      <c r="F30" s="3">
        <v>6946</v>
      </c>
      <c r="G30" s="3">
        <f>3504/1000</f>
        <v>3.504</v>
      </c>
      <c r="H30" s="3">
        <v>13</v>
      </c>
      <c r="I30" s="3"/>
    </row>
    <row r="31" spans="4:9" x14ac:dyDescent="0.2">
      <c r="D31" s="3"/>
      <c r="E31" s="4"/>
      <c r="F31" s="3"/>
      <c r="G31" s="3"/>
      <c r="H31" s="3"/>
      <c r="I31" s="3"/>
    </row>
    <row r="32" spans="4:9" x14ac:dyDescent="0.2">
      <c r="D32" s="3"/>
      <c r="E32" s="5" t="s">
        <v>3</v>
      </c>
      <c r="F32" s="3">
        <v>3277</v>
      </c>
      <c r="G32" s="3">
        <f>8957/1000</f>
        <v>8.9570000000000007</v>
      </c>
      <c r="H32" s="3">
        <v>35</v>
      </c>
      <c r="I32" s="3"/>
    </row>
    <row r="33" spans="4:9" x14ac:dyDescent="0.2">
      <c r="D33" s="3"/>
      <c r="E33" s="4"/>
      <c r="F33" s="3"/>
      <c r="G33" s="3"/>
      <c r="H33" s="3"/>
      <c r="I33" s="3"/>
    </row>
    <row r="34" spans="4:9" x14ac:dyDescent="0.2">
      <c r="D34" s="3" t="s">
        <v>11</v>
      </c>
      <c r="E34" s="4" t="s">
        <v>1</v>
      </c>
      <c r="F34" s="3">
        <v>1599</v>
      </c>
      <c r="G34" s="3">
        <f>5261/1000</f>
        <v>5.2610000000000001</v>
      </c>
      <c r="H34" s="3">
        <v>21</v>
      </c>
      <c r="I34" s="3">
        <v>32498</v>
      </c>
    </row>
    <row r="35" spans="4:9" x14ac:dyDescent="0.2">
      <c r="D35" s="3"/>
      <c r="E35" s="4"/>
      <c r="F35" s="3"/>
      <c r="G35" s="3"/>
      <c r="H35" s="3"/>
      <c r="I35" s="3"/>
    </row>
    <row r="36" spans="4:9" x14ac:dyDescent="0.2">
      <c r="D36" s="3"/>
      <c r="E36" s="4" t="s">
        <v>2</v>
      </c>
      <c r="F36" s="3">
        <v>5957</v>
      </c>
      <c r="G36" s="3">
        <f>5864/1000</f>
        <v>5.8639999999999999</v>
      </c>
      <c r="H36" s="3">
        <v>24</v>
      </c>
      <c r="I36" s="3"/>
    </row>
    <row r="37" spans="4:9" x14ac:dyDescent="0.2">
      <c r="D37" s="3"/>
      <c r="E37" s="4"/>
      <c r="F37" s="3"/>
      <c r="G37" s="3"/>
      <c r="H37" s="3"/>
      <c r="I37" s="3"/>
    </row>
    <row r="38" spans="4:9" x14ac:dyDescent="0.2">
      <c r="D38" s="3"/>
      <c r="E38" s="5" t="s">
        <v>3</v>
      </c>
      <c r="F38" s="3">
        <v>1620</v>
      </c>
      <c r="G38" s="3">
        <f>6962/1000</f>
        <v>6.9619999999999997</v>
      </c>
      <c r="H38" s="3">
        <v>27</v>
      </c>
      <c r="I38" s="3"/>
    </row>
    <row r="39" spans="4:9" x14ac:dyDescent="0.2">
      <c r="D39" s="3"/>
      <c r="E39" s="4"/>
      <c r="F39" s="3"/>
      <c r="G39" s="3"/>
      <c r="H39" s="3"/>
      <c r="I39" s="3"/>
    </row>
    <row r="40" spans="4:9" x14ac:dyDescent="0.2">
      <c r="D40" s="3" t="s">
        <v>12</v>
      </c>
      <c r="E40" s="4" t="s">
        <v>1</v>
      </c>
      <c r="F40" s="3">
        <v>2188</v>
      </c>
      <c r="G40" s="3">
        <f>6232/1000</f>
        <v>6.2320000000000002</v>
      </c>
      <c r="H40" s="3">
        <v>17</v>
      </c>
      <c r="I40" s="3">
        <v>45926</v>
      </c>
    </row>
    <row r="41" spans="4:9" x14ac:dyDescent="0.2">
      <c r="D41" s="3"/>
      <c r="E41" s="4"/>
      <c r="F41" s="3"/>
      <c r="G41" s="3"/>
      <c r="H41" s="3"/>
      <c r="I41" s="3"/>
    </row>
    <row r="42" spans="4:9" x14ac:dyDescent="0.2">
      <c r="D42" s="3"/>
      <c r="E42" s="4" t="s">
        <v>2</v>
      </c>
      <c r="F42" s="3">
        <v>8349</v>
      </c>
      <c r="G42" s="3">
        <f>14323/1000</f>
        <v>14.323</v>
      </c>
      <c r="H42" s="3">
        <v>44</v>
      </c>
      <c r="I42" s="3"/>
    </row>
    <row r="43" spans="4:9" x14ac:dyDescent="0.2">
      <c r="D43" s="3"/>
      <c r="E43" s="4"/>
      <c r="F43" s="3"/>
      <c r="G43" s="3"/>
      <c r="H43" s="3"/>
      <c r="I43" s="3"/>
    </row>
    <row r="44" spans="4:9" x14ac:dyDescent="0.2">
      <c r="D44" s="3"/>
      <c r="E44" s="5" t="s">
        <v>3</v>
      </c>
      <c r="F44" s="3">
        <v>1887</v>
      </c>
      <c r="G44" s="3">
        <f>7079/1000</f>
        <v>7.0789999999999997</v>
      </c>
      <c r="H44" s="3">
        <v>19</v>
      </c>
      <c r="I44" s="3"/>
    </row>
    <row r="45" spans="4:9" x14ac:dyDescent="0.2">
      <c r="D45" s="3"/>
      <c r="E45" s="4"/>
      <c r="F45" s="3"/>
      <c r="G45" s="3"/>
      <c r="H45" s="3"/>
      <c r="I45" s="3"/>
    </row>
    <row r="46" spans="4:9" x14ac:dyDescent="0.2">
      <c r="D46" s="3" t="s">
        <v>13</v>
      </c>
      <c r="E46" s="4" t="s">
        <v>1</v>
      </c>
      <c r="F46" s="3">
        <v>4826</v>
      </c>
      <c r="G46" s="3">
        <f>6888/1000</f>
        <v>6.8879999999999999</v>
      </c>
      <c r="H46" s="3">
        <v>14</v>
      </c>
      <c r="I46" s="3">
        <v>51309</v>
      </c>
    </row>
    <row r="47" spans="4:9" x14ac:dyDescent="0.2">
      <c r="D47" s="3"/>
      <c r="E47" s="4"/>
      <c r="F47" s="3"/>
      <c r="G47" s="3"/>
      <c r="H47" s="3"/>
      <c r="I47" s="3"/>
    </row>
    <row r="48" spans="4:9" x14ac:dyDescent="0.2">
      <c r="D48" s="3"/>
      <c r="E48" s="4" t="s">
        <v>2</v>
      </c>
      <c r="F48" s="3">
        <v>9329</v>
      </c>
      <c r="G48" s="3">
        <f>8161/1000</f>
        <v>8.1609999999999996</v>
      </c>
      <c r="H48" s="3">
        <v>18</v>
      </c>
      <c r="I48" s="3"/>
    </row>
    <row r="49" spans="4:9" x14ac:dyDescent="0.2">
      <c r="D49" s="3"/>
      <c r="E49" s="4"/>
      <c r="F49" s="3"/>
      <c r="G49" s="3"/>
      <c r="H49" s="3"/>
      <c r="I49" s="3"/>
    </row>
    <row r="50" spans="4:9" x14ac:dyDescent="0.2">
      <c r="D50" s="3"/>
      <c r="E50" s="5" t="s">
        <v>3</v>
      </c>
      <c r="F50" s="3">
        <v>3365</v>
      </c>
      <c r="G50" s="3">
        <f>8108/1000</f>
        <v>8.1080000000000005</v>
      </c>
      <c r="H50" s="3">
        <v>15</v>
      </c>
      <c r="I50" s="3"/>
    </row>
    <row r="51" spans="4:9" x14ac:dyDescent="0.2">
      <c r="D51" s="3"/>
      <c r="E51" s="4"/>
      <c r="F51" s="3"/>
      <c r="G51" s="3"/>
      <c r="H51" s="3"/>
      <c r="I51" s="3"/>
    </row>
    <row r="52" spans="4:9" x14ac:dyDescent="0.2">
      <c r="D52" s="3" t="s">
        <v>14</v>
      </c>
      <c r="E52" s="4" t="s">
        <v>1</v>
      </c>
      <c r="F52" s="3">
        <v>4379</v>
      </c>
      <c r="G52" s="3">
        <f>5840/1000</f>
        <v>5.84</v>
      </c>
      <c r="H52" s="3">
        <v>13</v>
      </c>
      <c r="I52" s="3">
        <v>53395</v>
      </c>
    </row>
    <row r="53" spans="4:9" x14ac:dyDescent="0.2">
      <c r="D53" s="3"/>
      <c r="E53" s="4"/>
      <c r="F53" s="3"/>
      <c r="G53" s="3"/>
      <c r="H53" s="3"/>
      <c r="I53" s="3"/>
    </row>
    <row r="54" spans="4:9" x14ac:dyDescent="0.2">
      <c r="D54" s="3"/>
      <c r="E54" s="4" t="s">
        <v>2</v>
      </c>
      <c r="F54" s="3">
        <v>10307</v>
      </c>
      <c r="G54" s="3">
        <f>13173/1000</f>
        <v>13.173</v>
      </c>
      <c r="H54" s="3">
        <v>33</v>
      </c>
      <c r="I54" s="3"/>
    </row>
    <row r="55" spans="4:9" x14ac:dyDescent="0.2">
      <c r="D55" s="3"/>
      <c r="E55" s="4"/>
      <c r="F55" s="3"/>
      <c r="G55" s="3"/>
      <c r="H55" s="3"/>
      <c r="I55" s="3"/>
    </row>
    <row r="56" spans="4:9" x14ac:dyDescent="0.2">
      <c r="D56" s="3"/>
      <c r="E56" s="5" t="s">
        <v>3</v>
      </c>
      <c r="F56" s="3">
        <v>2052</v>
      </c>
      <c r="G56" s="3">
        <f>6821/1000</f>
        <v>6.8209999999999997</v>
      </c>
      <c r="H56" s="3">
        <v>14</v>
      </c>
      <c r="I56" s="3"/>
    </row>
    <row r="57" spans="4:9" x14ac:dyDescent="0.2">
      <c r="D57" s="3"/>
      <c r="E57" s="4"/>
      <c r="F57" s="3"/>
      <c r="G57" s="3"/>
      <c r="H57" s="3"/>
      <c r="I57" s="3"/>
    </row>
    <row r="58" spans="4:9" x14ac:dyDescent="0.2">
      <c r="D58" s="3" t="s">
        <v>15</v>
      </c>
      <c r="E58" s="4" t="s">
        <v>1</v>
      </c>
      <c r="F58" s="3">
        <v>2460</v>
      </c>
      <c r="G58" s="3">
        <f>12533/1000</f>
        <v>12.532999999999999</v>
      </c>
      <c r="H58" s="3">
        <v>20</v>
      </c>
      <c r="I58" s="3">
        <v>69429</v>
      </c>
    </row>
    <row r="59" spans="4:9" x14ac:dyDescent="0.2">
      <c r="D59" s="3"/>
      <c r="E59" s="4"/>
      <c r="F59" s="3"/>
      <c r="G59" s="3"/>
      <c r="H59" s="3"/>
      <c r="I59" s="3"/>
    </row>
    <row r="60" spans="4:9" x14ac:dyDescent="0.2">
      <c r="D60" s="3"/>
      <c r="E60" s="4" t="s">
        <v>2</v>
      </c>
      <c r="F60" s="3">
        <v>13534</v>
      </c>
      <c r="G60" s="3">
        <f>10995/1000</f>
        <v>10.994999999999999</v>
      </c>
      <c r="H60" s="3">
        <v>20</v>
      </c>
      <c r="I60" s="3"/>
    </row>
    <row r="61" spans="4:9" x14ac:dyDescent="0.2">
      <c r="D61" s="3"/>
      <c r="E61" s="4"/>
      <c r="F61" s="3"/>
      <c r="G61" s="3"/>
      <c r="H61" s="3"/>
      <c r="I61" s="3"/>
    </row>
    <row r="62" spans="4:9" x14ac:dyDescent="0.2">
      <c r="D62" s="3"/>
      <c r="E62" s="5" t="s">
        <v>3</v>
      </c>
      <c r="F62" s="3">
        <v>2593</v>
      </c>
      <c r="G62" s="3">
        <f>9450/1000</f>
        <v>9.4499999999999993</v>
      </c>
      <c r="H62" s="3">
        <v>15</v>
      </c>
      <c r="I62" s="3"/>
    </row>
    <row r="63" spans="4:9" x14ac:dyDescent="0.2">
      <c r="D63" s="3"/>
      <c r="E63" s="4"/>
      <c r="F63" s="3"/>
      <c r="G63" s="3"/>
      <c r="H63" s="3"/>
      <c r="I63" s="3"/>
    </row>
    <row r="64" spans="4:9" x14ac:dyDescent="0.2">
      <c r="D64" s="3" t="s">
        <v>16</v>
      </c>
      <c r="E64" s="4" t="s">
        <v>1</v>
      </c>
      <c r="F64" s="3">
        <v>6508</v>
      </c>
      <c r="G64" s="3">
        <f>10858/1000</f>
        <v>10.858000000000001</v>
      </c>
      <c r="H64" s="3">
        <v>20</v>
      </c>
      <c r="I64" s="3">
        <v>70558</v>
      </c>
    </row>
    <row r="65" spans="4:9" x14ac:dyDescent="0.2">
      <c r="D65" s="3"/>
      <c r="E65" s="4"/>
      <c r="F65" s="3"/>
      <c r="G65" s="3"/>
      <c r="H65" s="3"/>
      <c r="I65" s="3"/>
    </row>
    <row r="66" spans="4:9" x14ac:dyDescent="0.2">
      <c r="D66" s="3"/>
      <c r="E66" s="4" t="s">
        <v>2</v>
      </c>
      <c r="F66" s="3">
        <v>14732</v>
      </c>
      <c r="G66" s="3">
        <f>20084/1000</f>
        <v>20.084</v>
      </c>
      <c r="H66" s="3">
        <v>37</v>
      </c>
      <c r="I66" s="3"/>
    </row>
    <row r="67" spans="4:9" x14ac:dyDescent="0.2">
      <c r="D67" s="3"/>
      <c r="E67" s="4"/>
      <c r="F67" s="3"/>
      <c r="G67" s="3"/>
      <c r="H67" s="3"/>
      <c r="I67" s="3"/>
    </row>
    <row r="68" spans="4:9" x14ac:dyDescent="0.2">
      <c r="D68" s="3"/>
      <c r="E68" s="5" t="s">
        <v>3</v>
      </c>
      <c r="F68" s="3">
        <v>4467</v>
      </c>
      <c r="G68" s="3">
        <f>10063/1000</f>
        <v>10.063000000000001</v>
      </c>
      <c r="H68" s="3">
        <v>19</v>
      </c>
      <c r="I68" s="3"/>
    </row>
    <row r="69" spans="4:9" x14ac:dyDescent="0.2">
      <c r="D69" s="3"/>
      <c r="E69" s="4"/>
      <c r="F69" s="3"/>
      <c r="G69" s="3"/>
      <c r="H69" s="3"/>
      <c r="I69" s="3"/>
    </row>
    <row r="70" spans="4:9" x14ac:dyDescent="0.2">
      <c r="D70" s="3" t="s">
        <v>17</v>
      </c>
      <c r="E70" s="4" t="s">
        <v>1</v>
      </c>
      <c r="F70" s="3">
        <v>4030</v>
      </c>
      <c r="G70" s="3">
        <f>17538/1000</f>
        <v>17.538</v>
      </c>
      <c r="H70" s="3">
        <v>27</v>
      </c>
      <c r="I70" s="3">
        <v>71076</v>
      </c>
    </row>
    <row r="71" spans="4:9" x14ac:dyDescent="0.2">
      <c r="D71" s="3"/>
      <c r="E71" s="4"/>
      <c r="F71" s="3"/>
      <c r="G71" s="3"/>
      <c r="H71" s="3"/>
      <c r="I71" s="3"/>
    </row>
    <row r="72" spans="4:9" x14ac:dyDescent="0.2">
      <c r="D72" s="3"/>
      <c r="E72" s="4" t="s">
        <v>2</v>
      </c>
      <c r="F72" s="3">
        <v>15438</v>
      </c>
      <c r="G72" s="3">
        <f>31277/1000</f>
        <v>31.277000000000001</v>
      </c>
      <c r="H72" s="3">
        <v>53</v>
      </c>
      <c r="I72" s="3"/>
    </row>
    <row r="73" spans="4:9" x14ac:dyDescent="0.2">
      <c r="D73" s="3"/>
      <c r="E73" s="4"/>
      <c r="F73" s="3"/>
      <c r="G73" s="3"/>
      <c r="H73" s="3"/>
      <c r="I73" s="3"/>
    </row>
    <row r="74" spans="4:9" x14ac:dyDescent="0.2">
      <c r="D74" s="3"/>
      <c r="E74" s="5" t="s">
        <v>3</v>
      </c>
      <c r="F74" s="3">
        <v>3704</v>
      </c>
      <c r="G74" s="3">
        <f>13624/1000</f>
        <v>13.624000000000001</v>
      </c>
      <c r="H74" s="3">
        <v>20</v>
      </c>
      <c r="I74" s="3"/>
    </row>
    <row r="75" spans="4:9" x14ac:dyDescent="0.2">
      <c r="D75" s="3"/>
      <c r="E75" s="4"/>
      <c r="F75" s="3"/>
      <c r="G75" s="3"/>
      <c r="H75" s="3"/>
      <c r="I75" s="3"/>
    </row>
    <row r="76" spans="4:9" x14ac:dyDescent="0.2">
      <c r="D76" s="3" t="s">
        <v>18</v>
      </c>
      <c r="E76" s="4" t="s">
        <v>1</v>
      </c>
      <c r="F76" s="3">
        <v>3439</v>
      </c>
      <c r="G76" s="3">
        <f>10588/1000</f>
        <v>10.587999999999999</v>
      </c>
      <c r="H76" s="3">
        <v>15</v>
      </c>
      <c r="I76" s="3">
        <v>84199</v>
      </c>
    </row>
    <row r="77" spans="4:9" x14ac:dyDescent="0.2">
      <c r="D77" s="3"/>
      <c r="E77" s="4"/>
      <c r="F77" s="3"/>
      <c r="G77" s="3"/>
      <c r="H77" s="3"/>
      <c r="I77" s="3"/>
    </row>
    <row r="78" spans="4:9" x14ac:dyDescent="0.2">
      <c r="D78" s="3"/>
      <c r="E78" s="4" t="s">
        <v>2</v>
      </c>
      <c r="F78" s="3">
        <v>17416</v>
      </c>
      <c r="G78" s="3">
        <f>17119/1000</f>
        <v>17.119</v>
      </c>
      <c r="H78" s="3">
        <v>26</v>
      </c>
      <c r="I78" s="3"/>
    </row>
    <row r="79" spans="4:9" x14ac:dyDescent="0.2">
      <c r="D79" s="3"/>
      <c r="E79" s="4"/>
      <c r="F79" s="3"/>
      <c r="G79" s="3"/>
      <c r="H79" s="3"/>
      <c r="I79" s="3"/>
    </row>
    <row r="80" spans="4:9" x14ac:dyDescent="0.2">
      <c r="D80" s="3"/>
      <c r="E80" s="5" t="s">
        <v>3</v>
      </c>
      <c r="F80" s="3">
        <v>3077</v>
      </c>
      <c r="G80" s="3">
        <f>20022/1000</f>
        <v>20.021999999999998</v>
      </c>
      <c r="H80" s="3">
        <v>29</v>
      </c>
      <c r="I80" s="3"/>
    </row>
    <row r="81" spans="4:9" x14ac:dyDescent="0.2">
      <c r="D81" s="3"/>
      <c r="E81" s="4"/>
      <c r="F81" s="3"/>
      <c r="G81" s="3"/>
      <c r="H81" s="3"/>
      <c r="I81" s="3"/>
    </row>
    <row r="82" spans="4:9" x14ac:dyDescent="0.2">
      <c r="D82" s="3" t="s">
        <v>19</v>
      </c>
      <c r="E82" s="4" t="s">
        <v>1</v>
      </c>
      <c r="F82" s="3">
        <v>6377</v>
      </c>
      <c r="G82" s="3">
        <f>25199/1000</f>
        <v>25.199000000000002</v>
      </c>
      <c r="H82" s="3">
        <v>22</v>
      </c>
      <c r="I82" s="3">
        <v>147605</v>
      </c>
    </row>
    <row r="83" spans="4:9" x14ac:dyDescent="0.2">
      <c r="D83" s="3"/>
      <c r="E83" s="4"/>
      <c r="F83" s="3"/>
      <c r="G83" s="3"/>
      <c r="H83" s="3"/>
      <c r="I83" s="3"/>
    </row>
    <row r="84" spans="4:9" x14ac:dyDescent="0.2">
      <c r="D84" s="3"/>
      <c r="E84" s="4" t="s">
        <v>2</v>
      </c>
      <c r="F84" s="3">
        <v>24224</v>
      </c>
      <c r="G84" s="3">
        <f>48330/1000</f>
        <v>48.33</v>
      </c>
      <c r="H84" s="3">
        <v>46</v>
      </c>
      <c r="I84" s="3"/>
    </row>
    <row r="85" spans="4:9" x14ac:dyDescent="0.2">
      <c r="D85" s="3"/>
      <c r="E85" s="4"/>
      <c r="F85" s="3"/>
      <c r="G85" s="3"/>
      <c r="H85" s="3"/>
      <c r="I85" s="3"/>
    </row>
    <row r="86" spans="4:9" x14ac:dyDescent="0.2">
      <c r="D86" s="3"/>
      <c r="E86" s="5" t="s">
        <v>3</v>
      </c>
      <c r="F86" s="3">
        <v>10171</v>
      </c>
      <c r="G86" s="3">
        <f>39632/1000</f>
        <v>39.631999999999998</v>
      </c>
      <c r="H86" s="3">
        <v>36</v>
      </c>
      <c r="I86" s="3"/>
    </row>
    <row r="87" spans="4:9" x14ac:dyDescent="0.2">
      <c r="D87" s="3"/>
      <c r="E87" s="4"/>
      <c r="F87" s="3"/>
      <c r="G87" s="3"/>
      <c r="H87" s="3"/>
      <c r="I87" s="3"/>
    </row>
    <row r="88" spans="4:9" x14ac:dyDescent="0.2">
      <c r="D88" s="3" t="s">
        <v>20</v>
      </c>
      <c r="E88" s="4" t="s">
        <v>1</v>
      </c>
      <c r="F88" s="3">
        <v>6450</v>
      </c>
      <c r="G88" s="3">
        <f>27367/1000</f>
        <v>27.367000000000001</v>
      </c>
      <c r="H88" s="3">
        <v>18</v>
      </c>
      <c r="I88" s="3">
        <v>161570</v>
      </c>
    </row>
    <row r="89" spans="4:9" x14ac:dyDescent="0.2">
      <c r="D89" s="3"/>
      <c r="E89" s="4"/>
      <c r="F89" s="3"/>
      <c r="G89" s="3"/>
      <c r="H89" s="3"/>
      <c r="I89" s="3"/>
    </row>
    <row r="90" spans="4:9" x14ac:dyDescent="0.2">
      <c r="D90" s="3"/>
      <c r="E90" s="4" t="s">
        <v>2</v>
      </c>
      <c r="F90" s="3">
        <v>32091</v>
      </c>
      <c r="G90" s="3">
        <f>79235/1000</f>
        <v>79.234999999999999</v>
      </c>
      <c r="H90" s="3">
        <v>60</v>
      </c>
      <c r="I90" s="3"/>
    </row>
    <row r="91" spans="4:9" x14ac:dyDescent="0.2">
      <c r="D91" s="3"/>
      <c r="E91" s="4"/>
      <c r="F91" s="3"/>
      <c r="G91" s="3"/>
      <c r="H91" s="3"/>
      <c r="I91" s="3"/>
    </row>
    <row r="92" spans="4:9" x14ac:dyDescent="0.2">
      <c r="D92" s="3"/>
      <c r="E92" s="5" t="s">
        <v>3</v>
      </c>
      <c r="F92" s="3">
        <v>8739</v>
      </c>
      <c r="G92" s="3">
        <f>19745/1000</f>
        <v>19.745000000000001</v>
      </c>
      <c r="H92" s="3">
        <v>13</v>
      </c>
      <c r="I92" s="3"/>
    </row>
    <row r="93" spans="4:9" x14ac:dyDescent="0.2">
      <c r="D93" s="3"/>
      <c r="E93" s="4"/>
      <c r="F93" s="3"/>
      <c r="G93" s="3"/>
      <c r="H93" s="3"/>
      <c r="I93" s="3"/>
    </row>
    <row r="94" spans="4:9" x14ac:dyDescent="0.2">
      <c r="D94" s="3" t="s">
        <v>21</v>
      </c>
      <c r="E94" s="4" t="s">
        <v>1</v>
      </c>
      <c r="F94" s="3">
        <v>5235</v>
      </c>
      <c r="G94" s="3">
        <f>20529/1000</f>
        <v>20.529</v>
      </c>
      <c r="H94" s="3">
        <v>12</v>
      </c>
      <c r="I94" s="3">
        <v>183484</v>
      </c>
    </row>
    <row r="95" spans="4:9" x14ac:dyDescent="0.2">
      <c r="D95" s="3"/>
      <c r="E95" s="4"/>
      <c r="F95" s="3"/>
      <c r="G95" s="3"/>
      <c r="H95" s="3"/>
      <c r="I95" s="3"/>
    </row>
    <row r="96" spans="4:9" x14ac:dyDescent="0.2">
      <c r="D96" s="3"/>
      <c r="E96" s="4" t="s">
        <v>2</v>
      </c>
      <c r="F96" s="3">
        <v>35286</v>
      </c>
      <c r="G96" s="3">
        <f>106452/1000</f>
        <v>106.452</v>
      </c>
      <c r="H96" s="3">
        <v>73</v>
      </c>
      <c r="I96" s="3"/>
    </row>
    <row r="97" spans="4:9" x14ac:dyDescent="0.2">
      <c r="D97" s="3"/>
      <c r="E97" s="4"/>
      <c r="F97" s="3"/>
      <c r="G97" s="3"/>
      <c r="H97" s="3"/>
      <c r="I97" s="3"/>
    </row>
    <row r="98" spans="4:9" x14ac:dyDescent="0.2">
      <c r="D98" s="3"/>
      <c r="E98" s="5" t="s">
        <v>3</v>
      </c>
      <c r="F98" s="3">
        <v>5169</v>
      </c>
      <c r="G98" s="3">
        <f>29825/1000</f>
        <v>29.824999999999999</v>
      </c>
      <c r="H98" s="3">
        <v>18</v>
      </c>
      <c r="I98" s="3"/>
    </row>
    <row r="99" spans="4:9" x14ac:dyDescent="0.2">
      <c r="D99" s="3"/>
      <c r="E99" s="4"/>
      <c r="F99" s="3"/>
      <c r="G99" s="3"/>
      <c r="H99" s="3"/>
      <c r="I99" s="3"/>
    </row>
    <row r="100" spans="4:9" x14ac:dyDescent="0.2">
      <c r="D100" s="3" t="s">
        <v>22</v>
      </c>
      <c r="E100" s="4" t="s">
        <v>1</v>
      </c>
      <c r="F100" s="3">
        <v>6179</v>
      </c>
      <c r="G100" s="3">
        <f>45748/1000</f>
        <v>45.747999999999998</v>
      </c>
      <c r="H100" s="3">
        <v>24</v>
      </c>
      <c r="I100" s="3">
        <v>185495</v>
      </c>
    </row>
    <row r="101" spans="4:9" x14ac:dyDescent="0.2">
      <c r="D101" s="3"/>
      <c r="E101" s="4"/>
      <c r="F101" s="3"/>
      <c r="G101" s="3"/>
      <c r="H101" s="3"/>
      <c r="I101" s="3"/>
    </row>
    <row r="102" spans="4:9" x14ac:dyDescent="0.2">
      <c r="D102" s="3"/>
      <c r="E102" s="4" t="s">
        <v>2</v>
      </c>
      <c r="F102" s="3">
        <v>42700</v>
      </c>
      <c r="G102" s="3">
        <f>40699/1000</f>
        <v>40.698999999999998</v>
      </c>
      <c r="H102" s="3">
        <v>23</v>
      </c>
      <c r="I102" s="3"/>
    </row>
    <row r="103" spans="4:9" x14ac:dyDescent="0.2">
      <c r="D103" s="3"/>
      <c r="E103" s="4"/>
      <c r="F103" s="3"/>
      <c r="G103" s="3"/>
      <c r="H103" s="3"/>
      <c r="I103" s="3"/>
    </row>
    <row r="104" spans="4:9" x14ac:dyDescent="0.2">
      <c r="D104" s="3"/>
      <c r="E104" s="5" t="s">
        <v>3</v>
      </c>
      <c r="F104" s="3">
        <v>6613</v>
      </c>
      <c r="G104" s="3">
        <v>29501</v>
      </c>
      <c r="H104" s="3">
        <v>16</v>
      </c>
      <c r="I104" s="3"/>
    </row>
    <row r="105" spans="4:9" x14ac:dyDescent="0.2">
      <c r="D105" s="3"/>
      <c r="E105" s="4"/>
      <c r="F105" s="3"/>
      <c r="G105" s="3"/>
      <c r="H105" s="3"/>
      <c r="I105" s="3"/>
    </row>
    <row r="106" spans="4:9" x14ac:dyDescent="0.2">
      <c r="D106" s="3" t="s">
        <v>23</v>
      </c>
      <c r="E106" s="4" t="s">
        <v>1</v>
      </c>
      <c r="F106" s="3">
        <v>5045</v>
      </c>
      <c r="G106" s="3">
        <f>60624/1000</f>
        <v>60.624000000000002</v>
      </c>
      <c r="H106" s="3">
        <v>34</v>
      </c>
      <c r="I106" s="3">
        <v>210613</v>
      </c>
    </row>
    <row r="107" spans="4:9" x14ac:dyDescent="0.2">
      <c r="D107" s="3"/>
      <c r="E107" s="4"/>
      <c r="F107" s="3"/>
      <c r="G107" s="3"/>
      <c r="H107" s="3"/>
      <c r="I107" s="3"/>
    </row>
    <row r="108" spans="4:9" x14ac:dyDescent="0.2">
      <c r="D108" s="3"/>
      <c r="E108" s="4" t="s">
        <v>2</v>
      </c>
      <c r="F108" s="3">
        <v>35445</v>
      </c>
      <c r="G108" s="3">
        <f>40200/1000</f>
        <v>40.200000000000003</v>
      </c>
      <c r="H108" s="3">
        <v>24</v>
      </c>
      <c r="I108" s="3"/>
    </row>
    <row r="109" spans="4:9" x14ac:dyDescent="0.2">
      <c r="D109" s="3"/>
      <c r="E109" s="4"/>
      <c r="F109" s="3"/>
      <c r="G109" s="3"/>
      <c r="H109" s="3"/>
      <c r="I109" s="3"/>
    </row>
    <row r="110" spans="4:9" x14ac:dyDescent="0.2">
      <c r="D110" s="3"/>
      <c r="E110" s="5" t="s">
        <v>3</v>
      </c>
      <c r="F110" s="3">
        <v>3937</v>
      </c>
      <c r="G110" s="3">
        <f>44872/1000</f>
        <v>44.872</v>
      </c>
      <c r="H110" s="3">
        <v>62</v>
      </c>
      <c r="I110" s="3"/>
    </row>
    <row r="111" spans="4:9" x14ac:dyDescent="0.2">
      <c r="D111" s="3"/>
      <c r="E111" s="4"/>
      <c r="F111" s="3"/>
      <c r="G111" s="3"/>
      <c r="H111" s="3"/>
      <c r="I111" s="3"/>
    </row>
    <row r="112" spans="4:9" x14ac:dyDescent="0.2">
      <c r="D112" s="6"/>
      <c r="E112" s="7"/>
    </row>
    <row r="113" spans="4:5" x14ac:dyDescent="0.2">
      <c r="D113" s="6"/>
      <c r="E113" s="7"/>
    </row>
    <row r="114" spans="4:5" x14ac:dyDescent="0.2">
      <c r="D114" s="6"/>
      <c r="E114" s="7"/>
    </row>
    <row r="115" spans="4:5" x14ac:dyDescent="0.2">
      <c r="D115" s="6"/>
      <c r="E115" s="7"/>
    </row>
    <row r="116" spans="4:5" x14ac:dyDescent="0.2">
      <c r="D116" s="6"/>
      <c r="E116" s="8"/>
    </row>
    <row r="117" spans="4:5" x14ac:dyDescent="0.2">
      <c r="D117" s="6"/>
      <c r="E117" s="7"/>
    </row>
    <row r="118" spans="4:5" x14ac:dyDescent="0.2">
      <c r="D118" s="6"/>
      <c r="E118" s="7"/>
    </row>
    <row r="119" spans="4:5" x14ac:dyDescent="0.2">
      <c r="D119" s="6"/>
      <c r="E119" s="7"/>
    </row>
    <row r="120" spans="4:5" x14ac:dyDescent="0.2">
      <c r="D120" s="6"/>
      <c r="E120" s="7"/>
    </row>
    <row r="121" spans="4:5" x14ac:dyDescent="0.2">
      <c r="D121" s="6"/>
      <c r="E121" s="7"/>
    </row>
    <row r="122" spans="4:5" x14ac:dyDescent="0.2">
      <c r="D122" s="6"/>
      <c r="E122" s="8"/>
    </row>
    <row r="123" spans="4:5" x14ac:dyDescent="0.2">
      <c r="D123" s="6"/>
      <c r="E123" s="7"/>
    </row>
  </sheetData>
  <mergeCells count="252">
    <mergeCell ref="I76:I81"/>
    <mergeCell ref="I82:I87"/>
    <mergeCell ref="I88:I93"/>
    <mergeCell ref="I94:I99"/>
    <mergeCell ref="I100:I105"/>
    <mergeCell ref="I106:I111"/>
    <mergeCell ref="I40:I45"/>
    <mergeCell ref="I46:I51"/>
    <mergeCell ref="I52:I57"/>
    <mergeCell ref="I58:I63"/>
    <mergeCell ref="I64:I69"/>
    <mergeCell ref="I70:I75"/>
    <mergeCell ref="I4:I9"/>
    <mergeCell ref="I10:I15"/>
    <mergeCell ref="I16:I21"/>
    <mergeCell ref="I22:I27"/>
    <mergeCell ref="I28:I33"/>
    <mergeCell ref="I34:I39"/>
    <mergeCell ref="H100:H101"/>
    <mergeCell ref="H104:H105"/>
    <mergeCell ref="H106:H107"/>
    <mergeCell ref="H110:H111"/>
    <mergeCell ref="H102:H103"/>
    <mergeCell ref="H108:H109"/>
    <mergeCell ref="H88:H89"/>
    <mergeCell ref="H92:H93"/>
    <mergeCell ref="H94:H95"/>
    <mergeCell ref="H98:H99"/>
    <mergeCell ref="H90:H91"/>
    <mergeCell ref="H96:H97"/>
    <mergeCell ref="H76:H77"/>
    <mergeCell ref="H80:H81"/>
    <mergeCell ref="H82:H83"/>
    <mergeCell ref="H86:H87"/>
    <mergeCell ref="H78:H79"/>
    <mergeCell ref="H84:H85"/>
    <mergeCell ref="H64:H65"/>
    <mergeCell ref="H68:H69"/>
    <mergeCell ref="H70:H71"/>
    <mergeCell ref="H74:H75"/>
    <mergeCell ref="H66:H67"/>
    <mergeCell ref="H72:H73"/>
    <mergeCell ref="H52:H53"/>
    <mergeCell ref="H56:H57"/>
    <mergeCell ref="H58:H59"/>
    <mergeCell ref="H62:H63"/>
    <mergeCell ref="H54:H55"/>
    <mergeCell ref="H60:H61"/>
    <mergeCell ref="H40:H41"/>
    <mergeCell ref="H44:H45"/>
    <mergeCell ref="H46:H47"/>
    <mergeCell ref="H50:H51"/>
    <mergeCell ref="H42:H43"/>
    <mergeCell ref="H48:H49"/>
    <mergeCell ref="H28:H29"/>
    <mergeCell ref="H32:H33"/>
    <mergeCell ref="H34:H35"/>
    <mergeCell ref="H38:H39"/>
    <mergeCell ref="H30:H31"/>
    <mergeCell ref="H36:H37"/>
    <mergeCell ref="H16:H17"/>
    <mergeCell ref="H20:H21"/>
    <mergeCell ref="H22:H23"/>
    <mergeCell ref="H26:H27"/>
    <mergeCell ref="H18:H19"/>
    <mergeCell ref="H24:H25"/>
    <mergeCell ref="H4:H5"/>
    <mergeCell ref="H6:H7"/>
    <mergeCell ref="H8:H9"/>
    <mergeCell ref="H10:H11"/>
    <mergeCell ref="H14:H15"/>
    <mergeCell ref="H12:H13"/>
    <mergeCell ref="F106:F107"/>
    <mergeCell ref="G106:G107"/>
    <mergeCell ref="F110:F111"/>
    <mergeCell ref="G110:G111"/>
    <mergeCell ref="F108:F109"/>
    <mergeCell ref="G108:G109"/>
    <mergeCell ref="F100:F101"/>
    <mergeCell ref="G100:G101"/>
    <mergeCell ref="F104:F105"/>
    <mergeCell ref="G104:G105"/>
    <mergeCell ref="F102:F103"/>
    <mergeCell ref="G102:G103"/>
    <mergeCell ref="F94:F95"/>
    <mergeCell ref="G94:G95"/>
    <mergeCell ref="F98:F99"/>
    <mergeCell ref="G98:G99"/>
    <mergeCell ref="F96:F97"/>
    <mergeCell ref="G96:G97"/>
    <mergeCell ref="F88:F89"/>
    <mergeCell ref="G88:G89"/>
    <mergeCell ref="F92:F93"/>
    <mergeCell ref="G92:G93"/>
    <mergeCell ref="F90:F91"/>
    <mergeCell ref="G90:G91"/>
    <mergeCell ref="F82:F83"/>
    <mergeCell ref="G82:G83"/>
    <mergeCell ref="F86:F87"/>
    <mergeCell ref="G86:G87"/>
    <mergeCell ref="F84:F85"/>
    <mergeCell ref="G84:G85"/>
    <mergeCell ref="F76:F77"/>
    <mergeCell ref="G76:G77"/>
    <mergeCell ref="F80:F81"/>
    <mergeCell ref="G80:G81"/>
    <mergeCell ref="F78:F79"/>
    <mergeCell ref="G78:G79"/>
    <mergeCell ref="F70:F71"/>
    <mergeCell ref="G70:G71"/>
    <mergeCell ref="F74:F75"/>
    <mergeCell ref="G74:G75"/>
    <mergeCell ref="F72:F73"/>
    <mergeCell ref="G72:G73"/>
    <mergeCell ref="F64:F65"/>
    <mergeCell ref="G64:G65"/>
    <mergeCell ref="F68:F69"/>
    <mergeCell ref="G68:G69"/>
    <mergeCell ref="F66:F67"/>
    <mergeCell ref="G66:G67"/>
    <mergeCell ref="F58:F59"/>
    <mergeCell ref="G58:G59"/>
    <mergeCell ref="F62:F63"/>
    <mergeCell ref="G62:G63"/>
    <mergeCell ref="F60:F61"/>
    <mergeCell ref="G60:G61"/>
    <mergeCell ref="F52:F53"/>
    <mergeCell ref="G52:G53"/>
    <mergeCell ref="F56:F57"/>
    <mergeCell ref="G56:G57"/>
    <mergeCell ref="F54:F55"/>
    <mergeCell ref="G54:G55"/>
    <mergeCell ref="F46:F47"/>
    <mergeCell ref="G46:G47"/>
    <mergeCell ref="F50:F51"/>
    <mergeCell ref="G50:G51"/>
    <mergeCell ref="F48:F49"/>
    <mergeCell ref="G48:G49"/>
    <mergeCell ref="F40:F41"/>
    <mergeCell ref="G40:G41"/>
    <mergeCell ref="F44:F45"/>
    <mergeCell ref="G44:G45"/>
    <mergeCell ref="F42:F43"/>
    <mergeCell ref="G42:G43"/>
    <mergeCell ref="F34:F35"/>
    <mergeCell ref="G34:G35"/>
    <mergeCell ref="F38:F39"/>
    <mergeCell ref="G38:G39"/>
    <mergeCell ref="F36:F37"/>
    <mergeCell ref="G36:G37"/>
    <mergeCell ref="F28:F29"/>
    <mergeCell ref="G28:G29"/>
    <mergeCell ref="F32:F33"/>
    <mergeCell ref="G32:G33"/>
    <mergeCell ref="F30:F31"/>
    <mergeCell ref="G30:G31"/>
    <mergeCell ref="F22:F23"/>
    <mergeCell ref="G22:G23"/>
    <mergeCell ref="F26:F27"/>
    <mergeCell ref="G26:G27"/>
    <mergeCell ref="F24:F25"/>
    <mergeCell ref="G24:G25"/>
    <mergeCell ref="F16:F17"/>
    <mergeCell ref="G16:G17"/>
    <mergeCell ref="F20:F21"/>
    <mergeCell ref="G20:G21"/>
    <mergeCell ref="F18:F19"/>
    <mergeCell ref="G18:G19"/>
    <mergeCell ref="F10:F11"/>
    <mergeCell ref="G10:G11"/>
    <mergeCell ref="F14:F15"/>
    <mergeCell ref="G14:G15"/>
    <mergeCell ref="F12:F13"/>
    <mergeCell ref="G12:G13"/>
    <mergeCell ref="F4:F5"/>
    <mergeCell ref="G4:G5"/>
    <mergeCell ref="F6:F7"/>
    <mergeCell ref="G6:G7"/>
    <mergeCell ref="F8:F9"/>
    <mergeCell ref="G8:G9"/>
    <mergeCell ref="D100:D105"/>
    <mergeCell ref="E100:E101"/>
    <mergeCell ref="E102:E103"/>
    <mergeCell ref="E104:E105"/>
    <mergeCell ref="D106:D111"/>
    <mergeCell ref="E106:E107"/>
    <mergeCell ref="E108:E109"/>
    <mergeCell ref="E110:E111"/>
    <mergeCell ref="D88:D93"/>
    <mergeCell ref="E88:E89"/>
    <mergeCell ref="E90:E91"/>
    <mergeCell ref="E92:E93"/>
    <mergeCell ref="D94:D99"/>
    <mergeCell ref="E94:E95"/>
    <mergeCell ref="E96:E97"/>
    <mergeCell ref="E98:E99"/>
    <mergeCell ref="D76:D81"/>
    <mergeCell ref="E76:E77"/>
    <mergeCell ref="E78:E79"/>
    <mergeCell ref="E80:E81"/>
    <mergeCell ref="D82:D87"/>
    <mergeCell ref="E82:E83"/>
    <mergeCell ref="E84:E85"/>
    <mergeCell ref="E86:E87"/>
    <mergeCell ref="D64:D69"/>
    <mergeCell ref="E64:E65"/>
    <mergeCell ref="E66:E67"/>
    <mergeCell ref="E68:E69"/>
    <mergeCell ref="D70:D75"/>
    <mergeCell ref="E70:E71"/>
    <mergeCell ref="E72:E73"/>
    <mergeCell ref="E74:E75"/>
    <mergeCell ref="D52:D57"/>
    <mergeCell ref="E52:E53"/>
    <mergeCell ref="E54:E55"/>
    <mergeCell ref="E56:E57"/>
    <mergeCell ref="D58:D63"/>
    <mergeCell ref="E58:E59"/>
    <mergeCell ref="E60:E61"/>
    <mergeCell ref="E62:E63"/>
    <mergeCell ref="D40:D45"/>
    <mergeCell ref="E40:E41"/>
    <mergeCell ref="E42:E43"/>
    <mergeCell ref="E44:E45"/>
    <mergeCell ref="D46:D51"/>
    <mergeCell ref="E46:E47"/>
    <mergeCell ref="E48:E49"/>
    <mergeCell ref="E50:E51"/>
    <mergeCell ref="D28:D33"/>
    <mergeCell ref="E28:E29"/>
    <mergeCell ref="E30:E31"/>
    <mergeCell ref="E32:E33"/>
    <mergeCell ref="D34:D39"/>
    <mergeCell ref="E34:E35"/>
    <mergeCell ref="E36:E37"/>
    <mergeCell ref="E38:E39"/>
    <mergeCell ref="D16:D21"/>
    <mergeCell ref="E16:E17"/>
    <mergeCell ref="E18:E19"/>
    <mergeCell ref="E20:E21"/>
    <mergeCell ref="D22:D27"/>
    <mergeCell ref="E22:E23"/>
    <mergeCell ref="E24:E25"/>
    <mergeCell ref="E26:E27"/>
    <mergeCell ref="E4:E5"/>
    <mergeCell ref="E6:E7"/>
    <mergeCell ref="E8:E9"/>
    <mergeCell ref="D4:D9"/>
    <mergeCell ref="D10:D15"/>
    <mergeCell ref="E10:E11"/>
    <mergeCell ref="E12:E13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Черкасов</dc:creator>
  <cp:lastModifiedBy>Максим Черкасов</cp:lastModifiedBy>
  <dcterms:created xsi:type="dcterms:W3CDTF">2021-04-23T11:38:46Z</dcterms:created>
  <dcterms:modified xsi:type="dcterms:W3CDTF">2021-04-23T14:28:44Z</dcterms:modified>
</cp:coreProperties>
</file>