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0D8759F8-51DE-4DFE-BA07-CD2AAABE0944}" xr6:coauthVersionLast="36" xr6:coauthVersionMax="36" xr10:uidLastSave="{00000000-0000-0000-0000-000000000000}"/>
  <bookViews>
    <workbookView xWindow="0" yWindow="0" windowWidth="22260" windowHeight="12645" activeTab="4" xr2:uid="{00000000-000D-0000-FFFF-FFFF00000000}"/>
  </bookViews>
  <sheets>
    <sheet name="Plik" sheetId="2" r:id="rId1"/>
    <sheet name="a)" sheetId="3" r:id="rId2"/>
    <sheet name="Odpowiedzi" sheetId="4" r:id="rId3"/>
    <sheet name="b)" sheetId="5" r:id="rId4"/>
    <sheet name="Main" sheetId="1" r:id="rId5"/>
  </sheets>
  <definedNames>
    <definedName name="DaneZewnętrzne_1" localSheetId="0" hidden="1">Plik!$A$1:$E$51</definedName>
  </definedNames>
  <calcPr calcId="191029"/>
  <pivotCaches>
    <pivotCache cacheId="2" r:id="rId6"/>
    <pivotCache cacheId="7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3" i="1" l="1"/>
  <c r="O3" i="1" s="1"/>
  <c r="P3" i="1" s="1"/>
  <c r="Q3" i="1" s="1"/>
  <c r="R3" i="1" s="1"/>
  <c r="S3" i="1" s="1"/>
  <c r="T3" i="1" s="1"/>
  <c r="U3" i="1" s="1"/>
  <c r="V3" i="1" s="1"/>
  <c r="W3" i="1" s="1"/>
  <c r="X3" i="1" s="1"/>
  <c r="N4" i="1"/>
  <c r="O4" i="1" s="1"/>
  <c r="P4" i="1" s="1"/>
  <c r="Q4" i="1"/>
  <c r="R4" i="1" s="1"/>
  <c r="S4" i="1" s="1"/>
  <c r="T4" i="1" s="1"/>
  <c r="U4" i="1" s="1"/>
  <c r="V4" i="1" s="1"/>
  <c r="W4" i="1" s="1"/>
  <c r="X4" i="1" s="1"/>
  <c r="N5" i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N6" i="1"/>
  <c r="O6" i="1" s="1"/>
  <c r="P6" i="1" s="1"/>
  <c r="Q6" i="1"/>
  <c r="R6" i="1" s="1"/>
  <c r="S6" i="1" s="1"/>
  <c r="T6" i="1" s="1"/>
  <c r="U6" i="1" s="1"/>
  <c r="V6" i="1" s="1"/>
  <c r="W6" i="1" s="1"/>
  <c r="X6" i="1" s="1"/>
  <c r="Y6" i="1" s="1"/>
  <c r="N7" i="1"/>
  <c r="O7" i="1" s="1"/>
  <c r="P7" i="1" s="1"/>
  <c r="Q7" i="1" s="1"/>
  <c r="R7" i="1" s="1"/>
  <c r="S7" i="1" s="1"/>
  <c r="T7" i="1" s="1"/>
  <c r="U7" i="1"/>
  <c r="V7" i="1" s="1"/>
  <c r="W7" i="1" s="1"/>
  <c r="X7" i="1" s="1"/>
  <c r="N8" i="1"/>
  <c r="O8" i="1" s="1"/>
  <c r="P8" i="1" s="1"/>
  <c r="Q8" i="1"/>
  <c r="R8" i="1" s="1"/>
  <c r="S8" i="1" s="1"/>
  <c r="T8" i="1" s="1"/>
  <c r="U8" i="1" s="1"/>
  <c r="V8" i="1" s="1"/>
  <c r="W8" i="1" s="1"/>
  <c r="X8" i="1" s="1"/>
  <c r="Y8" i="1" s="1"/>
  <c r="N9" i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N10" i="1"/>
  <c r="O10" i="1" s="1"/>
  <c r="P10" i="1" s="1"/>
  <c r="Q10" i="1"/>
  <c r="R10" i="1" s="1"/>
  <c r="S10" i="1" s="1"/>
  <c r="T10" i="1" s="1"/>
  <c r="U10" i="1" s="1"/>
  <c r="V10" i="1" s="1"/>
  <c r="W10" i="1" s="1"/>
  <c r="X10" i="1" s="1"/>
  <c r="Y10" i="1"/>
  <c r="N11" i="1"/>
  <c r="O11" i="1" s="1"/>
  <c r="P11" i="1" s="1"/>
  <c r="Q11" i="1" s="1"/>
  <c r="R11" i="1" s="1"/>
  <c r="S11" i="1" s="1"/>
  <c r="T11" i="1" s="1"/>
  <c r="U11" i="1"/>
  <c r="V11" i="1" s="1"/>
  <c r="W11" i="1" s="1"/>
  <c r="X11" i="1" s="1"/>
  <c r="Y11" i="1" s="1"/>
  <c r="N12" i="1"/>
  <c r="O12" i="1" s="1"/>
  <c r="P12" i="1" s="1"/>
  <c r="Q12" i="1"/>
  <c r="R12" i="1" s="1"/>
  <c r="S12" i="1" s="1"/>
  <c r="T12" i="1" s="1"/>
  <c r="U12" i="1" s="1"/>
  <c r="V12" i="1" s="1"/>
  <c r="W12" i="1" s="1"/>
  <c r="X12" i="1" s="1"/>
  <c r="N13" i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N14" i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Z14" i="1" s="1"/>
  <c r="N15" i="1"/>
  <c r="O15" i="1" s="1"/>
  <c r="P15" i="1" s="1"/>
  <c r="Q15" i="1" s="1"/>
  <c r="R15" i="1"/>
  <c r="S15" i="1" s="1"/>
  <c r="T15" i="1" s="1"/>
  <c r="U15" i="1" s="1"/>
  <c r="V15" i="1"/>
  <c r="W15" i="1" s="1"/>
  <c r="X15" i="1" s="1"/>
  <c r="N16" i="1"/>
  <c r="O16" i="1" s="1"/>
  <c r="P16" i="1" s="1"/>
  <c r="Q16" i="1"/>
  <c r="R16" i="1" s="1"/>
  <c r="S16" i="1" s="1"/>
  <c r="T16" i="1" s="1"/>
  <c r="U16" i="1" s="1"/>
  <c r="V16" i="1"/>
  <c r="W16" i="1" s="1"/>
  <c r="X16" i="1" s="1"/>
  <c r="N17" i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N18" i="1"/>
  <c r="O18" i="1" s="1"/>
  <c r="P18" i="1" s="1"/>
  <c r="Q18" i="1" s="1"/>
  <c r="R18" i="1"/>
  <c r="S18" i="1" s="1"/>
  <c r="T18" i="1" s="1"/>
  <c r="U18" i="1" s="1"/>
  <c r="V18" i="1" s="1"/>
  <c r="W18" i="1" s="1"/>
  <c r="X18" i="1" s="1"/>
  <c r="N19" i="1"/>
  <c r="O19" i="1" s="1"/>
  <c r="P19" i="1" s="1"/>
  <c r="Q19" i="1" s="1"/>
  <c r="R19" i="1"/>
  <c r="S19" i="1" s="1"/>
  <c r="T19" i="1" s="1"/>
  <c r="U19" i="1" s="1"/>
  <c r="V19" i="1" s="1"/>
  <c r="W19" i="1" s="1"/>
  <c r="X19" i="1" s="1"/>
  <c r="N20" i="1"/>
  <c r="O20" i="1" s="1"/>
  <c r="P20" i="1" s="1"/>
  <c r="Q20" i="1"/>
  <c r="R20" i="1" s="1"/>
  <c r="S20" i="1" s="1"/>
  <c r="T20" i="1" s="1"/>
  <c r="U20" i="1" s="1"/>
  <c r="V20" i="1" s="1"/>
  <c r="W20" i="1" s="1"/>
  <c r="X20" i="1" s="1"/>
  <c r="N21" i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N22" i="1"/>
  <c r="O22" i="1" s="1"/>
  <c r="P22" i="1" s="1"/>
  <c r="Q22" i="1" s="1"/>
  <c r="R22" i="1" s="1"/>
  <c r="S22" i="1" s="1"/>
  <c r="T22" i="1" s="1"/>
  <c r="U22" i="1" s="1"/>
  <c r="V22" i="1" s="1"/>
  <c r="W22" i="1" s="1"/>
  <c r="X22" i="1" s="1"/>
  <c r="Z22" i="1" s="1"/>
  <c r="N23" i="1"/>
  <c r="O23" i="1" s="1"/>
  <c r="P23" i="1" s="1"/>
  <c r="Q23" i="1" s="1"/>
  <c r="R23" i="1"/>
  <c r="S23" i="1" s="1"/>
  <c r="T23" i="1" s="1"/>
  <c r="U23" i="1" s="1"/>
  <c r="V23" i="1" s="1"/>
  <c r="W23" i="1" s="1"/>
  <c r="X23" i="1" s="1"/>
  <c r="N24" i="1"/>
  <c r="O24" i="1" s="1"/>
  <c r="P24" i="1" s="1"/>
  <c r="Q24" i="1"/>
  <c r="R24" i="1" s="1"/>
  <c r="S24" i="1" s="1"/>
  <c r="T24" i="1" s="1"/>
  <c r="U24" i="1" s="1"/>
  <c r="V24" i="1"/>
  <c r="W24" i="1" s="1"/>
  <c r="X24" i="1" s="1"/>
  <c r="N25" i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N26" i="1"/>
  <c r="O26" i="1" s="1"/>
  <c r="P26" i="1" s="1"/>
  <c r="Q26" i="1" s="1"/>
  <c r="R26" i="1"/>
  <c r="S26" i="1" s="1"/>
  <c r="T26" i="1" s="1"/>
  <c r="U26" i="1" s="1"/>
  <c r="V26" i="1" s="1"/>
  <c r="W26" i="1" s="1"/>
  <c r="X26" i="1" s="1"/>
  <c r="N27" i="1"/>
  <c r="O27" i="1" s="1"/>
  <c r="P27" i="1" s="1"/>
  <c r="Q27" i="1" s="1"/>
  <c r="R27" i="1"/>
  <c r="S27" i="1" s="1"/>
  <c r="T27" i="1" s="1"/>
  <c r="U27" i="1" s="1"/>
  <c r="V27" i="1" s="1"/>
  <c r="W27" i="1" s="1"/>
  <c r="X27" i="1" s="1"/>
  <c r="N28" i="1"/>
  <c r="O28" i="1" s="1"/>
  <c r="P28" i="1" s="1"/>
  <c r="Q28" i="1"/>
  <c r="R28" i="1" s="1"/>
  <c r="S28" i="1" s="1"/>
  <c r="T28" i="1" s="1"/>
  <c r="U28" i="1" s="1"/>
  <c r="V28" i="1" s="1"/>
  <c r="W28" i="1" s="1"/>
  <c r="X28" i="1" s="1"/>
  <c r="N29" i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N30" i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Z30" i="1" s="1"/>
  <c r="Y30" i="1"/>
  <c r="N31" i="1"/>
  <c r="O31" i="1" s="1"/>
  <c r="P31" i="1" s="1"/>
  <c r="Q31" i="1" s="1"/>
  <c r="R31" i="1"/>
  <c r="S31" i="1" s="1"/>
  <c r="T31" i="1" s="1"/>
  <c r="U31" i="1" s="1"/>
  <c r="V31" i="1" s="1"/>
  <c r="W31" i="1" s="1"/>
  <c r="X31" i="1" s="1"/>
  <c r="N32" i="1"/>
  <c r="O32" i="1" s="1"/>
  <c r="P32" i="1" s="1"/>
  <c r="Q32" i="1" s="1"/>
  <c r="R32" i="1" s="1"/>
  <c r="S32" i="1"/>
  <c r="T32" i="1" s="1"/>
  <c r="U32" i="1" s="1"/>
  <c r="V32" i="1" s="1"/>
  <c r="W32" i="1" s="1"/>
  <c r="X32" i="1" s="1"/>
  <c r="N33" i="1"/>
  <c r="O33" i="1"/>
  <c r="P33" i="1" s="1"/>
  <c r="Q33" i="1" s="1"/>
  <c r="R33" i="1"/>
  <c r="S33" i="1" s="1"/>
  <c r="T33" i="1" s="1"/>
  <c r="U33" i="1" s="1"/>
  <c r="V33" i="1" s="1"/>
  <c r="W33" i="1" s="1"/>
  <c r="X33" i="1" s="1"/>
  <c r="N34" i="1"/>
  <c r="O34" i="1" s="1"/>
  <c r="P34" i="1"/>
  <c r="Q34" i="1" s="1"/>
  <c r="R34" i="1" s="1"/>
  <c r="S34" i="1" s="1"/>
  <c r="T34" i="1" s="1"/>
  <c r="U34" i="1" s="1"/>
  <c r="V34" i="1"/>
  <c r="W34" i="1" s="1"/>
  <c r="X34" i="1" s="1"/>
  <c r="N35" i="1"/>
  <c r="O35" i="1"/>
  <c r="P35" i="1" s="1"/>
  <c r="Q35" i="1" s="1"/>
  <c r="R35" i="1" s="1"/>
  <c r="S35" i="1" s="1"/>
  <c r="T35" i="1"/>
  <c r="U35" i="1" s="1"/>
  <c r="V35" i="1" s="1"/>
  <c r="W35" i="1" s="1"/>
  <c r="X35" i="1" s="1"/>
  <c r="N36" i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N37" i="1"/>
  <c r="O37" i="1"/>
  <c r="P37" i="1" s="1"/>
  <c r="Q37" i="1" s="1"/>
  <c r="R37" i="1" s="1"/>
  <c r="S37" i="1" s="1"/>
  <c r="T37" i="1" s="1"/>
  <c r="U37" i="1" s="1"/>
  <c r="V37" i="1" s="1"/>
  <c r="W37" i="1" s="1"/>
  <c r="X37" i="1" s="1"/>
  <c r="N38" i="1"/>
  <c r="O38" i="1" s="1"/>
  <c r="P38" i="1"/>
  <c r="Q38" i="1" s="1"/>
  <c r="R38" i="1" s="1"/>
  <c r="S38" i="1" s="1"/>
  <c r="T38" i="1" s="1"/>
  <c r="U38" i="1" s="1"/>
  <c r="V38" i="1" s="1"/>
  <c r="W38" i="1" s="1"/>
  <c r="X38" i="1" s="1"/>
  <c r="N39" i="1"/>
  <c r="O39" i="1"/>
  <c r="P39" i="1" s="1"/>
  <c r="Q39" i="1" s="1"/>
  <c r="R39" i="1" s="1"/>
  <c r="S39" i="1" s="1"/>
  <c r="T39" i="1"/>
  <c r="U39" i="1" s="1"/>
  <c r="V39" i="1" s="1"/>
  <c r="W39" i="1" s="1"/>
  <c r="X39" i="1" s="1"/>
  <c r="N40" i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N41" i="1"/>
  <c r="O41" i="1"/>
  <c r="P41" i="1" s="1"/>
  <c r="Q41" i="1" s="1"/>
  <c r="R41" i="1" s="1"/>
  <c r="S41" i="1" s="1"/>
  <c r="T41" i="1" s="1"/>
  <c r="U41" i="1" s="1"/>
  <c r="V41" i="1" s="1"/>
  <c r="W41" i="1" s="1"/>
  <c r="X41" i="1" s="1"/>
  <c r="N42" i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N43" i="1"/>
  <c r="O43" i="1"/>
  <c r="P43" i="1" s="1"/>
  <c r="Q43" i="1" s="1"/>
  <c r="R43" i="1" s="1"/>
  <c r="S43" i="1" s="1"/>
  <c r="T43" i="1" s="1"/>
  <c r="U43" i="1" s="1"/>
  <c r="V43" i="1" s="1"/>
  <c r="W43" i="1" s="1"/>
  <c r="X43" i="1" s="1"/>
  <c r="N44" i="1"/>
  <c r="O44" i="1" s="1"/>
  <c r="P44" i="1" s="1"/>
  <c r="Q44" i="1" s="1"/>
  <c r="R44" i="1" s="1"/>
  <c r="S44" i="1"/>
  <c r="T44" i="1" s="1"/>
  <c r="U44" i="1" s="1"/>
  <c r="V44" i="1" s="1"/>
  <c r="W44" i="1" s="1"/>
  <c r="X44" i="1"/>
  <c r="N45" i="1"/>
  <c r="O45" i="1"/>
  <c r="P45" i="1" s="1"/>
  <c r="Q45" i="1" s="1"/>
  <c r="R45" i="1"/>
  <c r="S45" i="1" s="1"/>
  <c r="T45" i="1" s="1"/>
  <c r="U45" i="1" s="1"/>
  <c r="V45" i="1"/>
  <c r="W45" i="1" s="1"/>
  <c r="X45" i="1" s="1"/>
  <c r="Y45" i="1" s="1"/>
  <c r="N46" i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N47" i="1"/>
  <c r="O47" i="1" s="1"/>
  <c r="P47" i="1" s="1"/>
  <c r="Q47" i="1" s="1"/>
  <c r="R47" i="1" s="1"/>
  <c r="S47" i="1" s="1"/>
  <c r="T47" i="1" s="1"/>
  <c r="U47" i="1" s="1"/>
  <c r="V47" i="1" s="1"/>
  <c r="W47" i="1" s="1"/>
  <c r="X47" i="1" s="1"/>
  <c r="N48" i="1"/>
  <c r="O48" i="1" s="1"/>
  <c r="P48" i="1" s="1"/>
  <c r="Q48" i="1" s="1"/>
  <c r="R48" i="1"/>
  <c r="S48" i="1" s="1"/>
  <c r="T48" i="1" s="1"/>
  <c r="U48" i="1" s="1"/>
  <c r="V48" i="1" s="1"/>
  <c r="W48" i="1" s="1"/>
  <c r="X48" i="1" s="1"/>
  <c r="N49" i="1"/>
  <c r="O49" i="1" s="1"/>
  <c r="P49" i="1" s="1"/>
  <c r="Q49" i="1" s="1"/>
  <c r="R49" i="1"/>
  <c r="S49" i="1" s="1"/>
  <c r="T49" i="1" s="1"/>
  <c r="U49" i="1" s="1"/>
  <c r="V49" i="1"/>
  <c r="W49" i="1" s="1"/>
  <c r="X49" i="1" s="1"/>
  <c r="Y49" i="1" s="1"/>
  <c r="N50" i="1"/>
  <c r="O50" i="1" s="1"/>
  <c r="P50" i="1" s="1"/>
  <c r="Q50" i="1" s="1"/>
  <c r="R50" i="1" s="1"/>
  <c r="S50" i="1" s="1"/>
  <c r="T50" i="1" s="1"/>
  <c r="U50" i="1" s="1"/>
  <c r="V50" i="1" s="1"/>
  <c r="W50" i="1" s="1"/>
  <c r="X50" i="1" s="1"/>
  <c r="N51" i="1"/>
  <c r="O51" i="1" s="1"/>
  <c r="P51" i="1" s="1"/>
  <c r="Q51" i="1" s="1"/>
  <c r="R51" i="1" s="1"/>
  <c r="S51" i="1" s="1"/>
  <c r="T51" i="1" s="1"/>
  <c r="U51" i="1" s="1"/>
  <c r="V51" i="1" s="1"/>
  <c r="W51" i="1" s="1"/>
  <c r="X51" i="1" s="1"/>
  <c r="O2" i="1"/>
  <c r="P2" i="1" s="1"/>
  <c r="Q2" i="1" s="1"/>
  <c r="R2" i="1" s="1"/>
  <c r="S2" i="1" s="1"/>
  <c r="T2" i="1" s="1"/>
  <c r="U2" i="1" s="1"/>
  <c r="V2" i="1" s="1"/>
  <c r="W2" i="1" s="1"/>
  <c r="X2" i="1" s="1"/>
  <c r="Y2" i="1" s="1"/>
  <c r="N2" i="1"/>
  <c r="Z6" i="1"/>
  <c r="Z8" i="1"/>
  <c r="Z9" i="1"/>
  <c r="Z10" i="1"/>
  <c r="Z11" i="1"/>
  <c r="Z13" i="1"/>
  <c r="Z29" i="1"/>
  <c r="Z4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M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2" i="1"/>
  <c r="C22" i="4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H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  <c r="Y40" i="1" l="1"/>
  <c r="Z40" i="1"/>
  <c r="Y38" i="1"/>
  <c r="Z38" i="1"/>
  <c r="Y31" i="1"/>
  <c r="Z31" i="1"/>
  <c r="Y42" i="1"/>
  <c r="Z42" i="1"/>
  <c r="Y17" i="1"/>
  <c r="Z17" i="1"/>
  <c r="Z50" i="1"/>
  <c r="Y50" i="1"/>
  <c r="Y36" i="1"/>
  <c r="Z36" i="1"/>
  <c r="Y47" i="1"/>
  <c r="Z47" i="1"/>
  <c r="Y41" i="1"/>
  <c r="Z41" i="1"/>
  <c r="Y37" i="1"/>
  <c r="Z37" i="1"/>
  <c r="Y32" i="1"/>
  <c r="Z32" i="1"/>
  <c r="Y48" i="1"/>
  <c r="Z48" i="1"/>
  <c r="Y51" i="1"/>
  <c r="Z51" i="1"/>
  <c r="Z46" i="1"/>
  <c r="Y46" i="1"/>
  <c r="Y43" i="1"/>
  <c r="Z43" i="1"/>
  <c r="Y33" i="1"/>
  <c r="Z33" i="1"/>
  <c r="Y25" i="1"/>
  <c r="Z25" i="1"/>
  <c r="Y23" i="1"/>
  <c r="Z23" i="1"/>
  <c r="Y44" i="1"/>
  <c r="Z44" i="1"/>
  <c r="Y39" i="1"/>
  <c r="Z39" i="1"/>
  <c r="Y34" i="1"/>
  <c r="Z34" i="1"/>
  <c r="Y15" i="1"/>
  <c r="Z15" i="1"/>
  <c r="Y7" i="1"/>
  <c r="Z7" i="1"/>
  <c r="Y35" i="1"/>
  <c r="Z35" i="1"/>
  <c r="Y20" i="1"/>
  <c r="Z20" i="1"/>
  <c r="Z18" i="1"/>
  <c r="Y18" i="1"/>
  <c r="Y16" i="1"/>
  <c r="Z16" i="1"/>
  <c r="Y4" i="1"/>
  <c r="Z4" i="1"/>
  <c r="Z26" i="1"/>
  <c r="Y26" i="1"/>
  <c r="Y24" i="1"/>
  <c r="Z24" i="1"/>
  <c r="Z49" i="1"/>
  <c r="Y27" i="1"/>
  <c r="Z27" i="1"/>
  <c r="Y22" i="1"/>
  <c r="Y12" i="1"/>
  <c r="Z12" i="1"/>
  <c r="Y28" i="1"/>
  <c r="Z28" i="1"/>
  <c r="Z21" i="1"/>
  <c r="Z5" i="1"/>
  <c r="Y19" i="1"/>
  <c r="Z19" i="1"/>
  <c r="Y14" i="1"/>
  <c r="Y3" i="1"/>
  <c r="Z3" i="1"/>
  <c r="C30" i="4"/>
  <c r="C31" i="4"/>
  <c r="Z2" i="1"/>
  <c r="C32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156C46-D2A5-44DC-98F2-F8344934AFF7}" keepAlive="1" name="Zapytanie — kraina" description="Połączenie z zapytaniem „kraina” w skoroszycie." type="5" refreshedVersion="6" background="1" saveData="1">
    <dbPr connection="Provider=Microsoft.Mashup.OleDb.1;Data Source=$Workbook$;Location=kraina;Extended Properties=&quot;&quot;" command="SELECT * FROM [kraina]"/>
  </connection>
</connections>
</file>

<file path=xl/sharedStrings.xml><?xml version="1.0" encoding="utf-8"?>
<sst xmlns="http://schemas.openxmlformats.org/spreadsheetml/2006/main" count="168" uniqueCount="97">
  <si>
    <t>Column1</t>
  </si>
  <si>
    <t>Column2</t>
  </si>
  <si>
    <t>Column3</t>
  </si>
  <si>
    <t>Column4</t>
  </si>
  <si>
    <t>Column5</t>
  </si>
  <si>
    <t>w01D</t>
  </si>
  <si>
    <t>w02D</t>
  </si>
  <si>
    <t>w03C</t>
  </si>
  <si>
    <t>w04D</t>
  </si>
  <si>
    <t>w05A</t>
  </si>
  <si>
    <t>w06D</t>
  </si>
  <si>
    <t>w07B</t>
  </si>
  <si>
    <t>w08A</t>
  </si>
  <si>
    <t>w09C</t>
  </si>
  <si>
    <t>w10C</t>
  </si>
  <si>
    <t>w11D</t>
  </si>
  <si>
    <t>w12C</t>
  </si>
  <si>
    <t>w13A</t>
  </si>
  <si>
    <t>w14A</t>
  </si>
  <si>
    <t>w15A</t>
  </si>
  <si>
    <t>w16C</t>
  </si>
  <si>
    <t>w17A</t>
  </si>
  <si>
    <t>w18D</t>
  </si>
  <si>
    <t>w19C</t>
  </si>
  <si>
    <t>w20C</t>
  </si>
  <si>
    <t>w21A</t>
  </si>
  <si>
    <t>w22B</t>
  </si>
  <si>
    <t>w23B</t>
  </si>
  <si>
    <t>w24C</t>
  </si>
  <si>
    <t>w25B</t>
  </si>
  <si>
    <t>w26C</t>
  </si>
  <si>
    <t>w27C</t>
  </si>
  <si>
    <t>w28D</t>
  </si>
  <si>
    <t>w29A</t>
  </si>
  <si>
    <t>w30C</t>
  </si>
  <si>
    <t>w31C</t>
  </si>
  <si>
    <t>w32D</t>
  </si>
  <si>
    <t>w33B</t>
  </si>
  <si>
    <t>w34C</t>
  </si>
  <si>
    <t>w35C</t>
  </si>
  <si>
    <t>w36B</t>
  </si>
  <si>
    <t>w37A</t>
  </si>
  <si>
    <t>w38B</t>
  </si>
  <si>
    <t>w39D</t>
  </si>
  <si>
    <t>w40A</t>
  </si>
  <si>
    <t>w41D</t>
  </si>
  <si>
    <t>w42B</t>
  </si>
  <si>
    <t>w43D</t>
  </si>
  <si>
    <t>w44C</t>
  </si>
  <si>
    <t>w45B</t>
  </si>
  <si>
    <t>w46C</t>
  </si>
  <si>
    <t>w47B</t>
  </si>
  <si>
    <t>w48C</t>
  </si>
  <si>
    <t>w49C</t>
  </si>
  <si>
    <t>w50B</t>
  </si>
  <si>
    <t>Wojewodztwo</t>
  </si>
  <si>
    <t>Kobiety 2013</t>
  </si>
  <si>
    <t>Mezczyzni 2013</t>
  </si>
  <si>
    <t>Kobiety 2014</t>
  </si>
  <si>
    <t>Mezczyzni 2014</t>
  </si>
  <si>
    <t>Region</t>
  </si>
  <si>
    <t>Wszyscy 2013</t>
  </si>
  <si>
    <t>Wszyscy 2014</t>
  </si>
  <si>
    <t>Etykiety wierszy</t>
  </si>
  <si>
    <t>A</t>
  </si>
  <si>
    <t>B</t>
  </si>
  <si>
    <t>C</t>
  </si>
  <si>
    <t>D</t>
  </si>
  <si>
    <t>Suma końcowa</t>
  </si>
  <si>
    <t>Suma z Wszyscy 2014</t>
  </si>
  <si>
    <t>Suma z Wszyscy 2013</t>
  </si>
  <si>
    <t>a)</t>
  </si>
  <si>
    <t>Przyrost</t>
  </si>
  <si>
    <t>b)</t>
  </si>
  <si>
    <t>Wojewodztwa</t>
  </si>
  <si>
    <t>Suma z Przyrost</t>
  </si>
  <si>
    <t>Tempo wzrostu</t>
  </si>
  <si>
    <t>Ludnosc 2013</t>
  </si>
  <si>
    <t>Ludnosc 2014</t>
  </si>
  <si>
    <t>Ludnosc 2015</t>
  </si>
  <si>
    <t>Ludnosc 2016</t>
  </si>
  <si>
    <t>Ludnosc 2017</t>
  </si>
  <si>
    <t>Ludnosc 2018</t>
  </si>
  <si>
    <t>Ludnosc 2019</t>
  </si>
  <si>
    <t>Ludnosc 2020</t>
  </si>
  <si>
    <t>Ludnosc 2021</t>
  </si>
  <si>
    <t>Ludnosc 2022</t>
  </si>
  <si>
    <t>Ludnosc 2023</t>
  </si>
  <si>
    <t>Ludnosc 2024</t>
  </si>
  <si>
    <t>Ludnosc 2025</t>
  </si>
  <si>
    <t>Ludnosc 2026</t>
  </si>
  <si>
    <t>c)</t>
  </si>
  <si>
    <t>Ludnosc w 2025:</t>
  </si>
  <si>
    <t>Najwiecej mieszkancow</t>
  </si>
  <si>
    <t>Przeludnienie?</t>
  </si>
  <si>
    <t>Przeludnienie</t>
  </si>
  <si>
    <t>W12C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</si>
</sst>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0" fillId="0" borderId="0" xfId="0" applyNumberFormat="1"/>
    <xf numFmtId="0" fontId="0" fillId="3" borderId="1" xfId="0" applyNumberFormat="1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1" xfId="0" applyNumberFormat="1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1" applyNumberFormat="1" applyBorder="1"/>
  </cellXfs>
  <cellStyles count="2">
    <cellStyle name="Neutralny" xfId="1" builtinId="28"/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Ludnosc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2013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'a)'!$G$4:$G$8</c15:sqref>
                  </c15:fullRef>
                </c:ext>
              </c:extLst>
              <c:f>'a)'!$G$5:$G$8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'a)'!$H$4:$H$8</c15:sqref>
                  </c15:fullRef>
                </c:ext>
              </c:extLst>
              <c:f>'a)'!$H$5:$H$8</c:f>
              <c:numCache>
                <c:formatCode>General</c:formatCode>
                <c:ptCount val="4"/>
                <c:pt idx="0">
                  <c:v>33929579</c:v>
                </c:pt>
                <c:pt idx="1">
                  <c:v>41736619</c:v>
                </c:pt>
                <c:pt idx="2">
                  <c:v>57649017</c:v>
                </c:pt>
                <c:pt idx="3">
                  <c:v>36530387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4E-42B7-9127-A5C598A3E713}"/>
            </c:ext>
          </c:extLst>
        </c:ser>
        <c:ser>
          <c:idx val="1"/>
          <c:order val="1"/>
          <c:tx>
            <c:v>2014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'a)'!$G$4:$G$8</c15:sqref>
                  </c15:fullRef>
                </c:ext>
              </c:extLst>
              <c:f>'a)'!$G$5:$G$8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'a)'!$I$4:$I$8</c15:sqref>
                  </c15:fullRef>
                </c:ext>
              </c:extLst>
              <c:f>'a)'!$I$5:$I$8</c:f>
              <c:numCache>
                <c:formatCode>General</c:formatCode>
                <c:ptCount val="4"/>
                <c:pt idx="0">
                  <c:v>28049590</c:v>
                </c:pt>
                <c:pt idx="1">
                  <c:v>33942274</c:v>
                </c:pt>
                <c:pt idx="2">
                  <c:v>58300340</c:v>
                </c:pt>
                <c:pt idx="3">
                  <c:v>27478614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4E-42B7-9127-A5C598A3E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4572104"/>
        <c:axId val="804572760"/>
      </c:barChart>
      <c:catAx>
        <c:axId val="804572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4572760"/>
        <c:crosses val="autoZero"/>
        <c:auto val="1"/>
        <c:lblAlgn val="ctr"/>
        <c:lblOffset val="100"/>
        <c:noMultiLvlLbl val="0"/>
      </c:catAx>
      <c:valAx>
        <c:axId val="80457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457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Ludnosc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2013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'a)'!$G$4:$G$8</c15:sqref>
                  </c15:fullRef>
                </c:ext>
              </c:extLst>
              <c:f>'a)'!$G$5:$G$8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'a)'!$H$4:$H$8</c15:sqref>
                  </c15:fullRef>
                </c:ext>
              </c:extLst>
              <c:f>'a)'!$H$5:$H$8</c:f>
              <c:numCache>
                <c:formatCode>General</c:formatCode>
                <c:ptCount val="4"/>
                <c:pt idx="0">
                  <c:v>33929579</c:v>
                </c:pt>
                <c:pt idx="1">
                  <c:v>41736619</c:v>
                </c:pt>
                <c:pt idx="2">
                  <c:v>57649017</c:v>
                </c:pt>
                <c:pt idx="3">
                  <c:v>36530387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6E-408F-9801-903D0B35D633}"/>
            </c:ext>
          </c:extLst>
        </c:ser>
        <c:ser>
          <c:idx val="1"/>
          <c:order val="1"/>
          <c:tx>
            <c:v>2014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'a)'!$G$4:$G$8</c15:sqref>
                  </c15:fullRef>
                </c:ext>
              </c:extLst>
              <c:f>'a)'!$G$5:$G$8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'a)'!$I$4:$I$8</c15:sqref>
                  </c15:fullRef>
                </c:ext>
              </c:extLst>
              <c:f>'a)'!$I$5:$I$8</c:f>
              <c:numCache>
                <c:formatCode>General</c:formatCode>
                <c:ptCount val="4"/>
                <c:pt idx="0">
                  <c:v>28049590</c:v>
                </c:pt>
                <c:pt idx="1">
                  <c:v>33942274</c:v>
                </c:pt>
                <c:pt idx="2">
                  <c:v>58300340</c:v>
                </c:pt>
                <c:pt idx="3">
                  <c:v>27478614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6E-408F-9801-903D0B35D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4572104"/>
        <c:axId val="804572760"/>
      </c:barChart>
      <c:catAx>
        <c:axId val="804572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4572760"/>
        <c:crosses val="autoZero"/>
        <c:auto val="1"/>
        <c:lblAlgn val="ctr"/>
        <c:lblOffset val="100"/>
        <c:noMultiLvlLbl val="0"/>
      </c:catAx>
      <c:valAx>
        <c:axId val="80457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0457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11</xdr:row>
      <xdr:rowOff>61912</xdr:rowOff>
    </xdr:from>
    <xdr:to>
      <xdr:col>12</xdr:col>
      <xdr:colOff>152400</xdr:colOff>
      <xdr:row>25</xdr:row>
      <xdr:rowOff>138112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76F609F-BF34-4031-97EC-311BBD733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</xdr:row>
      <xdr:rowOff>19050</xdr:rowOff>
    </xdr:from>
    <xdr:to>
      <xdr:col>8</xdr:col>
      <xdr:colOff>323850</xdr:colOff>
      <xdr:row>16</xdr:row>
      <xdr:rowOff>95250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712D45C-B10C-4642-84A7-03D7DC09CB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595.647635995374" createdVersion="6" refreshedVersion="6" minRefreshableVersion="3" recordCount="50" xr:uid="{F1E4ADC1-D712-4776-8BBB-70665E97C8BB}">
  <cacheSource type="worksheet">
    <worksheetSource ref="F1:H51" sheet="Main"/>
  </cacheSource>
  <cacheFields count="3">
    <cacheField name="Region" numFmtId="0">
      <sharedItems count="4">
        <s v="D"/>
        <s v="C"/>
        <s v="A"/>
        <s v="B"/>
      </sharedItems>
    </cacheField>
    <cacheField name="Wszyscy 2013" numFmtId="0">
      <sharedItems containsSemiMixedTypes="0" containsString="0" containsNumber="1" containsInteger="1" minValue="158033" maxValue="7689971"/>
    </cacheField>
    <cacheField name="Wszyscy 2014" numFmtId="0">
      <sharedItems containsSemiMixedTypes="0" containsString="0" containsNumber="1" containsInteger="1" minValue="29991" maxValue="89790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595.651990509257" createdVersion="6" refreshedVersion="6" minRefreshableVersion="3" recordCount="50" xr:uid="{135F4615-5740-4468-83D0-3FF75D7EFBD3}">
  <cacheSource type="worksheet">
    <worksheetSource ref="I1:J51" sheet="Main"/>
  </cacheSource>
  <cacheFields count="2">
    <cacheField name="Przyrost" numFmtId="0">
      <sharedItems containsSemiMixedTypes="0" containsString="0" containsNumber="1" containsInteger="1" minValue="0" maxValue="1"/>
    </cacheField>
    <cacheField name="Region" numFmtId="0">
      <sharedItems count="4">
        <s v="D"/>
        <s v="C"/>
        <s v="A"/>
        <s v="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n v="2812202"/>
    <n v="2980175"/>
  </r>
  <r>
    <x v="0"/>
    <n v="3353163"/>
    <n v="3140763"/>
  </r>
  <r>
    <x v="1"/>
    <n v="2443837"/>
    <n v="2491574"/>
  </r>
  <r>
    <x v="0"/>
    <n v="1975115"/>
    <n v="1411260"/>
  </r>
  <r>
    <x v="2"/>
    <n v="4664729"/>
    <n v="3792224"/>
  </r>
  <r>
    <x v="0"/>
    <n v="3698361"/>
    <n v="4153748"/>
  </r>
  <r>
    <x v="3"/>
    <n v="7689971"/>
    <n v="6719014"/>
  </r>
  <r>
    <x v="2"/>
    <n v="1335057"/>
    <n v="2079034"/>
  </r>
  <r>
    <x v="1"/>
    <n v="3291343"/>
    <n v="2210357"/>
  </r>
  <r>
    <x v="1"/>
    <n v="2339967"/>
    <n v="1664564"/>
  </r>
  <r>
    <x v="0"/>
    <n v="3983255"/>
    <n v="3751139"/>
  </r>
  <r>
    <x v="1"/>
    <n v="7688480"/>
    <n v="8979036"/>
  </r>
  <r>
    <x v="2"/>
    <n v="1960392"/>
    <n v="2141427"/>
  </r>
  <r>
    <x v="2"/>
    <n v="2177470"/>
    <n v="1765883"/>
  </r>
  <r>
    <x v="2"/>
    <n v="5134027"/>
    <n v="4099997"/>
  </r>
  <r>
    <x v="1"/>
    <n v="2728601"/>
    <n v="3408578"/>
  </r>
  <r>
    <x v="2"/>
    <n v="5009321"/>
    <n v="3020942"/>
  </r>
  <r>
    <x v="0"/>
    <n v="2729291"/>
    <n v="1256318"/>
  </r>
  <r>
    <x v="1"/>
    <n v="6175874"/>
    <n v="3425717"/>
  </r>
  <r>
    <x v="1"/>
    <n v="3008890"/>
    <n v="2778690"/>
  </r>
  <r>
    <x v="2"/>
    <n v="4752576"/>
    <n v="572183"/>
  </r>
  <r>
    <x v="3"/>
    <n v="1434562"/>
    <n v="5519227"/>
  </r>
  <r>
    <x v="3"/>
    <n v="4505451"/>
    <n v="3273876"/>
  </r>
  <r>
    <x v="1"/>
    <n v="1327364"/>
    <n v="1664117"/>
  </r>
  <r>
    <x v="3"/>
    <n v="884947"/>
    <n v="3347446"/>
  </r>
  <r>
    <x v="1"/>
    <n v="2151563"/>
    <n v="1868301"/>
  </r>
  <r>
    <x v="1"/>
    <n v="4709695"/>
    <n v="2219872"/>
  </r>
  <r>
    <x v="0"/>
    <n v="5450595"/>
    <n v="865257"/>
  </r>
  <r>
    <x v="2"/>
    <n v="3703941"/>
    <n v="3045392"/>
  </r>
  <r>
    <x v="1"/>
    <n v="5040530"/>
    <n v="59431"/>
  </r>
  <r>
    <x v="1"/>
    <n v="3754769"/>
    <n v="3477577"/>
  </r>
  <r>
    <x v="0"/>
    <n v="2021024"/>
    <n v="3855970"/>
  </r>
  <r>
    <x v="3"/>
    <n v="5856254"/>
    <n v="948807"/>
  </r>
  <r>
    <x v="1"/>
    <n v="158033"/>
    <n v="2754275"/>
  </r>
  <r>
    <x v="1"/>
    <n v="4984142"/>
    <n v="1986529"/>
  </r>
  <r>
    <x v="3"/>
    <n v="3653434"/>
    <n v="229037"/>
  </r>
  <r>
    <x v="2"/>
    <n v="2921428"/>
    <n v="2383387"/>
  </r>
  <r>
    <x v="3"/>
    <n v="3286803"/>
    <n v="877403"/>
  </r>
  <r>
    <x v="0"/>
    <n v="1063625"/>
    <n v="5958241"/>
  </r>
  <r>
    <x v="2"/>
    <n v="2270638"/>
    <n v="5149121"/>
  </r>
  <r>
    <x v="0"/>
    <n v="4318105"/>
    <n v="29991"/>
  </r>
  <r>
    <x v="3"/>
    <n v="4544199"/>
    <n v="726835"/>
  </r>
  <r>
    <x v="0"/>
    <n v="5125651"/>
    <n v="75752"/>
  </r>
  <r>
    <x v="1"/>
    <n v="1673241"/>
    <n v="2023958"/>
  </r>
  <r>
    <x v="3"/>
    <n v="2257874"/>
    <n v="3261598"/>
  </r>
  <r>
    <x v="1"/>
    <n v="286380"/>
    <n v="5502111"/>
  </r>
  <r>
    <x v="3"/>
    <n v="2503710"/>
    <n v="5389136"/>
  </r>
  <r>
    <x v="1"/>
    <n v="5369399"/>
    <n v="5688389"/>
  </r>
  <r>
    <x v="1"/>
    <n v="516909"/>
    <n v="6097264"/>
  </r>
  <r>
    <x v="3"/>
    <n v="5119414"/>
    <n v="364989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"/>
    <x v="0"/>
  </r>
  <r>
    <n v="0"/>
    <x v="0"/>
  </r>
  <r>
    <n v="0"/>
    <x v="1"/>
  </r>
  <r>
    <n v="0"/>
    <x v="0"/>
  </r>
  <r>
    <n v="0"/>
    <x v="2"/>
  </r>
  <r>
    <n v="1"/>
    <x v="0"/>
  </r>
  <r>
    <n v="0"/>
    <x v="3"/>
  </r>
  <r>
    <n v="1"/>
    <x v="2"/>
  </r>
  <r>
    <n v="0"/>
    <x v="1"/>
  </r>
  <r>
    <n v="0"/>
    <x v="1"/>
  </r>
  <r>
    <n v="0"/>
    <x v="0"/>
  </r>
  <r>
    <n v="1"/>
    <x v="1"/>
  </r>
  <r>
    <n v="1"/>
    <x v="2"/>
  </r>
  <r>
    <n v="0"/>
    <x v="2"/>
  </r>
  <r>
    <n v="0"/>
    <x v="2"/>
  </r>
  <r>
    <n v="1"/>
    <x v="1"/>
  </r>
  <r>
    <n v="0"/>
    <x v="2"/>
  </r>
  <r>
    <n v="0"/>
    <x v="0"/>
  </r>
  <r>
    <n v="0"/>
    <x v="1"/>
  </r>
  <r>
    <n v="0"/>
    <x v="1"/>
  </r>
  <r>
    <n v="0"/>
    <x v="2"/>
  </r>
  <r>
    <n v="1"/>
    <x v="3"/>
  </r>
  <r>
    <n v="0"/>
    <x v="3"/>
  </r>
  <r>
    <n v="1"/>
    <x v="1"/>
  </r>
  <r>
    <n v="1"/>
    <x v="3"/>
  </r>
  <r>
    <n v="0"/>
    <x v="1"/>
  </r>
  <r>
    <n v="0"/>
    <x v="1"/>
  </r>
  <r>
    <n v="0"/>
    <x v="0"/>
  </r>
  <r>
    <n v="0"/>
    <x v="2"/>
  </r>
  <r>
    <n v="0"/>
    <x v="1"/>
  </r>
  <r>
    <n v="0"/>
    <x v="1"/>
  </r>
  <r>
    <n v="1"/>
    <x v="0"/>
  </r>
  <r>
    <n v="0"/>
    <x v="3"/>
  </r>
  <r>
    <n v="1"/>
    <x v="1"/>
  </r>
  <r>
    <n v="0"/>
    <x v="1"/>
  </r>
  <r>
    <n v="0"/>
    <x v="3"/>
  </r>
  <r>
    <n v="0"/>
    <x v="2"/>
  </r>
  <r>
    <n v="0"/>
    <x v="3"/>
  </r>
  <r>
    <n v="1"/>
    <x v="0"/>
  </r>
  <r>
    <n v="1"/>
    <x v="2"/>
  </r>
  <r>
    <n v="0"/>
    <x v="0"/>
  </r>
  <r>
    <n v="0"/>
    <x v="3"/>
  </r>
  <r>
    <n v="0"/>
    <x v="0"/>
  </r>
  <r>
    <n v="1"/>
    <x v="1"/>
  </r>
  <r>
    <n v="1"/>
    <x v="3"/>
  </r>
  <r>
    <n v="1"/>
    <x v="1"/>
  </r>
  <r>
    <n v="1"/>
    <x v="3"/>
  </r>
  <r>
    <n v="1"/>
    <x v="1"/>
  </r>
  <r>
    <n v="1"/>
    <x v="1"/>
  </r>
  <r>
    <n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0049C4-1C06-4F2E-9B5F-22395A5D84DC}" name="Tabela przestawna1" cacheId="2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C8" firstHeaderRow="0" firstDataRow="1" firstDataCol="1"/>
  <pivotFields count="3">
    <pivotField axis="axisRow" showAll="0">
      <items count="5">
        <item x="2"/>
        <item x="3"/>
        <item x="1"/>
        <item x="0"/>
        <item t="default"/>
      </items>
    </pivotField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Wszyscy 2014" fld="2" baseField="0" baseItem="0"/>
    <dataField name="Suma z Wszyscy 2013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615B5D-9C7F-4A4C-B34D-337E2C6D183E}" name="Tabela przestawna2" cacheId="7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8" firstHeaderRow="1" firstDataRow="1" firstDataCol="1"/>
  <pivotFields count="2">
    <pivotField dataField="1" showAll="0"/>
    <pivotField axis="axisRow" showAll="0">
      <items count="5">
        <item x="2"/>
        <item x="3"/>
        <item x="1"/>
        <item x="0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z Przyrost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87FDBE98-C89B-48F4-A508-59EC91405E00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90C8A5-28FC-4095-A323-979052E4E77B}" name="kraina" displayName="kraina" ref="A1:E51" tableType="queryTable" totalsRowShown="0">
  <autoFilter ref="A1:E51" xr:uid="{0B3B44C5-0275-43BC-8EC9-E8AA5D3CA739}"/>
  <tableColumns count="5">
    <tableColumn id="1" xr3:uid="{14609FF4-D6E2-42B8-9C3C-CEA65A058889}" uniqueName="1" name="Column1" queryTableFieldId="1" dataDxfId="0"/>
    <tableColumn id="2" xr3:uid="{FAF7DBD3-9089-476E-B57D-AD1296088EBC}" uniqueName="2" name="Column2" queryTableFieldId="2"/>
    <tableColumn id="3" xr3:uid="{0FBB3838-6467-4469-A94D-566097568045}" uniqueName="3" name="Column3" queryTableFieldId="3"/>
    <tableColumn id="4" xr3:uid="{0FC5FD27-4C7F-4097-8014-65AE912113DC}" uniqueName="4" name="Column4" queryTableFieldId="4"/>
    <tableColumn id="5" xr3:uid="{06F77269-39DF-475B-B3E0-EFB2D66398D2}" uniqueName="5" name="Column5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B6187-125C-46DB-BACC-A831AED0F08E}">
  <dimension ref="A1:E51"/>
  <sheetViews>
    <sheetView topLeftCell="A23" workbookViewId="0">
      <selection activeCell="A2" sqref="A2:E51"/>
    </sheetView>
  </sheetViews>
  <sheetFormatPr defaultRowHeight="15" x14ac:dyDescent="0.25"/>
  <cols>
    <col min="1" max="5" width="1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>
        <v>1415007</v>
      </c>
      <c r="C2">
        <v>1397195</v>
      </c>
      <c r="D2">
        <v>1499070</v>
      </c>
      <c r="E2">
        <v>1481105</v>
      </c>
    </row>
    <row r="3" spans="1:5" x14ac:dyDescent="0.25">
      <c r="A3" s="1" t="s">
        <v>6</v>
      </c>
      <c r="B3">
        <v>1711390</v>
      </c>
      <c r="C3">
        <v>1641773</v>
      </c>
      <c r="D3">
        <v>1522030</v>
      </c>
      <c r="E3">
        <v>1618733</v>
      </c>
    </row>
    <row r="4" spans="1:5" x14ac:dyDescent="0.25">
      <c r="A4" s="1" t="s">
        <v>7</v>
      </c>
      <c r="B4">
        <v>1165105</v>
      </c>
      <c r="C4">
        <v>1278732</v>
      </c>
      <c r="D4">
        <v>1299953</v>
      </c>
      <c r="E4">
        <v>1191621</v>
      </c>
    </row>
    <row r="5" spans="1:5" x14ac:dyDescent="0.25">
      <c r="A5" s="1" t="s">
        <v>8</v>
      </c>
      <c r="B5">
        <v>949065</v>
      </c>
      <c r="C5">
        <v>1026050</v>
      </c>
      <c r="D5">
        <v>688027</v>
      </c>
      <c r="E5">
        <v>723233</v>
      </c>
    </row>
    <row r="6" spans="1:5" x14ac:dyDescent="0.25">
      <c r="A6" s="1" t="s">
        <v>9</v>
      </c>
      <c r="B6">
        <v>2436107</v>
      </c>
      <c r="C6">
        <v>2228622</v>
      </c>
      <c r="D6">
        <v>1831600</v>
      </c>
      <c r="E6">
        <v>1960624</v>
      </c>
    </row>
    <row r="7" spans="1:5" x14ac:dyDescent="0.25">
      <c r="A7" s="1" t="s">
        <v>10</v>
      </c>
      <c r="B7">
        <v>1846928</v>
      </c>
      <c r="C7">
        <v>1851433</v>
      </c>
      <c r="D7">
        <v>2125113</v>
      </c>
      <c r="E7">
        <v>2028635</v>
      </c>
    </row>
    <row r="8" spans="1:5" x14ac:dyDescent="0.25">
      <c r="A8" s="1" t="s">
        <v>11</v>
      </c>
      <c r="B8">
        <v>3841577</v>
      </c>
      <c r="C8">
        <v>3848394</v>
      </c>
      <c r="D8">
        <v>3595975</v>
      </c>
      <c r="E8">
        <v>3123039</v>
      </c>
    </row>
    <row r="9" spans="1:5" x14ac:dyDescent="0.25">
      <c r="A9" s="1" t="s">
        <v>12</v>
      </c>
      <c r="B9">
        <v>679557</v>
      </c>
      <c r="C9">
        <v>655500</v>
      </c>
      <c r="D9">
        <v>1012012</v>
      </c>
      <c r="E9">
        <v>1067022</v>
      </c>
    </row>
    <row r="10" spans="1:5" x14ac:dyDescent="0.25">
      <c r="A10" s="1" t="s">
        <v>13</v>
      </c>
      <c r="B10">
        <v>1660998</v>
      </c>
      <c r="C10">
        <v>1630345</v>
      </c>
      <c r="D10">
        <v>1130119</v>
      </c>
      <c r="E10">
        <v>1080238</v>
      </c>
    </row>
    <row r="11" spans="1:5" x14ac:dyDescent="0.25">
      <c r="A11" s="1" t="s">
        <v>14</v>
      </c>
      <c r="B11">
        <v>1157622</v>
      </c>
      <c r="C11">
        <v>1182345</v>
      </c>
      <c r="D11">
        <v>830785</v>
      </c>
      <c r="E11">
        <v>833779</v>
      </c>
    </row>
    <row r="12" spans="1:5" x14ac:dyDescent="0.25">
      <c r="A12" s="1" t="s">
        <v>15</v>
      </c>
      <c r="B12">
        <v>1987047</v>
      </c>
      <c r="C12">
        <v>1996208</v>
      </c>
      <c r="D12">
        <v>2053892</v>
      </c>
      <c r="E12">
        <v>1697247</v>
      </c>
    </row>
    <row r="13" spans="1:5" x14ac:dyDescent="0.25">
      <c r="A13" s="1" t="s">
        <v>16</v>
      </c>
      <c r="B13">
        <v>3997724</v>
      </c>
      <c r="C13">
        <v>3690756</v>
      </c>
      <c r="D13">
        <v>4339393</v>
      </c>
      <c r="E13">
        <v>4639643</v>
      </c>
    </row>
    <row r="14" spans="1:5" x14ac:dyDescent="0.25">
      <c r="A14" s="1" t="s">
        <v>17</v>
      </c>
      <c r="B14">
        <v>996113</v>
      </c>
      <c r="C14">
        <v>964279</v>
      </c>
      <c r="D14">
        <v>1012487</v>
      </c>
      <c r="E14">
        <v>1128940</v>
      </c>
    </row>
    <row r="15" spans="1:5" x14ac:dyDescent="0.25">
      <c r="A15" s="1" t="s">
        <v>18</v>
      </c>
      <c r="B15">
        <v>1143634</v>
      </c>
      <c r="C15">
        <v>1033836</v>
      </c>
      <c r="D15">
        <v>909534</v>
      </c>
      <c r="E15">
        <v>856349</v>
      </c>
    </row>
    <row r="16" spans="1:5" x14ac:dyDescent="0.25">
      <c r="A16" s="1" t="s">
        <v>19</v>
      </c>
      <c r="B16">
        <v>2549276</v>
      </c>
      <c r="C16">
        <v>2584751</v>
      </c>
      <c r="D16">
        <v>2033079</v>
      </c>
      <c r="E16">
        <v>2066918</v>
      </c>
    </row>
    <row r="17" spans="1:5" x14ac:dyDescent="0.25">
      <c r="A17" s="1" t="s">
        <v>20</v>
      </c>
      <c r="B17">
        <v>1367212</v>
      </c>
      <c r="C17">
        <v>1361389</v>
      </c>
      <c r="D17">
        <v>1572320</v>
      </c>
      <c r="E17">
        <v>1836258</v>
      </c>
    </row>
    <row r="18" spans="1:5" x14ac:dyDescent="0.25">
      <c r="A18" s="1" t="s">
        <v>21</v>
      </c>
      <c r="B18">
        <v>2567464</v>
      </c>
      <c r="C18">
        <v>2441857</v>
      </c>
      <c r="D18">
        <v>1524132</v>
      </c>
      <c r="E18">
        <v>1496810</v>
      </c>
    </row>
    <row r="19" spans="1:5" x14ac:dyDescent="0.25">
      <c r="A19" s="1" t="s">
        <v>22</v>
      </c>
      <c r="B19">
        <v>1334060</v>
      </c>
      <c r="C19">
        <v>1395231</v>
      </c>
      <c r="D19">
        <v>578655</v>
      </c>
      <c r="E19">
        <v>677663</v>
      </c>
    </row>
    <row r="20" spans="1:5" x14ac:dyDescent="0.25">
      <c r="A20" s="1" t="s">
        <v>23</v>
      </c>
      <c r="B20">
        <v>2976209</v>
      </c>
      <c r="C20">
        <v>3199665</v>
      </c>
      <c r="D20">
        <v>1666477</v>
      </c>
      <c r="E20">
        <v>1759240</v>
      </c>
    </row>
    <row r="21" spans="1:5" x14ac:dyDescent="0.25">
      <c r="A21" s="1" t="s">
        <v>24</v>
      </c>
      <c r="B21">
        <v>1443351</v>
      </c>
      <c r="C21">
        <v>1565539</v>
      </c>
      <c r="D21">
        <v>1355276</v>
      </c>
      <c r="E21">
        <v>1423414</v>
      </c>
    </row>
    <row r="22" spans="1:5" x14ac:dyDescent="0.25">
      <c r="A22" s="1" t="s">
        <v>25</v>
      </c>
      <c r="B22">
        <v>2486640</v>
      </c>
      <c r="C22">
        <v>2265936</v>
      </c>
      <c r="D22">
        <v>297424</v>
      </c>
      <c r="E22">
        <v>274759</v>
      </c>
    </row>
    <row r="23" spans="1:5" x14ac:dyDescent="0.25">
      <c r="A23" s="1" t="s">
        <v>26</v>
      </c>
      <c r="B23">
        <v>685438</v>
      </c>
      <c r="C23">
        <v>749124</v>
      </c>
      <c r="D23">
        <v>2697677</v>
      </c>
      <c r="E23">
        <v>2821550</v>
      </c>
    </row>
    <row r="24" spans="1:5" x14ac:dyDescent="0.25">
      <c r="A24" s="1" t="s">
        <v>27</v>
      </c>
      <c r="B24">
        <v>2166753</v>
      </c>
      <c r="C24">
        <v>2338698</v>
      </c>
      <c r="D24">
        <v>1681433</v>
      </c>
      <c r="E24">
        <v>1592443</v>
      </c>
    </row>
    <row r="25" spans="1:5" x14ac:dyDescent="0.25">
      <c r="A25" s="1" t="s">
        <v>28</v>
      </c>
      <c r="B25">
        <v>643177</v>
      </c>
      <c r="C25">
        <v>684187</v>
      </c>
      <c r="D25">
        <v>796213</v>
      </c>
      <c r="E25">
        <v>867904</v>
      </c>
    </row>
    <row r="26" spans="1:5" x14ac:dyDescent="0.25">
      <c r="A26" s="1" t="s">
        <v>29</v>
      </c>
      <c r="B26">
        <v>450192</v>
      </c>
      <c r="C26">
        <v>434755</v>
      </c>
      <c r="D26">
        <v>1656446</v>
      </c>
      <c r="E26">
        <v>1691000</v>
      </c>
    </row>
    <row r="27" spans="1:5" x14ac:dyDescent="0.25">
      <c r="A27" s="1" t="s">
        <v>30</v>
      </c>
      <c r="B27">
        <v>1037774</v>
      </c>
      <c r="C27">
        <v>1113789</v>
      </c>
      <c r="D27">
        <v>877464</v>
      </c>
      <c r="E27">
        <v>990837</v>
      </c>
    </row>
    <row r="28" spans="1:5" x14ac:dyDescent="0.25">
      <c r="A28" s="1" t="s">
        <v>31</v>
      </c>
      <c r="B28">
        <v>2351213</v>
      </c>
      <c r="C28">
        <v>2358482</v>
      </c>
      <c r="D28">
        <v>1098384</v>
      </c>
      <c r="E28">
        <v>1121488</v>
      </c>
    </row>
    <row r="29" spans="1:5" x14ac:dyDescent="0.25">
      <c r="A29" s="1" t="s">
        <v>32</v>
      </c>
      <c r="B29">
        <v>2613354</v>
      </c>
      <c r="C29">
        <v>2837241</v>
      </c>
      <c r="D29">
        <v>431144</v>
      </c>
      <c r="E29">
        <v>434113</v>
      </c>
    </row>
    <row r="30" spans="1:5" x14ac:dyDescent="0.25">
      <c r="A30" s="1" t="s">
        <v>33</v>
      </c>
      <c r="B30">
        <v>1859691</v>
      </c>
      <c r="C30">
        <v>1844250</v>
      </c>
      <c r="D30">
        <v>1460134</v>
      </c>
      <c r="E30">
        <v>1585258</v>
      </c>
    </row>
    <row r="31" spans="1:5" x14ac:dyDescent="0.25">
      <c r="A31" s="1" t="s">
        <v>34</v>
      </c>
      <c r="B31">
        <v>2478386</v>
      </c>
      <c r="C31">
        <v>2562144</v>
      </c>
      <c r="D31">
        <v>30035</v>
      </c>
      <c r="E31">
        <v>29396</v>
      </c>
    </row>
    <row r="32" spans="1:5" x14ac:dyDescent="0.25">
      <c r="A32" s="1" t="s">
        <v>35</v>
      </c>
      <c r="B32">
        <v>1938122</v>
      </c>
      <c r="C32">
        <v>1816647</v>
      </c>
      <c r="D32">
        <v>1602356</v>
      </c>
      <c r="E32">
        <v>1875221</v>
      </c>
    </row>
    <row r="33" spans="1:5" x14ac:dyDescent="0.25">
      <c r="A33" s="1" t="s">
        <v>36</v>
      </c>
      <c r="B33">
        <v>992523</v>
      </c>
      <c r="C33">
        <v>1028501</v>
      </c>
      <c r="D33">
        <v>1995446</v>
      </c>
      <c r="E33">
        <v>1860524</v>
      </c>
    </row>
    <row r="34" spans="1:5" x14ac:dyDescent="0.25">
      <c r="A34" s="1" t="s">
        <v>37</v>
      </c>
      <c r="B34">
        <v>2966291</v>
      </c>
      <c r="C34">
        <v>2889963</v>
      </c>
      <c r="D34">
        <v>462453</v>
      </c>
      <c r="E34">
        <v>486354</v>
      </c>
    </row>
    <row r="35" spans="1:5" x14ac:dyDescent="0.25">
      <c r="A35" s="1" t="s">
        <v>38</v>
      </c>
      <c r="B35">
        <v>76648</v>
      </c>
      <c r="C35">
        <v>81385</v>
      </c>
      <c r="D35">
        <v>1374708</v>
      </c>
      <c r="E35">
        <v>1379567</v>
      </c>
    </row>
    <row r="36" spans="1:5" x14ac:dyDescent="0.25">
      <c r="A36" s="1" t="s">
        <v>39</v>
      </c>
      <c r="B36">
        <v>2574432</v>
      </c>
      <c r="C36">
        <v>2409710</v>
      </c>
      <c r="D36">
        <v>987486</v>
      </c>
      <c r="E36">
        <v>999043</v>
      </c>
    </row>
    <row r="37" spans="1:5" x14ac:dyDescent="0.25">
      <c r="A37" s="1" t="s">
        <v>40</v>
      </c>
      <c r="B37">
        <v>1778590</v>
      </c>
      <c r="C37">
        <v>1874844</v>
      </c>
      <c r="D37">
        <v>111191</v>
      </c>
      <c r="E37">
        <v>117846</v>
      </c>
    </row>
    <row r="38" spans="1:5" x14ac:dyDescent="0.25">
      <c r="A38" s="1" t="s">
        <v>41</v>
      </c>
      <c r="B38">
        <v>1506541</v>
      </c>
      <c r="C38">
        <v>1414887</v>
      </c>
      <c r="D38">
        <v>1216612</v>
      </c>
      <c r="E38">
        <v>1166775</v>
      </c>
    </row>
    <row r="39" spans="1:5" x14ac:dyDescent="0.25">
      <c r="A39" s="1" t="s">
        <v>42</v>
      </c>
      <c r="B39">
        <v>1598886</v>
      </c>
      <c r="C39">
        <v>1687917</v>
      </c>
      <c r="D39">
        <v>449788</v>
      </c>
      <c r="E39">
        <v>427615</v>
      </c>
    </row>
    <row r="40" spans="1:5" x14ac:dyDescent="0.25">
      <c r="A40" s="1" t="s">
        <v>43</v>
      </c>
      <c r="B40">
        <v>548989</v>
      </c>
      <c r="C40">
        <v>514636</v>
      </c>
      <c r="D40">
        <v>2770344</v>
      </c>
      <c r="E40">
        <v>3187897</v>
      </c>
    </row>
    <row r="41" spans="1:5" x14ac:dyDescent="0.25">
      <c r="A41" s="1" t="s">
        <v>44</v>
      </c>
      <c r="B41">
        <v>1175198</v>
      </c>
      <c r="C41">
        <v>1095440</v>
      </c>
      <c r="D41">
        <v>2657174</v>
      </c>
      <c r="E41">
        <v>2491947</v>
      </c>
    </row>
    <row r="42" spans="1:5" x14ac:dyDescent="0.25">
      <c r="A42" s="1" t="s">
        <v>45</v>
      </c>
      <c r="B42">
        <v>2115336</v>
      </c>
      <c r="C42">
        <v>2202769</v>
      </c>
      <c r="D42">
        <v>15339</v>
      </c>
      <c r="E42">
        <v>14652</v>
      </c>
    </row>
    <row r="43" spans="1:5" x14ac:dyDescent="0.25">
      <c r="A43" s="1" t="s">
        <v>46</v>
      </c>
      <c r="B43">
        <v>2346640</v>
      </c>
      <c r="C43">
        <v>2197559</v>
      </c>
      <c r="D43">
        <v>373470</v>
      </c>
      <c r="E43">
        <v>353365</v>
      </c>
    </row>
    <row r="44" spans="1:5" x14ac:dyDescent="0.25">
      <c r="A44" s="1" t="s">
        <v>47</v>
      </c>
      <c r="B44">
        <v>2548438</v>
      </c>
      <c r="C44">
        <v>2577213</v>
      </c>
      <c r="D44">
        <v>37986</v>
      </c>
      <c r="E44">
        <v>37766</v>
      </c>
    </row>
    <row r="45" spans="1:5" x14ac:dyDescent="0.25">
      <c r="A45" s="1" t="s">
        <v>48</v>
      </c>
      <c r="B45">
        <v>835495</v>
      </c>
      <c r="C45">
        <v>837746</v>
      </c>
      <c r="D45">
        <v>1106177</v>
      </c>
      <c r="E45">
        <v>917781</v>
      </c>
    </row>
    <row r="46" spans="1:5" x14ac:dyDescent="0.25">
      <c r="A46" s="1" t="s">
        <v>49</v>
      </c>
      <c r="B46">
        <v>1187448</v>
      </c>
      <c r="C46">
        <v>1070426</v>
      </c>
      <c r="D46">
        <v>1504608</v>
      </c>
      <c r="E46">
        <v>1756990</v>
      </c>
    </row>
    <row r="47" spans="1:5" x14ac:dyDescent="0.25">
      <c r="A47" s="1" t="s">
        <v>50</v>
      </c>
      <c r="B47">
        <v>140026</v>
      </c>
      <c r="C47">
        <v>146354</v>
      </c>
      <c r="D47">
        <v>2759991</v>
      </c>
      <c r="E47">
        <v>2742120</v>
      </c>
    </row>
    <row r="48" spans="1:5" x14ac:dyDescent="0.25">
      <c r="A48" s="1" t="s">
        <v>51</v>
      </c>
      <c r="B48">
        <v>1198765</v>
      </c>
      <c r="C48">
        <v>1304945</v>
      </c>
      <c r="D48">
        <v>2786493</v>
      </c>
      <c r="E48">
        <v>2602643</v>
      </c>
    </row>
    <row r="49" spans="1:5" x14ac:dyDescent="0.25">
      <c r="A49" s="1" t="s">
        <v>52</v>
      </c>
      <c r="B49">
        <v>2619776</v>
      </c>
      <c r="C49">
        <v>2749623</v>
      </c>
      <c r="D49">
        <v>2888215</v>
      </c>
      <c r="E49">
        <v>2800174</v>
      </c>
    </row>
    <row r="50" spans="1:5" x14ac:dyDescent="0.25">
      <c r="A50" s="1" t="s">
        <v>53</v>
      </c>
      <c r="B50">
        <v>248398</v>
      </c>
      <c r="C50">
        <v>268511</v>
      </c>
      <c r="D50">
        <v>3110853</v>
      </c>
      <c r="E50">
        <v>2986411</v>
      </c>
    </row>
    <row r="51" spans="1:5" x14ac:dyDescent="0.25">
      <c r="A51" s="1" t="s">
        <v>54</v>
      </c>
      <c r="B51">
        <v>2494207</v>
      </c>
      <c r="C51">
        <v>2625207</v>
      </c>
      <c r="D51">
        <v>1796293</v>
      </c>
      <c r="E51">
        <v>1853602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51522-6A04-4536-B1A9-B7733AFCE42A}">
  <dimension ref="A3:I8"/>
  <sheetViews>
    <sheetView workbookViewId="0">
      <selection activeCell="G4" sqref="G4:I8"/>
    </sheetView>
  </sheetViews>
  <sheetFormatPr defaultRowHeight="15" x14ac:dyDescent="0.25"/>
  <cols>
    <col min="1" max="1" width="17.7109375" bestFit="1" customWidth="1"/>
    <col min="2" max="3" width="19.7109375" bestFit="1" customWidth="1"/>
  </cols>
  <sheetData>
    <row r="3" spans="1:9" x14ac:dyDescent="0.25">
      <c r="A3" s="8" t="s">
        <v>63</v>
      </c>
      <c r="B3" t="s">
        <v>69</v>
      </c>
      <c r="C3" t="s">
        <v>70</v>
      </c>
    </row>
    <row r="4" spans="1:9" x14ac:dyDescent="0.25">
      <c r="A4" s="9" t="s">
        <v>64</v>
      </c>
      <c r="B4" s="1">
        <v>28049590</v>
      </c>
      <c r="C4" s="1">
        <v>33929579</v>
      </c>
      <c r="G4" t="s">
        <v>60</v>
      </c>
      <c r="H4">
        <v>2013</v>
      </c>
      <c r="I4">
        <v>2014</v>
      </c>
    </row>
    <row r="5" spans="1:9" x14ac:dyDescent="0.25">
      <c r="A5" s="9" t="s">
        <v>65</v>
      </c>
      <c r="B5" s="1">
        <v>33942274</v>
      </c>
      <c r="C5" s="1">
        <v>41736619</v>
      </c>
      <c r="G5" s="9" t="s">
        <v>64</v>
      </c>
      <c r="H5" s="1">
        <v>33929579</v>
      </c>
      <c r="I5" s="1">
        <v>28049590</v>
      </c>
    </row>
    <row r="6" spans="1:9" x14ac:dyDescent="0.25">
      <c r="A6" s="9" t="s">
        <v>66</v>
      </c>
      <c r="B6" s="1">
        <v>58300340</v>
      </c>
      <c r="C6" s="1">
        <v>57649017</v>
      </c>
      <c r="G6" s="9" t="s">
        <v>65</v>
      </c>
      <c r="H6" s="1">
        <v>41736619</v>
      </c>
      <c r="I6" s="1">
        <v>33942274</v>
      </c>
    </row>
    <row r="7" spans="1:9" x14ac:dyDescent="0.25">
      <c r="A7" s="9" t="s">
        <v>67</v>
      </c>
      <c r="B7" s="1">
        <v>27478614</v>
      </c>
      <c r="C7" s="1">
        <v>36530387</v>
      </c>
      <c r="G7" s="9" t="s">
        <v>66</v>
      </c>
      <c r="H7" s="1">
        <v>57649017</v>
      </c>
      <c r="I7" s="1">
        <v>58300340</v>
      </c>
    </row>
    <row r="8" spans="1:9" x14ac:dyDescent="0.25">
      <c r="A8" s="9" t="s">
        <v>68</v>
      </c>
      <c r="B8" s="1">
        <v>147770818</v>
      </c>
      <c r="C8" s="1">
        <v>169845602</v>
      </c>
      <c r="G8" s="9" t="s">
        <v>67</v>
      </c>
      <c r="H8" s="1">
        <v>36530387</v>
      </c>
      <c r="I8" s="1">
        <v>27478614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E0B97-8223-491B-8E6C-37D21BD65691}">
  <dimension ref="A1:M32"/>
  <sheetViews>
    <sheetView workbookViewId="0">
      <selection activeCell="D32" sqref="D32"/>
    </sheetView>
  </sheetViews>
  <sheetFormatPr defaultRowHeight="15" x14ac:dyDescent="0.25"/>
  <cols>
    <col min="2" max="2" width="23.5703125" customWidth="1"/>
    <col min="3" max="3" width="10" bestFit="1" customWidth="1"/>
  </cols>
  <sheetData>
    <row r="1" spans="1:13" x14ac:dyDescent="0.25">
      <c r="A1" t="s">
        <v>71</v>
      </c>
    </row>
    <row r="3" spans="1:13" x14ac:dyDescent="0.25">
      <c r="K3" t="s">
        <v>60</v>
      </c>
      <c r="L3">
        <v>2013</v>
      </c>
      <c r="M3">
        <v>2014</v>
      </c>
    </row>
    <row r="4" spans="1:13" x14ac:dyDescent="0.25">
      <c r="K4" s="9" t="s">
        <v>64</v>
      </c>
      <c r="L4" s="1">
        <v>33929579</v>
      </c>
      <c r="M4" s="1">
        <v>28049590</v>
      </c>
    </row>
    <row r="5" spans="1:13" x14ac:dyDescent="0.25">
      <c r="K5" s="9" t="s">
        <v>65</v>
      </c>
      <c r="L5" s="1">
        <v>41736619</v>
      </c>
      <c r="M5" s="1">
        <v>33942274</v>
      </c>
    </row>
    <row r="6" spans="1:13" x14ac:dyDescent="0.25">
      <c r="K6" s="9" t="s">
        <v>66</v>
      </c>
      <c r="L6" s="1">
        <v>57649017</v>
      </c>
      <c r="M6" s="1">
        <v>58300340</v>
      </c>
    </row>
    <row r="7" spans="1:13" x14ac:dyDescent="0.25">
      <c r="K7" s="9" t="s">
        <v>67</v>
      </c>
      <c r="L7" s="1">
        <v>36530387</v>
      </c>
      <c r="M7" s="1">
        <v>27478614</v>
      </c>
    </row>
    <row r="22" spans="1:4" x14ac:dyDescent="0.25">
      <c r="A22" t="s">
        <v>73</v>
      </c>
      <c r="B22" t="s">
        <v>74</v>
      </c>
      <c r="C22">
        <f>COUNTIF(Main!I2:I51,1)</f>
        <v>19</v>
      </c>
    </row>
    <row r="24" spans="1:4" x14ac:dyDescent="0.25">
      <c r="B24" s="9" t="s">
        <v>64</v>
      </c>
      <c r="C24" s="1">
        <v>3</v>
      </c>
    </row>
    <row r="25" spans="1:4" x14ac:dyDescent="0.25">
      <c r="B25" s="9" t="s">
        <v>65</v>
      </c>
      <c r="C25" s="1">
        <v>4</v>
      </c>
    </row>
    <row r="26" spans="1:4" x14ac:dyDescent="0.25">
      <c r="B26" s="9" t="s">
        <v>66</v>
      </c>
      <c r="C26" s="1">
        <v>8</v>
      </c>
    </row>
    <row r="27" spans="1:4" x14ac:dyDescent="0.25">
      <c r="B27" s="9" t="s">
        <v>67</v>
      </c>
      <c r="C27" s="1">
        <v>4</v>
      </c>
    </row>
    <row r="30" spans="1:4" x14ac:dyDescent="0.25">
      <c r="A30" t="s">
        <v>91</v>
      </c>
      <c r="B30" s="9" t="s">
        <v>92</v>
      </c>
      <c r="C30">
        <f>SUM(Main!X2:X51)</f>
        <v>125930205</v>
      </c>
    </row>
    <row r="31" spans="1:4" x14ac:dyDescent="0.25">
      <c r="B31" s="9" t="s">
        <v>93</v>
      </c>
      <c r="C31">
        <f>MAX(Main!X2:X51)</f>
        <v>16699503</v>
      </c>
      <c r="D31" t="s">
        <v>96</v>
      </c>
    </row>
    <row r="32" spans="1:4" x14ac:dyDescent="0.25">
      <c r="B32" s="9" t="s">
        <v>95</v>
      </c>
      <c r="C32">
        <f>COUNTIF(Main!Z2:Z51,"TAK")</f>
        <v>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EE096-C8E9-4983-BDF7-E5029F706359}">
  <dimension ref="A3:B8"/>
  <sheetViews>
    <sheetView workbookViewId="0">
      <selection activeCell="G31" sqref="G31"/>
    </sheetView>
  </sheetViews>
  <sheetFormatPr defaultRowHeight="15" x14ac:dyDescent="0.25"/>
  <cols>
    <col min="1" max="1" width="17.7109375" bestFit="1" customWidth="1"/>
    <col min="2" max="2" width="14.85546875" bestFit="1" customWidth="1"/>
  </cols>
  <sheetData>
    <row r="3" spans="1:2" x14ac:dyDescent="0.25">
      <c r="A3" s="8" t="s">
        <v>63</v>
      </c>
      <c r="B3" t="s">
        <v>75</v>
      </c>
    </row>
    <row r="4" spans="1:2" x14ac:dyDescent="0.25">
      <c r="A4" s="9" t="s">
        <v>64</v>
      </c>
      <c r="B4" s="1">
        <v>3</v>
      </c>
    </row>
    <row r="5" spans="1:2" x14ac:dyDescent="0.25">
      <c r="A5" s="9" t="s">
        <v>65</v>
      </c>
      <c r="B5" s="1">
        <v>4</v>
      </c>
    </row>
    <row r="6" spans="1:2" x14ac:dyDescent="0.25">
      <c r="A6" s="9" t="s">
        <v>66</v>
      </c>
      <c r="B6" s="1">
        <v>8</v>
      </c>
    </row>
    <row r="7" spans="1:2" x14ac:dyDescent="0.25">
      <c r="A7" s="9" t="s">
        <v>67</v>
      </c>
      <c r="B7" s="1">
        <v>4</v>
      </c>
    </row>
    <row r="8" spans="1:2" x14ac:dyDescent="0.25">
      <c r="A8" s="9" t="s">
        <v>68</v>
      </c>
      <c r="B8" s="1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1"/>
  <sheetViews>
    <sheetView tabSelected="1" topLeftCell="H1" workbookViewId="0">
      <selection activeCell="Y55" sqref="Y55"/>
    </sheetView>
  </sheetViews>
  <sheetFormatPr defaultRowHeight="15" x14ac:dyDescent="0.25"/>
  <cols>
    <col min="1" max="1" width="14.42578125" customWidth="1"/>
    <col min="2" max="5" width="15.140625" customWidth="1"/>
    <col min="7" max="8" width="15" customWidth="1"/>
    <col min="9" max="9" width="10.7109375" customWidth="1"/>
    <col min="11" max="11" width="16.140625" customWidth="1"/>
    <col min="12" max="25" width="14.140625" customWidth="1"/>
    <col min="26" max="26" width="14.42578125" customWidth="1"/>
  </cols>
  <sheetData>
    <row r="1" spans="1:26" x14ac:dyDescent="0.25">
      <c r="A1" t="s">
        <v>55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72</v>
      </c>
      <c r="J1" t="s">
        <v>60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86</v>
      </c>
      <c r="V1" t="s">
        <v>87</v>
      </c>
      <c r="W1" t="s">
        <v>88</v>
      </c>
      <c r="X1" t="s">
        <v>89</v>
      </c>
      <c r="Y1" t="s">
        <v>90</v>
      </c>
      <c r="Z1" t="s">
        <v>94</v>
      </c>
    </row>
    <row r="2" spans="1:26" x14ac:dyDescent="0.25">
      <c r="A2" s="2" t="s">
        <v>5</v>
      </c>
      <c r="B2" s="3">
        <v>1415007</v>
      </c>
      <c r="C2" s="3">
        <v>1397195</v>
      </c>
      <c r="D2" s="3">
        <v>1499070</v>
      </c>
      <c r="E2" s="4">
        <v>1481105</v>
      </c>
      <c r="F2" t="str">
        <f>RIGHT(A2,1)</f>
        <v>D</v>
      </c>
      <c r="G2">
        <f>B2+C2</f>
        <v>2812202</v>
      </c>
      <c r="H2">
        <f>D2+E2</f>
        <v>2980175</v>
      </c>
      <c r="I2">
        <f>IF(AND(B2 &lt; D2,C2 &lt; E2) = TRUE,1,0)</f>
        <v>1</v>
      </c>
      <c r="J2" t="str">
        <f>RIGHT(A2,1)</f>
        <v>D</v>
      </c>
      <c r="K2">
        <f>ROUNDDOWN(H2 / G2,4)</f>
        <v>1.0597000000000001</v>
      </c>
      <c r="L2">
        <f>G2</f>
        <v>2812202</v>
      </c>
      <c r="M2">
        <f>H2</f>
        <v>2980175</v>
      </c>
      <c r="N2">
        <f>IF($L2 * 2 &gt; M2,ROUNDDOWN(M2 * $K2,0),M2)</f>
        <v>3158091</v>
      </c>
      <c r="O2">
        <f t="shared" ref="O2:Y2" si="0">IF($L2 * 2 &gt; N2,ROUNDDOWN(N2 * $K2,0),N2)</f>
        <v>3346629</v>
      </c>
      <c r="P2">
        <f t="shared" si="0"/>
        <v>3546422</v>
      </c>
      <c r="Q2">
        <f t="shared" si="0"/>
        <v>3758143</v>
      </c>
      <c r="R2">
        <f t="shared" si="0"/>
        <v>3982504</v>
      </c>
      <c r="S2">
        <f t="shared" si="0"/>
        <v>4220259</v>
      </c>
      <c r="T2">
        <f t="shared" si="0"/>
        <v>4472208</v>
      </c>
      <c r="U2">
        <f t="shared" si="0"/>
        <v>4739198</v>
      </c>
      <c r="V2">
        <f t="shared" si="0"/>
        <v>5022128</v>
      </c>
      <c r="W2">
        <f t="shared" si="0"/>
        <v>5321949</v>
      </c>
      <c r="X2">
        <f t="shared" si="0"/>
        <v>5639669</v>
      </c>
      <c r="Y2">
        <f t="shared" si="0"/>
        <v>5639669</v>
      </c>
      <c r="Z2" t="str">
        <f>IF($L2 * 2 &gt; X2,"NIE","TAK")</f>
        <v>TAK</v>
      </c>
    </row>
    <row r="3" spans="1:26" x14ac:dyDescent="0.25">
      <c r="A3" s="5" t="s">
        <v>6</v>
      </c>
      <c r="B3" s="6">
        <v>1711390</v>
      </c>
      <c r="C3" s="6">
        <v>1641773</v>
      </c>
      <c r="D3" s="6">
        <v>1522030</v>
      </c>
      <c r="E3" s="7">
        <v>1618733</v>
      </c>
      <c r="F3" t="str">
        <f t="shared" ref="F3:F51" si="1">RIGHT(A3,1)</f>
        <v>D</v>
      </c>
      <c r="G3">
        <f t="shared" ref="G3:G51" si="2">B3+C3</f>
        <v>3353163</v>
      </c>
      <c r="H3">
        <f t="shared" ref="H3:H51" si="3">D3+E3</f>
        <v>3140763</v>
      </c>
      <c r="I3">
        <f t="shared" ref="I3:I51" si="4">IF(AND(B3 &lt; D3,C3 &lt; E3) = TRUE,1,0)</f>
        <v>0</v>
      </c>
      <c r="J3" t="str">
        <f t="shared" ref="J3:J51" si="5">RIGHT(A3,1)</f>
        <v>D</v>
      </c>
      <c r="K3">
        <f t="shared" ref="K3:K51" si="6">ROUNDDOWN(H3 / G3,4)</f>
        <v>0.93659999999999999</v>
      </c>
      <c r="L3">
        <f t="shared" ref="L3:L51" si="7">G3</f>
        <v>3353163</v>
      </c>
      <c r="M3">
        <f t="shared" ref="M3:M51" si="8">H3</f>
        <v>3140763</v>
      </c>
      <c r="N3">
        <f t="shared" ref="N3:Y3" si="9">IF($L3 * 2 &gt; M3,ROUNDDOWN(M3 * $K3,0),M3)</f>
        <v>2941638</v>
      </c>
      <c r="O3">
        <f t="shared" si="9"/>
        <v>2755138</v>
      </c>
      <c r="P3">
        <f t="shared" si="9"/>
        <v>2580462</v>
      </c>
      <c r="Q3">
        <f t="shared" si="9"/>
        <v>2416860</v>
      </c>
      <c r="R3">
        <f t="shared" si="9"/>
        <v>2263631</v>
      </c>
      <c r="S3">
        <f t="shared" si="9"/>
        <v>2120116</v>
      </c>
      <c r="T3">
        <f t="shared" si="9"/>
        <v>1985700</v>
      </c>
      <c r="U3">
        <f t="shared" si="9"/>
        <v>1859806</v>
      </c>
      <c r="V3">
        <f t="shared" si="9"/>
        <v>1741894</v>
      </c>
      <c r="W3">
        <f t="shared" si="9"/>
        <v>1631457</v>
      </c>
      <c r="X3">
        <f t="shared" si="9"/>
        <v>1528022</v>
      </c>
      <c r="Y3">
        <f t="shared" si="9"/>
        <v>1431145</v>
      </c>
      <c r="Z3" t="str">
        <f t="shared" ref="Z3:Z51" si="10">IF($L3 * 2 &gt; X3,"NIE","TAK")</f>
        <v>NIE</v>
      </c>
    </row>
    <row r="4" spans="1:26" x14ac:dyDescent="0.25">
      <c r="A4" s="2" t="s">
        <v>7</v>
      </c>
      <c r="B4" s="3">
        <v>1165105</v>
      </c>
      <c r="C4" s="3">
        <v>1278732</v>
      </c>
      <c r="D4" s="3">
        <v>1299953</v>
      </c>
      <c r="E4" s="4">
        <v>1191621</v>
      </c>
      <c r="F4" t="str">
        <f t="shared" si="1"/>
        <v>C</v>
      </c>
      <c r="G4">
        <f t="shared" si="2"/>
        <v>2443837</v>
      </c>
      <c r="H4">
        <f t="shared" si="3"/>
        <v>2491574</v>
      </c>
      <c r="I4">
        <f t="shared" si="4"/>
        <v>0</v>
      </c>
      <c r="J4" t="str">
        <f t="shared" si="5"/>
        <v>C</v>
      </c>
      <c r="K4">
        <f t="shared" si="6"/>
        <v>1.0195000000000001</v>
      </c>
      <c r="L4">
        <f t="shared" si="7"/>
        <v>2443837</v>
      </c>
      <c r="M4">
        <f t="shared" si="8"/>
        <v>2491574</v>
      </c>
      <c r="N4">
        <f t="shared" ref="N4:Y4" si="11">IF($L4 * 2 &gt; M4,ROUNDDOWN(M4 * $K4,0),M4)</f>
        <v>2540159</v>
      </c>
      <c r="O4">
        <f t="shared" si="11"/>
        <v>2589692</v>
      </c>
      <c r="P4">
        <f t="shared" si="11"/>
        <v>2640190</v>
      </c>
      <c r="Q4">
        <f t="shared" si="11"/>
        <v>2691673</v>
      </c>
      <c r="R4">
        <f t="shared" si="11"/>
        <v>2744160</v>
      </c>
      <c r="S4">
        <f t="shared" si="11"/>
        <v>2797671</v>
      </c>
      <c r="T4">
        <f t="shared" si="11"/>
        <v>2852225</v>
      </c>
      <c r="U4">
        <f t="shared" si="11"/>
        <v>2907843</v>
      </c>
      <c r="V4">
        <f t="shared" si="11"/>
        <v>2964545</v>
      </c>
      <c r="W4">
        <f t="shared" si="11"/>
        <v>3022353</v>
      </c>
      <c r="X4">
        <f t="shared" si="11"/>
        <v>3081288</v>
      </c>
      <c r="Y4">
        <f t="shared" si="11"/>
        <v>3141373</v>
      </c>
      <c r="Z4" t="str">
        <f t="shared" si="10"/>
        <v>NIE</v>
      </c>
    </row>
    <row r="5" spans="1:26" x14ac:dyDescent="0.25">
      <c r="A5" s="5" t="s">
        <v>8</v>
      </c>
      <c r="B5" s="6">
        <v>949065</v>
      </c>
      <c r="C5" s="6">
        <v>1026050</v>
      </c>
      <c r="D5" s="6">
        <v>688027</v>
      </c>
      <c r="E5" s="7">
        <v>723233</v>
      </c>
      <c r="F5" t="str">
        <f t="shared" si="1"/>
        <v>D</v>
      </c>
      <c r="G5">
        <f t="shared" si="2"/>
        <v>1975115</v>
      </c>
      <c r="H5">
        <f t="shared" si="3"/>
        <v>1411260</v>
      </c>
      <c r="I5">
        <f t="shared" si="4"/>
        <v>0</v>
      </c>
      <c r="J5" t="str">
        <f t="shared" si="5"/>
        <v>D</v>
      </c>
      <c r="K5">
        <f t="shared" si="6"/>
        <v>0.71450000000000002</v>
      </c>
      <c r="L5">
        <f t="shared" si="7"/>
        <v>1975115</v>
      </c>
      <c r="M5">
        <f t="shared" si="8"/>
        <v>1411260</v>
      </c>
      <c r="N5">
        <f t="shared" ref="N5:Y5" si="12">IF($L5 * 2 &gt; M5,ROUNDDOWN(M5 * $K5,0),M5)</f>
        <v>1008345</v>
      </c>
      <c r="O5">
        <f t="shared" si="12"/>
        <v>720462</v>
      </c>
      <c r="P5">
        <f t="shared" si="12"/>
        <v>514770</v>
      </c>
      <c r="Q5">
        <f t="shared" si="12"/>
        <v>367803</v>
      </c>
      <c r="R5">
        <f t="shared" si="12"/>
        <v>262795</v>
      </c>
      <c r="S5">
        <f t="shared" si="12"/>
        <v>187767</v>
      </c>
      <c r="T5">
        <f t="shared" si="12"/>
        <v>134159</v>
      </c>
      <c r="U5">
        <f t="shared" si="12"/>
        <v>95856</v>
      </c>
      <c r="V5">
        <f t="shared" si="12"/>
        <v>68489</v>
      </c>
      <c r="W5">
        <f t="shared" si="12"/>
        <v>48935</v>
      </c>
      <c r="X5">
        <f t="shared" si="12"/>
        <v>34964</v>
      </c>
      <c r="Y5">
        <f t="shared" si="12"/>
        <v>24981</v>
      </c>
      <c r="Z5" t="str">
        <f t="shared" si="10"/>
        <v>NIE</v>
      </c>
    </row>
    <row r="6" spans="1:26" x14ac:dyDescent="0.25">
      <c r="A6" s="2" t="s">
        <v>9</v>
      </c>
      <c r="B6" s="3">
        <v>2436107</v>
      </c>
      <c r="C6" s="3">
        <v>2228622</v>
      </c>
      <c r="D6" s="3">
        <v>1831600</v>
      </c>
      <c r="E6" s="4">
        <v>1960624</v>
      </c>
      <c r="F6" t="str">
        <f t="shared" si="1"/>
        <v>A</v>
      </c>
      <c r="G6">
        <f t="shared" si="2"/>
        <v>4664729</v>
      </c>
      <c r="H6">
        <f t="shared" si="3"/>
        <v>3792224</v>
      </c>
      <c r="I6">
        <f t="shared" si="4"/>
        <v>0</v>
      </c>
      <c r="J6" t="str">
        <f t="shared" si="5"/>
        <v>A</v>
      </c>
      <c r="K6">
        <f t="shared" si="6"/>
        <v>0.81289999999999996</v>
      </c>
      <c r="L6">
        <f t="shared" si="7"/>
        <v>4664729</v>
      </c>
      <c r="M6">
        <f t="shared" si="8"/>
        <v>3792224</v>
      </c>
      <c r="N6">
        <f t="shared" ref="N6:Y6" si="13">IF($L6 * 2 &gt; M6,ROUNDDOWN(M6 * $K6,0),M6)</f>
        <v>3082698</v>
      </c>
      <c r="O6">
        <f t="shared" si="13"/>
        <v>2505925</v>
      </c>
      <c r="P6">
        <f t="shared" si="13"/>
        <v>2037066</v>
      </c>
      <c r="Q6">
        <f t="shared" si="13"/>
        <v>1655930</v>
      </c>
      <c r="R6">
        <f t="shared" si="13"/>
        <v>1346105</v>
      </c>
      <c r="S6">
        <f t="shared" si="13"/>
        <v>1094248</v>
      </c>
      <c r="T6">
        <f t="shared" si="13"/>
        <v>889514</v>
      </c>
      <c r="U6">
        <f t="shared" si="13"/>
        <v>723085</v>
      </c>
      <c r="V6">
        <f t="shared" si="13"/>
        <v>587795</v>
      </c>
      <c r="W6">
        <f t="shared" si="13"/>
        <v>477818</v>
      </c>
      <c r="X6">
        <f t="shared" si="13"/>
        <v>388418</v>
      </c>
      <c r="Y6">
        <f t="shared" si="13"/>
        <v>315744</v>
      </c>
      <c r="Z6" t="str">
        <f t="shared" si="10"/>
        <v>NIE</v>
      </c>
    </row>
    <row r="7" spans="1:26" x14ac:dyDescent="0.25">
      <c r="A7" s="5" t="s">
        <v>10</v>
      </c>
      <c r="B7" s="6">
        <v>1846928</v>
      </c>
      <c r="C7" s="6">
        <v>1851433</v>
      </c>
      <c r="D7" s="6">
        <v>2125113</v>
      </c>
      <c r="E7" s="7">
        <v>2028635</v>
      </c>
      <c r="F7" t="str">
        <f t="shared" si="1"/>
        <v>D</v>
      </c>
      <c r="G7">
        <f t="shared" si="2"/>
        <v>3698361</v>
      </c>
      <c r="H7">
        <f t="shared" si="3"/>
        <v>4153748</v>
      </c>
      <c r="I7">
        <f t="shared" si="4"/>
        <v>1</v>
      </c>
      <c r="J7" t="str">
        <f t="shared" si="5"/>
        <v>D</v>
      </c>
      <c r="K7">
        <f t="shared" si="6"/>
        <v>1.1231</v>
      </c>
      <c r="L7">
        <f t="shared" si="7"/>
        <v>3698361</v>
      </c>
      <c r="M7">
        <f t="shared" si="8"/>
        <v>4153748</v>
      </c>
      <c r="N7">
        <f t="shared" ref="N7:Y7" si="14">IF($L7 * 2 &gt; M7,ROUNDDOWN(M7 * $K7,0),M7)</f>
        <v>4665074</v>
      </c>
      <c r="O7">
        <f t="shared" si="14"/>
        <v>5239344</v>
      </c>
      <c r="P7">
        <f t="shared" si="14"/>
        <v>5884307</v>
      </c>
      <c r="Q7">
        <f t="shared" si="14"/>
        <v>6608665</v>
      </c>
      <c r="R7">
        <f t="shared" si="14"/>
        <v>7422191</v>
      </c>
      <c r="S7">
        <f t="shared" si="14"/>
        <v>7422191</v>
      </c>
      <c r="T7">
        <f t="shared" si="14"/>
        <v>7422191</v>
      </c>
      <c r="U7">
        <f t="shared" si="14"/>
        <v>7422191</v>
      </c>
      <c r="V7">
        <f t="shared" si="14"/>
        <v>7422191</v>
      </c>
      <c r="W7">
        <f t="shared" si="14"/>
        <v>7422191</v>
      </c>
      <c r="X7">
        <f t="shared" si="14"/>
        <v>7422191</v>
      </c>
      <c r="Y7">
        <f t="shared" si="14"/>
        <v>7422191</v>
      </c>
      <c r="Z7" t="str">
        <f t="shared" si="10"/>
        <v>TAK</v>
      </c>
    </row>
    <row r="8" spans="1:26" x14ac:dyDescent="0.25">
      <c r="A8" s="2" t="s">
        <v>11</v>
      </c>
      <c r="B8" s="3">
        <v>3841577</v>
      </c>
      <c r="C8" s="3">
        <v>3848394</v>
      </c>
      <c r="D8" s="3">
        <v>3595975</v>
      </c>
      <c r="E8" s="4">
        <v>3123039</v>
      </c>
      <c r="F8" t="str">
        <f t="shared" si="1"/>
        <v>B</v>
      </c>
      <c r="G8">
        <f t="shared" si="2"/>
        <v>7689971</v>
      </c>
      <c r="H8">
        <f t="shared" si="3"/>
        <v>6719014</v>
      </c>
      <c r="I8">
        <f t="shared" si="4"/>
        <v>0</v>
      </c>
      <c r="J8" t="str">
        <f t="shared" si="5"/>
        <v>B</v>
      </c>
      <c r="K8">
        <f t="shared" si="6"/>
        <v>0.87370000000000003</v>
      </c>
      <c r="L8">
        <f t="shared" si="7"/>
        <v>7689971</v>
      </c>
      <c r="M8">
        <f t="shared" si="8"/>
        <v>6719014</v>
      </c>
      <c r="N8">
        <f t="shared" ref="N8:Y8" si="15">IF($L8 * 2 &gt; M8,ROUNDDOWN(M8 * $K8,0),M8)</f>
        <v>5870402</v>
      </c>
      <c r="O8">
        <f t="shared" si="15"/>
        <v>5128970</v>
      </c>
      <c r="P8">
        <f t="shared" si="15"/>
        <v>4481181</v>
      </c>
      <c r="Q8">
        <f t="shared" si="15"/>
        <v>3915207</v>
      </c>
      <c r="R8">
        <f t="shared" si="15"/>
        <v>3420716</v>
      </c>
      <c r="S8">
        <f t="shared" si="15"/>
        <v>2988679</v>
      </c>
      <c r="T8">
        <f t="shared" si="15"/>
        <v>2611208</v>
      </c>
      <c r="U8">
        <f t="shared" si="15"/>
        <v>2281412</v>
      </c>
      <c r="V8">
        <f t="shared" si="15"/>
        <v>1993269</v>
      </c>
      <c r="W8">
        <f t="shared" si="15"/>
        <v>1741519</v>
      </c>
      <c r="X8">
        <f t="shared" si="15"/>
        <v>1521565</v>
      </c>
      <c r="Y8">
        <f t="shared" si="15"/>
        <v>1329391</v>
      </c>
      <c r="Z8" t="str">
        <f t="shared" si="10"/>
        <v>NIE</v>
      </c>
    </row>
    <row r="9" spans="1:26" x14ac:dyDescent="0.25">
      <c r="A9" s="5" t="s">
        <v>12</v>
      </c>
      <c r="B9" s="6">
        <v>679557</v>
      </c>
      <c r="C9" s="6">
        <v>655500</v>
      </c>
      <c r="D9" s="6">
        <v>1012012</v>
      </c>
      <c r="E9" s="7">
        <v>1067022</v>
      </c>
      <c r="F9" t="str">
        <f t="shared" si="1"/>
        <v>A</v>
      </c>
      <c r="G9">
        <f t="shared" si="2"/>
        <v>1335057</v>
      </c>
      <c r="H9">
        <f t="shared" si="3"/>
        <v>2079034</v>
      </c>
      <c r="I9">
        <f t="shared" si="4"/>
        <v>1</v>
      </c>
      <c r="J9" t="str">
        <f t="shared" si="5"/>
        <v>A</v>
      </c>
      <c r="K9">
        <f t="shared" si="6"/>
        <v>1.5571999999999999</v>
      </c>
      <c r="L9">
        <f t="shared" si="7"/>
        <v>1335057</v>
      </c>
      <c r="M9">
        <f t="shared" si="8"/>
        <v>2079034</v>
      </c>
      <c r="N9">
        <f t="shared" ref="N9:Y9" si="16">IF($L9 * 2 &gt; M9,ROUNDDOWN(M9 * $K9,0),M9)</f>
        <v>3237471</v>
      </c>
      <c r="O9">
        <f t="shared" si="16"/>
        <v>3237471</v>
      </c>
      <c r="P9">
        <f t="shared" si="16"/>
        <v>3237471</v>
      </c>
      <c r="Q9">
        <f t="shared" si="16"/>
        <v>3237471</v>
      </c>
      <c r="R9">
        <f t="shared" si="16"/>
        <v>3237471</v>
      </c>
      <c r="S9">
        <f t="shared" si="16"/>
        <v>3237471</v>
      </c>
      <c r="T9">
        <f t="shared" si="16"/>
        <v>3237471</v>
      </c>
      <c r="U9">
        <f t="shared" si="16"/>
        <v>3237471</v>
      </c>
      <c r="V9">
        <f t="shared" si="16"/>
        <v>3237471</v>
      </c>
      <c r="W9">
        <f t="shared" si="16"/>
        <v>3237471</v>
      </c>
      <c r="X9">
        <f t="shared" si="16"/>
        <v>3237471</v>
      </c>
      <c r="Y9">
        <f t="shared" si="16"/>
        <v>3237471</v>
      </c>
      <c r="Z9" t="str">
        <f t="shared" si="10"/>
        <v>TAK</v>
      </c>
    </row>
    <row r="10" spans="1:26" x14ac:dyDescent="0.25">
      <c r="A10" s="2" t="s">
        <v>13</v>
      </c>
      <c r="B10" s="3">
        <v>1660998</v>
      </c>
      <c r="C10" s="3">
        <v>1630345</v>
      </c>
      <c r="D10" s="3">
        <v>1130119</v>
      </c>
      <c r="E10" s="4">
        <v>1080238</v>
      </c>
      <c r="F10" t="str">
        <f t="shared" si="1"/>
        <v>C</v>
      </c>
      <c r="G10">
        <f t="shared" si="2"/>
        <v>3291343</v>
      </c>
      <c r="H10">
        <f t="shared" si="3"/>
        <v>2210357</v>
      </c>
      <c r="I10">
        <f t="shared" si="4"/>
        <v>0</v>
      </c>
      <c r="J10" t="str">
        <f t="shared" si="5"/>
        <v>C</v>
      </c>
      <c r="K10">
        <f t="shared" si="6"/>
        <v>0.67149999999999999</v>
      </c>
      <c r="L10">
        <f t="shared" si="7"/>
        <v>3291343</v>
      </c>
      <c r="M10">
        <f t="shared" si="8"/>
        <v>2210357</v>
      </c>
      <c r="N10">
        <f t="shared" ref="N10:Y10" si="17">IF($L10 * 2 &gt; M10,ROUNDDOWN(M10 * $K10,0),M10)</f>
        <v>1484254</v>
      </c>
      <c r="O10">
        <f t="shared" si="17"/>
        <v>996676</v>
      </c>
      <c r="P10">
        <f t="shared" si="17"/>
        <v>669267</v>
      </c>
      <c r="Q10">
        <f t="shared" si="17"/>
        <v>449412</v>
      </c>
      <c r="R10">
        <f t="shared" si="17"/>
        <v>301780</v>
      </c>
      <c r="S10">
        <f t="shared" si="17"/>
        <v>202645</v>
      </c>
      <c r="T10">
        <f t="shared" si="17"/>
        <v>136076</v>
      </c>
      <c r="U10">
        <f t="shared" si="17"/>
        <v>91375</v>
      </c>
      <c r="V10">
        <f t="shared" si="17"/>
        <v>61358</v>
      </c>
      <c r="W10">
        <f t="shared" si="17"/>
        <v>41201</v>
      </c>
      <c r="X10">
        <f t="shared" si="17"/>
        <v>27666</v>
      </c>
      <c r="Y10">
        <f t="shared" si="17"/>
        <v>18577</v>
      </c>
      <c r="Z10" t="str">
        <f t="shared" si="10"/>
        <v>NIE</v>
      </c>
    </row>
    <row r="11" spans="1:26" x14ac:dyDescent="0.25">
      <c r="A11" s="5" t="s">
        <v>14</v>
      </c>
      <c r="B11" s="6">
        <v>1157622</v>
      </c>
      <c r="C11" s="6">
        <v>1182345</v>
      </c>
      <c r="D11" s="6">
        <v>830785</v>
      </c>
      <c r="E11" s="7">
        <v>833779</v>
      </c>
      <c r="F11" t="str">
        <f t="shared" si="1"/>
        <v>C</v>
      </c>
      <c r="G11">
        <f t="shared" si="2"/>
        <v>2339967</v>
      </c>
      <c r="H11">
        <f t="shared" si="3"/>
        <v>1664564</v>
      </c>
      <c r="I11">
        <f t="shared" si="4"/>
        <v>0</v>
      </c>
      <c r="J11" t="str">
        <f t="shared" si="5"/>
        <v>C</v>
      </c>
      <c r="K11">
        <f t="shared" si="6"/>
        <v>0.71130000000000004</v>
      </c>
      <c r="L11">
        <f t="shared" si="7"/>
        <v>2339967</v>
      </c>
      <c r="M11">
        <f t="shared" si="8"/>
        <v>1664564</v>
      </c>
      <c r="N11">
        <f t="shared" ref="N11:Y11" si="18">IF($L11 * 2 &gt; M11,ROUNDDOWN(M11 * $K11,0),M11)</f>
        <v>1184004</v>
      </c>
      <c r="O11">
        <f t="shared" si="18"/>
        <v>842182</v>
      </c>
      <c r="P11">
        <f t="shared" si="18"/>
        <v>599044</v>
      </c>
      <c r="Q11">
        <f t="shared" si="18"/>
        <v>426099</v>
      </c>
      <c r="R11">
        <f t="shared" si="18"/>
        <v>303084</v>
      </c>
      <c r="S11">
        <f t="shared" si="18"/>
        <v>215583</v>
      </c>
      <c r="T11">
        <f t="shared" si="18"/>
        <v>153344</v>
      </c>
      <c r="U11">
        <f t="shared" si="18"/>
        <v>109073</v>
      </c>
      <c r="V11">
        <f t="shared" si="18"/>
        <v>77583</v>
      </c>
      <c r="W11">
        <f t="shared" si="18"/>
        <v>55184</v>
      </c>
      <c r="X11">
        <f t="shared" si="18"/>
        <v>39252</v>
      </c>
      <c r="Y11">
        <f t="shared" si="18"/>
        <v>27919</v>
      </c>
      <c r="Z11" t="str">
        <f t="shared" si="10"/>
        <v>NIE</v>
      </c>
    </row>
    <row r="12" spans="1:26" x14ac:dyDescent="0.25">
      <c r="A12" s="2" t="s">
        <v>15</v>
      </c>
      <c r="B12" s="3">
        <v>1987047</v>
      </c>
      <c r="C12" s="3">
        <v>1996208</v>
      </c>
      <c r="D12" s="3">
        <v>2053892</v>
      </c>
      <c r="E12" s="4">
        <v>1697247</v>
      </c>
      <c r="F12" t="str">
        <f t="shared" si="1"/>
        <v>D</v>
      </c>
      <c r="G12">
        <f t="shared" si="2"/>
        <v>3983255</v>
      </c>
      <c r="H12">
        <f t="shared" si="3"/>
        <v>3751139</v>
      </c>
      <c r="I12">
        <f t="shared" si="4"/>
        <v>0</v>
      </c>
      <c r="J12" t="str">
        <f t="shared" si="5"/>
        <v>D</v>
      </c>
      <c r="K12">
        <f t="shared" si="6"/>
        <v>0.94169999999999998</v>
      </c>
      <c r="L12">
        <f t="shared" si="7"/>
        <v>3983255</v>
      </c>
      <c r="M12">
        <f t="shared" si="8"/>
        <v>3751139</v>
      </c>
      <c r="N12">
        <f t="shared" ref="N12:Y12" si="19">IF($L12 * 2 &gt; M12,ROUNDDOWN(M12 * $K12,0),M12)</f>
        <v>3532447</v>
      </c>
      <c r="O12">
        <f t="shared" si="19"/>
        <v>3326505</v>
      </c>
      <c r="P12">
        <f t="shared" si="19"/>
        <v>3132569</v>
      </c>
      <c r="Q12">
        <f t="shared" si="19"/>
        <v>2949940</v>
      </c>
      <c r="R12">
        <f t="shared" si="19"/>
        <v>2777958</v>
      </c>
      <c r="S12">
        <f t="shared" si="19"/>
        <v>2616003</v>
      </c>
      <c r="T12">
        <f t="shared" si="19"/>
        <v>2463490</v>
      </c>
      <c r="U12">
        <f t="shared" si="19"/>
        <v>2319868</v>
      </c>
      <c r="V12">
        <f t="shared" si="19"/>
        <v>2184619</v>
      </c>
      <c r="W12">
        <f t="shared" si="19"/>
        <v>2057255</v>
      </c>
      <c r="X12">
        <f t="shared" si="19"/>
        <v>1937317</v>
      </c>
      <c r="Y12">
        <f t="shared" si="19"/>
        <v>1824371</v>
      </c>
      <c r="Z12" t="str">
        <f t="shared" si="10"/>
        <v>NIE</v>
      </c>
    </row>
    <row r="13" spans="1:26" x14ac:dyDescent="0.25">
      <c r="A13" s="10" t="s">
        <v>16</v>
      </c>
      <c r="B13" s="6">
        <v>3997724</v>
      </c>
      <c r="C13" s="6">
        <v>3690756</v>
      </c>
      <c r="D13" s="6">
        <v>4339393</v>
      </c>
      <c r="E13" s="7">
        <v>4639643</v>
      </c>
      <c r="F13" t="str">
        <f t="shared" si="1"/>
        <v>C</v>
      </c>
      <c r="G13">
        <f t="shared" si="2"/>
        <v>7688480</v>
      </c>
      <c r="H13">
        <f t="shared" si="3"/>
        <v>8979036</v>
      </c>
      <c r="I13">
        <f t="shared" si="4"/>
        <v>1</v>
      </c>
      <c r="J13" t="str">
        <f t="shared" si="5"/>
        <v>C</v>
      </c>
      <c r="K13">
        <f t="shared" si="6"/>
        <v>1.1677999999999999</v>
      </c>
      <c r="L13">
        <f t="shared" si="7"/>
        <v>7688480</v>
      </c>
      <c r="M13">
        <f t="shared" si="8"/>
        <v>8979036</v>
      </c>
      <c r="N13">
        <f t="shared" ref="N13:Y13" si="20">IF($L13 * 2 &gt; M13,ROUNDDOWN(M13 * $K13,0),M13)</f>
        <v>10485718</v>
      </c>
      <c r="O13">
        <f t="shared" si="20"/>
        <v>12245221</v>
      </c>
      <c r="P13">
        <f t="shared" si="20"/>
        <v>14299969</v>
      </c>
      <c r="Q13">
        <f t="shared" si="20"/>
        <v>16699503</v>
      </c>
      <c r="R13">
        <f t="shared" si="20"/>
        <v>16699503</v>
      </c>
      <c r="S13">
        <f t="shared" si="20"/>
        <v>16699503</v>
      </c>
      <c r="T13">
        <f t="shared" si="20"/>
        <v>16699503</v>
      </c>
      <c r="U13">
        <f t="shared" si="20"/>
        <v>16699503</v>
      </c>
      <c r="V13">
        <f t="shared" si="20"/>
        <v>16699503</v>
      </c>
      <c r="W13">
        <f t="shared" si="20"/>
        <v>16699503</v>
      </c>
      <c r="X13">
        <f t="shared" si="20"/>
        <v>16699503</v>
      </c>
      <c r="Y13">
        <f t="shared" si="20"/>
        <v>16699503</v>
      </c>
      <c r="Z13" t="str">
        <f t="shared" si="10"/>
        <v>TAK</v>
      </c>
    </row>
    <row r="14" spans="1:26" x14ac:dyDescent="0.25">
      <c r="A14" s="2" t="s">
        <v>17</v>
      </c>
      <c r="B14" s="3">
        <v>996113</v>
      </c>
      <c r="C14" s="3">
        <v>964279</v>
      </c>
      <c r="D14" s="3">
        <v>1012487</v>
      </c>
      <c r="E14" s="4">
        <v>1128940</v>
      </c>
      <c r="F14" t="str">
        <f t="shared" si="1"/>
        <v>A</v>
      </c>
      <c r="G14">
        <f t="shared" si="2"/>
        <v>1960392</v>
      </c>
      <c r="H14">
        <f t="shared" si="3"/>
        <v>2141427</v>
      </c>
      <c r="I14">
        <f t="shared" si="4"/>
        <v>1</v>
      </c>
      <c r="J14" t="str">
        <f t="shared" si="5"/>
        <v>A</v>
      </c>
      <c r="K14">
        <f t="shared" si="6"/>
        <v>1.0923</v>
      </c>
      <c r="L14">
        <f t="shared" si="7"/>
        <v>1960392</v>
      </c>
      <c r="M14">
        <f t="shared" si="8"/>
        <v>2141427</v>
      </c>
      <c r="N14">
        <f t="shared" ref="N14:Y14" si="21">IF($L14 * 2 &gt; M14,ROUNDDOWN(M14 * $K14,0),M14)</f>
        <v>2339080</v>
      </c>
      <c r="O14">
        <f t="shared" si="21"/>
        <v>2554977</v>
      </c>
      <c r="P14">
        <f t="shared" si="21"/>
        <v>2790801</v>
      </c>
      <c r="Q14">
        <f t="shared" si="21"/>
        <v>3048391</v>
      </c>
      <c r="R14">
        <f t="shared" si="21"/>
        <v>3329757</v>
      </c>
      <c r="S14">
        <f t="shared" si="21"/>
        <v>3637093</v>
      </c>
      <c r="T14">
        <f t="shared" si="21"/>
        <v>3972796</v>
      </c>
      <c r="U14">
        <f t="shared" si="21"/>
        <v>3972796</v>
      </c>
      <c r="V14">
        <f t="shared" si="21"/>
        <v>3972796</v>
      </c>
      <c r="W14">
        <f t="shared" si="21"/>
        <v>3972796</v>
      </c>
      <c r="X14">
        <f t="shared" si="21"/>
        <v>3972796</v>
      </c>
      <c r="Y14">
        <f t="shared" si="21"/>
        <v>3972796</v>
      </c>
      <c r="Z14" t="str">
        <f t="shared" si="10"/>
        <v>TAK</v>
      </c>
    </row>
    <row r="15" spans="1:26" x14ac:dyDescent="0.25">
      <c r="A15" s="5" t="s">
        <v>18</v>
      </c>
      <c r="B15" s="6">
        <v>1143634</v>
      </c>
      <c r="C15" s="6">
        <v>1033836</v>
      </c>
      <c r="D15" s="6">
        <v>909534</v>
      </c>
      <c r="E15" s="7">
        <v>856349</v>
      </c>
      <c r="F15" t="str">
        <f t="shared" si="1"/>
        <v>A</v>
      </c>
      <c r="G15">
        <f t="shared" si="2"/>
        <v>2177470</v>
      </c>
      <c r="H15">
        <f t="shared" si="3"/>
        <v>1765883</v>
      </c>
      <c r="I15">
        <f t="shared" si="4"/>
        <v>0</v>
      </c>
      <c r="J15" t="str">
        <f t="shared" si="5"/>
        <v>A</v>
      </c>
      <c r="K15">
        <f t="shared" si="6"/>
        <v>0.81089999999999995</v>
      </c>
      <c r="L15">
        <f t="shared" si="7"/>
        <v>2177470</v>
      </c>
      <c r="M15">
        <f t="shared" si="8"/>
        <v>1765883</v>
      </c>
      <c r="N15">
        <f t="shared" ref="N15:Y15" si="22">IF($L15 * 2 &gt; M15,ROUNDDOWN(M15 * $K15,0),M15)</f>
        <v>1431954</v>
      </c>
      <c r="O15">
        <f t="shared" si="22"/>
        <v>1161171</v>
      </c>
      <c r="P15">
        <f t="shared" si="22"/>
        <v>941593</v>
      </c>
      <c r="Q15">
        <f t="shared" si="22"/>
        <v>763537</v>
      </c>
      <c r="R15">
        <f t="shared" si="22"/>
        <v>619152</v>
      </c>
      <c r="S15">
        <f t="shared" si="22"/>
        <v>502070</v>
      </c>
      <c r="T15">
        <f t="shared" si="22"/>
        <v>407128</v>
      </c>
      <c r="U15">
        <f t="shared" si="22"/>
        <v>330140</v>
      </c>
      <c r="V15">
        <f t="shared" si="22"/>
        <v>267710</v>
      </c>
      <c r="W15">
        <f t="shared" si="22"/>
        <v>217086</v>
      </c>
      <c r="X15">
        <f t="shared" si="22"/>
        <v>176035</v>
      </c>
      <c r="Y15">
        <f t="shared" si="22"/>
        <v>142746</v>
      </c>
      <c r="Z15" t="str">
        <f t="shared" si="10"/>
        <v>NIE</v>
      </c>
    </row>
    <row r="16" spans="1:26" x14ac:dyDescent="0.25">
      <c r="A16" s="2" t="s">
        <v>19</v>
      </c>
      <c r="B16" s="3">
        <v>2549276</v>
      </c>
      <c r="C16" s="3">
        <v>2584751</v>
      </c>
      <c r="D16" s="3">
        <v>2033079</v>
      </c>
      <c r="E16" s="4">
        <v>2066918</v>
      </c>
      <c r="F16" t="str">
        <f t="shared" si="1"/>
        <v>A</v>
      </c>
      <c r="G16">
        <f t="shared" si="2"/>
        <v>5134027</v>
      </c>
      <c r="H16">
        <f t="shared" si="3"/>
        <v>4099997</v>
      </c>
      <c r="I16">
        <f t="shared" si="4"/>
        <v>0</v>
      </c>
      <c r="J16" t="str">
        <f t="shared" si="5"/>
        <v>A</v>
      </c>
      <c r="K16">
        <f t="shared" si="6"/>
        <v>0.79849999999999999</v>
      </c>
      <c r="L16">
        <f t="shared" si="7"/>
        <v>5134027</v>
      </c>
      <c r="M16">
        <f t="shared" si="8"/>
        <v>4099997</v>
      </c>
      <c r="N16">
        <f t="shared" ref="N16:Y16" si="23">IF($L16 * 2 &gt; M16,ROUNDDOWN(M16 * $K16,0),M16)</f>
        <v>3273847</v>
      </c>
      <c r="O16">
        <f t="shared" si="23"/>
        <v>2614166</v>
      </c>
      <c r="P16">
        <f t="shared" si="23"/>
        <v>2087411</v>
      </c>
      <c r="Q16">
        <f t="shared" si="23"/>
        <v>1666797</v>
      </c>
      <c r="R16">
        <f t="shared" si="23"/>
        <v>1330937</v>
      </c>
      <c r="S16">
        <f t="shared" si="23"/>
        <v>1062753</v>
      </c>
      <c r="T16">
        <f t="shared" si="23"/>
        <v>848608</v>
      </c>
      <c r="U16">
        <f t="shared" si="23"/>
        <v>677613</v>
      </c>
      <c r="V16">
        <f t="shared" si="23"/>
        <v>541073</v>
      </c>
      <c r="W16">
        <f t="shared" si="23"/>
        <v>432046</v>
      </c>
      <c r="X16">
        <f t="shared" si="23"/>
        <v>344988</v>
      </c>
      <c r="Y16">
        <f t="shared" si="23"/>
        <v>275472</v>
      </c>
      <c r="Z16" t="str">
        <f t="shared" si="10"/>
        <v>NIE</v>
      </c>
    </row>
    <row r="17" spans="1:26" x14ac:dyDescent="0.25">
      <c r="A17" s="5" t="s">
        <v>20</v>
      </c>
      <c r="B17" s="6">
        <v>1367212</v>
      </c>
      <c r="C17" s="6">
        <v>1361389</v>
      </c>
      <c r="D17" s="6">
        <v>1572320</v>
      </c>
      <c r="E17" s="7">
        <v>1836258</v>
      </c>
      <c r="F17" t="str">
        <f t="shared" si="1"/>
        <v>C</v>
      </c>
      <c r="G17">
        <f t="shared" si="2"/>
        <v>2728601</v>
      </c>
      <c r="H17">
        <f t="shared" si="3"/>
        <v>3408578</v>
      </c>
      <c r="I17">
        <f t="shared" si="4"/>
        <v>1</v>
      </c>
      <c r="J17" t="str">
        <f t="shared" si="5"/>
        <v>C</v>
      </c>
      <c r="K17">
        <f t="shared" si="6"/>
        <v>1.2492000000000001</v>
      </c>
      <c r="L17">
        <f t="shared" si="7"/>
        <v>2728601</v>
      </c>
      <c r="M17">
        <f t="shared" si="8"/>
        <v>3408578</v>
      </c>
      <c r="N17">
        <f t="shared" ref="N17:Y17" si="24">IF($L17 * 2 &gt; M17,ROUNDDOWN(M17 * $K17,0),M17)</f>
        <v>4257995</v>
      </c>
      <c r="O17">
        <f t="shared" si="24"/>
        <v>5319087</v>
      </c>
      <c r="P17">
        <f t="shared" si="24"/>
        <v>6644603</v>
      </c>
      <c r="Q17">
        <f t="shared" si="24"/>
        <v>6644603</v>
      </c>
      <c r="R17">
        <f t="shared" si="24"/>
        <v>6644603</v>
      </c>
      <c r="S17">
        <f t="shared" si="24"/>
        <v>6644603</v>
      </c>
      <c r="T17">
        <f t="shared" si="24"/>
        <v>6644603</v>
      </c>
      <c r="U17">
        <f t="shared" si="24"/>
        <v>6644603</v>
      </c>
      <c r="V17">
        <f t="shared" si="24"/>
        <v>6644603</v>
      </c>
      <c r="W17">
        <f t="shared" si="24"/>
        <v>6644603</v>
      </c>
      <c r="X17">
        <f t="shared" si="24"/>
        <v>6644603</v>
      </c>
      <c r="Y17">
        <f t="shared" si="24"/>
        <v>6644603</v>
      </c>
      <c r="Z17" t="str">
        <f t="shared" si="10"/>
        <v>TAK</v>
      </c>
    </row>
    <row r="18" spans="1:26" x14ac:dyDescent="0.25">
      <c r="A18" s="2" t="s">
        <v>21</v>
      </c>
      <c r="B18" s="3">
        <v>2567464</v>
      </c>
      <c r="C18" s="3">
        <v>2441857</v>
      </c>
      <c r="D18" s="3">
        <v>1524132</v>
      </c>
      <c r="E18" s="4">
        <v>1496810</v>
      </c>
      <c r="F18" t="str">
        <f t="shared" si="1"/>
        <v>A</v>
      </c>
      <c r="G18">
        <f t="shared" si="2"/>
        <v>5009321</v>
      </c>
      <c r="H18">
        <f t="shared" si="3"/>
        <v>3020942</v>
      </c>
      <c r="I18">
        <f t="shared" si="4"/>
        <v>0</v>
      </c>
      <c r="J18" t="str">
        <f t="shared" si="5"/>
        <v>A</v>
      </c>
      <c r="K18">
        <f t="shared" si="6"/>
        <v>0.60299999999999998</v>
      </c>
      <c r="L18">
        <f t="shared" si="7"/>
        <v>5009321</v>
      </c>
      <c r="M18">
        <f t="shared" si="8"/>
        <v>3020942</v>
      </c>
      <c r="N18">
        <f t="shared" ref="N18:Y18" si="25">IF($L18 * 2 &gt; M18,ROUNDDOWN(M18 * $K18,0),M18)</f>
        <v>1821628</v>
      </c>
      <c r="O18">
        <f t="shared" si="25"/>
        <v>1098441</v>
      </c>
      <c r="P18">
        <f t="shared" si="25"/>
        <v>662359</v>
      </c>
      <c r="Q18">
        <f t="shared" si="25"/>
        <v>399402</v>
      </c>
      <c r="R18">
        <f t="shared" si="25"/>
        <v>240839</v>
      </c>
      <c r="S18">
        <f t="shared" si="25"/>
        <v>145225</v>
      </c>
      <c r="T18">
        <f t="shared" si="25"/>
        <v>87570</v>
      </c>
      <c r="U18">
        <f t="shared" si="25"/>
        <v>52804</v>
      </c>
      <c r="V18">
        <f t="shared" si="25"/>
        <v>31840</v>
      </c>
      <c r="W18">
        <f t="shared" si="25"/>
        <v>19199</v>
      </c>
      <c r="X18">
        <f t="shared" si="25"/>
        <v>11576</v>
      </c>
      <c r="Y18">
        <f t="shared" si="25"/>
        <v>6980</v>
      </c>
      <c r="Z18" t="str">
        <f t="shared" si="10"/>
        <v>NIE</v>
      </c>
    </row>
    <row r="19" spans="1:26" x14ac:dyDescent="0.25">
      <c r="A19" s="5" t="s">
        <v>22</v>
      </c>
      <c r="B19" s="6">
        <v>1334060</v>
      </c>
      <c r="C19" s="6">
        <v>1395231</v>
      </c>
      <c r="D19" s="6">
        <v>578655</v>
      </c>
      <c r="E19" s="7">
        <v>677663</v>
      </c>
      <c r="F19" t="str">
        <f t="shared" si="1"/>
        <v>D</v>
      </c>
      <c r="G19">
        <f t="shared" si="2"/>
        <v>2729291</v>
      </c>
      <c r="H19">
        <f t="shared" si="3"/>
        <v>1256318</v>
      </c>
      <c r="I19">
        <f t="shared" si="4"/>
        <v>0</v>
      </c>
      <c r="J19" t="str">
        <f t="shared" si="5"/>
        <v>D</v>
      </c>
      <c r="K19">
        <f t="shared" si="6"/>
        <v>0.46029999999999999</v>
      </c>
      <c r="L19">
        <f t="shared" si="7"/>
        <v>2729291</v>
      </c>
      <c r="M19">
        <f t="shared" si="8"/>
        <v>1256318</v>
      </c>
      <c r="N19">
        <f t="shared" ref="N19:Y19" si="26">IF($L19 * 2 &gt; M19,ROUNDDOWN(M19 * $K19,0),M19)</f>
        <v>578283</v>
      </c>
      <c r="O19">
        <f t="shared" si="26"/>
        <v>266183</v>
      </c>
      <c r="P19">
        <f t="shared" si="26"/>
        <v>122524</v>
      </c>
      <c r="Q19">
        <f t="shared" si="26"/>
        <v>56397</v>
      </c>
      <c r="R19">
        <f t="shared" si="26"/>
        <v>25959</v>
      </c>
      <c r="S19">
        <f t="shared" si="26"/>
        <v>11948</v>
      </c>
      <c r="T19">
        <f t="shared" si="26"/>
        <v>5499</v>
      </c>
      <c r="U19">
        <f t="shared" si="26"/>
        <v>2531</v>
      </c>
      <c r="V19">
        <f t="shared" si="26"/>
        <v>1165</v>
      </c>
      <c r="W19">
        <f t="shared" si="26"/>
        <v>536</v>
      </c>
      <c r="X19">
        <f t="shared" si="26"/>
        <v>246</v>
      </c>
      <c r="Y19">
        <f t="shared" si="26"/>
        <v>113</v>
      </c>
      <c r="Z19" t="str">
        <f t="shared" si="10"/>
        <v>NIE</v>
      </c>
    </row>
    <row r="20" spans="1:26" x14ac:dyDescent="0.25">
      <c r="A20" s="2" t="s">
        <v>23</v>
      </c>
      <c r="B20" s="3">
        <v>2976209</v>
      </c>
      <c r="C20" s="3">
        <v>3199665</v>
      </c>
      <c r="D20" s="3">
        <v>1666477</v>
      </c>
      <c r="E20" s="4">
        <v>1759240</v>
      </c>
      <c r="F20" t="str">
        <f t="shared" si="1"/>
        <v>C</v>
      </c>
      <c r="G20">
        <f t="shared" si="2"/>
        <v>6175874</v>
      </c>
      <c r="H20">
        <f t="shared" si="3"/>
        <v>3425717</v>
      </c>
      <c r="I20">
        <f t="shared" si="4"/>
        <v>0</v>
      </c>
      <c r="J20" t="str">
        <f t="shared" si="5"/>
        <v>C</v>
      </c>
      <c r="K20">
        <f t="shared" si="6"/>
        <v>0.55459999999999998</v>
      </c>
      <c r="L20">
        <f t="shared" si="7"/>
        <v>6175874</v>
      </c>
      <c r="M20">
        <f t="shared" si="8"/>
        <v>3425717</v>
      </c>
      <c r="N20">
        <f t="shared" ref="N20:Y20" si="27">IF($L20 * 2 &gt; M20,ROUNDDOWN(M20 * $K20,0),M20)</f>
        <v>1899902</v>
      </c>
      <c r="O20">
        <f t="shared" si="27"/>
        <v>1053685</v>
      </c>
      <c r="P20">
        <f t="shared" si="27"/>
        <v>584373</v>
      </c>
      <c r="Q20">
        <f t="shared" si="27"/>
        <v>324093</v>
      </c>
      <c r="R20">
        <f t="shared" si="27"/>
        <v>179741</v>
      </c>
      <c r="S20">
        <f t="shared" si="27"/>
        <v>99684</v>
      </c>
      <c r="T20">
        <f t="shared" si="27"/>
        <v>55284</v>
      </c>
      <c r="U20">
        <f t="shared" si="27"/>
        <v>30660</v>
      </c>
      <c r="V20">
        <f t="shared" si="27"/>
        <v>17004</v>
      </c>
      <c r="W20">
        <f t="shared" si="27"/>
        <v>9430</v>
      </c>
      <c r="X20">
        <f t="shared" si="27"/>
        <v>5229</v>
      </c>
      <c r="Y20">
        <f t="shared" si="27"/>
        <v>2900</v>
      </c>
      <c r="Z20" t="str">
        <f t="shared" si="10"/>
        <v>NIE</v>
      </c>
    </row>
    <row r="21" spans="1:26" x14ac:dyDescent="0.25">
      <c r="A21" s="5" t="s">
        <v>24</v>
      </c>
      <c r="B21" s="6">
        <v>1443351</v>
      </c>
      <c r="C21" s="6">
        <v>1565539</v>
      </c>
      <c r="D21" s="6">
        <v>1355276</v>
      </c>
      <c r="E21" s="7">
        <v>1423414</v>
      </c>
      <c r="F21" t="str">
        <f t="shared" si="1"/>
        <v>C</v>
      </c>
      <c r="G21">
        <f t="shared" si="2"/>
        <v>3008890</v>
      </c>
      <c r="H21">
        <f t="shared" si="3"/>
        <v>2778690</v>
      </c>
      <c r="I21">
        <f t="shared" si="4"/>
        <v>0</v>
      </c>
      <c r="J21" t="str">
        <f t="shared" si="5"/>
        <v>C</v>
      </c>
      <c r="K21">
        <f t="shared" si="6"/>
        <v>0.9234</v>
      </c>
      <c r="L21">
        <f t="shared" si="7"/>
        <v>3008890</v>
      </c>
      <c r="M21">
        <f t="shared" si="8"/>
        <v>2778690</v>
      </c>
      <c r="N21">
        <f t="shared" ref="N21:Y21" si="28">IF($L21 * 2 &gt; M21,ROUNDDOWN(M21 * $K21,0),M21)</f>
        <v>2565842</v>
      </c>
      <c r="O21">
        <f t="shared" si="28"/>
        <v>2369298</v>
      </c>
      <c r="P21">
        <f t="shared" si="28"/>
        <v>2187809</v>
      </c>
      <c r="Q21">
        <f t="shared" si="28"/>
        <v>2020222</v>
      </c>
      <c r="R21">
        <f t="shared" si="28"/>
        <v>1865472</v>
      </c>
      <c r="S21">
        <f t="shared" si="28"/>
        <v>1722576</v>
      </c>
      <c r="T21">
        <f t="shared" si="28"/>
        <v>1590626</v>
      </c>
      <c r="U21">
        <f t="shared" si="28"/>
        <v>1468784</v>
      </c>
      <c r="V21">
        <f t="shared" si="28"/>
        <v>1356275</v>
      </c>
      <c r="W21">
        <f t="shared" si="28"/>
        <v>1252384</v>
      </c>
      <c r="X21">
        <f t="shared" si="28"/>
        <v>1156451</v>
      </c>
      <c r="Y21">
        <f t="shared" si="28"/>
        <v>1067866</v>
      </c>
      <c r="Z21" t="str">
        <f t="shared" si="10"/>
        <v>NIE</v>
      </c>
    </row>
    <row r="22" spans="1:26" x14ac:dyDescent="0.25">
      <c r="A22" s="2" t="s">
        <v>25</v>
      </c>
      <c r="B22" s="3">
        <v>2486640</v>
      </c>
      <c r="C22" s="3">
        <v>2265936</v>
      </c>
      <c r="D22" s="3">
        <v>297424</v>
      </c>
      <c r="E22" s="4">
        <v>274759</v>
      </c>
      <c r="F22" t="str">
        <f t="shared" si="1"/>
        <v>A</v>
      </c>
      <c r="G22">
        <f t="shared" si="2"/>
        <v>4752576</v>
      </c>
      <c r="H22">
        <f t="shared" si="3"/>
        <v>572183</v>
      </c>
      <c r="I22">
        <f t="shared" si="4"/>
        <v>0</v>
      </c>
      <c r="J22" t="str">
        <f t="shared" si="5"/>
        <v>A</v>
      </c>
      <c r="K22">
        <f t="shared" si="6"/>
        <v>0.1203</v>
      </c>
      <c r="L22">
        <f t="shared" si="7"/>
        <v>4752576</v>
      </c>
      <c r="M22">
        <f t="shared" si="8"/>
        <v>572183</v>
      </c>
      <c r="N22">
        <f t="shared" ref="N22:Y22" si="29">IF($L22 * 2 &gt; M22,ROUNDDOWN(M22 * $K22,0),M22)</f>
        <v>68833</v>
      </c>
      <c r="O22">
        <f t="shared" si="29"/>
        <v>8280</v>
      </c>
      <c r="P22">
        <f t="shared" si="29"/>
        <v>996</v>
      </c>
      <c r="Q22">
        <f t="shared" si="29"/>
        <v>119</v>
      </c>
      <c r="R22">
        <f t="shared" si="29"/>
        <v>14</v>
      </c>
      <c r="S22">
        <f t="shared" si="29"/>
        <v>1</v>
      </c>
      <c r="T22">
        <f t="shared" si="29"/>
        <v>0</v>
      </c>
      <c r="U22">
        <f t="shared" si="29"/>
        <v>0</v>
      </c>
      <c r="V22">
        <f t="shared" si="29"/>
        <v>0</v>
      </c>
      <c r="W22">
        <f t="shared" si="29"/>
        <v>0</v>
      </c>
      <c r="X22">
        <f t="shared" si="29"/>
        <v>0</v>
      </c>
      <c r="Y22">
        <f t="shared" si="29"/>
        <v>0</v>
      </c>
      <c r="Z22" t="str">
        <f t="shared" si="10"/>
        <v>NIE</v>
      </c>
    </row>
    <row r="23" spans="1:26" x14ac:dyDescent="0.25">
      <c r="A23" s="5" t="s">
        <v>26</v>
      </c>
      <c r="B23" s="6">
        <v>685438</v>
      </c>
      <c r="C23" s="6">
        <v>749124</v>
      </c>
      <c r="D23" s="6">
        <v>2697677</v>
      </c>
      <c r="E23" s="7">
        <v>2821550</v>
      </c>
      <c r="F23" t="str">
        <f t="shared" si="1"/>
        <v>B</v>
      </c>
      <c r="G23">
        <f t="shared" si="2"/>
        <v>1434562</v>
      </c>
      <c r="H23">
        <f t="shared" si="3"/>
        <v>5519227</v>
      </c>
      <c r="I23">
        <f t="shared" si="4"/>
        <v>1</v>
      </c>
      <c r="J23" t="str">
        <f t="shared" si="5"/>
        <v>B</v>
      </c>
      <c r="K23">
        <f t="shared" si="6"/>
        <v>3.8473000000000002</v>
      </c>
      <c r="L23">
        <f t="shared" si="7"/>
        <v>1434562</v>
      </c>
      <c r="M23">
        <f t="shared" si="8"/>
        <v>5519227</v>
      </c>
      <c r="N23">
        <f t="shared" ref="N23:Y23" si="30">IF($L23 * 2 &gt; M23,ROUNDDOWN(M23 * $K23,0),M23)</f>
        <v>5519227</v>
      </c>
      <c r="O23">
        <f t="shared" si="30"/>
        <v>5519227</v>
      </c>
      <c r="P23">
        <f t="shared" si="30"/>
        <v>5519227</v>
      </c>
      <c r="Q23">
        <f t="shared" si="30"/>
        <v>5519227</v>
      </c>
      <c r="R23">
        <f t="shared" si="30"/>
        <v>5519227</v>
      </c>
      <c r="S23">
        <f t="shared" si="30"/>
        <v>5519227</v>
      </c>
      <c r="T23">
        <f t="shared" si="30"/>
        <v>5519227</v>
      </c>
      <c r="U23">
        <f t="shared" si="30"/>
        <v>5519227</v>
      </c>
      <c r="V23">
        <f t="shared" si="30"/>
        <v>5519227</v>
      </c>
      <c r="W23">
        <f t="shared" si="30"/>
        <v>5519227</v>
      </c>
      <c r="X23">
        <f t="shared" si="30"/>
        <v>5519227</v>
      </c>
      <c r="Y23">
        <f t="shared" si="30"/>
        <v>5519227</v>
      </c>
      <c r="Z23" t="str">
        <f t="shared" si="10"/>
        <v>TAK</v>
      </c>
    </row>
    <row r="24" spans="1:26" x14ac:dyDescent="0.25">
      <c r="A24" s="2" t="s">
        <v>27</v>
      </c>
      <c r="B24" s="3">
        <v>2166753</v>
      </c>
      <c r="C24" s="3">
        <v>2338698</v>
      </c>
      <c r="D24" s="3">
        <v>1681433</v>
      </c>
      <c r="E24" s="4">
        <v>1592443</v>
      </c>
      <c r="F24" t="str">
        <f t="shared" si="1"/>
        <v>B</v>
      </c>
      <c r="G24">
        <f t="shared" si="2"/>
        <v>4505451</v>
      </c>
      <c r="H24">
        <f t="shared" si="3"/>
        <v>3273876</v>
      </c>
      <c r="I24">
        <f t="shared" si="4"/>
        <v>0</v>
      </c>
      <c r="J24" t="str">
        <f t="shared" si="5"/>
        <v>B</v>
      </c>
      <c r="K24">
        <f t="shared" si="6"/>
        <v>0.72660000000000002</v>
      </c>
      <c r="L24">
        <f t="shared" si="7"/>
        <v>4505451</v>
      </c>
      <c r="M24">
        <f t="shared" si="8"/>
        <v>3273876</v>
      </c>
      <c r="N24">
        <f t="shared" ref="N24:Y24" si="31">IF($L24 * 2 &gt; M24,ROUNDDOWN(M24 * $K24,0),M24)</f>
        <v>2378798</v>
      </c>
      <c r="O24">
        <f t="shared" si="31"/>
        <v>1728434</v>
      </c>
      <c r="P24">
        <f t="shared" si="31"/>
        <v>1255880</v>
      </c>
      <c r="Q24">
        <f t="shared" si="31"/>
        <v>912522</v>
      </c>
      <c r="R24">
        <f t="shared" si="31"/>
        <v>663038</v>
      </c>
      <c r="S24">
        <f t="shared" si="31"/>
        <v>481763</v>
      </c>
      <c r="T24">
        <f t="shared" si="31"/>
        <v>350048</v>
      </c>
      <c r="U24">
        <f t="shared" si="31"/>
        <v>254344</v>
      </c>
      <c r="V24">
        <f t="shared" si="31"/>
        <v>184806</v>
      </c>
      <c r="W24">
        <f t="shared" si="31"/>
        <v>134280</v>
      </c>
      <c r="X24">
        <f t="shared" si="31"/>
        <v>97567</v>
      </c>
      <c r="Y24">
        <f t="shared" si="31"/>
        <v>70892</v>
      </c>
      <c r="Z24" t="str">
        <f t="shared" si="10"/>
        <v>NIE</v>
      </c>
    </row>
    <row r="25" spans="1:26" x14ac:dyDescent="0.25">
      <c r="A25" s="5" t="s">
        <v>28</v>
      </c>
      <c r="B25" s="6">
        <v>643177</v>
      </c>
      <c r="C25" s="6">
        <v>684187</v>
      </c>
      <c r="D25" s="6">
        <v>796213</v>
      </c>
      <c r="E25" s="7">
        <v>867904</v>
      </c>
      <c r="F25" t="str">
        <f t="shared" si="1"/>
        <v>C</v>
      </c>
      <c r="G25">
        <f t="shared" si="2"/>
        <v>1327364</v>
      </c>
      <c r="H25">
        <f t="shared" si="3"/>
        <v>1664117</v>
      </c>
      <c r="I25">
        <f t="shared" si="4"/>
        <v>1</v>
      </c>
      <c r="J25" t="str">
        <f t="shared" si="5"/>
        <v>C</v>
      </c>
      <c r="K25">
        <f t="shared" si="6"/>
        <v>1.2537</v>
      </c>
      <c r="L25">
        <f t="shared" si="7"/>
        <v>1327364</v>
      </c>
      <c r="M25">
        <f t="shared" si="8"/>
        <v>1664117</v>
      </c>
      <c r="N25">
        <f t="shared" ref="N25:Y25" si="32">IF($L25 * 2 &gt; M25,ROUNDDOWN(M25 * $K25,0),M25)</f>
        <v>2086303</v>
      </c>
      <c r="O25">
        <f t="shared" si="32"/>
        <v>2615598</v>
      </c>
      <c r="P25">
        <f t="shared" si="32"/>
        <v>3279175</v>
      </c>
      <c r="Q25">
        <f t="shared" si="32"/>
        <v>3279175</v>
      </c>
      <c r="R25">
        <f t="shared" si="32"/>
        <v>3279175</v>
      </c>
      <c r="S25">
        <f t="shared" si="32"/>
        <v>3279175</v>
      </c>
      <c r="T25">
        <f t="shared" si="32"/>
        <v>3279175</v>
      </c>
      <c r="U25">
        <f t="shared" si="32"/>
        <v>3279175</v>
      </c>
      <c r="V25">
        <f t="shared" si="32"/>
        <v>3279175</v>
      </c>
      <c r="W25">
        <f t="shared" si="32"/>
        <v>3279175</v>
      </c>
      <c r="X25">
        <f t="shared" si="32"/>
        <v>3279175</v>
      </c>
      <c r="Y25">
        <f t="shared" si="32"/>
        <v>3279175</v>
      </c>
      <c r="Z25" t="str">
        <f t="shared" si="10"/>
        <v>TAK</v>
      </c>
    </row>
    <row r="26" spans="1:26" x14ac:dyDescent="0.25">
      <c r="A26" s="2" t="s">
        <v>29</v>
      </c>
      <c r="B26" s="3">
        <v>450192</v>
      </c>
      <c r="C26" s="3">
        <v>434755</v>
      </c>
      <c r="D26" s="3">
        <v>1656446</v>
      </c>
      <c r="E26" s="4">
        <v>1691000</v>
      </c>
      <c r="F26" t="str">
        <f t="shared" si="1"/>
        <v>B</v>
      </c>
      <c r="G26">
        <f t="shared" si="2"/>
        <v>884947</v>
      </c>
      <c r="H26">
        <f t="shared" si="3"/>
        <v>3347446</v>
      </c>
      <c r="I26">
        <f t="shared" si="4"/>
        <v>1</v>
      </c>
      <c r="J26" t="str">
        <f t="shared" si="5"/>
        <v>B</v>
      </c>
      <c r="K26">
        <f t="shared" si="6"/>
        <v>3.7826</v>
      </c>
      <c r="L26">
        <f t="shared" si="7"/>
        <v>884947</v>
      </c>
      <c r="M26">
        <f t="shared" si="8"/>
        <v>3347446</v>
      </c>
      <c r="N26">
        <f t="shared" ref="N26:Y26" si="33">IF($L26 * 2 &gt; M26,ROUNDDOWN(M26 * $K26,0),M26)</f>
        <v>3347446</v>
      </c>
      <c r="O26">
        <f t="shared" si="33"/>
        <v>3347446</v>
      </c>
      <c r="P26">
        <f t="shared" si="33"/>
        <v>3347446</v>
      </c>
      <c r="Q26">
        <f t="shared" si="33"/>
        <v>3347446</v>
      </c>
      <c r="R26">
        <f t="shared" si="33"/>
        <v>3347446</v>
      </c>
      <c r="S26">
        <f t="shared" si="33"/>
        <v>3347446</v>
      </c>
      <c r="T26">
        <f t="shared" si="33"/>
        <v>3347446</v>
      </c>
      <c r="U26">
        <f t="shared" si="33"/>
        <v>3347446</v>
      </c>
      <c r="V26">
        <f t="shared" si="33"/>
        <v>3347446</v>
      </c>
      <c r="W26">
        <f t="shared" si="33"/>
        <v>3347446</v>
      </c>
      <c r="X26">
        <f t="shared" si="33"/>
        <v>3347446</v>
      </c>
      <c r="Y26">
        <f t="shared" si="33"/>
        <v>3347446</v>
      </c>
      <c r="Z26" t="str">
        <f t="shared" si="10"/>
        <v>TAK</v>
      </c>
    </row>
    <row r="27" spans="1:26" x14ac:dyDescent="0.25">
      <c r="A27" s="5" t="s">
        <v>30</v>
      </c>
      <c r="B27" s="6">
        <v>1037774</v>
      </c>
      <c r="C27" s="6">
        <v>1113789</v>
      </c>
      <c r="D27" s="6">
        <v>877464</v>
      </c>
      <c r="E27" s="7">
        <v>990837</v>
      </c>
      <c r="F27" t="str">
        <f t="shared" si="1"/>
        <v>C</v>
      </c>
      <c r="G27">
        <f t="shared" si="2"/>
        <v>2151563</v>
      </c>
      <c r="H27">
        <f t="shared" si="3"/>
        <v>1868301</v>
      </c>
      <c r="I27">
        <f t="shared" si="4"/>
        <v>0</v>
      </c>
      <c r="J27" t="str">
        <f t="shared" si="5"/>
        <v>C</v>
      </c>
      <c r="K27">
        <f t="shared" si="6"/>
        <v>0.86829999999999996</v>
      </c>
      <c r="L27">
        <f t="shared" si="7"/>
        <v>2151563</v>
      </c>
      <c r="M27">
        <f t="shared" si="8"/>
        <v>1868301</v>
      </c>
      <c r="N27">
        <f t="shared" ref="N27:Y27" si="34">IF($L27 * 2 &gt; M27,ROUNDDOWN(M27 * $K27,0),M27)</f>
        <v>1622245</v>
      </c>
      <c r="O27">
        <f t="shared" si="34"/>
        <v>1408595</v>
      </c>
      <c r="P27">
        <f t="shared" si="34"/>
        <v>1223083</v>
      </c>
      <c r="Q27">
        <f t="shared" si="34"/>
        <v>1062002</v>
      </c>
      <c r="R27">
        <f t="shared" si="34"/>
        <v>922136</v>
      </c>
      <c r="S27">
        <f t="shared" si="34"/>
        <v>800690</v>
      </c>
      <c r="T27">
        <f t="shared" si="34"/>
        <v>695239</v>
      </c>
      <c r="U27">
        <f t="shared" si="34"/>
        <v>603676</v>
      </c>
      <c r="V27">
        <f t="shared" si="34"/>
        <v>524171</v>
      </c>
      <c r="W27">
        <f t="shared" si="34"/>
        <v>455137</v>
      </c>
      <c r="X27">
        <f t="shared" si="34"/>
        <v>395195</v>
      </c>
      <c r="Y27">
        <f t="shared" si="34"/>
        <v>343147</v>
      </c>
      <c r="Z27" t="str">
        <f t="shared" si="10"/>
        <v>NIE</v>
      </c>
    </row>
    <row r="28" spans="1:26" x14ac:dyDescent="0.25">
      <c r="A28" s="2" t="s">
        <v>31</v>
      </c>
      <c r="B28" s="3">
        <v>2351213</v>
      </c>
      <c r="C28" s="3">
        <v>2358482</v>
      </c>
      <c r="D28" s="3">
        <v>1098384</v>
      </c>
      <c r="E28" s="4">
        <v>1121488</v>
      </c>
      <c r="F28" t="str">
        <f t="shared" si="1"/>
        <v>C</v>
      </c>
      <c r="G28">
        <f t="shared" si="2"/>
        <v>4709695</v>
      </c>
      <c r="H28">
        <f t="shared" si="3"/>
        <v>2219872</v>
      </c>
      <c r="I28">
        <f t="shared" si="4"/>
        <v>0</v>
      </c>
      <c r="J28" t="str">
        <f t="shared" si="5"/>
        <v>C</v>
      </c>
      <c r="K28">
        <f t="shared" si="6"/>
        <v>0.4713</v>
      </c>
      <c r="L28">
        <f t="shared" si="7"/>
        <v>4709695</v>
      </c>
      <c r="M28">
        <f t="shared" si="8"/>
        <v>2219872</v>
      </c>
      <c r="N28">
        <f t="shared" ref="N28:Y28" si="35">IF($L28 * 2 &gt; M28,ROUNDDOWN(M28 * $K28,0),M28)</f>
        <v>1046225</v>
      </c>
      <c r="O28">
        <f t="shared" si="35"/>
        <v>493085</v>
      </c>
      <c r="P28">
        <f t="shared" si="35"/>
        <v>232390</v>
      </c>
      <c r="Q28">
        <f t="shared" si="35"/>
        <v>109525</v>
      </c>
      <c r="R28">
        <f t="shared" si="35"/>
        <v>51619</v>
      </c>
      <c r="S28">
        <f t="shared" si="35"/>
        <v>24328</v>
      </c>
      <c r="T28">
        <f t="shared" si="35"/>
        <v>11465</v>
      </c>
      <c r="U28">
        <f t="shared" si="35"/>
        <v>5403</v>
      </c>
      <c r="V28">
        <f t="shared" si="35"/>
        <v>2546</v>
      </c>
      <c r="W28">
        <f t="shared" si="35"/>
        <v>1199</v>
      </c>
      <c r="X28">
        <f t="shared" si="35"/>
        <v>565</v>
      </c>
      <c r="Y28">
        <f t="shared" si="35"/>
        <v>266</v>
      </c>
      <c r="Z28" t="str">
        <f t="shared" si="10"/>
        <v>NIE</v>
      </c>
    </row>
    <row r="29" spans="1:26" x14ac:dyDescent="0.25">
      <c r="A29" s="5" t="s">
        <v>32</v>
      </c>
      <c r="B29" s="6">
        <v>2613354</v>
      </c>
      <c r="C29" s="6">
        <v>2837241</v>
      </c>
      <c r="D29" s="6">
        <v>431144</v>
      </c>
      <c r="E29" s="7">
        <v>434113</v>
      </c>
      <c r="F29" t="str">
        <f t="shared" si="1"/>
        <v>D</v>
      </c>
      <c r="G29">
        <f t="shared" si="2"/>
        <v>5450595</v>
      </c>
      <c r="H29">
        <f t="shared" si="3"/>
        <v>865257</v>
      </c>
      <c r="I29">
        <f t="shared" si="4"/>
        <v>0</v>
      </c>
      <c r="J29" t="str">
        <f t="shared" si="5"/>
        <v>D</v>
      </c>
      <c r="K29">
        <f t="shared" si="6"/>
        <v>0.15870000000000001</v>
      </c>
      <c r="L29">
        <f t="shared" si="7"/>
        <v>5450595</v>
      </c>
      <c r="M29">
        <f t="shared" si="8"/>
        <v>865257</v>
      </c>
      <c r="N29">
        <f t="shared" ref="N29:Y29" si="36">IF($L29 * 2 &gt; M29,ROUNDDOWN(M29 * $K29,0),M29)</f>
        <v>137316</v>
      </c>
      <c r="O29">
        <f t="shared" si="36"/>
        <v>21792</v>
      </c>
      <c r="P29">
        <f t="shared" si="36"/>
        <v>3458</v>
      </c>
      <c r="Q29">
        <f t="shared" si="36"/>
        <v>548</v>
      </c>
      <c r="R29">
        <f t="shared" si="36"/>
        <v>86</v>
      </c>
      <c r="S29">
        <f t="shared" si="36"/>
        <v>13</v>
      </c>
      <c r="T29">
        <f t="shared" si="36"/>
        <v>2</v>
      </c>
      <c r="U29">
        <f t="shared" si="36"/>
        <v>0</v>
      </c>
      <c r="V29">
        <f t="shared" si="36"/>
        <v>0</v>
      </c>
      <c r="W29">
        <f t="shared" si="36"/>
        <v>0</v>
      </c>
      <c r="X29">
        <f t="shared" si="36"/>
        <v>0</v>
      </c>
      <c r="Y29">
        <f t="shared" si="36"/>
        <v>0</v>
      </c>
      <c r="Z29" t="str">
        <f t="shared" si="10"/>
        <v>NIE</v>
      </c>
    </row>
    <row r="30" spans="1:26" x14ac:dyDescent="0.25">
      <c r="A30" s="2" t="s">
        <v>33</v>
      </c>
      <c r="B30" s="3">
        <v>1859691</v>
      </c>
      <c r="C30" s="3">
        <v>1844250</v>
      </c>
      <c r="D30" s="3">
        <v>1460134</v>
      </c>
      <c r="E30" s="4">
        <v>1585258</v>
      </c>
      <c r="F30" t="str">
        <f t="shared" si="1"/>
        <v>A</v>
      </c>
      <c r="G30">
        <f t="shared" si="2"/>
        <v>3703941</v>
      </c>
      <c r="H30">
        <f t="shared" si="3"/>
        <v>3045392</v>
      </c>
      <c r="I30">
        <f t="shared" si="4"/>
        <v>0</v>
      </c>
      <c r="J30" t="str">
        <f t="shared" si="5"/>
        <v>A</v>
      </c>
      <c r="K30">
        <f t="shared" si="6"/>
        <v>0.82220000000000004</v>
      </c>
      <c r="L30">
        <f t="shared" si="7"/>
        <v>3703941</v>
      </c>
      <c r="M30">
        <f t="shared" si="8"/>
        <v>3045392</v>
      </c>
      <c r="N30">
        <f t="shared" ref="N30:Y30" si="37">IF($L30 * 2 &gt; M30,ROUNDDOWN(M30 * $K30,0),M30)</f>
        <v>2503921</v>
      </c>
      <c r="O30">
        <f t="shared" si="37"/>
        <v>2058723</v>
      </c>
      <c r="P30">
        <f t="shared" si="37"/>
        <v>1692682</v>
      </c>
      <c r="Q30">
        <f t="shared" si="37"/>
        <v>1391723</v>
      </c>
      <c r="R30">
        <f t="shared" si="37"/>
        <v>1144274</v>
      </c>
      <c r="S30">
        <f t="shared" si="37"/>
        <v>940822</v>
      </c>
      <c r="T30">
        <f t="shared" si="37"/>
        <v>773543</v>
      </c>
      <c r="U30">
        <f t="shared" si="37"/>
        <v>636007</v>
      </c>
      <c r="V30">
        <f t="shared" si="37"/>
        <v>522924</v>
      </c>
      <c r="W30">
        <f t="shared" si="37"/>
        <v>429948</v>
      </c>
      <c r="X30">
        <f t="shared" si="37"/>
        <v>353503</v>
      </c>
      <c r="Y30">
        <f t="shared" si="37"/>
        <v>290650</v>
      </c>
      <c r="Z30" t="str">
        <f t="shared" si="10"/>
        <v>NIE</v>
      </c>
    </row>
    <row r="31" spans="1:26" x14ac:dyDescent="0.25">
      <c r="A31" s="5" t="s">
        <v>34</v>
      </c>
      <c r="B31" s="6">
        <v>2478386</v>
      </c>
      <c r="C31" s="6">
        <v>2562144</v>
      </c>
      <c r="D31" s="6">
        <v>30035</v>
      </c>
      <c r="E31" s="7">
        <v>29396</v>
      </c>
      <c r="F31" t="str">
        <f t="shared" si="1"/>
        <v>C</v>
      </c>
      <c r="G31">
        <f t="shared" si="2"/>
        <v>5040530</v>
      </c>
      <c r="H31">
        <f t="shared" si="3"/>
        <v>59431</v>
      </c>
      <c r="I31">
        <f t="shared" si="4"/>
        <v>0</v>
      </c>
      <c r="J31" t="str">
        <f t="shared" si="5"/>
        <v>C</v>
      </c>
      <c r="K31">
        <f t="shared" si="6"/>
        <v>1.17E-2</v>
      </c>
      <c r="L31">
        <f t="shared" si="7"/>
        <v>5040530</v>
      </c>
      <c r="M31">
        <f t="shared" si="8"/>
        <v>59431</v>
      </c>
      <c r="N31">
        <f t="shared" ref="N31:Y31" si="38">IF($L31 * 2 &gt; M31,ROUNDDOWN(M31 * $K31,0),M31)</f>
        <v>695</v>
      </c>
      <c r="O31">
        <f t="shared" si="38"/>
        <v>8</v>
      </c>
      <c r="P31">
        <f t="shared" si="38"/>
        <v>0</v>
      </c>
      <c r="Q31">
        <f t="shared" si="38"/>
        <v>0</v>
      </c>
      <c r="R31">
        <f t="shared" si="38"/>
        <v>0</v>
      </c>
      <c r="S31">
        <f t="shared" si="38"/>
        <v>0</v>
      </c>
      <c r="T31">
        <f t="shared" si="38"/>
        <v>0</v>
      </c>
      <c r="U31">
        <f t="shared" si="38"/>
        <v>0</v>
      </c>
      <c r="V31">
        <f t="shared" si="38"/>
        <v>0</v>
      </c>
      <c r="W31">
        <f t="shared" si="38"/>
        <v>0</v>
      </c>
      <c r="X31">
        <f t="shared" si="38"/>
        <v>0</v>
      </c>
      <c r="Y31">
        <f t="shared" si="38"/>
        <v>0</v>
      </c>
      <c r="Z31" t="str">
        <f t="shared" si="10"/>
        <v>NIE</v>
      </c>
    </row>
    <row r="32" spans="1:26" x14ac:dyDescent="0.25">
      <c r="A32" s="2" t="s">
        <v>35</v>
      </c>
      <c r="B32" s="3">
        <v>1938122</v>
      </c>
      <c r="C32" s="3">
        <v>1816647</v>
      </c>
      <c r="D32" s="3">
        <v>1602356</v>
      </c>
      <c r="E32" s="4">
        <v>1875221</v>
      </c>
      <c r="F32" t="str">
        <f t="shared" si="1"/>
        <v>C</v>
      </c>
      <c r="G32">
        <f t="shared" si="2"/>
        <v>3754769</v>
      </c>
      <c r="H32">
        <f t="shared" si="3"/>
        <v>3477577</v>
      </c>
      <c r="I32">
        <f t="shared" si="4"/>
        <v>0</v>
      </c>
      <c r="J32" t="str">
        <f t="shared" si="5"/>
        <v>C</v>
      </c>
      <c r="K32">
        <f t="shared" si="6"/>
        <v>0.92610000000000003</v>
      </c>
      <c r="L32">
        <f t="shared" si="7"/>
        <v>3754769</v>
      </c>
      <c r="M32">
        <f t="shared" si="8"/>
        <v>3477577</v>
      </c>
      <c r="N32">
        <f t="shared" ref="N32:Y32" si="39">IF($L32 * 2 &gt; M32,ROUNDDOWN(M32 * $K32,0),M32)</f>
        <v>3220584</v>
      </c>
      <c r="O32">
        <f t="shared" si="39"/>
        <v>2982582</v>
      </c>
      <c r="P32">
        <f t="shared" si="39"/>
        <v>2762169</v>
      </c>
      <c r="Q32">
        <f t="shared" si="39"/>
        <v>2558044</v>
      </c>
      <c r="R32">
        <f t="shared" si="39"/>
        <v>2369004</v>
      </c>
      <c r="S32">
        <f t="shared" si="39"/>
        <v>2193934</v>
      </c>
      <c r="T32">
        <f t="shared" si="39"/>
        <v>2031802</v>
      </c>
      <c r="U32">
        <f t="shared" si="39"/>
        <v>1881651</v>
      </c>
      <c r="V32">
        <f t="shared" si="39"/>
        <v>1742596</v>
      </c>
      <c r="W32">
        <f t="shared" si="39"/>
        <v>1613818</v>
      </c>
      <c r="X32">
        <f t="shared" si="39"/>
        <v>1494556</v>
      </c>
      <c r="Y32">
        <f t="shared" si="39"/>
        <v>1384108</v>
      </c>
      <c r="Z32" t="str">
        <f t="shared" si="10"/>
        <v>NIE</v>
      </c>
    </row>
    <row r="33" spans="1:26" x14ac:dyDescent="0.25">
      <c r="A33" s="5" t="s">
        <v>36</v>
      </c>
      <c r="B33" s="6">
        <v>992523</v>
      </c>
      <c r="C33" s="6">
        <v>1028501</v>
      </c>
      <c r="D33" s="6">
        <v>1995446</v>
      </c>
      <c r="E33" s="7">
        <v>1860524</v>
      </c>
      <c r="F33" t="str">
        <f t="shared" si="1"/>
        <v>D</v>
      </c>
      <c r="G33">
        <f t="shared" si="2"/>
        <v>2021024</v>
      </c>
      <c r="H33">
        <f t="shared" si="3"/>
        <v>3855970</v>
      </c>
      <c r="I33">
        <f t="shared" si="4"/>
        <v>1</v>
      </c>
      <c r="J33" t="str">
        <f t="shared" si="5"/>
        <v>D</v>
      </c>
      <c r="K33">
        <f t="shared" si="6"/>
        <v>1.9078999999999999</v>
      </c>
      <c r="L33">
        <f t="shared" si="7"/>
        <v>2021024</v>
      </c>
      <c r="M33">
        <f t="shared" si="8"/>
        <v>3855970</v>
      </c>
      <c r="N33">
        <f t="shared" ref="N33:Y33" si="40">IF($L33 * 2 &gt; M33,ROUNDDOWN(M33 * $K33,0),M33)</f>
        <v>7356805</v>
      </c>
      <c r="O33">
        <f t="shared" si="40"/>
        <v>7356805</v>
      </c>
      <c r="P33">
        <f t="shared" si="40"/>
        <v>7356805</v>
      </c>
      <c r="Q33">
        <f t="shared" si="40"/>
        <v>7356805</v>
      </c>
      <c r="R33">
        <f t="shared" si="40"/>
        <v>7356805</v>
      </c>
      <c r="S33">
        <f t="shared" si="40"/>
        <v>7356805</v>
      </c>
      <c r="T33">
        <f t="shared" si="40"/>
        <v>7356805</v>
      </c>
      <c r="U33">
        <f t="shared" si="40"/>
        <v>7356805</v>
      </c>
      <c r="V33">
        <f t="shared" si="40"/>
        <v>7356805</v>
      </c>
      <c r="W33">
        <f t="shared" si="40"/>
        <v>7356805</v>
      </c>
      <c r="X33">
        <f t="shared" si="40"/>
        <v>7356805</v>
      </c>
      <c r="Y33">
        <f t="shared" si="40"/>
        <v>7356805</v>
      </c>
      <c r="Z33" t="str">
        <f t="shared" si="10"/>
        <v>TAK</v>
      </c>
    </row>
    <row r="34" spans="1:26" x14ac:dyDescent="0.25">
      <c r="A34" s="2" t="s">
        <v>37</v>
      </c>
      <c r="B34" s="3">
        <v>2966291</v>
      </c>
      <c r="C34" s="3">
        <v>2889963</v>
      </c>
      <c r="D34" s="3">
        <v>462453</v>
      </c>
      <c r="E34" s="4">
        <v>486354</v>
      </c>
      <c r="F34" t="str">
        <f t="shared" si="1"/>
        <v>B</v>
      </c>
      <c r="G34">
        <f t="shared" si="2"/>
        <v>5856254</v>
      </c>
      <c r="H34">
        <f t="shared" si="3"/>
        <v>948807</v>
      </c>
      <c r="I34">
        <f t="shared" si="4"/>
        <v>0</v>
      </c>
      <c r="J34" t="str">
        <f t="shared" si="5"/>
        <v>B</v>
      </c>
      <c r="K34">
        <f t="shared" si="6"/>
        <v>0.16200000000000001</v>
      </c>
      <c r="L34">
        <f t="shared" si="7"/>
        <v>5856254</v>
      </c>
      <c r="M34">
        <f t="shared" si="8"/>
        <v>948807</v>
      </c>
      <c r="N34">
        <f t="shared" ref="N34:Y34" si="41">IF($L34 * 2 &gt; M34,ROUNDDOWN(M34 * $K34,0),M34)</f>
        <v>153706</v>
      </c>
      <c r="O34">
        <f t="shared" si="41"/>
        <v>24900</v>
      </c>
      <c r="P34">
        <f t="shared" si="41"/>
        <v>4033</v>
      </c>
      <c r="Q34">
        <f t="shared" si="41"/>
        <v>653</v>
      </c>
      <c r="R34">
        <f t="shared" si="41"/>
        <v>105</v>
      </c>
      <c r="S34">
        <f t="shared" si="41"/>
        <v>17</v>
      </c>
      <c r="T34">
        <f t="shared" si="41"/>
        <v>2</v>
      </c>
      <c r="U34">
        <f t="shared" si="41"/>
        <v>0</v>
      </c>
      <c r="V34">
        <f t="shared" si="41"/>
        <v>0</v>
      </c>
      <c r="W34">
        <f t="shared" si="41"/>
        <v>0</v>
      </c>
      <c r="X34">
        <f t="shared" si="41"/>
        <v>0</v>
      </c>
      <c r="Y34">
        <f t="shared" si="41"/>
        <v>0</v>
      </c>
      <c r="Z34" t="str">
        <f t="shared" si="10"/>
        <v>NIE</v>
      </c>
    </row>
    <row r="35" spans="1:26" x14ac:dyDescent="0.25">
      <c r="A35" s="5" t="s">
        <v>38</v>
      </c>
      <c r="B35" s="6">
        <v>76648</v>
      </c>
      <c r="C35" s="6">
        <v>81385</v>
      </c>
      <c r="D35" s="6">
        <v>1374708</v>
      </c>
      <c r="E35" s="7">
        <v>1379567</v>
      </c>
      <c r="F35" t="str">
        <f t="shared" si="1"/>
        <v>C</v>
      </c>
      <c r="G35">
        <f t="shared" si="2"/>
        <v>158033</v>
      </c>
      <c r="H35">
        <f t="shared" si="3"/>
        <v>2754275</v>
      </c>
      <c r="I35">
        <f t="shared" si="4"/>
        <v>1</v>
      </c>
      <c r="J35" t="str">
        <f t="shared" si="5"/>
        <v>C</v>
      </c>
      <c r="K35">
        <f t="shared" si="6"/>
        <v>17.4284</v>
      </c>
      <c r="L35">
        <f t="shared" si="7"/>
        <v>158033</v>
      </c>
      <c r="M35">
        <f t="shared" si="8"/>
        <v>2754275</v>
      </c>
      <c r="N35">
        <f t="shared" ref="N35:Y35" si="42">IF($L35 * 2 &gt; M35,ROUNDDOWN(M35 * $K35,0),M35)</f>
        <v>2754275</v>
      </c>
      <c r="O35">
        <f t="shared" si="42"/>
        <v>2754275</v>
      </c>
      <c r="P35">
        <f t="shared" si="42"/>
        <v>2754275</v>
      </c>
      <c r="Q35">
        <f t="shared" si="42"/>
        <v>2754275</v>
      </c>
      <c r="R35">
        <f t="shared" si="42"/>
        <v>2754275</v>
      </c>
      <c r="S35">
        <f t="shared" si="42"/>
        <v>2754275</v>
      </c>
      <c r="T35">
        <f t="shared" si="42"/>
        <v>2754275</v>
      </c>
      <c r="U35">
        <f t="shared" si="42"/>
        <v>2754275</v>
      </c>
      <c r="V35">
        <f t="shared" si="42"/>
        <v>2754275</v>
      </c>
      <c r="W35">
        <f t="shared" si="42"/>
        <v>2754275</v>
      </c>
      <c r="X35">
        <f t="shared" si="42"/>
        <v>2754275</v>
      </c>
      <c r="Y35">
        <f t="shared" si="42"/>
        <v>2754275</v>
      </c>
      <c r="Z35" t="str">
        <f t="shared" si="10"/>
        <v>TAK</v>
      </c>
    </row>
    <row r="36" spans="1:26" x14ac:dyDescent="0.25">
      <c r="A36" s="2" t="s">
        <v>39</v>
      </c>
      <c r="B36" s="3">
        <v>2574432</v>
      </c>
      <c r="C36" s="3">
        <v>2409710</v>
      </c>
      <c r="D36" s="3">
        <v>987486</v>
      </c>
      <c r="E36" s="4">
        <v>999043</v>
      </c>
      <c r="F36" t="str">
        <f t="shared" si="1"/>
        <v>C</v>
      </c>
      <c r="G36">
        <f t="shared" si="2"/>
        <v>4984142</v>
      </c>
      <c r="H36">
        <f t="shared" si="3"/>
        <v>1986529</v>
      </c>
      <c r="I36">
        <f t="shared" si="4"/>
        <v>0</v>
      </c>
      <c r="J36" t="str">
        <f t="shared" si="5"/>
        <v>C</v>
      </c>
      <c r="K36">
        <f t="shared" si="6"/>
        <v>0.39850000000000002</v>
      </c>
      <c r="L36">
        <f t="shared" si="7"/>
        <v>4984142</v>
      </c>
      <c r="M36">
        <f t="shared" si="8"/>
        <v>1986529</v>
      </c>
      <c r="N36">
        <f t="shared" ref="N36:Y36" si="43">IF($L36 * 2 &gt; M36,ROUNDDOWN(M36 * $K36,0),M36)</f>
        <v>791631</v>
      </c>
      <c r="O36">
        <f t="shared" si="43"/>
        <v>315464</v>
      </c>
      <c r="P36">
        <f t="shared" si="43"/>
        <v>125712</v>
      </c>
      <c r="Q36">
        <f t="shared" si="43"/>
        <v>50096</v>
      </c>
      <c r="R36">
        <f t="shared" si="43"/>
        <v>19963</v>
      </c>
      <c r="S36">
        <f t="shared" si="43"/>
        <v>7955</v>
      </c>
      <c r="T36">
        <f t="shared" si="43"/>
        <v>3170</v>
      </c>
      <c r="U36">
        <f t="shared" si="43"/>
        <v>1263</v>
      </c>
      <c r="V36">
        <f t="shared" si="43"/>
        <v>503</v>
      </c>
      <c r="W36">
        <f t="shared" si="43"/>
        <v>200</v>
      </c>
      <c r="X36">
        <f t="shared" si="43"/>
        <v>79</v>
      </c>
      <c r="Y36">
        <f t="shared" si="43"/>
        <v>31</v>
      </c>
      <c r="Z36" t="str">
        <f t="shared" si="10"/>
        <v>NIE</v>
      </c>
    </row>
    <row r="37" spans="1:26" x14ac:dyDescent="0.25">
      <c r="A37" s="5" t="s">
        <v>40</v>
      </c>
      <c r="B37" s="6">
        <v>1778590</v>
      </c>
      <c r="C37" s="6">
        <v>1874844</v>
      </c>
      <c r="D37" s="6">
        <v>111191</v>
      </c>
      <c r="E37" s="7">
        <v>117846</v>
      </c>
      <c r="F37" t="str">
        <f t="shared" si="1"/>
        <v>B</v>
      </c>
      <c r="G37">
        <f t="shared" si="2"/>
        <v>3653434</v>
      </c>
      <c r="H37">
        <f t="shared" si="3"/>
        <v>229037</v>
      </c>
      <c r="I37">
        <f t="shared" si="4"/>
        <v>0</v>
      </c>
      <c r="J37" t="str">
        <f t="shared" si="5"/>
        <v>B</v>
      </c>
      <c r="K37">
        <f t="shared" si="6"/>
        <v>6.2600000000000003E-2</v>
      </c>
      <c r="L37">
        <f t="shared" si="7"/>
        <v>3653434</v>
      </c>
      <c r="M37">
        <f t="shared" si="8"/>
        <v>229037</v>
      </c>
      <c r="N37">
        <f t="shared" ref="N37:Y37" si="44">IF($L37 * 2 &gt; M37,ROUNDDOWN(M37 * $K37,0),M37)</f>
        <v>14337</v>
      </c>
      <c r="O37">
        <f t="shared" si="44"/>
        <v>897</v>
      </c>
      <c r="P37">
        <f t="shared" si="44"/>
        <v>56</v>
      </c>
      <c r="Q37">
        <f t="shared" si="44"/>
        <v>3</v>
      </c>
      <c r="R37">
        <f t="shared" si="44"/>
        <v>0</v>
      </c>
      <c r="S37">
        <f t="shared" si="44"/>
        <v>0</v>
      </c>
      <c r="T37">
        <f t="shared" si="44"/>
        <v>0</v>
      </c>
      <c r="U37">
        <f t="shared" si="44"/>
        <v>0</v>
      </c>
      <c r="V37">
        <f t="shared" si="44"/>
        <v>0</v>
      </c>
      <c r="W37">
        <f t="shared" si="44"/>
        <v>0</v>
      </c>
      <c r="X37">
        <f t="shared" si="44"/>
        <v>0</v>
      </c>
      <c r="Y37">
        <f t="shared" si="44"/>
        <v>0</v>
      </c>
      <c r="Z37" t="str">
        <f t="shared" si="10"/>
        <v>NIE</v>
      </c>
    </row>
    <row r="38" spans="1:26" x14ac:dyDescent="0.25">
      <c r="A38" s="2" t="s">
        <v>41</v>
      </c>
      <c r="B38" s="3">
        <v>1506541</v>
      </c>
      <c r="C38" s="3">
        <v>1414887</v>
      </c>
      <c r="D38" s="3">
        <v>1216612</v>
      </c>
      <c r="E38" s="4">
        <v>1166775</v>
      </c>
      <c r="F38" t="str">
        <f t="shared" si="1"/>
        <v>A</v>
      </c>
      <c r="G38">
        <f t="shared" si="2"/>
        <v>2921428</v>
      </c>
      <c r="H38">
        <f t="shared" si="3"/>
        <v>2383387</v>
      </c>
      <c r="I38">
        <f t="shared" si="4"/>
        <v>0</v>
      </c>
      <c r="J38" t="str">
        <f t="shared" si="5"/>
        <v>A</v>
      </c>
      <c r="K38">
        <f t="shared" si="6"/>
        <v>0.81579999999999997</v>
      </c>
      <c r="L38">
        <f t="shared" si="7"/>
        <v>2921428</v>
      </c>
      <c r="M38">
        <f t="shared" si="8"/>
        <v>2383387</v>
      </c>
      <c r="N38">
        <f t="shared" ref="N38:Y38" si="45">IF($L38 * 2 &gt; M38,ROUNDDOWN(M38 * $K38,0),M38)</f>
        <v>1944367</v>
      </c>
      <c r="O38">
        <f t="shared" si="45"/>
        <v>1586214</v>
      </c>
      <c r="P38">
        <f t="shared" si="45"/>
        <v>1294033</v>
      </c>
      <c r="Q38">
        <f t="shared" si="45"/>
        <v>1055672</v>
      </c>
      <c r="R38">
        <f t="shared" si="45"/>
        <v>861217</v>
      </c>
      <c r="S38">
        <f t="shared" si="45"/>
        <v>702580</v>
      </c>
      <c r="T38">
        <f t="shared" si="45"/>
        <v>573164</v>
      </c>
      <c r="U38">
        <f t="shared" si="45"/>
        <v>467587</v>
      </c>
      <c r="V38">
        <f t="shared" si="45"/>
        <v>381457</v>
      </c>
      <c r="W38">
        <f t="shared" si="45"/>
        <v>311192</v>
      </c>
      <c r="X38">
        <f t="shared" si="45"/>
        <v>253870</v>
      </c>
      <c r="Y38">
        <f t="shared" si="45"/>
        <v>207107</v>
      </c>
      <c r="Z38" t="str">
        <f t="shared" si="10"/>
        <v>NIE</v>
      </c>
    </row>
    <row r="39" spans="1:26" x14ac:dyDescent="0.25">
      <c r="A39" s="5" t="s">
        <v>42</v>
      </c>
      <c r="B39" s="6">
        <v>1598886</v>
      </c>
      <c r="C39" s="6">
        <v>1687917</v>
      </c>
      <c r="D39" s="6">
        <v>449788</v>
      </c>
      <c r="E39" s="7">
        <v>427615</v>
      </c>
      <c r="F39" t="str">
        <f t="shared" si="1"/>
        <v>B</v>
      </c>
      <c r="G39">
        <f t="shared" si="2"/>
        <v>3286803</v>
      </c>
      <c r="H39">
        <f t="shared" si="3"/>
        <v>877403</v>
      </c>
      <c r="I39">
        <f t="shared" si="4"/>
        <v>0</v>
      </c>
      <c r="J39" t="str">
        <f t="shared" si="5"/>
        <v>B</v>
      </c>
      <c r="K39">
        <f t="shared" si="6"/>
        <v>0.26690000000000003</v>
      </c>
      <c r="L39">
        <f t="shared" si="7"/>
        <v>3286803</v>
      </c>
      <c r="M39">
        <f t="shared" si="8"/>
        <v>877403</v>
      </c>
      <c r="N39">
        <f t="shared" ref="N39:Y39" si="46">IF($L39 * 2 &gt; M39,ROUNDDOWN(M39 * $K39,0),M39)</f>
        <v>234178</v>
      </c>
      <c r="O39">
        <f t="shared" si="46"/>
        <v>62502</v>
      </c>
      <c r="P39">
        <f t="shared" si="46"/>
        <v>16681</v>
      </c>
      <c r="Q39">
        <f t="shared" si="46"/>
        <v>4452</v>
      </c>
      <c r="R39">
        <f t="shared" si="46"/>
        <v>1188</v>
      </c>
      <c r="S39">
        <f t="shared" si="46"/>
        <v>317</v>
      </c>
      <c r="T39">
        <f t="shared" si="46"/>
        <v>84</v>
      </c>
      <c r="U39">
        <f t="shared" si="46"/>
        <v>22</v>
      </c>
      <c r="V39">
        <f t="shared" si="46"/>
        <v>5</v>
      </c>
      <c r="W39">
        <f t="shared" si="46"/>
        <v>1</v>
      </c>
      <c r="X39">
        <f t="shared" si="46"/>
        <v>0</v>
      </c>
      <c r="Y39">
        <f t="shared" si="46"/>
        <v>0</v>
      </c>
      <c r="Z39" t="str">
        <f t="shared" si="10"/>
        <v>NIE</v>
      </c>
    </row>
    <row r="40" spans="1:26" x14ac:dyDescent="0.25">
      <c r="A40" s="2" t="s">
        <v>43</v>
      </c>
      <c r="B40" s="3">
        <v>548989</v>
      </c>
      <c r="C40" s="3">
        <v>514636</v>
      </c>
      <c r="D40" s="3">
        <v>2770344</v>
      </c>
      <c r="E40" s="4">
        <v>3187897</v>
      </c>
      <c r="F40" t="str">
        <f t="shared" si="1"/>
        <v>D</v>
      </c>
      <c r="G40">
        <f t="shared" si="2"/>
        <v>1063625</v>
      </c>
      <c r="H40">
        <f t="shared" si="3"/>
        <v>5958241</v>
      </c>
      <c r="I40">
        <f t="shared" si="4"/>
        <v>1</v>
      </c>
      <c r="J40" t="str">
        <f t="shared" si="5"/>
        <v>D</v>
      </c>
      <c r="K40">
        <f t="shared" si="6"/>
        <v>5.6017999999999999</v>
      </c>
      <c r="L40">
        <f t="shared" si="7"/>
        <v>1063625</v>
      </c>
      <c r="M40">
        <f t="shared" si="8"/>
        <v>5958241</v>
      </c>
      <c r="N40">
        <f t="shared" ref="N40:Y40" si="47">IF($L40 * 2 &gt; M40,ROUNDDOWN(M40 * $K40,0),M40)</f>
        <v>5958241</v>
      </c>
      <c r="O40">
        <f t="shared" si="47"/>
        <v>5958241</v>
      </c>
      <c r="P40">
        <f t="shared" si="47"/>
        <v>5958241</v>
      </c>
      <c r="Q40">
        <f t="shared" si="47"/>
        <v>5958241</v>
      </c>
      <c r="R40">
        <f t="shared" si="47"/>
        <v>5958241</v>
      </c>
      <c r="S40">
        <f t="shared" si="47"/>
        <v>5958241</v>
      </c>
      <c r="T40">
        <f t="shared" si="47"/>
        <v>5958241</v>
      </c>
      <c r="U40">
        <f t="shared" si="47"/>
        <v>5958241</v>
      </c>
      <c r="V40">
        <f t="shared" si="47"/>
        <v>5958241</v>
      </c>
      <c r="W40">
        <f t="shared" si="47"/>
        <v>5958241</v>
      </c>
      <c r="X40">
        <f t="shared" si="47"/>
        <v>5958241</v>
      </c>
      <c r="Y40">
        <f t="shared" si="47"/>
        <v>5958241</v>
      </c>
      <c r="Z40" t="str">
        <f t="shared" si="10"/>
        <v>TAK</v>
      </c>
    </row>
    <row r="41" spans="1:26" x14ac:dyDescent="0.25">
      <c r="A41" s="5" t="s">
        <v>44</v>
      </c>
      <c r="B41" s="6">
        <v>1175198</v>
      </c>
      <c r="C41" s="6">
        <v>1095440</v>
      </c>
      <c r="D41" s="6">
        <v>2657174</v>
      </c>
      <c r="E41" s="7">
        <v>2491947</v>
      </c>
      <c r="F41" t="str">
        <f t="shared" si="1"/>
        <v>A</v>
      </c>
      <c r="G41">
        <f t="shared" si="2"/>
        <v>2270638</v>
      </c>
      <c r="H41">
        <f t="shared" si="3"/>
        <v>5149121</v>
      </c>
      <c r="I41">
        <f t="shared" si="4"/>
        <v>1</v>
      </c>
      <c r="J41" t="str">
        <f t="shared" si="5"/>
        <v>A</v>
      </c>
      <c r="K41">
        <f t="shared" si="6"/>
        <v>2.2675999999999998</v>
      </c>
      <c r="L41">
        <f t="shared" si="7"/>
        <v>2270638</v>
      </c>
      <c r="M41">
        <f t="shared" si="8"/>
        <v>5149121</v>
      </c>
      <c r="N41">
        <f t="shared" ref="N41:Y41" si="48">IF($L41 * 2 &gt; M41,ROUNDDOWN(M41 * $K41,0),M41)</f>
        <v>5149121</v>
      </c>
      <c r="O41">
        <f t="shared" si="48"/>
        <v>5149121</v>
      </c>
      <c r="P41">
        <f t="shared" si="48"/>
        <v>5149121</v>
      </c>
      <c r="Q41">
        <f t="shared" si="48"/>
        <v>5149121</v>
      </c>
      <c r="R41">
        <f t="shared" si="48"/>
        <v>5149121</v>
      </c>
      <c r="S41">
        <f t="shared" si="48"/>
        <v>5149121</v>
      </c>
      <c r="T41">
        <f t="shared" si="48"/>
        <v>5149121</v>
      </c>
      <c r="U41">
        <f t="shared" si="48"/>
        <v>5149121</v>
      </c>
      <c r="V41">
        <f t="shared" si="48"/>
        <v>5149121</v>
      </c>
      <c r="W41">
        <f t="shared" si="48"/>
        <v>5149121</v>
      </c>
      <c r="X41">
        <f t="shared" si="48"/>
        <v>5149121</v>
      </c>
      <c r="Y41">
        <f t="shared" si="48"/>
        <v>5149121</v>
      </c>
      <c r="Z41" t="str">
        <f t="shared" si="10"/>
        <v>TAK</v>
      </c>
    </row>
    <row r="42" spans="1:26" x14ac:dyDescent="0.25">
      <c r="A42" s="2" t="s">
        <v>45</v>
      </c>
      <c r="B42" s="3">
        <v>2115336</v>
      </c>
      <c r="C42" s="3">
        <v>2202769</v>
      </c>
      <c r="D42" s="3">
        <v>15339</v>
      </c>
      <c r="E42" s="4">
        <v>14652</v>
      </c>
      <c r="F42" t="str">
        <f t="shared" si="1"/>
        <v>D</v>
      </c>
      <c r="G42">
        <f t="shared" si="2"/>
        <v>4318105</v>
      </c>
      <c r="H42">
        <f t="shared" si="3"/>
        <v>29991</v>
      </c>
      <c r="I42">
        <f t="shared" si="4"/>
        <v>0</v>
      </c>
      <c r="J42" t="str">
        <f t="shared" si="5"/>
        <v>D</v>
      </c>
      <c r="K42">
        <f t="shared" si="6"/>
        <v>6.8999999999999999E-3</v>
      </c>
      <c r="L42">
        <f t="shared" si="7"/>
        <v>4318105</v>
      </c>
      <c r="M42">
        <f t="shared" si="8"/>
        <v>29991</v>
      </c>
      <c r="N42">
        <f t="shared" ref="N42:Y42" si="49">IF($L42 * 2 &gt; M42,ROUNDDOWN(M42 * $K42,0),M42)</f>
        <v>206</v>
      </c>
      <c r="O42">
        <f t="shared" si="49"/>
        <v>1</v>
      </c>
      <c r="P42">
        <f t="shared" si="49"/>
        <v>0</v>
      </c>
      <c r="Q42">
        <f t="shared" si="49"/>
        <v>0</v>
      </c>
      <c r="R42">
        <f t="shared" si="49"/>
        <v>0</v>
      </c>
      <c r="S42">
        <f t="shared" si="49"/>
        <v>0</v>
      </c>
      <c r="T42">
        <f t="shared" si="49"/>
        <v>0</v>
      </c>
      <c r="U42">
        <f t="shared" si="49"/>
        <v>0</v>
      </c>
      <c r="V42">
        <f t="shared" si="49"/>
        <v>0</v>
      </c>
      <c r="W42">
        <f t="shared" si="49"/>
        <v>0</v>
      </c>
      <c r="X42">
        <f t="shared" si="49"/>
        <v>0</v>
      </c>
      <c r="Y42">
        <f t="shared" si="49"/>
        <v>0</v>
      </c>
      <c r="Z42" t="str">
        <f t="shared" si="10"/>
        <v>NIE</v>
      </c>
    </row>
    <row r="43" spans="1:26" x14ac:dyDescent="0.25">
      <c r="A43" s="5" t="s">
        <v>46</v>
      </c>
      <c r="B43" s="6">
        <v>2346640</v>
      </c>
      <c r="C43" s="6">
        <v>2197559</v>
      </c>
      <c r="D43" s="6">
        <v>373470</v>
      </c>
      <c r="E43" s="7">
        <v>353365</v>
      </c>
      <c r="F43" t="str">
        <f t="shared" si="1"/>
        <v>B</v>
      </c>
      <c r="G43">
        <f t="shared" si="2"/>
        <v>4544199</v>
      </c>
      <c r="H43">
        <f t="shared" si="3"/>
        <v>726835</v>
      </c>
      <c r="I43">
        <f t="shared" si="4"/>
        <v>0</v>
      </c>
      <c r="J43" t="str">
        <f t="shared" si="5"/>
        <v>B</v>
      </c>
      <c r="K43">
        <f t="shared" si="6"/>
        <v>0.15989999999999999</v>
      </c>
      <c r="L43">
        <f t="shared" si="7"/>
        <v>4544199</v>
      </c>
      <c r="M43">
        <f t="shared" si="8"/>
        <v>726835</v>
      </c>
      <c r="N43">
        <f t="shared" ref="N43:Y43" si="50">IF($L43 * 2 &gt; M43,ROUNDDOWN(M43 * $K43,0),M43)</f>
        <v>116220</v>
      </c>
      <c r="O43">
        <f t="shared" si="50"/>
        <v>18583</v>
      </c>
      <c r="P43">
        <f t="shared" si="50"/>
        <v>2971</v>
      </c>
      <c r="Q43">
        <f t="shared" si="50"/>
        <v>475</v>
      </c>
      <c r="R43">
        <f t="shared" si="50"/>
        <v>75</v>
      </c>
      <c r="S43">
        <f t="shared" si="50"/>
        <v>11</v>
      </c>
      <c r="T43">
        <f t="shared" si="50"/>
        <v>1</v>
      </c>
      <c r="U43">
        <f t="shared" si="50"/>
        <v>0</v>
      </c>
      <c r="V43">
        <f t="shared" si="50"/>
        <v>0</v>
      </c>
      <c r="W43">
        <f t="shared" si="50"/>
        <v>0</v>
      </c>
      <c r="X43">
        <f t="shared" si="50"/>
        <v>0</v>
      </c>
      <c r="Y43">
        <f t="shared" si="50"/>
        <v>0</v>
      </c>
      <c r="Z43" t="str">
        <f t="shared" si="10"/>
        <v>NIE</v>
      </c>
    </row>
    <row r="44" spans="1:26" x14ac:dyDescent="0.25">
      <c r="A44" s="2" t="s">
        <v>47</v>
      </c>
      <c r="B44" s="3">
        <v>2548438</v>
      </c>
      <c r="C44" s="3">
        <v>2577213</v>
      </c>
      <c r="D44" s="3">
        <v>37986</v>
      </c>
      <c r="E44" s="4">
        <v>37766</v>
      </c>
      <c r="F44" t="str">
        <f t="shared" si="1"/>
        <v>D</v>
      </c>
      <c r="G44">
        <f t="shared" si="2"/>
        <v>5125651</v>
      </c>
      <c r="H44">
        <f t="shared" si="3"/>
        <v>75752</v>
      </c>
      <c r="I44">
        <f t="shared" si="4"/>
        <v>0</v>
      </c>
      <c r="J44" t="str">
        <f t="shared" si="5"/>
        <v>D</v>
      </c>
      <c r="K44">
        <f t="shared" si="6"/>
        <v>1.47E-2</v>
      </c>
      <c r="L44">
        <f t="shared" si="7"/>
        <v>5125651</v>
      </c>
      <c r="M44">
        <f t="shared" si="8"/>
        <v>75752</v>
      </c>
      <c r="N44">
        <f t="shared" ref="N44:Y44" si="51">IF($L44 * 2 &gt; M44,ROUNDDOWN(M44 * $K44,0),M44)</f>
        <v>1113</v>
      </c>
      <c r="O44">
        <f t="shared" si="51"/>
        <v>16</v>
      </c>
      <c r="P44">
        <f t="shared" si="51"/>
        <v>0</v>
      </c>
      <c r="Q44">
        <f t="shared" si="51"/>
        <v>0</v>
      </c>
      <c r="R44">
        <f t="shared" si="51"/>
        <v>0</v>
      </c>
      <c r="S44">
        <f t="shared" si="51"/>
        <v>0</v>
      </c>
      <c r="T44">
        <f t="shared" si="51"/>
        <v>0</v>
      </c>
      <c r="U44">
        <f t="shared" si="51"/>
        <v>0</v>
      </c>
      <c r="V44">
        <f t="shared" si="51"/>
        <v>0</v>
      </c>
      <c r="W44">
        <f t="shared" si="51"/>
        <v>0</v>
      </c>
      <c r="X44">
        <f t="shared" si="51"/>
        <v>0</v>
      </c>
      <c r="Y44">
        <f t="shared" si="51"/>
        <v>0</v>
      </c>
      <c r="Z44" t="str">
        <f t="shared" si="10"/>
        <v>NIE</v>
      </c>
    </row>
    <row r="45" spans="1:26" x14ac:dyDescent="0.25">
      <c r="A45" s="5" t="s">
        <v>48</v>
      </c>
      <c r="B45" s="6">
        <v>835495</v>
      </c>
      <c r="C45" s="6">
        <v>837746</v>
      </c>
      <c r="D45" s="6">
        <v>1106177</v>
      </c>
      <c r="E45" s="7">
        <v>917781</v>
      </c>
      <c r="F45" t="str">
        <f t="shared" si="1"/>
        <v>C</v>
      </c>
      <c r="G45">
        <f t="shared" si="2"/>
        <v>1673241</v>
      </c>
      <c r="H45">
        <f t="shared" si="3"/>
        <v>2023958</v>
      </c>
      <c r="I45">
        <f t="shared" si="4"/>
        <v>1</v>
      </c>
      <c r="J45" t="str">
        <f t="shared" si="5"/>
        <v>C</v>
      </c>
      <c r="K45">
        <f t="shared" si="6"/>
        <v>1.2096</v>
      </c>
      <c r="L45">
        <f t="shared" si="7"/>
        <v>1673241</v>
      </c>
      <c r="M45">
        <f t="shared" si="8"/>
        <v>2023958</v>
      </c>
      <c r="N45">
        <f t="shared" ref="N45:Y45" si="52">IF($L45 * 2 &gt; M45,ROUNDDOWN(M45 * $K45,0),M45)</f>
        <v>2448179</v>
      </c>
      <c r="O45">
        <f t="shared" si="52"/>
        <v>2961317</v>
      </c>
      <c r="P45">
        <f t="shared" si="52"/>
        <v>3582009</v>
      </c>
      <c r="Q45">
        <f t="shared" si="52"/>
        <v>3582009</v>
      </c>
      <c r="R45">
        <f t="shared" si="52"/>
        <v>3582009</v>
      </c>
      <c r="S45">
        <f t="shared" si="52"/>
        <v>3582009</v>
      </c>
      <c r="T45">
        <f t="shared" si="52"/>
        <v>3582009</v>
      </c>
      <c r="U45">
        <f t="shared" si="52"/>
        <v>3582009</v>
      </c>
      <c r="V45">
        <f t="shared" si="52"/>
        <v>3582009</v>
      </c>
      <c r="W45">
        <f t="shared" si="52"/>
        <v>3582009</v>
      </c>
      <c r="X45">
        <f t="shared" si="52"/>
        <v>3582009</v>
      </c>
      <c r="Y45">
        <f t="shared" si="52"/>
        <v>3582009</v>
      </c>
      <c r="Z45" t="str">
        <f t="shared" si="10"/>
        <v>TAK</v>
      </c>
    </row>
    <row r="46" spans="1:26" x14ac:dyDescent="0.25">
      <c r="A46" s="2" t="s">
        <v>49</v>
      </c>
      <c r="B46" s="3">
        <v>1187448</v>
      </c>
      <c r="C46" s="3">
        <v>1070426</v>
      </c>
      <c r="D46" s="3">
        <v>1504608</v>
      </c>
      <c r="E46" s="4">
        <v>1756990</v>
      </c>
      <c r="F46" t="str">
        <f t="shared" si="1"/>
        <v>B</v>
      </c>
      <c r="G46">
        <f t="shared" si="2"/>
        <v>2257874</v>
      </c>
      <c r="H46">
        <f t="shared" si="3"/>
        <v>3261598</v>
      </c>
      <c r="I46">
        <f t="shared" si="4"/>
        <v>1</v>
      </c>
      <c r="J46" t="str">
        <f t="shared" si="5"/>
        <v>B</v>
      </c>
      <c r="K46">
        <f t="shared" si="6"/>
        <v>1.4444999999999999</v>
      </c>
      <c r="L46">
        <f t="shared" si="7"/>
        <v>2257874</v>
      </c>
      <c r="M46">
        <f t="shared" si="8"/>
        <v>3261598</v>
      </c>
      <c r="N46">
        <f t="shared" ref="N46:Y46" si="53">IF($L46 * 2 &gt; M46,ROUNDDOWN(M46 * $K46,0),M46)</f>
        <v>4711378</v>
      </c>
      <c r="O46">
        <f t="shared" si="53"/>
        <v>4711378</v>
      </c>
      <c r="P46">
        <f t="shared" si="53"/>
        <v>4711378</v>
      </c>
      <c r="Q46">
        <f t="shared" si="53"/>
        <v>4711378</v>
      </c>
      <c r="R46">
        <f t="shared" si="53"/>
        <v>4711378</v>
      </c>
      <c r="S46">
        <f t="shared" si="53"/>
        <v>4711378</v>
      </c>
      <c r="T46">
        <f t="shared" si="53"/>
        <v>4711378</v>
      </c>
      <c r="U46">
        <f t="shared" si="53"/>
        <v>4711378</v>
      </c>
      <c r="V46">
        <f t="shared" si="53"/>
        <v>4711378</v>
      </c>
      <c r="W46">
        <f t="shared" si="53"/>
        <v>4711378</v>
      </c>
      <c r="X46">
        <f t="shared" si="53"/>
        <v>4711378</v>
      </c>
      <c r="Y46">
        <f t="shared" si="53"/>
        <v>4711378</v>
      </c>
      <c r="Z46" t="str">
        <f t="shared" si="10"/>
        <v>TAK</v>
      </c>
    </row>
    <row r="47" spans="1:26" x14ac:dyDescent="0.25">
      <c r="A47" s="5" t="s">
        <v>50</v>
      </c>
      <c r="B47" s="6">
        <v>140026</v>
      </c>
      <c r="C47" s="6">
        <v>146354</v>
      </c>
      <c r="D47" s="6">
        <v>2759991</v>
      </c>
      <c r="E47" s="7">
        <v>2742120</v>
      </c>
      <c r="F47" t="str">
        <f t="shared" si="1"/>
        <v>C</v>
      </c>
      <c r="G47">
        <f t="shared" si="2"/>
        <v>286380</v>
      </c>
      <c r="H47">
        <f t="shared" si="3"/>
        <v>5502111</v>
      </c>
      <c r="I47">
        <f t="shared" si="4"/>
        <v>1</v>
      </c>
      <c r="J47" t="str">
        <f t="shared" si="5"/>
        <v>C</v>
      </c>
      <c r="K47">
        <f t="shared" si="6"/>
        <v>19.212599999999998</v>
      </c>
      <c r="L47">
        <f t="shared" si="7"/>
        <v>286380</v>
      </c>
      <c r="M47">
        <f t="shared" si="8"/>
        <v>5502111</v>
      </c>
      <c r="N47">
        <f t="shared" ref="N47:Y47" si="54">IF($L47 * 2 &gt; M47,ROUNDDOWN(M47 * $K47,0),M47)</f>
        <v>5502111</v>
      </c>
      <c r="O47">
        <f t="shared" si="54"/>
        <v>5502111</v>
      </c>
      <c r="P47">
        <f t="shared" si="54"/>
        <v>5502111</v>
      </c>
      <c r="Q47">
        <f t="shared" si="54"/>
        <v>5502111</v>
      </c>
      <c r="R47">
        <f t="shared" si="54"/>
        <v>5502111</v>
      </c>
      <c r="S47">
        <f t="shared" si="54"/>
        <v>5502111</v>
      </c>
      <c r="T47">
        <f t="shared" si="54"/>
        <v>5502111</v>
      </c>
      <c r="U47">
        <f t="shared" si="54"/>
        <v>5502111</v>
      </c>
      <c r="V47">
        <f t="shared" si="54"/>
        <v>5502111</v>
      </c>
      <c r="W47">
        <f t="shared" si="54"/>
        <v>5502111</v>
      </c>
      <c r="X47">
        <f t="shared" si="54"/>
        <v>5502111</v>
      </c>
      <c r="Y47">
        <f t="shared" si="54"/>
        <v>5502111</v>
      </c>
      <c r="Z47" t="str">
        <f t="shared" si="10"/>
        <v>TAK</v>
      </c>
    </row>
    <row r="48" spans="1:26" x14ac:dyDescent="0.25">
      <c r="A48" s="2" t="s">
        <v>51</v>
      </c>
      <c r="B48" s="3">
        <v>1198765</v>
      </c>
      <c r="C48" s="3">
        <v>1304945</v>
      </c>
      <c r="D48" s="3">
        <v>2786493</v>
      </c>
      <c r="E48" s="4">
        <v>2602643</v>
      </c>
      <c r="F48" t="str">
        <f t="shared" si="1"/>
        <v>B</v>
      </c>
      <c r="G48">
        <f t="shared" si="2"/>
        <v>2503710</v>
      </c>
      <c r="H48">
        <f t="shared" si="3"/>
        <v>5389136</v>
      </c>
      <c r="I48">
        <f t="shared" si="4"/>
        <v>1</v>
      </c>
      <c r="J48" t="str">
        <f t="shared" si="5"/>
        <v>B</v>
      </c>
      <c r="K48">
        <f t="shared" si="6"/>
        <v>2.1524000000000001</v>
      </c>
      <c r="L48">
        <f t="shared" si="7"/>
        <v>2503710</v>
      </c>
      <c r="M48">
        <f t="shared" si="8"/>
        <v>5389136</v>
      </c>
      <c r="N48">
        <f t="shared" ref="N48:Y48" si="55">IF($L48 * 2 &gt; M48,ROUNDDOWN(M48 * $K48,0),M48)</f>
        <v>5389136</v>
      </c>
      <c r="O48">
        <f t="shared" si="55"/>
        <v>5389136</v>
      </c>
      <c r="P48">
        <f t="shared" si="55"/>
        <v>5389136</v>
      </c>
      <c r="Q48">
        <f t="shared" si="55"/>
        <v>5389136</v>
      </c>
      <c r="R48">
        <f t="shared" si="55"/>
        <v>5389136</v>
      </c>
      <c r="S48">
        <f t="shared" si="55"/>
        <v>5389136</v>
      </c>
      <c r="T48">
        <f t="shared" si="55"/>
        <v>5389136</v>
      </c>
      <c r="U48">
        <f t="shared" si="55"/>
        <v>5389136</v>
      </c>
      <c r="V48">
        <f t="shared" si="55"/>
        <v>5389136</v>
      </c>
      <c r="W48">
        <f t="shared" si="55"/>
        <v>5389136</v>
      </c>
      <c r="X48">
        <f t="shared" si="55"/>
        <v>5389136</v>
      </c>
      <c r="Y48">
        <f t="shared" si="55"/>
        <v>5389136</v>
      </c>
      <c r="Z48" t="str">
        <f t="shared" si="10"/>
        <v>TAK</v>
      </c>
    </row>
    <row r="49" spans="1:26" x14ac:dyDescent="0.25">
      <c r="A49" s="5" t="s">
        <v>52</v>
      </c>
      <c r="B49" s="6">
        <v>2619776</v>
      </c>
      <c r="C49" s="6">
        <v>2749623</v>
      </c>
      <c r="D49" s="6">
        <v>2888215</v>
      </c>
      <c r="E49" s="7">
        <v>2800174</v>
      </c>
      <c r="F49" t="str">
        <f t="shared" si="1"/>
        <v>C</v>
      </c>
      <c r="G49">
        <f t="shared" si="2"/>
        <v>5369399</v>
      </c>
      <c r="H49">
        <f t="shared" si="3"/>
        <v>5688389</v>
      </c>
      <c r="I49">
        <f t="shared" si="4"/>
        <v>1</v>
      </c>
      <c r="J49" t="str">
        <f t="shared" si="5"/>
        <v>C</v>
      </c>
      <c r="K49">
        <f t="shared" si="6"/>
        <v>1.0593999999999999</v>
      </c>
      <c r="L49">
        <f t="shared" si="7"/>
        <v>5369399</v>
      </c>
      <c r="M49">
        <f t="shared" si="8"/>
        <v>5688389</v>
      </c>
      <c r="N49">
        <f t="shared" ref="N49:Y49" si="56">IF($L49 * 2 &gt; M49,ROUNDDOWN(M49 * $K49,0),M49)</f>
        <v>6026279</v>
      </c>
      <c r="O49">
        <f t="shared" si="56"/>
        <v>6384239</v>
      </c>
      <c r="P49">
        <f t="shared" si="56"/>
        <v>6763462</v>
      </c>
      <c r="Q49">
        <f t="shared" si="56"/>
        <v>7165211</v>
      </c>
      <c r="R49">
        <f t="shared" si="56"/>
        <v>7590824</v>
      </c>
      <c r="S49">
        <f t="shared" si="56"/>
        <v>8041718</v>
      </c>
      <c r="T49">
        <f t="shared" si="56"/>
        <v>8519396</v>
      </c>
      <c r="U49">
        <f t="shared" si="56"/>
        <v>9025448</v>
      </c>
      <c r="V49">
        <f t="shared" si="56"/>
        <v>9561559</v>
      </c>
      <c r="W49">
        <f t="shared" si="56"/>
        <v>10129515</v>
      </c>
      <c r="X49">
        <f t="shared" si="56"/>
        <v>10731208</v>
      </c>
      <c r="Y49">
        <f t="shared" si="56"/>
        <v>11368641</v>
      </c>
      <c r="Z49" t="str">
        <f t="shared" si="10"/>
        <v>NIE</v>
      </c>
    </row>
    <row r="50" spans="1:26" x14ac:dyDescent="0.25">
      <c r="A50" s="2" t="s">
        <v>53</v>
      </c>
      <c r="B50" s="3">
        <v>248398</v>
      </c>
      <c r="C50" s="3">
        <v>268511</v>
      </c>
      <c r="D50" s="3">
        <v>3110853</v>
      </c>
      <c r="E50" s="4">
        <v>2986411</v>
      </c>
      <c r="F50" t="str">
        <f t="shared" si="1"/>
        <v>C</v>
      </c>
      <c r="G50">
        <f t="shared" si="2"/>
        <v>516909</v>
      </c>
      <c r="H50">
        <f t="shared" si="3"/>
        <v>6097264</v>
      </c>
      <c r="I50">
        <f t="shared" si="4"/>
        <v>1</v>
      </c>
      <c r="J50" t="str">
        <f t="shared" si="5"/>
        <v>C</v>
      </c>
      <c r="K50">
        <f t="shared" si="6"/>
        <v>11.7956</v>
      </c>
      <c r="L50">
        <f t="shared" si="7"/>
        <v>516909</v>
      </c>
      <c r="M50">
        <f t="shared" si="8"/>
        <v>6097264</v>
      </c>
      <c r="N50">
        <f t="shared" ref="N50:Y50" si="57">IF($L50 * 2 &gt; M50,ROUNDDOWN(M50 * $K50,0),M50)</f>
        <v>6097264</v>
      </c>
      <c r="O50">
        <f t="shared" si="57"/>
        <v>6097264</v>
      </c>
      <c r="P50">
        <f t="shared" si="57"/>
        <v>6097264</v>
      </c>
      <c r="Q50">
        <f t="shared" si="57"/>
        <v>6097264</v>
      </c>
      <c r="R50">
        <f t="shared" si="57"/>
        <v>6097264</v>
      </c>
      <c r="S50">
        <f t="shared" si="57"/>
        <v>6097264</v>
      </c>
      <c r="T50">
        <f t="shared" si="57"/>
        <v>6097264</v>
      </c>
      <c r="U50">
        <f t="shared" si="57"/>
        <v>6097264</v>
      </c>
      <c r="V50">
        <f t="shared" si="57"/>
        <v>6097264</v>
      </c>
      <c r="W50">
        <f t="shared" si="57"/>
        <v>6097264</v>
      </c>
      <c r="X50">
        <f t="shared" si="57"/>
        <v>6097264</v>
      </c>
      <c r="Y50">
        <f t="shared" si="57"/>
        <v>6097264</v>
      </c>
      <c r="Z50" t="str">
        <f t="shared" si="10"/>
        <v>TAK</v>
      </c>
    </row>
    <row r="51" spans="1:26" x14ac:dyDescent="0.25">
      <c r="A51" s="5" t="s">
        <v>54</v>
      </c>
      <c r="B51" s="6">
        <v>2494207</v>
      </c>
      <c r="C51" s="6">
        <v>2625207</v>
      </c>
      <c r="D51" s="6">
        <v>1796293</v>
      </c>
      <c r="E51" s="7">
        <v>1853602</v>
      </c>
      <c r="F51" t="str">
        <f t="shared" si="1"/>
        <v>B</v>
      </c>
      <c r="G51">
        <f t="shared" si="2"/>
        <v>5119414</v>
      </c>
      <c r="H51">
        <f t="shared" si="3"/>
        <v>3649895</v>
      </c>
      <c r="I51">
        <f t="shared" si="4"/>
        <v>0</v>
      </c>
      <c r="J51" t="str">
        <f t="shared" si="5"/>
        <v>B</v>
      </c>
      <c r="K51">
        <f t="shared" si="6"/>
        <v>0.71289999999999998</v>
      </c>
      <c r="L51">
        <f t="shared" si="7"/>
        <v>5119414</v>
      </c>
      <c r="M51">
        <f t="shared" si="8"/>
        <v>3649895</v>
      </c>
      <c r="N51">
        <f t="shared" ref="N51:Y51" si="58">IF($L51 * 2 &gt; M51,ROUNDDOWN(M51 * $K51,0),M51)</f>
        <v>2602010</v>
      </c>
      <c r="O51">
        <f t="shared" si="58"/>
        <v>1854972</v>
      </c>
      <c r="P51">
        <f t="shared" si="58"/>
        <v>1322409</v>
      </c>
      <c r="Q51">
        <f t="shared" si="58"/>
        <v>942745</v>
      </c>
      <c r="R51">
        <f t="shared" si="58"/>
        <v>672082</v>
      </c>
      <c r="S51">
        <f t="shared" si="58"/>
        <v>479127</v>
      </c>
      <c r="T51">
        <f t="shared" si="58"/>
        <v>341569</v>
      </c>
      <c r="U51">
        <f t="shared" si="58"/>
        <v>243504</v>
      </c>
      <c r="V51">
        <f t="shared" si="58"/>
        <v>173594</v>
      </c>
      <c r="W51">
        <f t="shared" si="58"/>
        <v>123755</v>
      </c>
      <c r="X51">
        <f t="shared" si="58"/>
        <v>88224</v>
      </c>
      <c r="Y51">
        <f t="shared" si="58"/>
        <v>62894</v>
      </c>
      <c r="Z51" t="str">
        <f t="shared" si="10"/>
        <v>NIE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w E A A B Q S w M E F A A C A A g A t n u q T o t v T q G n A A A A + Q A A A B I A H A B D b 2 5 m a W c v U G F j a 2 F n Z S 5 4 b W w g o h g A K K A U A A A A A A A A A A A A A A A A A A A A A A A A A A A A h Y / N C o J A G E V f R W b v / E l R 8 T k u 2 i o I Q b Q d x k m H d B Q d G 9 + t R Y / U K y S U 1 a 7 l v Z w L 5 z 5 u d 0 i m p g 6 u u h 9 M a 2 P E M E W B t q o t j C 1 j N L p z u E G J g F y q i y x 1 M M N 2 2 E 2 D i V H l X L c j x H u P f Y T b v i S c U k Z O W X p Q l W 5 k a O z g p F U a f V b F / x U S c H z J C I 7 X D K / Y l m M W U Q Z k 6 S E z 9 s v w W R l T I D 8 l 7 M f a j b 0 W X R 3 m K Z A l A n n f E E 9 Q S w M E F A A C A A g A t n u q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Z 7 q k 5 n n j C / E w E A A K k B A A A T A B w A R m 9 y b X V s Y X M v U 2 V j d G l v b j E u b S C i G A A o o B Q A A A A A A A A A A A A A A A A A A A A A A A A A A A B 1 j 0 1 L w 0 A Q h u + B / I d l v a S w h C Y 2 H g w 5 S F I / D h a l O W l E t u 1 Y F 5 P Z s j v R l t J L / 5 I n z 9 L / 5 U r w C + x c d u Z 9 d m b e s T A l p Z G N u z d K f c / 3 7 K M 0 M G N P R i q U L G M 1 k O 8 x F 7 s 3 8 / 4 6 2 2 2 1 E 3 P 7 H B Z 6 2 j a A F J y q G s J c I 7 n C B r w 4 r q 6 M n h v Z 6 B e J C q p L S a 2 R 9 2 e K z t t J F f e j p C p O R s O q W x H S k n h P 3 B Z Q q 0 Y R m I y n X L B c 1 2 2 D N k s E G + J U z x T O s y h O + o J d t 5 p g T K s a s p 8 0 H G m E u 5 7 o r B 7 w m 0 Y B u p s 0 o 9 W C O 8 e l n L h f p Z F o H 7 R p u v H l a g E 2 + D 5 M r N e 8 A 5 F z 4 B q B E S x p I 9 i X H j v 9 A u l o E H 6 2 / g K H + 8 B g H 0 j + g k 3 P 9 x T + b z / 9 A F B L A Q I t A B Q A A g A I A L Z 7 q k 6 L b 0 6 h p w A A A P k A A A A S A A A A A A A A A A A A A A A A A A A A A A B D b 2 5 m a W c v U G F j a 2 F n Z S 5 4 b W x Q S w E C L Q A U A A I A C A C 2 e 6 p O D 8 r p q 6 Q A A A D p A A A A E w A A A A A A A A A A A A A A A A D z A A A A W 0 N v b n R l b n R f V H l w Z X N d L n h t b F B L A Q I t A B Q A A g A I A L Z 7 q k 5 n n j C / E w E A A K k B A A A T A A A A A A A A A A A A A A A A A O Q B A A B G b 3 J t d W x h c y 9 T Z W N 0 a W 9 u M S 5 t U E s F B g A A A A A D A A M A w g A A A E Q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c J A A A A A A A A l Q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c m F p b m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c m F p b m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T B U M T M 6 M j k 6 N D U u O D Q y O D c w M V o i I C 8 + P E V u d H J 5 I F R 5 c G U 9 I k Z p b G x D b 2 x 1 b W 5 U e X B l c y I g V m F s d W U 9 I n N C Z 0 1 E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c m F p b m E v W m 1 p Z W 5 p b 2 5 v I H R 5 c C 5 7 Q 2 9 s d W 1 u M S w w f S Z x d W 9 0 O y w m c X V v d D t T Z W N 0 a W 9 u M S 9 r c m F p b m E v W m 1 p Z W 5 p b 2 5 v I H R 5 c C 5 7 Q 2 9 s d W 1 u M i w x f S Z x d W 9 0 O y w m c X V v d D t T Z W N 0 a W 9 u M S 9 r c m F p b m E v W m 1 p Z W 5 p b 2 5 v I H R 5 c C 5 7 Q 2 9 s d W 1 u M y w y f S Z x d W 9 0 O y w m c X V v d D t T Z W N 0 a W 9 u M S 9 r c m F p b m E v W m 1 p Z W 5 p b 2 5 v I H R 5 c C 5 7 Q 2 9 s d W 1 u N C w z f S Z x d W 9 0 O y w m c X V v d D t T Z W N 0 a W 9 u M S 9 r c m F p b m E v W m 1 p Z W 5 p b 2 5 v I H R 5 c C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r c m F p b m E v W m 1 p Z W 5 p b 2 5 v I H R 5 c C 5 7 Q 2 9 s d W 1 u M S w w f S Z x d W 9 0 O y w m c X V v d D t T Z W N 0 a W 9 u M S 9 r c m F p b m E v W m 1 p Z W 5 p b 2 5 v I H R 5 c C 5 7 Q 2 9 s d W 1 u M i w x f S Z x d W 9 0 O y w m c X V v d D t T Z W N 0 a W 9 u M S 9 r c m F p b m E v W m 1 p Z W 5 p b 2 5 v I H R 5 c C 5 7 Q 2 9 s d W 1 u M y w y f S Z x d W 9 0 O y w m c X V v d D t T Z W N 0 a W 9 u M S 9 r c m F p b m E v W m 1 p Z W 5 p b 2 5 v I H R 5 c C 5 7 Q 2 9 s d W 1 u N C w z f S Z x d W 9 0 O y w m c X V v d D t T Z W N 0 a W 9 u M S 9 r c m F p b m E v W m 1 p Z W 5 p b 2 5 v I H R 5 c C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3 J h a W 5 h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y Y W l u Y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2 B 2 d W 1 g b 9 E K y V L 5 k T 2 + 2 k g A A A A A C A A A A A A A Q Z g A A A A E A A C A A A A D b D l u 1 s e w l l p b S u l 4 Z P P b k w r g r S r Z q w F l 3 r p X W Z C C a y A A A A A A O g A A A A A I A A C A A A A B 4 C g e o 5 x j a 4 9 4 u d r h p X 9 Q a Y B e t q G I 9 k V S S f 5 M + O x R F F 1 A A A A B l V I t 1 m Q K 4 M a Y U C b t s H w S S 6 y 9 n 4 s D n x x z / g C E 3 w z W 9 5 e Y 3 t v r s d k d N K u g f R u k z c 7 r 3 + 4 b 9 t R f x x R v i i f z 2 F f N p p j x h c P O 2 5 A g 2 1 2 B Y F 1 P t f E A A A A D a o x 3 D J 4 w F M V o u P V P U h r Z U c B F 7 y 6 c k T 6 F x A L r P 4 i y 8 P I 6 u / u 4 a e 4 g v + B D a 7 h Y p K T y y K M B z z 2 8 H e 8 I b M 8 s e X U R A < / D a t a M a s h u p > 
</file>

<file path=customXml/itemProps1.xml><?xml version="1.0" encoding="utf-8"?>
<ds:datastoreItem xmlns:ds="http://schemas.openxmlformats.org/officeDocument/2006/customXml" ds:itemID="{DFC6424B-E041-4E09-88F2-CDC7BA35B74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Plik</vt:lpstr>
      <vt:lpstr>a)</vt:lpstr>
      <vt:lpstr>Odpowiedzi</vt:lpstr>
      <vt:lpstr>b)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2019-05-10T13:50:17Z</dcterms:modified>
</cp:coreProperties>
</file>