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2"/>
  </bookViews>
  <sheets>
    <sheet name="тест" sheetId="3" r:id="rId1"/>
    <sheet name="исходник" sheetId="1" r:id="rId2"/>
    <sheet name="итог" sheetId="5" r:id="rId3"/>
  </sheets>
  <definedNames>
    <definedName name="_xlnm._FilterDatabase" localSheetId="1" hidden="1">исходник!$A$1:$J$295</definedName>
  </definedNames>
  <calcPr calcId="162913"/>
  <pivotCaches>
    <pivotCache cacheId="10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5" l="1"/>
  <c r="C19" i="5"/>
  <c r="E5" i="5"/>
  <c r="L7" i="5"/>
  <c r="L5" i="5"/>
  <c r="D16" i="5"/>
  <c r="C16" i="5"/>
  <c r="C15" i="5"/>
  <c r="F17" i="5"/>
  <c r="D7" i="5"/>
  <c r="E7" i="5"/>
  <c r="F7" i="5"/>
  <c r="F16" i="5" s="1"/>
  <c r="M16" i="5" s="1"/>
  <c r="G7" i="5"/>
  <c r="H7" i="5"/>
  <c r="H15" i="5" s="1"/>
  <c r="I7" i="5"/>
  <c r="J7" i="5"/>
  <c r="K7" i="5"/>
  <c r="M7" i="5"/>
  <c r="N7" i="5"/>
  <c r="O7" i="5"/>
  <c r="O15" i="5" s="1"/>
  <c r="D5" i="5"/>
  <c r="F5" i="5"/>
  <c r="G5" i="5"/>
  <c r="H5" i="5"/>
  <c r="I5" i="5"/>
  <c r="J5" i="5"/>
  <c r="K5" i="5"/>
  <c r="N5" i="5"/>
  <c r="O5" i="5"/>
  <c r="C7" i="5"/>
  <c r="C5" i="5"/>
  <c r="J16" i="5" l="1"/>
  <c r="O16" i="5"/>
  <c r="N16" i="5" s="1"/>
  <c r="E15" i="5"/>
  <c r="F15" i="5"/>
  <c r="M15" i="5" s="1"/>
  <c r="J15" i="5" s="1"/>
  <c r="O17" i="5"/>
  <c r="D15" i="5"/>
  <c r="C21" i="5" s="1"/>
  <c r="C17" i="5"/>
  <c r="C18" i="5" s="1"/>
  <c r="D17" i="5"/>
  <c r="E16" i="5"/>
  <c r="H18" i="5"/>
  <c r="H19" i="5" s="1"/>
  <c r="H17" i="5"/>
  <c r="H16" i="5"/>
  <c r="N17" i="5" l="1"/>
  <c r="D18" i="5"/>
  <c r="D19" i="5" s="1"/>
  <c r="M17" i="5"/>
  <c r="J17" i="5" s="1"/>
  <c r="J18" i="5" s="1"/>
  <c r="J19" i="5" s="1"/>
  <c r="N15" i="5"/>
  <c r="E17" i="5"/>
  <c r="G16" i="5"/>
  <c r="E18" i="5"/>
  <c r="E19" i="5" s="1"/>
  <c r="G15" i="5"/>
  <c r="I15" i="5" s="1"/>
  <c r="K15" i="5" s="1"/>
  <c r="I16" i="5"/>
  <c r="G17" i="5" l="1"/>
  <c r="L15" i="5"/>
  <c r="I17" i="5"/>
  <c r="M18" i="5"/>
  <c r="M19" i="5" s="1"/>
  <c r="K16" i="5"/>
  <c r="L16" i="5" s="1"/>
  <c r="F18" i="5" l="1"/>
  <c r="F19" i="5" s="1"/>
  <c r="C22" i="5"/>
  <c r="G18" i="5"/>
  <c r="O18" i="5" s="1"/>
  <c r="O19" i="5" s="1"/>
  <c r="I18" i="5"/>
  <c r="K17" i="5"/>
  <c r="L17" i="5" s="1"/>
  <c r="N18" i="5" l="1"/>
  <c r="N19" i="5" s="1"/>
  <c r="G19" i="5"/>
  <c r="K18" i="5"/>
  <c r="K19" i="5" s="1"/>
  <c r="I19" i="5"/>
  <c r="L18" i="5" l="1"/>
  <c r="L19" i="5" s="1"/>
</calcChain>
</file>

<file path=xl/sharedStrings.xml><?xml version="1.0" encoding="utf-8"?>
<sst xmlns="http://schemas.openxmlformats.org/spreadsheetml/2006/main" count="973" uniqueCount="93">
  <si>
    <t>Store</t>
  </si>
  <si>
    <t>Date</t>
  </si>
  <si>
    <t>Turnover</t>
  </si>
  <si>
    <t>Net sales</t>
  </si>
  <si>
    <t>COGS</t>
  </si>
  <si>
    <t>PCS</t>
  </si>
  <si>
    <t>Check</t>
  </si>
  <si>
    <t>Traffic</t>
  </si>
  <si>
    <t>0203</t>
  </si>
  <si>
    <t>1001</t>
  </si>
  <si>
    <t>1601</t>
  </si>
  <si>
    <t>1801</t>
  </si>
  <si>
    <t>2301</t>
  </si>
  <si>
    <t>2307</t>
  </si>
  <si>
    <t>2601</t>
  </si>
  <si>
    <t>3002</t>
  </si>
  <si>
    <t>3402</t>
  </si>
  <si>
    <t>3501</t>
  </si>
  <si>
    <t>3603</t>
  </si>
  <si>
    <t>4301</t>
  </si>
  <si>
    <t>4601</t>
  </si>
  <si>
    <t>4803</t>
  </si>
  <si>
    <t>5009</t>
  </si>
  <si>
    <t>5012</t>
  </si>
  <si>
    <t>5601</t>
  </si>
  <si>
    <t>6105</t>
  </si>
  <si>
    <t>6605</t>
  </si>
  <si>
    <t>7104</t>
  </si>
  <si>
    <t>7807</t>
  </si>
  <si>
    <t>Weekday</t>
  </si>
  <si>
    <t>вт</t>
  </si>
  <si>
    <t>ср</t>
  </si>
  <si>
    <t>чт</t>
  </si>
  <si>
    <t>пт</t>
  </si>
  <si>
    <t>сб</t>
  </si>
  <si>
    <t>вс</t>
  </si>
  <si>
    <t>пн</t>
  </si>
  <si>
    <t>Описание таблицы</t>
  </si>
  <si>
    <t>Выручка с НДС</t>
  </si>
  <si>
    <t>Выручка без НДС</t>
  </si>
  <si>
    <t>Себестоимость</t>
  </si>
  <si>
    <t>Количетсво проданных штук</t>
  </si>
  <si>
    <t>Чеки</t>
  </si>
  <si>
    <t>Трафик</t>
  </si>
  <si>
    <t>Часть 2. Расчет акции</t>
  </si>
  <si>
    <t>На последующих листах расположена таблица:</t>
  </si>
  <si>
    <t>promo</t>
  </si>
  <si>
    <t>выгрузка продаж предыдущего периода</t>
  </si>
  <si>
    <t>Задание связано с расчетом эффективности акции.</t>
  </si>
  <si>
    <t>Условия акции:</t>
  </si>
  <si>
    <t>Планируется провести акцию "Возвратный купон со скидкой -20% на весь ассортимент" во всей сети с 01.11.2024 по 07.11.2024. 
Промоутерами будут выдаваться купоны возле магазинов на скидку -20% в период с 01.11.2024 по 07.11.2024. Общее количество напечатанных купонов составляет 3 000 штук, стоимость затрат на всю акцию составляет 45 000 руб. без НДС. 
Необходимо рассчитать эффективность данной промо активности.</t>
  </si>
  <si>
    <r>
      <rPr>
        <b/>
        <u/>
        <sz val="12"/>
        <color theme="1"/>
        <rFont val="Calibri"/>
        <family val="2"/>
        <charset val="204"/>
        <scheme val="minor"/>
      </rPr>
      <t>Подсказка</t>
    </r>
    <r>
      <rPr>
        <b/>
        <u/>
        <sz val="11"/>
        <color theme="1"/>
        <rFont val="Calibri"/>
        <family val="2"/>
        <charset val="204"/>
        <scheme val="minor"/>
      </rPr>
      <t xml:space="preserve">: </t>
    </r>
  </si>
  <si>
    <t>Для расчета эффективности необходимо взять аналогичный период с листа promo, посчитать до акции продажи основных показателей:</t>
  </si>
  <si>
    <t xml:space="preserve">выручка без ндс, себестоимость, маржа, количество чеков, трафик, ср.чек, ср.цену, позиций в чеке, ROI, ROMI. </t>
  </si>
  <si>
    <t xml:space="preserve">Далее построить прогноз продаж анализируемого периода при скидке -20% </t>
  </si>
  <si>
    <t>(например, можно спрогнозировать расчет при конверсии продаж от выданных купонов в промежутке от 5% до 20% с шагом 5 п.п.)</t>
  </si>
  <si>
    <t>Написать аналитическую записку об эффективности акции на основе полученных расчетов.</t>
  </si>
  <si>
    <t>Предоставить расчеты в эксель или в python, чтобы понимать вашу логику.</t>
  </si>
  <si>
    <t>vs pr week</t>
  </si>
  <si>
    <t>Маржа</t>
  </si>
  <si>
    <t>Маржа %</t>
  </si>
  <si>
    <t>Полная неделя</t>
  </si>
  <si>
    <t>вт-пн 01.10-07.10</t>
  </si>
  <si>
    <t>вт-пн 08.10-14.10</t>
  </si>
  <si>
    <t>Средний чек</t>
  </si>
  <si>
    <t>Средняя цена</t>
  </si>
  <si>
    <t>Штук в чеке</t>
  </si>
  <si>
    <t>Конверсия</t>
  </si>
  <si>
    <t>2. С 1 по 7 ноября выпадает праздник, в этом году не будет дополнительного выходного.</t>
  </si>
  <si>
    <t>Расходы на купоны (без НДС)</t>
  </si>
  <si>
    <t>Купонов шт.</t>
  </si>
  <si>
    <t>НДС</t>
  </si>
  <si>
    <t>Конверсия в покупку по выданным купонам</t>
  </si>
  <si>
    <t>ИТОГО В АКЦИЯ</t>
  </si>
  <si>
    <t>К периоду "до"</t>
  </si>
  <si>
    <t>АКЦИЯ пт-чт 01.11-07.11</t>
  </si>
  <si>
    <t>ROMI</t>
  </si>
  <si>
    <t>Конверсия купоны новые клиенты (зашли в магазин)</t>
  </si>
  <si>
    <t>Конверсия купоны текущие клиенты (зашли в магазин)</t>
  </si>
  <si>
    <t>Комментарии:</t>
  </si>
  <si>
    <t>3. При конверсии в покупку от выданных купонов 10% ROMI расчетный 164%, соответственно вложения окупятся на 164%.</t>
  </si>
  <si>
    <t>4. Влияние акции на общие показатели:</t>
  </si>
  <si>
    <t>Общая маржа% снизится на 0,2 пункта</t>
  </si>
  <si>
    <t>Увеличится количество проданных штук, так как предполагаем, что в акцию будут больше покупать в штуках.</t>
  </si>
  <si>
    <t>5. Акция "Возвратный купон со скидкой -20% на весь ассортимент" выглядит эффективной.</t>
  </si>
  <si>
    <t>Новые клиенты купоны</t>
  </si>
  <si>
    <t>Текущие клиенты купоны</t>
  </si>
  <si>
    <t>Трафик без изменений за вычетом текущие купоны</t>
  </si>
  <si>
    <t>1. В октябре на продажи конкретной недели очень влияет погода, когда холодает - трафик больше. Поэтому возьмем среднее значение за 2 недели.</t>
  </si>
  <si>
    <t>3. Клиентов, которые сделали покупки по купонам, разделили на новых и текущих.</t>
  </si>
  <si>
    <t>Увеличение выручки на 0,3%.</t>
  </si>
  <si>
    <t>Снижение средней цены на 0,5%.</t>
  </si>
  <si>
    <t>Среднее (неделя)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</si>
</sst>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7" formatCode="_-* #,##0.0_-;\-* #,##0.0_-;_-* &quot;-&quot;??_-;_-@_-"/>
    <numFmt numFmtId="168" formatCode="_-* #,##0_-;\-* #,##0_-;_-* &quot;-&quot;??_-;_-@_-"/>
    <numFmt numFmtId="169" formatCode="0.0%"/>
    <numFmt numFmtId="171" formatCode="_-* #,##0\ _₽_-;\-* #,##0\ _₽_-;_-* &quot;-&quot;?\ _₽_-;_-@_-"/>
    <numFmt numFmtId="17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14" fontId="0" fillId="0" borderId="0" xfId="0" applyNumberFormat="1"/>
    <xf numFmtId="3" fontId="0" fillId="0" borderId="0" xfId="0" applyNumberFormat="1"/>
    <xf numFmtId="3" fontId="3" fillId="2" borderId="0" xfId="0" applyNumberFormat="1" applyFont="1" applyFill="1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/>
    <xf numFmtId="0" fontId="5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0" fillId="0" borderId="0" xfId="0" applyAlignment="1">
      <alignment horizontal="left" wrapText="1"/>
    </xf>
    <xf numFmtId="0" fontId="6" fillId="0" borderId="0" xfId="0" applyFont="1" applyAlignment="1"/>
    <xf numFmtId="0" fontId="0" fillId="0" borderId="0" xfId="0" applyAlignment="1">
      <alignment horizontal="left" wrapText="1"/>
    </xf>
    <xf numFmtId="0" fontId="3" fillId="0" borderId="0" xfId="0" applyFont="1" applyAlignment="1"/>
    <xf numFmtId="0" fontId="3" fillId="0" borderId="0" xfId="0" applyFon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9" fontId="8" fillId="0" borderId="0" xfId="2" applyFont="1"/>
    <xf numFmtId="169" fontId="8" fillId="0" borderId="0" xfId="2" applyNumberFormat="1" applyFont="1" applyAlignment="1">
      <alignment horizontal="center"/>
    </xf>
    <xf numFmtId="9" fontId="8" fillId="0" borderId="0" xfId="2" applyNumberFormat="1" applyFont="1" applyAlignment="1">
      <alignment horizontal="center"/>
    </xf>
    <xf numFmtId="0" fontId="0" fillId="0" borderId="5" xfId="0" applyBorder="1"/>
    <xf numFmtId="0" fontId="0" fillId="0" borderId="11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169" fontId="3" fillId="0" borderId="0" xfId="0" applyNumberFormat="1" applyFont="1" applyAlignment="1">
      <alignment horizontal="center"/>
    </xf>
    <xf numFmtId="0" fontId="0" fillId="0" borderId="5" xfId="0" applyBorder="1" applyAlignment="1">
      <alignment wrapText="1"/>
    </xf>
    <xf numFmtId="9" fontId="0" fillId="0" borderId="7" xfId="2" applyFon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5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9" fontId="1" fillId="0" borderId="0" xfId="2" applyNumberFormat="1" applyFont="1" applyAlignment="1">
      <alignment horizontal="center" vertical="center"/>
    </xf>
    <xf numFmtId="171" fontId="0" fillId="5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9" fontId="0" fillId="0" borderId="0" xfId="2" applyNumberFormat="1" applyFont="1" applyAlignment="1">
      <alignment horizontal="center" vertical="center"/>
    </xf>
    <xf numFmtId="168" fontId="0" fillId="5" borderId="0" xfId="1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9" fontId="0" fillId="0" borderId="10" xfId="2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top" wrapText="1"/>
    </xf>
    <xf numFmtId="0" fontId="3" fillId="7" borderId="0" xfId="0" applyFont="1" applyFill="1"/>
    <xf numFmtId="168" fontId="3" fillId="7" borderId="0" xfId="0" applyNumberFormat="1" applyFont="1" applyFill="1" applyAlignment="1">
      <alignment horizontal="center" vertical="center"/>
    </xf>
    <xf numFmtId="169" fontId="3" fillId="7" borderId="0" xfId="2" applyNumberFormat="1" applyFont="1" applyFill="1" applyAlignment="1">
      <alignment horizontal="center" vertical="center"/>
    </xf>
    <xf numFmtId="174" fontId="3" fillId="7" borderId="0" xfId="0" applyNumberFormat="1" applyFont="1" applyFill="1" applyAlignment="1">
      <alignment horizontal="center" vertical="center"/>
    </xf>
    <xf numFmtId="9" fontId="3" fillId="7" borderId="0" xfId="0" applyNumberFormat="1" applyFont="1" applyFill="1" applyAlignment="1">
      <alignment horizontal="center" vertical="center"/>
    </xf>
    <xf numFmtId="168" fontId="3" fillId="7" borderId="0" xfId="1" applyNumberFormat="1" applyFont="1" applyFill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68" fontId="0" fillId="0" borderId="12" xfId="1" applyNumberFormat="1" applyFont="1" applyBorder="1" applyAlignment="1">
      <alignment horizontal="center" vertical="center"/>
    </xf>
    <xf numFmtId="43" fontId="0" fillId="0" borderId="12" xfId="1" applyNumberFormat="1" applyFont="1" applyBorder="1" applyAlignment="1">
      <alignment horizontal="center"/>
    </xf>
    <xf numFmtId="43" fontId="0" fillId="0" borderId="10" xfId="1" applyNumberFormat="1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167" fontId="0" fillId="5" borderId="0" xfId="0" applyNumberFormat="1" applyFill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71" fontId="0" fillId="0" borderId="0" xfId="0" applyNumberForma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169" fontId="0" fillId="0" borderId="0" xfId="2" applyNumberFormat="1" applyFont="1" applyFill="1" applyAlignment="1">
      <alignment horizontal="center" vertical="center"/>
    </xf>
    <xf numFmtId="168" fontId="0" fillId="0" borderId="0" xfId="1" applyNumberFormat="1" applyFont="1" applyFill="1" applyAlignment="1">
      <alignment horizontal="center" vertical="center"/>
    </xf>
    <xf numFmtId="0" fontId="3" fillId="0" borderId="5" xfId="0" applyFont="1" applyFill="1" applyBorder="1" applyAlignment="1">
      <alignment wrapText="1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40"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top" wrapText="1" readingOrder="0"/>
    </dxf>
    <dxf>
      <numFmt numFmtId="13" formatCode="0%"/>
    </dxf>
    <dxf>
      <numFmt numFmtId="169" formatCode="0.0%"/>
    </dxf>
    <dxf>
      <numFmt numFmtId="13" formatCode="0%"/>
    </dxf>
    <dxf>
      <alignment horizontal="center" vertical="top" wrapText="1" readingOrder="0"/>
    </dxf>
    <dxf>
      <alignment horizontal="center" vertical="top" wrapText="1" readingOrder="0"/>
    </dxf>
    <dxf>
      <alignment horizontal="center" readingOrder="0"/>
    </dxf>
    <dxf>
      <numFmt numFmtId="169" formatCode="0.0%"/>
    </dxf>
    <dxf>
      <numFmt numFmtId="13" formatCode="0%"/>
    </dxf>
    <dxf>
      <alignment horizontal="center" vertical="top" wrapText="1" readingOrder="0"/>
    </dxf>
    <dxf>
      <alignment horizontal="center" vertical="top" wrapText="1" readingOrder="0"/>
    </dxf>
    <dxf>
      <numFmt numFmtId="167" formatCode="_-* #,##0.0_-;\-* #,##0.0_-;_-* &quot;-&quot;??_-;_-@_-"/>
    </dxf>
    <dxf>
      <alignment horizontal="center" vertical="top" wrapText="1" readingOrder="0"/>
    </dxf>
    <dxf>
      <numFmt numFmtId="169" formatCode="0.0%"/>
    </dxf>
    <dxf>
      <numFmt numFmtId="14" formatCode="0.00%"/>
    </dxf>
    <dxf>
      <numFmt numFmtId="169" formatCode="0.0%"/>
    </dxf>
    <dxf>
      <alignment horizontal="center" vertical="top" wrapText="1" readingOrder="0"/>
    </dxf>
    <dxf>
      <numFmt numFmtId="13" formatCode="0%"/>
    </dxf>
    <dxf>
      <alignment horizontal="center" vertical="top" wrapText="1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587.741072337965" createdVersion="6" refreshedVersion="6" minRefreshableVersion="3" recordCount="294">
  <cacheSource type="worksheet">
    <worksheetSource ref="A1:J295" sheet="исходник"/>
  </cacheSource>
  <cacheFields count="19">
    <cacheField name="Store" numFmtId="0">
      <sharedItems/>
    </cacheField>
    <cacheField name="Date" numFmtId="14">
      <sharedItems containsSemiMixedTypes="0" containsNonDate="0" containsDate="1" containsString="0" minDate="2024-10-01T00:00:00" maxDate="2024-10-15T00:00:00"/>
    </cacheField>
    <cacheField name="Turnover" numFmtId="3">
      <sharedItems containsSemiMixedTypes="0" containsString="0" containsNumber="1" minValue="32987" maxValue="251403"/>
    </cacheField>
    <cacheField name="Net sales" numFmtId="3">
      <sharedItems containsSemiMixedTypes="0" containsString="0" containsNumber="1" minValue="27629.72" maxValue="215638.16"/>
    </cacheField>
    <cacheField name="COGS" numFmtId="3">
      <sharedItems containsSemiMixedTypes="0" containsString="0" containsNumber="1" minValue="13078.31" maxValue="95321.78"/>
    </cacheField>
    <cacheField name="PCS" numFmtId="3">
      <sharedItems containsSemiMixedTypes="0" containsString="0" containsNumber="1" containsInteger="1" minValue="63" maxValue="540"/>
    </cacheField>
    <cacheField name="Check" numFmtId="3">
      <sharedItems containsSemiMixedTypes="0" containsString="0" containsNumber="1" containsInteger="1" minValue="28" maxValue="171"/>
    </cacheField>
    <cacheField name="Traffic" numFmtId="3">
      <sharedItems containsSemiMixedTypes="0" containsString="0" containsNumber="1" containsInteger="1" minValue="260" maxValue="1507"/>
    </cacheField>
    <cacheField name="Weekday" numFmtId="0">
      <sharedItems/>
    </cacheField>
    <cacheField name="Week" numFmtId="3">
      <sharedItems containsSemiMixedTypes="0" containsString="0" containsNumber="1" containsInteger="1" minValue="40" maxValue="42"/>
    </cacheField>
    <cacheField name="Полная неделя" numFmtId="3">
      <sharedItems count="2">
        <s v="вт-пн 01.10-07.10"/>
        <s v="вт-пн 08.10-14.10"/>
      </sharedItems>
    </cacheField>
    <cacheField name="Аналог неделя до промо" numFmtId="3">
      <sharedItems containsBlank="1" count="2">
        <m/>
        <s v="пт-чт 04.10-10.10"/>
      </sharedItems>
    </cacheField>
    <cacheField name="Маржа." numFmtId="0" formula="'Net sales'-COGS" databaseField="0"/>
    <cacheField name="Маржа%" numFmtId="0" formula="Маржа. /'Net sales'" databaseField="0"/>
    <cacheField name="Средний чек." numFmtId="0" formula="Turnover /Check" databaseField="0"/>
    <cacheField name="Средняя цена." numFmtId="0" formula="Turnover /PCS" databaseField="0"/>
    <cacheField name="Штук в чеке." numFmtId="0" formula="PCS/Check" databaseField="0"/>
    <cacheField name="Конверсия." numFmtId="0" formula="Check /Traffic" databaseField="0"/>
    <cacheField name="НДС." numFmtId="0" formula=" (Turnover -'Net sales' )/Turnov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s v="0203"/>
    <d v="2024-10-01T00:00:00"/>
    <n v="146793"/>
    <n v="125230.62"/>
    <n v="56902.14"/>
    <n v="378"/>
    <n v="114"/>
    <n v="999"/>
    <s v="вт"/>
    <n v="40"/>
    <x v="0"/>
    <x v="0"/>
  </r>
  <r>
    <s v="0203"/>
    <d v="2024-10-02T00:00:00"/>
    <n v="150586"/>
    <n v="129165.61"/>
    <n v="53813.65"/>
    <n v="352"/>
    <n v="127"/>
    <n v="884"/>
    <s v="ср"/>
    <n v="40"/>
    <x v="0"/>
    <x v="0"/>
  </r>
  <r>
    <s v="0203"/>
    <d v="2024-10-03T00:00:00"/>
    <n v="131072"/>
    <n v="112074.68"/>
    <n v="52224.81"/>
    <n v="368"/>
    <n v="110"/>
    <n v="790"/>
    <s v="чт"/>
    <n v="40"/>
    <x v="0"/>
    <x v="0"/>
  </r>
  <r>
    <s v="0203"/>
    <d v="2024-10-04T00:00:00"/>
    <n v="129278"/>
    <n v="111016.32000000001"/>
    <n v="49573.51"/>
    <n v="301"/>
    <n v="112"/>
    <n v="804"/>
    <s v="пт"/>
    <n v="40"/>
    <x v="0"/>
    <x v="1"/>
  </r>
  <r>
    <s v="0203"/>
    <d v="2024-10-05T00:00:00"/>
    <n v="130097"/>
    <n v="110996.5"/>
    <n v="52848.22"/>
    <n v="322"/>
    <n v="115"/>
    <n v="750"/>
    <s v="сб"/>
    <n v="40"/>
    <x v="0"/>
    <x v="1"/>
  </r>
  <r>
    <s v="0203"/>
    <d v="2024-10-06T00:00:00"/>
    <n v="135217"/>
    <n v="115025.86"/>
    <n v="49849.49"/>
    <n v="302"/>
    <n v="103"/>
    <n v="796"/>
    <s v="вс"/>
    <n v="40"/>
    <x v="0"/>
    <x v="1"/>
  </r>
  <r>
    <s v="0203"/>
    <d v="2024-10-07T00:00:00"/>
    <n v="159749"/>
    <n v="137370.07"/>
    <n v="57370.9"/>
    <n v="328"/>
    <n v="98"/>
    <n v="895"/>
    <s v="пн"/>
    <n v="41"/>
    <x v="0"/>
    <x v="1"/>
  </r>
  <r>
    <s v="0203"/>
    <d v="2024-10-08T00:00:00"/>
    <n v="137626"/>
    <n v="117991.43"/>
    <n v="59419.58"/>
    <n v="302"/>
    <n v="95"/>
    <n v="699"/>
    <s v="вт"/>
    <n v="41"/>
    <x v="1"/>
    <x v="1"/>
  </r>
  <r>
    <s v="0203"/>
    <d v="2024-10-09T00:00:00"/>
    <n v="100123"/>
    <n v="85401.31"/>
    <n v="40844.93"/>
    <n v="268"/>
    <n v="90"/>
    <n v="715"/>
    <s v="ср"/>
    <n v="41"/>
    <x v="1"/>
    <x v="1"/>
  </r>
  <r>
    <s v="0203"/>
    <d v="2024-10-10T00:00:00"/>
    <n v="146945"/>
    <n v="124708.42"/>
    <n v="54747.61"/>
    <n v="331"/>
    <n v="112"/>
    <n v="724"/>
    <s v="чт"/>
    <n v="41"/>
    <x v="1"/>
    <x v="1"/>
  </r>
  <r>
    <s v="0203"/>
    <d v="2024-10-11T00:00:00"/>
    <n v="120045"/>
    <n v="102781.97"/>
    <n v="45033.71"/>
    <n v="277"/>
    <n v="99"/>
    <n v="794"/>
    <s v="пт"/>
    <n v="41"/>
    <x v="1"/>
    <x v="0"/>
  </r>
  <r>
    <s v="0203"/>
    <d v="2024-10-12T00:00:00"/>
    <n v="91137"/>
    <n v="78034.91"/>
    <n v="36911.15"/>
    <n v="203"/>
    <n v="70"/>
    <n v="556"/>
    <s v="сб"/>
    <n v="41"/>
    <x v="1"/>
    <x v="0"/>
  </r>
  <r>
    <s v="0203"/>
    <d v="2024-10-13T00:00:00"/>
    <n v="187573.12"/>
    <n v="160231.57"/>
    <n v="73941.22"/>
    <n v="402"/>
    <n v="135"/>
    <n v="907"/>
    <s v="вс"/>
    <n v="41"/>
    <x v="1"/>
    <x v="0"/>
  </r>
  <r>
    <s v="0203"/>
    <d v="2024-10-14T00:00:00"/>
    <n v="141937"/>
    <n v="120996.49"/>
    <n v="57968.42"/>
    <n v="331"/>
    <n v="122"/>
    <n v="816"/>
    <s v="пн"/>
    <n v="42"/>
    <x v="1"/>
    <x v="0"/>
  </r>
  <r>
    <s v="1001"/>
    <d v="2024-10-01T00:00:00"/>
    <n v="157648"/>
    <n v="135055.5"/>
    <n v="63836.41"/>
    <n v="471"/>
    <n v="146"/>
    <n v="958"/>
    <s v="вт"/>
    <n v="40"/>
    <x v="0"/>
    <x v="0"/>
  </r>
  <r>
    <s v="1001"/>
    <d v="2024-10-02T00:00:00"/>
    <n v="172960"/>
    <n v="147901.22"/>
    <n v="67661.52"/>
    <n v="457"/>
    <n v="145"/>
    <n v="805"/>
    <s v="ср"/>
    <n v="40"/>
    <x v="0"/>
    <x v="0"/>
  </r>
  <r>
    <s v="1001"/>
    <d v="2024-10-03T00:00:00"/>
    <n v="162159"/>
    <n v="137026.39000000001"/>
    <n v="65000.35"/>
    <n v="435"/>
    <n v="150"/>
    <n v="984"/>
    <s v="чт"/>
    <n v="40"/>
    <x v="0"/>
    <x v="0"/>
  </r>
  <r>
    <s v="1001"/>
    <d v="2024-10-04T00:00:00"/>
    <n v="168147"/>
    <n v="142881.04999999999"/>
    <n v="65817.94"/>
    <n v="422"/>
    <n v="126"/>
    <n v="753"/>
    <s v="пт"/>
    <n v="40"/>
    <x v="0"/>
    <x v="1"/>
  </r>
  <r>
    <s v="1001"/>
    <d v="2024-10-05T00:00:00"/>
    <n v="168506"/>
    <n v="143691.78"/>
    <n v="65035.31"/>
    <n v="438"/>
    <n v="135"/>
    <n v="874"/>
    <s v="сб"/>
    <n v="40"/>
    <x v="0"/>
    <x v="1"/>
  </r>
  <r>
    <s v="1001"/>
    <d v="2024-10-06T00:00:00"/>
    <n v="201677"/>
    <n v="172130.29"/>
    <n v="84716"/>
    <n v="471"/>
    <n v="159"/>
    <n v="924"/>
    <s v="вс"/>
    <n v="40"/>
    <x v="0"/>
    <x v="1"/>
  </r>
  <r>
    <s v="1001"/>
    <d v="2024-10-07T00:00:00"/>
    <n v="116423"/>
    <n v="99583.15"/>
    <n v="44424.42"/>
    <n v="282"/>
    <n v="100"/>
    <n v="757"/>
    <s v="пн"/>
    <n v="41"/>
    <x v="0"/>
    <x v="1"/>
  </r>
  <r>
    <s v="1001"/>
    <d v="2024-10-08T00:00:00"/>
    <n v="153208"/>
    <n v="130679.2"/>
    <n v="61461.46"/>
    <n v="423"/>
    <n v="139"/>
    <n v="914"/>
    <s v="вт"/>
    <n v="41"/>
    <x v="1"/>
    <x v="1"/>
  </r>
  <r>
    <s v="1001"/>
    <d v="2024-10-09T00:00:00"/>
    <n v="132459"/>
    <n v="112226.2"/>
    <n v="51938.58"/>
    <n v="430"/>
    <n v="144"/>
    <n v="934"/>
    <s v="ср"/>
    <n v="41"/>
    <x v="1"/>
    <x v="1"/>
  </r>
  <r>
    <s v="1001"/>
    <d v="2024-10-10T00:00:00"/>
    <n v="192645"/>
    <n v="164531.70000000001"/>
    <n v="74839.179999999993"/>
    <n v="540"/>
    <n v="171"/>
    <n v="1026"/>
    <s v="чт"/>
    <n v="41"/>
    <x v="1"/>
    <x v="1"/>
  </r>
  <r>
    <s v="1001"/>
    <d v="2024-10-11T00:00:00"/>
    <n v="152720"/>
    <n v="129684.29"/>
    <n v="58847.99"/>
    <n v="436"/>
    <n v="150"/>
    <n v="966"/>
    <s v="пт"/>
    <n v="41"/>
    <x v="1"/>
    <x v="0"/>
  </r>
  <r>
    <s v="1001"/>
    <d v="2024-10-12T00:00:00"/>
    <n v="192256"/>
    <n v="163794.38"/>
    <n v="73957.259999999995"/>
    <n v="486"/>
    <n v="155"/>
    <n v="1028"/>
    <s v="сб"/>
    <n v="41"/>
    <x v="1"/>
    <x v="0"/>
  </r>
  <r>
    <s v="1001"/>
    <d v="2024-10-13T00:00:00"/>
    <n v="153378"/>
    <n v="130794.25"/>
    <n v="57107.31"/>
    <n v="420"/>
    <n v="140"/>
    <n v="930"/>
    <s v="вс"/>
    <n v="41"/>
    <x v="1"/>
    <x v="0"/>
  </r>
  <r>
    <s v="1001"/>
    <d v="2024-10-14T00:00:00"/>
    <n v="125784"/>
    <n v="107515.43"/>
    <n v="45983.85"/>
    <n v="332"/>
    <n v="112"/>
    <n v="804"/>
    <s v="пн"/>
    <n v="42"/>
    <x v="1"/>
    <x v="0"/>
  </r>
  <r>
    <s v="1601"/>
    <d v="2024-10-01T00:00:00"/>
    <n v="119887"/>
    <n v="102378.96"/>
    <n v="48636.01"/>
    <n v="283"/>
    <n v="95"/>
    <n v="990"/>
    <s v="вт"/>
    <n v="40"/>
    <x v="0"/>
    <x v="0"/>
  </r>
  <r>
    <s v="1601"/>
    <d v="2024-10-02T00:00:00"/>
    <n v="99032"/>
    <n v="84633.25"/>
    <n v="38740.83"/>
    <n v="223"/>
    <n v="75"/>
    <n v="874"/>
    <s v="ср"/>
    <n v="40"/>
    <x v="0"/>
    <x v="0"/>
  </r>
  <r>
    <s v="1601"/>
    <d v="2024-10-03T00:00:00"/>
    <n v="134567"/>
    <n v="115147.5"/>
    <n v="52753.34"/>
    <n v="268"/>
    <n v="94"/>
    <n v="969"/>
    <s v="чт"/>
    <n v="40"/>
    <x v="0"/>
    <x v="0"/>
  </r>
  <r>
    <s v="1601"/>
    <d v="2024-10-04T00:00:00"/>
    <n v="128934"/>
    <n v="109899.31"/>
    <n v="50217.97"/>
    <n v="284"/>
    <n v="92"/>
    <n v="930"/>
    <s v="пт"/>
    <n v="40"/>
    <x v="0"/>
    <x v="1"/>
  </r>
  <r>
    <s v="1601"/>
    <d v="2024-10-05T00:00:00"/>
    <n v="119321"/>
    <n v="102087.84"/>
    <n v="47520.68"/>
    <n v="351"/>
    <n v="103"/>
    <n v="913"/>
    <s v="сб"/>
    <n v="40"/>
    <x v="0"/>
    <x v="1"/>
  </r>
  <r>
    <s v="1601"/>
    <d v="2024-10-06T00:00:00"/>
    <n v="158094"/>
    <n v="133373.68"/>
    <n v="58728.52"/>
    <n v="322"/>
    <n v="119"/>
    <n v="1149"/>
    <s v="вс"/>
    <n v="40"/>
    <x v="0"/>
    <x v="1"/>
  </r>
  <r>
    <s v="1601"/>
    <d v="2024-10-07T00:00:00"/>
    <n v="171253"/>
    <n v="147365.73000000001"/>
    <n v="66680.94"/>
    <n v="335"/>
    <n v="129"/>
    <n v="1234"/>
    <s v="пн"/>
    <n v="41"/>
    <x v="0"/>
    <x v="1"/>
  </r>
  <r>
    <s v="1601"/>
    <d v="2024-10-08T00:00:00"/>
    <n v="128433"/>
    <n v="110022.7"/>
    <n v="48473.27"/>
    <n v="233"/>
    <n v="85"/>
    <n v="865"/>
    <s v="вт"/>
    <n v="41"/>
    <x v="1"/>
    <x v="1"/>
  </r>
  <r>
    <s v="1601"/>
    <d v="2024-10-09T00:00:00"/>
    <n v="109654"/>
    <n v="93686.3"/>
    <n v="43957.23"/>
    <n v="230"/>
    <n v="89"/>
    <n v="881"/>
    <s v="ср"/>
    <n v="41"/>
    <x v="1"/>
    <x v="1"/>
  </r>
  <r>
    <s v="1601"/>
    <d v="2024-10-10T00:00:00"/>
    <n v="90943"/>
    <n v="77280.3"/>
    <n v="36315.42"/>
    <n v="179"/>
    <n v="78"/>
    <n v="742"/>
    <s v="чт"/>
    <n v="41"/>
    <x v="1"/>
    <x v="1"/>
  </r>
  <r>
    <s v="1601"/>
    <d v="2024-10-11T00:00:00"/>
    <n v="106292"/>
    <n v="89912.25"/>
    <n v="39903.660000000003"/>
    <n v="226"/>
    <n v="85"/>
    <n v="779"/>
    <s v="пт"/>
    <n v="41"/>
    <x v="1"/>
    <x v="0"/>
  </r>
  <r>
    <s v="1601"/>
    <d v="2024-10-12T00:00:00"/>
    <n v="157209"/>
    <n v="134172.85999999999"/>
    <n v="54837.96"/>
    <n v="265"/>
    <n v="97"/>
    <n v="722"/>
    <s v="сб"/>
    <n v="41"/>
    <x v="1"/>
    <x v="0"/>
  </r>
  <r>
    <s v="1601"/>
    <d v="2024-10-13T00:00:00"/>
    <n v="140426"/>
    <n v="120192.19"/>
    <n v="55576.76"/>
    <n v="272"/>
    <n v="114"/>
    <n v="996"/>
    <s v="вс"/>
    <n v="41"/>
    <x v="1"/>
    <x v="0"/>
  </r>
  <r>
    <s v="1601"/>
    <d v="2024-10-14T00:00:00"/>
    <n v="114187"/>
    <n v="97765.14"/>
    <n v="43088.76"/>
    <n v="253"/>
    <n v="95"/>
    <n v="905"/>
    <s v="пн"/>
    <n v="42"/>
    <x v="1"/>
    <x v="0"/>
  </r>
  <r>
    <s v="1801"/>
    <d v="2024-10-01T00:00:00"/>
    <n v="94731"/>
    <n v="80399.38"/>
    <n v="39734.51"/>
    <n v="209"/>
    <n v="80"/>
    <n v="548"/>
    <s v="вт"/>
    <n v="40"/>
    <x v="0"/>
    <x v="0"/>
  </r>
  <r>
    <s v="1801"/>
    <d v="2024-10-02T00:00:00"/>
    <n v="91395"/>
    <n v="77848.47"/>
    <n v="35808.870000000003"/>
    <n v="220"/>
    <n v="79"/>
    <n v="491"/>
    <s v="ср"/>
    <n v="40"/>
    <x v="0"/>
    <x v="0"/>
  </r>
  <r>
    <s v="1801"/>
    <d v="2024-10-03T00:00:00"/>
    <n v="59077"/>
    <n v="50102.28"/>
    <n v="26143.61"/>
    <n v="166"/>
    <n v="71"/>
    <n v="488"/>
    <s v="чт"/>
    <n v="40"/>
    <x v="0"/>
    <x v="0"/>
  </r>
  <r>
    <s v="1801"/>
    <d v="2024-10-04T00:00:00"/>
    <n v="111675"/>
    <n v="94966.71"/>
    <n v="43660.89"/>
    <n v="224"/>
    <n v="89"/>
    <n v="498"/>
    <s v="пт"/>
    <n v="40"/>
    <x v="0"/>
    <x v="1"/>
  </r>
  <r>
    <s v="1801"/>
    <d v="2024-10-05T00:00:00"/>
    <n v="84251"/>
    <n v="71403.25"/>
    <n v="33801.440000000002"/>
    <n v="210"/>
    <n v="88"/>
    <n v="437"/>
    <s v="сб"/>
    <n v="40"/>
    <x v="0"/>
    <x v="1"/>
  </r>
  <r>
    <s v="1801"/>
    <d v="2024-10-06T00:00:00"/>
    <n v="99795"/>
    <n v="85240.08"/>
    <n v="38920.449999999997"/>
    <n v="244"/>
    <n v="78"/>
    <n v="526"/>
    <s v="вс"/>
    <n v="40"/>
    <x v="0"/>
    <x v="1"/>
  </r>
  <r>
    <s v="1801"/>
    <d v="2024-10-07T00:00:00"/>
    <n v="125261"/>
    <n v="107237.79"/>
    <n v="48348.37"/>
    <n v="215"/>
    <n v="86"/>
    <n v="578"/>
    <s v="пн"/>
    <n v="41"/>
    <x v="0"/>
    <x v="1"/>
  </r>
  <r>
    <s v="1801"/>
    <d v="2024-10-08T00:00:00"/>
    <n v="58978"/>
    <n v="49936.82"/>
    <n v="24575.37"/>
    <n v="143"/>
    <n v="49"/>
    <n v="298"/>
    <s v="вт"/>
    <n v="41"/>
    <x v="1"/>
    <x v="1"/>
  </r>
  <r>
    <s v="1801"/>
    <d v="2024-10-09T00:00:00"/>
    <n v="72418"/>
    <n v="61817.63"/>
    <n v="28462.92"/>
    <n v="182"/>
    <n v="63"/>
    <n v="448"/>
    <s v="ср"/>
    <n v="41"/>
    <x v="1"/>
    <x v="1"/>
  </r>
  <r>
    <s v="1801"/>
    <d v="2024-10-10T00:00:00"/>
    <n v="63764"/>
    <n v="53510.29"/>
    <n v="25774.48"/>
    <n v="125"/>
    <n v="58"/>
    <n v="390"/>
    <s v="чт"/>
    <n v="41"/>
    <x v="1"/>
    <x v="1"/>
  </r>
  <r>
    <s v="1801"/>
    <d v="2024-10-11T00:00:00"/>
    <n v="69075"/>
    <n v="58334.2"/>
    <n v="27305.77"/>
    <n v="129"/>
    <n v="68"/>
    <n v="405"/>
    <s v="пт"/>
    <n v="41"/>
    <x v="1"/>
    <x v="0"/>
  </r>
  <r>
    <s v="1801"/>
    <d v="2024-10-12T00:00:00"/>
    <n v="56990"/>
    <n v="48198.84"/>
    <n v="23857.19"/>
    <n v="161"/>
    <n v="65"/>
    <n v="408"/>
    <s v="сб"/>
    <n v="41"/>
    <x v="1"/>
    <x v="0"/>
  </r>
  <r>
    <s v="1801"/>
    <d v="2024-10-13T00:00:00"/>
    <n v="101569"/>
    <n v="85706.28"/>
    <n v="43740.28"/>
    <n v="233"/>
    <n v="89"/>
    <n v="528"/>
    <s v="вс"/>
    <n v="41"/>
    <x v="1"/>
    <x v="0"/>
  </r>
  <r>
    <s v="1801"/>
    <d v="2024-10-14T00:00:00"/>
    <n v="59444"/>
    <n v="50690.55"/>
    <n v="25939"/>
    <n v="161"/>
    <n v="61"/>
    <n v="483"/>
    <s v="пн"/>
    <n v="42"/>
    <x v="1"/>
    <x v="0"/>
  </r>
  <r>
    <s v="2301"/>
    <d v="2024-10-01T00:00:00"/>
    <n v="70721"/>
    <n v="60032.57"/>
    <n v="26282.47"/>
    <n v="180"/>
    <n v="56"/>
    <n v="607"/>
    <s v="вт"/>
    <n v="40"/>
    <x v="0"/>
    <x v="0"/>
  </r>
  <r>
    <s v="2301"/>
    <d v="2024-10-02T00:00:00"/>
    <n v="60464"/>
    <n v="51764.75"/>
    <n v="24377.47"/>
    <n v="138"/>
    <n v="52"/>
    <n v="567"/>
    <s v="ср"/>
    <n v="40"/>
    <x v="0"/>
    <x v="0"/>
  </r>
  <r>
    <s v="2301"/>
    <d v="2024-10-03T00:00:00"/>
    <n v="60510"/>
    <n v="51512.88"/>
    <n v="22978.65"/>
    <n v="165"/>
    <n v="64"/>
    <n v="580"/>
    <s v="чт"/>
    <n v="40"/>
    <x v="0"/>
    <x v="0"/>
  </r>
  <r>
    <s v="2301"/>
    <d v="2024-10-04T00:00:00"/>
    <n v="58912"/>
    <n v="49712.19"/>
    <n v="23697.8"/>
    <n v="162"/>
    <n v="50"/>
    <n v="571"/>
    <s v="пт"/>
    <n v="40"/>
    <x v="0"/>
    <x v="1"/>
  </r>
  <r>
    <s v="2301"/>
    <d v="2024-10-05T00:00:00"/>
    <n v="51999"/>
    <n v="44124.9"/>
    <n v="20855.3"/>
    <n v="129"/>
    <n v="42"/>
    <n v="589"/>
    <s v="сб"/>
    <n v="40"/>
    <x v="0"/>
    <x v="1"/>
  </r>
  <r>
    <s v="2301"/>
    <d v="2024-10-06T00:00:00"/>
    <n v="71753"/>
    <n v="61015.32"/>
    <n v="27669.65"/>
    <n v="180"/>
    <n v="71"/>
    <n v="842"/>
    <s v="вс"/>
    <n v="40"/>
    <x v="0"/>
    <x v="1"/>
  </r>
  <r>
    <s v="2301"/>
    <d v="2024-10-07T00:00:00"/>
    <n v="109298"/>
    <n v="92902.48"/>
    <n v="40391.96"/>
    <n v="224"/>
    <n v="81"/>
    <n v="919"/>
    <s v="пн"/>
    <n v="41"/>
    <x v="0"/>
    <x v="1"/>
  </r>
  <r>
    <s v="2301"/>
    <d v="2024-10-08T00:00:00"/>
    <n v="54223"/>
    <n v="45945.83"/>
    <n v="19662.45"/>
    <n v="110"/>
    <n v="42"/>
    <n v="540"/>
    <s v="вт"/>
    <n v="41"/>
    <x v="1"/>
    <x v="1"/>
  </r>
  <r>
    <s v="2301"/>
    <d v="2024-10-09T00:00:00"/>
    <n v="47334"/>
    <n v="40011.86"/>
    <n v="18528.439999999999"/>
    <n v="107"/>
    <n v="44"/>
    <n v="434"/>
    <s v="ср"/>
    <n v="41"/>
    <x v="1"/>
    <x v="1"/>
  </r>
  <r>
    <s v="2301"/>
    <d v="2024-10-10T00:00:00"/>
    <n v="63193"/>
    <n v="54440.98"/>
    <n v="27337.06"/>
    <n v="156"/>
    <n v="56"/>
    <n v="579"/>
    <s v="чт"/>
    <n v="41"/>
    <x v="1"/>
    <x v="1"/>
  </r>
  <r>
    <s v="2301"/>
    <d v="2024-10-11T00:00:00"/>
    <n v="45492"/>
    <n v="38549.03"/>
    <n v="17206.38"/>
    <n v="114"/>
    <n v="48"/>
    <n v="594"/>
    <s v="пт"/>
    <n v="41"/>
    <x v="1"/>
    <x v="0"/>
  </r>
  <r>
    <s v="2301"/>
    <d v="2024-10-12T00:00:00"/>
    <n v="66693"/>
    <n v="57034.76"/>
    <n v="28712.44"/>
    <n v="185"/>
    <n v="55"/>
    <n v="525"/>
    <s v="сб"/>
    <n v="41"/>
    <x v="1"/>
    <x v="0"/>
  </r>
  <r>
    <s v="2301"/>
    <d v="2024-10-13T00:00:00"/>
    <n v="63151"/>
    <n v="53451.7"/>
    <n v="24539.43"/>
    <n v="146"/>
    <n v="62"/>
    <n v="708"/>
    <s v="вс"/>
    <n v="41"/>
    <x v="1"/>
    <x v="0"/>
  </r>
  <r>
    <s v="2301"/>
    <d v="2024-10-14T00:00:00"/>
    <n v="59478"/>
    <n v="51021.91"/>
    <n v="22346.49"/>
    <n v="134"/>
    <n v="55"/>
    <n v="730"/>
    <s v="пн"/>
    <n v="42"/>
    <x v="1"/>
    <x v="0"/>
  </r>
  <r>
    <s v="2307"/>
    <d v="2024-10-01T00:00:00"/>
    <n v="196283"/>
    <n v="167194.56"/>
    <n v="74855.009999999995"/>
    <n v="470"/>
    <n v="147"/>
    <n v="861"/>
    <s v="вт"/>
    <n v="40"/>
    <x v="0"/>
    <x v="0"/>
  </r>
  <r>
    <s v="2307"/>
    <d v="2024-10-02T00:00:00"/>
    <n v="120360"/>
    <n v="103011"/>
    <n v="48584.05"/>
    <n v="249"/>
    <n v="98"/>
    <n v="830"/>
    <s v="ср"/>
    <n v="40"/>
    <x v="0"/>
    <x v="0"/>
  </r>
  <r>
    <s v="2307"/>
    <d v="2024-10-03T00:00:00"/>
    <n v="182953"/>
    <n v="156364.59"/>
    <n v="67509.820000000007"/>
    <n v="350"/>
    <n v="142"/>
    <n v="856"/>
    <s v="чт"/>
    <n v="40"/>
    <x v="0"/>
    <x v="0"/>
  </r>
  <r>
    <s v="2307"/>
    <d v="2024-10-04T00:00:00"/>
    <n v="195124"/>
    <n v="166008.69"/>
    <n v="76992.78"/>
    <n v="414"/>
    <n v="137"/>
    <n v="792"/>
    <s v="пт"/>
    <n v="40"/>
    <x v="0"/>
    <x v="1"/>
  </r>
  <r>
    <s v="2307"/>
    <d v="2024-10-05T00:00:00"/>
    <n v="210913"/>
    <n v="181182.8"/>
    <n v="82200.27"/>
    <n v="464"/>
    <n v="136"/>
    <n v="893"/>
    <s v="сб"/>
    <n v="40"/>
    <x v="0"/>
    <x v="1"/>
  </r>
  <r>
    <s v="2307"/>
    <d v="2024-10-06T00:00:00"/>
    <n v="251403"/>
    <n v="215638.16"/>
    <n v="95321.78"/>
    <n v="468"/>
    <n v="156"/>
    <n v="1024"/>
    <s v="вс"/>
    <n v="40"/>
    <x v="0"/>
    <x v="1"/>
  </r>
  <r>
    <s v="2307"/>
    <d v="2024-10-07T00:00:00"/>
    <n v="219331"/>
    <n v="186195.42"/>
    <n v="85976.44"/>
    <n v="442"/>
    <n v="155"/>
    <n v="1038"/>
    <s v="пн"/>
    <n v="41"/>
    <x v="0"/>
    <x v="1"/>
  </r>
  <r>
    <s v="2307"/>
    <d v="2024-10-08T00:00:00"/>
    <n v="160521"/>
    <n v="137019.18"/>
    <n v="64371.41"/>
    <n v="314"/>
    <n v="118"/>
    <n v="848"/>
    <s v="вт"/>
    <n v="41"/>
    <x v="1"/>
    <x v="1"/>
  </r>
  <r>
    <s v="2307"/>
    <d v="2024-10-09T00:00:00"/>
    <n v="142863"/>
    <n v="121890.13"/>
    <n v="54352.2"/>
    <n v="283"/>
    <n v="110"/>
    <n v="847"/>
    <s v="ср"/>
    <n v="41"/>
    <x v="1"/>
    <x v="1"/>
  </r>
  <r>
    <s v="2307"/>
    <d v="2024-10-10T00:00:00"/>
    <n v="131713"/>
    <n v="113624.25"/>
    <n v="49055.4"/>
    <n v="262"/>
    <n v="99"/>
    <n v="888"/>
    <s v="чт"/>
    <n v="41"/>
    <x v="1"/>
    <x v="1"/>
  </r>
  <r>
    <s v="2307"/>
    <d v="2024-10-11T00:00:00"/>
    <n v="136496"/>
    <n v="118214.62"/>
    <n v="52221.59"/>
    <n v="272"/>
    <n v="102"/>
    <n v="775"/>
    <s v="пт"/>
    <n v="41"/>
    <x v="1"/>
    <x v="0"/>
  </r>
  <r>
    <s v="2307"/>
    <d v="2024-10-12T00:00:00"/>
    <n v="146580"/>
    <n v="125010.08"/>
    <n v="56219.03"/>
    <n v="301"/>
    <n v="102"/>
    <n v="775"/>
    <s v="сб"/>
    <n v="41"/>
    <x v="1"/>
    <x v="0"/>
  </r>
  <r>
    <s v="2307"/>
    <d v="2024-10-13T00:00:00"/>
    <n v="158986"/>
    <n v="135964.19"/>
    <n v="62982.27"/>
    <n v="346"/>
    <n v="122"/>
    <n v="863"/>
    <s v="вс"/>
    <n v="41"/>
    <x v="1"/>
    <x v="0"/>
  </r>
  <r>
    <s v="2307"/>
    <d v="2024-10-14T00:00:00"/>
    <n v="214831"/>
    <n v="184213.8"/>
    <n v="79826.41"/>
    <n v="425"/>
    <n v="151"/>
    <n v="939"/>
    <s v="пн"/>
    <n v="42"/>
    <x v="1"/>
    <x v="0"/>
  </r>
  <r>
    <s v="2601"/>
    <d v="2024-10-01T00:00:00"/>
    <n v="65851"/>
    <n v="55555.199999999997"/>
    <n v="24358.31"/>
    <n v="152"/>
    <n v="59"/>
    <n v="352"/>
    <s v="вт"/>
    <n v="40"/>
    <x v="0"/>
    <x v="0"/>
  </r>
  <r>
    <s v="2601"/>
    <d v="2024-10-02T00:00:00"/>
    <n v="78890"/>
    <n v="67144.88"/>
    <n v="32073.71"/>
    <n v="174"/>
    <n v="61"/>
    <n v="338"/>
    <s v="ср"/>
    <n v="40"/>
    <x v="0"/>
    <x v="0"/>
  </r>
  <r>
    <s v="2601"/>
    <d v="2024-10-03T00:00:00"/>
    <n v="99352"/>
    <n v="83908.86"/>
    <n v="38750.06"/>
    <n v="213"/>
    <n v="57"/>
    <n v="314"/>
    <s v="чт"/>
    <n v="40"/>
    <x v="0"/>
    <x v="0"/>
  </r>
  <r>
    <s v="2601"/>
    <d v="2024-10-04T00:00:00"/>
    <n v="80850"/>
    <n v="69338.8"/>
    <n v="30816.44"/>
    <n v="168"/>
    <n v="54"/>
    <n v="349"/>
    <s v="пт"/>
    <n v="40"/>
    <x v="0"/>
    <x v="1"/>
  </r>
  <r>
    <s v="2601"/>
    <d v="2024-10-05T00:00:00"/>
    <n v="71194"/>
    <n v="60923.12"/>
    <n v="31780.34"/>
    <n v="222"/>
    <n v="71"/>
    <n v="379"/>
    <s v="сб"/>
    <n v="40"/>
    <x v="0"/>
    <x v="1"/>
  </r>
  <r>
    <s v="2601"/>
    <d v="2024-10-06T00:00:00"/>
    <n v="92283"/>
    <n v="78267.38"/>
    <n v="33950.46"/>
    <n v="195"/>
    <n v="61"/>
    <n v="436"/>
    <s v="вс"/>
    <n v="40"/>
    <x v="0"/>
    <x v="1"/>
  </r>
  <r>
    <s v="2601"/>
    <d v="2024-10-07T00:00:00"/>
    <n v="80865"/>
    <n v="68516.240000000005"/>
    <n v="32248.84"/>
    <n v="176"/>
    <n v="57"/>
    <n v="359"/>
    <s v="пн"/>
    <n v="41"/>
    <x v="0"/>
    <x v="1"/>
  </r>
  <r>
    <s v="2601"/>
    <d v="2024-10-08T00:00:00"/>
    <n v="35512"/>
    <n v="30188.9"/>
    <n v="13078.31"/>
    <n v="83"/>
    <n v="39"/>
    <n v="260"/>
    <s v="вт"/>
    <n v="41"/>
    <x v="1"/>
    <x v="1"/>
  </r>
  <r>
    <s v="2601"/>
    <d v="2024-10-09T00:00:00"/>
    <n v="62838"/>
    <n v="53861.55"/>
    <n v="24928.67"/>
    <n v="148"/>
    <n v="42"/>
    <n v="329"/>
    <s v="ср"/>
    <n v="41"/>
    <x v="1"/>
    <x v="1"/>
  </r>
  <r>
    <s v="2601"/>
    <d v="2024-10-10T00:00:00"/>
    <n v="57106"/>
    <n v="48592.47"/>
    <n v="25480.02"/>
    <n v="139"/>
    <n v="53"/>
    <n v="362"/>
    <s v="чт"/>
    <n v="41"/>
    <x v="1"/>
    <x v="1"/>
  </r>
  <r>
    <s v="2601"/>
    <d v="2024-10-11T00:00:00"/>
    <n v="47975"/>
    <n v="40454.26"/>
    <n v="21727.16"/>
    <n v="121"/>
    <n v="48"/>
    <n v="335"/>
    <s v="пт"/>
    <n v="41"/>
    <x v="1"/>
    <x v="0"/>
  </r>
  <r>
    <s v="2601"/>
    <d v="2024-10-12T00:00:00"/>
    <n v="76498"/>
    <n v="65366.5"/>
    <n v="30521.3"/>
    <n v="199"/>
    <n v="57"/>
    <n v="379"/>
    <s v="сб"/>
    <n v="41"/>
    <x v="1"/>
    <x v="0"/>
  </r>
  <r>
    <s v="2601"/>
    <d v="2024-10-13T00:00:00"/>
    <n v="123402"/>
    <n v="104359.6"/>
    <n v="45457.81"/>
    <n v="284"/>
    <n v="81"/>
    <n v="421"/>
    <s v="вс"/>
    <n v="41"/>
    <x v="1"/>
    <x v="0"/>
  </r>
  <r>
    <s v="2601"/>
    <d v="2024-10-14T00:00:00"/>
    <n v="68550"/>
    <n v="58293.75"/>
    <n v="30506.880000000001"/>
    <n v="159"/>
    <n v="66"/>
    <n v="351"/>
    <s v="пн"/>
    <n v="42"/>
    <x v="1"/>
    <x v="0"/>
  </r>
  <r>
    <s v="3002"/>
    <d v="2024-10-01T00:00:00"/>
    <n v="97804"/>
    <n v="83101.789999999994"/>
    <n v="37729.5"/>
    <n v="257"/>
    <n v="92"/>
    <n v="832"/>
    <s v="вт"/>
    <n v="40"/>
    <x v="0"/>
    <x v="0"/>
  </r>
  <r>
    <s v="3002"/>
    <d v="2024-10-02T00:00:00"/>
    <n v="114631"/>
    <n v="97360.97"/>
    <n v="43225.59"/>
    <n v="293"/>
    <n v="104"/>
    <n v="920"/>
    <s v="ср"/>
    <n v="40"/>
    <x v="0"/>
    <x v="0"/>
  </r>
  <r>
    <s v="3002"/>
    <d v="2024-10-03T00:00:00"/>
    <n v="96278"/>
    <n v="82094.59"/>
    <n v="37859"/>
    <n v="224"/>
    <n v="88"/>
    <n v="866"/>
    <s v="чт"/>
    <n v="40"/>
    <x v="0"/>
    <x v="0"/>
  </r>
  <r>
    <s v="3002"/>
    <d v="2024-10-04T00:00:00"/>
    <n v="83291"/>
    <n v="71134.289999999994"/>
    <n v="31670.63"/>
    <n v="208"/>
    <n v="79"/>
    <n v="929"/>
    <s v="пт"/>
    <n v="40"/>
    <x v="0"/>
    <x v="1"/>
  </r>
  <r>
    <s v="3002"/>
    <d v="2024-10-05T00:00:00"/>
    <n v="95686"/>
    <n v="81217.14"/>
    <n v="36582.589999999997"/>
    <n v="244"/>
    <n v="96"/>
    <n v="912"/>
    <s v="сб"/>
    <n v="40"/>
    <x v="0"/>
    <x v="1"/>
  </r>
  <r>
    <s v="3002"/>
    <d v="2024-10-06T00:00:00"/>
    <n v="124650"/>
    <n v="106819.94"/>
    <n v="48972.62"/>
    <n v="288"/>
    <n v="115"/>
    <n v="1124"/>
    <s v="вс"/>
    <n v="40"/>
    <x v="0"/>
    <x v="1"/>
  </r>
  <r>
    <s v="3002"/>
    <d v="2024-10-07T00:00:00"/>
    <n v="141725"/>
    <n v="120432.28"/>
    <n v="53888.38"/>
    <n v="325"/>
    <n v="122"/>
    <n v="1126"/>
    <s v="пн"/>
    <n v="41"/>
    <x v="0"/>
    <x v="1"/>
  </r>
  <r>
    <s v="3002"/>
    <d v="2024-10-08T00:00:00"/>
    <n v="61672"/>
    <n v="52711.24"/>
    <n v="23042.400000000001"/>
    <n v="156"/>
    <n v="64"/>
    <n v="759"/>
    <s v="вт"/>
    <n v="41"/>
    <x v="1"/>
    <x v="1"/>
  </r>
  <r>
    <s v="3002"/>
    <d v="2024-10-09T00:00:00"/>
    <n v="82872"/>
    <n v="70739.600000000006"/>
    <n v="31680.53"/>
    <n v="205"/>
    <n v="64"/>
    <n v="775"/>
    <s v="ср"/>
    <n v="41"/>
    <x v="1"/>
    <x v="1"/>
  </r>
  <r>
    <s v="3002"/>
    <d v="2024-10-10T00:00:00"/>
    <n v="80699"/>
    <n v="68187.789999999994"/>
    <n v="27477.11"/>
    <n v="175"/>
    <n v="84"/>
    <n v="865"/>
    <s v="чт"/>
    <n v="41"/>
    <x v="1"/>
    <x v="1"/>
  </r>
  <r>
    <s v="3002"/>
    <d v="2024-10-11T00:00:00"/>
    <n v="82410"/>
    <n v="69516.31"/>
    <n v="34441.79"/>
    <n v="218"/>
    <n v="95"/>
    <n v="874"/>
    <s v="пт"/>
    <n v="41"/>
    <x v="1"/>
    <x v="0"/>
  </r>
  <r>
    <s v="3002"/>
    <d v="2024-10-12T00:00:00"/>
    <n v="92048"/>
    <n v="77763.06"/>
    <n v="32289.39"/>
    <n v="210"/>
    <n v="80"/>
    <n v="826"/>
    <s v="сб"/>
    <n v="41"/>
    <x v="1"/>
    <x v="0"/>
  </r>
  <r>
    <s v="3002"/>
    <d v="2024-10-13T00:00:00"/>
    <n v="129843"/>
    <n v="110048.22"/>
    <n v="46137.27"/>
    <n v="257"/>
    <n v="112"/>
    <n v="951"/>
    <s v="вс"/>
    <n v="41"/>
    <x v="1"/>
    <x v="0"/>
  </r>
  <r>
    <s v="3002"/>
    <d v="2024-10-14T00:00:00"/>
    <n v="129429"/>
    <n v="110180.12"/>
    <n v="46172.49"/>
    <n v="290"/>
    <n v="118"/>
    <n v="936"/>
    <s v="пн"/>
    <n v="42"/>
    <x v="1"/>
    <x v="0"/>
  </r>
  <r>
    <s v="3402"/>
    <d v="2024-10-01T00:00:00"/>
    <n v="63933"/>
    <n v="54696.77"/>
    <n v="27910.78"/>
    <n v="209"/>
    <n v="63"/>
    <n v="431"/>
    <s v="вт"/>
    <n v="40"/>
    <x v="0"/>
    <x v="0"/>
  </r>
  <r>
    <s v="3402"/>
    <d v="2024-10-02T00:00:00"/>
    <n v="94041"/>
    <n v="79691.88"/>
    <n v="38788.74"/>
    <n v="213"/>
    <n v="67"/>
    <n v="464"/>
    <s v="ср"/>
    <n v="40"/>
    <x v="0"/>
    <x v="0"/>
  </r>
  <r>
    <s v="3402"/>
    <d v="2024-10-03T00:00:00"/>
    <n v="59881"/>
    <n v="51413.71"/>
    <n v="23727.96"/>
    <n v="156"/>
    <n v="54"/>
    <n v="456"/>
    <s v="чт"/>
    <n v="40"/>
    <x v="0"/>
    <x v="0"/>
  </r>
  <r>
    <s v="3402"/>
    <d v="2024-10-04T00:00:00"/>
    <n v="88033"/>
    <n v="74476.259999999995"/>
    <n v="33509.39"/>
    <n v="229"/>
    <n v="61"/>
    <n v="411"/>
    <s v="пт"/>
    <n v="40"/>
    <x v="0"/>
    <x v="1"/>
  </r>
  <r>
    <s v="3402"/>
    <d v="2024-10-05T00:00:00"/>
    <n v="72997"/>
    <n v="61784.56"/>
    <n v="29822.880000000001"/>
    <n v="160"/>
    <n v="55"/>
    <n v="381"/>
    <s v="сб"/>
    <n v="40"/>
    <x v="0"/>
    <x v="1"/>
  </r>
  <r>
    <s v="3402"/>
    <d v="2024-10-06T00:00:00"/>
    <n v="103922"/>
    <n v="87934.8"/>
    <n v="41121.82"/>
    <n v="246"/>
    <n v="78"/>
    <n v="565"/>
    <s v="вс"/>
    <n v="40"/>
    <x v="0"/>
    <x v="1"/>
  </r>
  <r>
    <s v="3402"/>
    <d v="2024-10-07T00:00:00"/>
    <n v="96383"/>
    <n v="82313"/>
    <n v="37943.360000000001"/>
    <n v="227"/>
    <n v="72"/>
    <n v="532"/>
    <s v="пн"/>
    <n v="41"/>
    <x v="0"/>
    <x v="1"/>
  </r>
  <r>
    <s v="3402"/>
    <d v="2024-10-08T00:00:00"/>
    <n v="95352"/>
    <n v="80556.73"/>
    <n v="36958.199999999997"/>
    <n v="229"/>
    <n v="67"/>
    <n v="433"/>
    <s v="вт"/>
    <n v="41"/>
    <x v="1"/>
    <x v="1"/>
  </r>
  <r>
    <s v="3402"/>
    <d v="2024-10-09T00:00:00"/>
    <n v="92817"/>
    <n v="78795.41"/>
    <n v="33755.730000000003"/>
    <n v="197"/>
    <n v="66"/>
    <n v="421"/>
    <s v="ср"/>
    <n v="41"/>
    <x v="1"/>
    <x v="1"/>
  </r>
  <r>
    <s v="3402"/>
    <d v="2024-10-10T00:00:00"/>
    <n v="75460"/>
    <n v="63674.95"/>
    <n v="29993.17"/>
    <n v="177"/>
    <n v="66"/>
    <n v="415"/>
    <s v="чт"/>
    <n v="41"/>
    <x v="1"/>
    <x v="1"/>
  </r>
  <r>
    <s v="3402"/>
    <d v="2024-10-11T00:00:00"/>
    <n v="70810"/>
    <n v="59896.39"/>
    <n v="26911.22"/>
    <n v="152"/>
    <n v="55"/>
    <n v="433"/>
    <s v="пт"/>
    <n v="41"/>
    <x v="1"/>
    <x v="0"/>
  </r>
  <r>
    <s v="3402"/>
    <d v="2024-10-12T00:00:00"/>
    <n v="80991"/>
    <n v="69230.06"/>
    <n v="33254.32"/>
    <n v="189"/>
    <n v="58"/>
    <n v="375"/>
    <s v="сб"/>
    <n v="41"/>
    <x v="1"/>
    <x v="0"/>
  </r>
  <r>
    <s v="3402"/>
    <d v="2024-10-13T00:00:00"/>
    <n v="60859"/>
    <n v="51773.25"/>
    <n v="25757.5"/>
    <n v="144"/>
    <n v="46"/>
    <n v="374"/>
    <s v="вс"/>
    <n v="41"/>
    <x v="1"/>
    <x v="0"/>
  </r>
  <r>
    <s v="3402"/>
    <d v="2024-10-14T00:00:00"/>
    <n v="93162"/>
    <n v="78443.61"/>
    <n v="35973.660000000003"/>
    <n v="205"/>
    <n v="70"/>
    <n v="488"/>
    <s v="пн"/>
    <n v="42"/>
    <x v="1"/>
    <x v="0"/>
  </r>
  <r>
    <s v="3501"/>
    <d v="2024-10-01T00:00:00"/>
    <n v="116740"/>
    <n v="100098.97"/>
    <n v="47133.75"/>
    <n v="303"/>
    <n v="98"/>
    <n v="442"/>
    <s v="вт"/>
    <n v="40"/>
    <x v="0"/>
    <x v="0"/>
  </r>
  <r>
    <s v="3501"/>
    <d v="2024-10-02T00:00:00"/>
    <n v="91088"/>
    <n v="77690.399999999994"/>
    <n v="33995.019999999997"/>
    <n v="215"/>
    <n v="74"/>
    <n v="442"/>
    <s v="ср"/>
    <n v="40"/>
    <x v="0"/>
    <x v="0"/>
  </r>
  <r>
    <s v="3501"/>
    <d v="2024-10-03T00:00:00"/>
    <n v="96079"/>
    <n v="82178"/>
    <n v="38336.58"/>
    <n v="226"/>
    <n v="91"/>
    <n v="579"/>
    <s v="чт"/>
    <n v="40"/>
    <x v="0"/>
    <x v="0"/>
  </r>
  <r>
    <s v="3501"/>
    <d v="2024-10-04T00:00:00"/>
    <n v="79709"/>
    <n v="66907.039999999994"/>
    <n v="30753.919999999998"/>
    <n v="199"/>
    <n v="71"/>
    <n v="436"/>
    <s v="пт"/>
    <n v="40"/>
    <x v="0"/>
    <x v="1"/>
  </r>
  <r>
    <s v="3501"/>
    <d v="2024-10-05T00:00:00"/>
    <n v="90338"/>
    <n v="76615.539999999994"/>
    <n v="34251.96"/>
    <n v="207"/>
    <n v="71"/>
    <n v="496"/>
    <s v="сб"/>
    <n v="40"/>
    <x v="0"/>
    <x v="1"/>
  </r>
  <r>
    <s v="3501"/>
    <d v="2024-10-06T00:00:00"/>
    <n v="92522"/>
    <n v="78539.960000000006"/>
    <n v="36234.639999999999"/>
    <n v="192"/>
    <n v="74"/>
    <n v="503"/>
    <s v="вс"/>
    <n v="40"/>
    <x v="0"/>
    <x v="1"/>
  </r>
  <r>
    <s v="3501"/>
    <d v="2024-10-07T00:00:00"/>
    <n v="107053"/>
    <n v="91566.22"/>
    <n v="40089.14"/>
    <n v="206"/>
    <n v="78"/>
    <n v="523"/>
    <s v="пн"/>
    <n v="41"/>
    <x v="0"/>
    <x v="1"/>
  </r>
  <r>
    <s v="3501"/>
    <d v="2024-10-08T00:00:00"/>
    <n v="70942"/>
    <n v="60734.83"/>
    <n v="28709.78"/>
    <n v="193"/>
    <n v="72"/>
    <n v="474"/>
    <s v="вт"/>
    <n v="41"/>
    <x v="1"/>
    <x v="1"/>
  </r>
  <r>
    <s v="3501"/>
    <d v="2024-10-09T00:00:00"/>
    <n v="74091"/>
    <n v="62430.84"/>
    <n v="29309.56"/>
    <n v="178"/>
    <n v="72"/>
    <n v="438"/>
    <s v="ср"/>
    <n v="41"/>
    <x v="1"/>
    <x v="1"/>
  </r>
  <r>
    <s v="3501"/>
    <d v="2024-10-10T00:00:00"/>
    <n v="111737"/>
    <n v="94022.98"/>
    <n v="42366.45"/>
    <n v="242"/>
    <n v="88"/>
    <n v="506"/>
    <s v="чт"/>
    <n v="41"/>
    <x v="1"/>
    <x v="1"/>
  </r>
  <r>
    <s v="3501"/>
    <d v="2024-10-11T00:00:00"/>
    <n v="102675"/>
    <n v="87705.600000000006"/>
    <n v="38299.57"/>
    <n v="235"/>
    <n v="89"/>
    <n v="513"/>
    <s v="пт"/>
    <n v="41"/>
    <x v="1"/>
    <x v="0"/>
  </r>
  <r>
    <s v="3501"/>
    <d v="2024-10-12T00:00:00"/>
    <n v="83579"/>
    <n v="70641.350000000006"/>
    <n v="31512.23"/>
    <n v="199"/>
    <n v="74"/>
    <n v="492"/>
    <s v="сб"/>
    <n v="41"/>
    <x v="1"/>
    <x v="0"/>
  </r>
  <r>
    <s v="3501"/>
    <d v="2024-10-13T00:00:00"/>
    <n v="94105"/>
    <n v="79608.52"/>
    <n v="35881.01"/>
    <n v="204"/>
    <n v="79"/>
    <n v="458"/>
    <s v="вс"/>
    <n v="41"/>
    <x v="1"/>
    <x v="0"/>
  </r>
  <r>
    <s v="3501"/>
    <d v="2024-10-14T00:00:00"/>
    <n v="114799"/>
    <n v="96343.41"/>
    <n v="42070"/>
    <n v="233"/>
    <n v="89"/>
    <n v="492"/>
    <s v="пн"/>
    <n v="42"/>
    <x v="1"/>
    <x v="0"/>
  </r>
  <r>
    <s v="3603"/>
    <d v="2024-10-01T00:00:00"/>
    <n v="126286"/>
    <n v="107900.81"/>
    <n v="46040.81"/>
    <n v="298"/>
    <n v="103"/>
    <n v="894"/>
    <s v="вт"/>
    <n v="40"/>
    <x v="0"/>
    <x v="0"/>
  </r>
  <r>
    <s v="3603"/>
    <d v="2024-10-02T00:00:00"/>
    <n v="97624"/>
    <n v="83102.33"/>
    <n v="37545.339999999997"/>
    <n v="253"/>
    <n v="84"/>
    <n v="815"/>
    <s v="ср"/>
    <n v="40"/>
    <x v="0"/>
    <x v="0"/>
  </r>
  <r>
    <s v="3603"/>
    <d v="2024-10-03T00:00:00"/>
    <n v="132175"/>
    <n v="112236.68"/>
    <n v="48900.2"/>
    <n v="288"/>
    <n v="111"/>
    <n v="875"/>
    <s v="чт"/>
    <n v="40"/>
    <x v="0"/>
    <x v="0"/>
  </r>
  <r>
    <s v="3603"/>
    <d v="2024-10-04T00:00:00"/>
    <n v="126637"/>
    <n v="107605.1"/>
    <n v="47996.43"/>
    <n v="284"/>
    <n v="99"/>
    <n v="836"/>
    <s v="пт"/>
    <n v="40"/>
    <x v="0"/>
    <x v="1"/>
  </r>
  <r>
    <s v="3603"/>
    <d v="2024-10-05T00:00:00"/>
    <n v="126259"/>
    <n v="107462.54"/>
    <n v="50515.68"/>
    <n v="262"/>
    <n v="105"/>
    <n v="844"/>
    <s v="сб"/>
    <n v="40"/>
    <x v="0"/>
    <x v="1"/>
  </r>
  <r>
    <s v="3603"/>
    <d v="2024-10-06T00:00:00"/>
    <n v="223943"/>
    <n v="191874.84"/>
    <n v="80907.38"/>
    <n v="391"/>
    <n v="134"/>
    <n v="1070"/>
    <s v="вс"/>
    <n v="40"/>
    <x v="0"/>
    <x v="1"/>
  </r>
  <r>
    <s v="3603"/>
    <d v="2024-10-07T00:00:00"/>
    <n v="210714"/>
    <n v="178665.22"/>
    <n v="75521.55"/>
    <n v="410"/>
    <n v="147"/>
    <n v="1176"/>
    <s v="пн"/>
    <n v="41"/>
    <x v="0"/>
    <x v="1"/>
  </r>
  <r>
    <s v="3603"/>
    <d v="2024-10-08T00:00:00"/>
    <n v="113778"/>
    <n v="96523.16"/>
    <n v="41342.120000000003"/>
    <n v="216"/>
    <n v="73"/>
    <n v="723"/>
    <s v="вт"/>
    <n v="41"/>
    <x v="1"/>
    <x v="1"/>
  </r>
  <r>
    <s v="3603"/>
    <d v="2024-10-09T00:00:00"/>
    <n v="135136"/>
    <n v="114694.6"/>
    <n v="48666.71"/>
    <n v="224"/>
    <n v="81"/>
    <n v="789"/>
    <s v="ср"/>
    <n v="41"/>
    <x v="1"/>
    <x v="1"/>
  </r>
  <r>
    <s v="3603"/>
    <d v="2024-10-10T00:00:00"/>
    <n v="138144"/>
    <n v="116888.99"/>
    <n v="50626.95"/>
    <n v="244"/>
    <n v="94"/>
    <n v="789"/>
    <s v="чт"/>
    <n v="41"/>
    <x v="1"/>
    <x v="1"/>
  </r>
  <r>
    <s v="3603"/>
    <d v="2024-10-11T00:00:00"/>
    <n v="144260"/>
    <n v="122447.67"/>
    <n v="53776.43"/>
    <n v="288"/>
    <n v="99"/>
    <n v="766"/>
    <s v="пт"/>
    <n v="41"/>
    <x v="1"/>
    <x v="0"/>
  </r>
  <r>
    <s v="3603"/>
    <d v="2024-10-12T00:00:00"/>
    <n v="105102"/>
    <n v="88273.22"/>
    <n v="37103.19"/>
    <n v="185"/>
    <n v="82"/>
    <n v="771"/>
    <s v="сб"/>
    <n v="41"/>
    <x v="1"/>
    <x v="0"/>
  </r>
  <r>
    <s v="3603"/>
    <d v="2024-10-13T00:00:00"/>
    <n v="159420"/>
    <n v="135446.87"/>
    <n v="56664"/>
    <n v="312"/>
    <n v="121"/>
    <n v="1022"/>
    <s v="вс"/>
    <n v="41"/>
    <x v="1"/>
    <x v="0"/>
  </r>
  <r>
    <s v="3603"/>
    <d v="2024-10-14T00:00:00"/>
    <n v="135303"/>
    <n v="114130.58"/>
    <n v="49859.43"/>
    <n v="273"/>
    <n v="112"/>
    <n v="1022"/>
    <s v="пн"/>
    <n v="42"/>
    <x v="1"/>
    <x v="0"/>
  </r>
  <r>
    <s v="4301"/>
    <d v="2024-10-01T00:00:00"/>
    <n v="134476"/>
    <n v="113758.32"/>
    <n v="56399.99"/>
    <n v="326"/>
    <n v="120"/>
    <n v="1242"/>
    <s v="вт"/>
    <n v="40"/>
    <x v="0"/>
    <x v="0"/>
  </r>
  <r>
    <s v="4301"/>
    <d v="2024-10-02T00:00:00"/>
    <n v="196858"/>
    <n v="168491.92"/>
    <n v="78180.02"/>
    <n v="448"/>
    <n v="120"/>
    <n v="1232"/>
    <s v="ср"/>
    <n v="40"/>
    <x v="0"/>
    <x v="0"/>
  </r>
  <r>
    <s v="4301"/>
    <d v="2024-10-03T00:00:00"/>
    <n v="121190"/>
    <n v="103249.74"/>
    <n v="46006.89"/>
    <n v="252"/>
    <n v="118"/>
    <n v="1082"/>
    <s v="чт"/>
    <n v="40"/>
    <x v="0"/>
    <x v="0"/>
  </r>
  <r>
    <s v="4301"/>
    <d v="2024-10-04T00:00:00"/>
    <n v="144016"/>
    <n v="123947.53"/>
    <n v="57493.24"/>
    <n v="307"/>
    <n v="104"/>
    <n v="1247"/>
    <s v="пт"/>
    <n v="40"/>
    <x v="0"/>
    <x v="1"/>
  </r>
  <r>
    <s v="4301"/>
    <d v="2024-10-05T00:00:00"/>
    <n v="128587"/>
    <n v="109428.93"/>
    <n v="50299.72"/>
    <n v="282"/>
    <n v="101"/>
    <n v="1164"/>
    <s v="сб"/>
    <n v="40"/>
    <x v="0"/>
    <x v="1"/>
  </r>
  <r>
    <s v="4301"/>
    <d v="2024-10-06T00:00:00"/>
    <n v="219599"/>
    <n v="186810.02"/>
    <n v="85490.57"/>
    <n v="485"/>
    <n v="153"/>
    <n v="1376"/>
    <s v="вс"/>
    <n v="40"/>
    <x v="0"/>
    <x v="1"/>
  </r>
  <r>
    <s v="4301"/>
    <d v="2024-10-07T00:00:00"/>
    <n v="189334"/>
    <n v="162145.38"/>
    <n v="72090.820000000007"/>
    <n v="379"/>
    <n v="128"/>
    <n v="1507"/>
    <s v="пн"/>
    <n v="41"/>
    <x v="0"/>
    <x v="1"/>
  </r>
  <r>
    <s v="4301"/>
    <d v="2024-10-08T00:00:00"/>
    <n v="101181"/>
    <n v="85942.7"/>
    <n v="37178.43"/>
    <n v="189"/>
    <n v="72"/>
    <n v="1025"/>
    <s v="вт"/>
    <n v="41"/>
    <x v="1"/>
    <x v="1"/>
  </r>
  <r>
    <s v="4301"/>
    <d v="2024-10-09T00:00:00"/>
    <n v="99824"/>
    <n v="84972.29"/>
    <n v="41069.300000000003"/>
    <n v="271"/>
    <n v="94"/>
    <n v="1103"/>
    <s v="ср"/>
    <n v="41"/>
    <x v="1"/>
    <x v="1"/>
  </r>
  <r>
    <s v="4301"/>
    <d v="2024-10-10T00:00:00"/>
    <n v="102249"/>
    <n v="86967.48"/>
    <n v="41160.49"/>
    <n v="214"/>
    <n v="74"/>
    <n v="1118"/>
    <s v="чт"/>
    <n v="41"/>
    <x v="1"/>
    <x v="1"/>
  </r>
  <r>
    <s v="4301"/>
    <d v="2024-10-11T00:00:00"/>
    <n v="81724"/>
    <n v="69618"/>
    <n v="32688.04"/>
    <n v="168"/>
    <n v="70"/>
    <n v="1128"/>
    <s v="пт"/>
    <n v="41"/>
    <x v="1"/>
    <x v="0"/>
  </r>
  <r>
    <s v="4301"/>
    <d v="2024-10-12T00:00:00"/>
    <n v="107803"/>
    <n v="91754.82"/>
    <n v="44369.99"/>
    <n v="240"/>
    <n v="102"/>
    <n v="1104"/>
    <s v="сб"/>
    <n v="41"/>
    <x v="1"/>
    <x v="0"/>
  </r>
  <r>
    <s v="4301"/>
    <d v="2024-10-13T00:00:00"/>
    <n v="199266"/>
    <n v="169689.22"/>
    <n v="74215.710000000006"/>
    <n v="404"/>
    <n v="153"/>
    <n v="1487"/>
    <s v="вс"/>
    <n v="41"/>
    <x v="1"/>
    <x v="0"/>
  </r>
  <r>
    <s v="4301"/>
    <d v="2024-10-14T00:00:00"/>
    <n v="173915"/>
    <n v="149208.91"/>
    <n v="70115.78"/>
    <n v="367"/>
    <n v="126"/>
    <n v="1316"/>
    <s v="пн"/>
    <n v="42"/>
    <x v="1"/>
    <x v="0"/>
  </r>
  <r>
    <s v="4601"/>
    <d v="2024-10-01T00:00:00"/>
    <n v="103367"/>
    <n v="88397.48"/>
    <n v="38012.81"/>
    <n v="235"/>
    <n v="74"/>
    <n v="565"/>
    <s v="вт"/>
    <n v="40"/>
    <x v="0"/>
    <x v="0"/>
  </r>
  <r>
    <s v="4601"/>
    <d v="2024-10-02T00:00:00"/>
    <n v="80499"/>
    <n v="68424.539999999994"/>
    <n v="31455.24"/>
    <n v="205"/>
    <n v="75"/>
    <n v="620"/>
    <s v="ср"/>
    <n v="40"/>
    <x v="0"/>
    <x v="0"/>
  </r>
  <r>
    <s v="4601"/>
    <d v="2024-10-03T00:00:00"/>
    <n v="74680"/>
    <n v="63855.25"/>
    <n v="31305.09"/>
    <n v="231"/>
    <n v="79"/>
    <n v="608"/>
    <s v="чт"/>
    <n v="40"/>
    <x v="0"/>
    <x v="0"/>
  </r>
  <r>
    <s v="4601"/>
    <d v="2024-10-04T00:00:00"/>
    <n v="82628"/>
    <n v="70807.399999999994"/>
    <n v="32660.82"/>
    <n v="181"/>
    <n v="68"/>
    <n v="523"/>
    <s v="пт"/>
    <n v="40"/>
    <x v="0"/>
    <x v="1"/>
  </r>
  <r>
    <s v="4601"/>
    <d v="2024-10-05T00:00:00"/>
    <n v="98052"/>
    <n v="84351.34"/>
    <n v="38283.879999999997"/>
    <n v="237"/>
    <n v="66"/>
    <n v="586"/>
    <s v="сб"/>
    <n v="40"/>
    <x v="0"/>
    <x v="1"/>
  </r>
  <r>
    <s v="4601"/>
    <d v="2024-10-06T00:00:00"/>
    <n v="96493"/>
    <n v="81391.149999999994"/>
    <n v="35356.230000000003"/>
    <n v="205"/>
    <n v="82"/>
    <n v="631"/>
    <s v="вс"/>
    <n v="40"/>
    <x v="0"/>
    <x v="1"/>
  </r>
  <r>
    <s v="4601"/>
    <d v="2024-10-07T00:00:00"/>
    <n v="97566"/>
    <n v="83081.77"/>
    <n v="36735.81"/>
    <n v="245"/>
    <n v="97"/>
    <n v="708"/>
    <s v="пн"/>
    <n v="41"/>
    <x v="0"/>
    <x v="1"/>
  </r>
  <r>
    <s v="4601"/>
    <d v="2024-10-08T00:00:00"/>
    <n v="95249"/>
    <n v="81222.320000000007"/>
    <n v="37775.550000000003"/>
    <n v="242"/>
    <n v="80"/>
    <n v="565"/>
    <s v="вт"/>
    <n v="41"/>
    <x v="1"/>
    <x v="1"/>
  </r>
  <r>
    <s v="4601"/>
    <d v="2024-10-09T00:00:00"/>
    <n v="103681"/>
    <n v="89544.78"/>
    <n v="43122.84"/>
    <n v="269"/>
    <n v="97"/>
    <n v="640"/>
    <s v="ср"/>
    <n v="41"/>
    <x v="1"/>
    <x v="1"/>
  </r>
  <r>
    <s v="4601"/>
    <d v="2024-10-10T00:00:00"/>
    <n v="81986"/>
    <n v="70754.37"/>
    <n v="33358.559999999998"/>
    <n v="221"/>
    <n v="63"/>
    <n v="539"/>
    <s v="чт"/>
    <n v="41"/>
    <x v="1"/>
    <x v="1"/>
  </r>
  <r>
    <s v="4601"/>
    <d v="2024-10-11T00:00:00"/>
    <n v="72146"/>
    <n v="61150.75"/>
    <n v="28785.88"/>
    <n v="224"/>
    <n v="73"/>
    <n v="542"/>
    <s v="пт"/>
    <n v="41"/>
    <x v="1"/>
    <x v="0"/>
  </r>
  <r>
    <s v="4601"/>
    <d v="2024-10-12T00:00:00"/>
    <n v="83562"/>
    <n v="71575.58"/>
    <n v="33368.089999999997"/>
    <n v="220"/>
    <n v="78"/>
    <n v="557"/>
    <s v="сб"/>
    <n v="41"/>
    <x v="1"/>
    <x v="0"/>
  </r>
  <r>
    <s v="4601"/>
    <d v="2024-10-13T00:00:00"/>
    <n v="126140"/>
    <n v="107021.31"/>
    <n v="46023.15"/>
    <n v="287"/>
    <n v="104"/>
    <n v="790"/>
    <s v="вс"/>
    <n v="41"/>
    <x v="1"/>
    <x v="0"/>
  </r>
  <r>
    <s v="4601"/>
    <d v="2024-10-14T00:00:00"/>
    <n v="123960"/>
    <n v="105010.42"/>
    <n v="46861.52"/>
    <n v="269"/>
    <n v="105"/>
    <n v="760"/>
    <s v="пн"/>
    <n v="42"/>
    <x v="1"/>
    <x v="0"/>
  </r>
  <r>
    <s v="4803"/>
    <d v="2024-10-01T00:00:00"/>
    <n v="112505"/>
    <n v="95923.39"/>
    <n v="43118.62"/>
    <n v="259"/>
    <n v="89"/>
    <n v="675"/>
    <s v="вт"/>
    <n v="40"/>
    <x v="0"/>
    <x v="0"/>
  </r>
  <r>
    <s v="4803"/>
    <d v="2024-10-02T00:00:00"/>
    <n v="81253"/>
    <n v="69328.13"/>
    <n v="32833.53"/>
    <n v="205"/>
    <n v="85"/>
    <n v="787"/>
    <s v="ср"/>
    <n v="40"/>
    <x v="0"/>
    <x v="0"/>
  </r>
  <r>
    <s v="4803"/>
    <d v="2024-10-03T00:00:00"/>
    <n v="64802"/>
    <n v="55699.88"/>
    <n v="24516.75"/>
    <n v="148"/>
    <n v="64"/>
    <n v="624"/>
    <s v="чт"/>
    <n v="40"/>
    <x v="0"/>
    <x v="0"/>
  </r>
  <r>
    <s v="4803"/>
    <d v="2024-10-04T00:00:00"/>
    <n v="98180.96"/>
    <n v="83219.64"/>
    <n v="36445.14"/>
    <n v="209"/>
    <n v="78"/>
    <n v="674"/>
    <s v="пт"/>
    <n v="40"/>
    <x v="0"/>
    <x v="1"/>
  </r>
  <r>
    <s v="4803"/>
    <d v="2024-10-05T00:00:00"/>
    <n v="105298"/>
    <n v="90408.63"/>
    <n v="38007.58"/>
    <n v="226"/>
    <n v="83"/>
    <n v="693"/>
    <s v="сб"/>
    <n v="40"/>
    <x v="0"/>
    <x v="1"/>
  </r>
  <r>
    <s v="4803"/>
    <d v="2024-10-06T00:00:00"/>
    <n v="136282"/>
    <n v="115614.22"/>
    <n v="49894.57"/>
    <n v="276"/>
    <n v="92"/>
    <n v="949"/>
    <s v="вс"/>
    <n v="40"/>
    <x v="0"/>
    <x v="1"/>
  </r>
  <r>
    <s v="4803"/>
    <d v="2024-10-07T00:00:00"/>
    <n v="123442"/>
    <n v="105225.43"/>
    <n v="45860.6"/>
    <n v="242"/>
    <n v="93"/>
    <n v="888"/>
    <s v="пн"/>
    <n v="41"/>
    <x v="0"/>
    <x v="1"/>
  </r>
  <r>
    <s v="4803"/>
    <d v="2024-10-08T00:00:00"/>
    <n v="62969"/>
    <n v="53712.83"/>
    <n v="24804.18"/>
    <n v="129"/>
    <n v="58"/>
    <n v="606"/>
    <s v="вт"/>
    <n v="41"/>
    <x v="1"/>
    <x v="1"/>
  </r>
  <r>
    <s v="4803"/>
    <d v="2024-10-09T00:00:00"/>
    <n v="59857"/>
    <n v="51641.81"/>
    <n v="22082.2"/>
    <n v="122"/>
    <n v="43"/>
    <n v="596"/>
    <s v="ср"/>
    <n v="41"/>
    <x v="1"/>
    <x v="1"/>
  </r>
  <r>
    <s v="4803"/>
    <d v="2024-10-10T00:00:00"/>
    <n v="81824"/>
    <n v="70220.44"/>
    <n v="28800.53"/>
    <n v="159"/>
    <n v="66"/>
    <n v="616"/>
    <s v="чт"/>
    <n v="41"/>
    <x v="1"/>
    <x v="1"/>
  </r>
  <r>
    <s v="4803"/>
    <d v="2024-10-11T00:00:00"/>
    <n v="78754"/>
    <n v="67905.19"/>
    <n v="33270.43"/>
    <n v="173"/>
    <n v="72"/>
    <n v="639"/>
    <s v="пт"/>
    <n v="41"/>
    <x v="1"/>
    <x v="0"/>
  </r>
  <r>
    <s v="4803"/>
    <d v="2024-10-12T00:00:00"/>
    <n v="89158"/>
    <n v="76159.350000000006"/>
    <n v="32808.6"/>
    <n v="194"/>
    <n v="68"/>
    <n v="709"/>
    <s v="сб"/>
    <n v="41"/>
    <x v="1"/>
    <x v="0"/>
  </r>
  <r>
    <s v="4803"/>
    <d v="2024-10-13T00:00:00"/>
    <n v="97280"/>
    <n v="82460.25"/>
    <n v="37070.75"/>
    <n v="243"/>
    <n v="97"/>
    <n v="803"/>
    <s v="вс"/>
    <n v="41"/>
    <x v="1"/>
    <x v="0"/>
  </r>
  <r>
    <s v="4803"/>
    <d v="2024-10-14T00:00:00"/>
    <n v="79586"/>
    <n v="68270.98"/>
    <n v="29315.73"/>
    <n v="183"/>
    <n v="85"/>
    <n v="829"/>
    <s v="пн"/>
    <n v="42"/>
    <x v="1"/>
    <x v="0"/>
  </r>
  <r>
    <s v="5009"/>
    <d v="2024-10-01T00:00:00"/>
    <n v="135872"/>
    <n v="115979.47"/>
    <n v="52865.59"/>
    <n v="292"/>
    <n v="92"/>
    <n v="479"/>
    <s v="вт"/>
    <n v="40"/>
    <x v="0"/>
    <x v="0"/>
  </r>
  <r>
    <s v="5009"/>
    <d v="2024-10-02T00:00:00"/>
    <n v="79744"/>
    <n v="68127.58"/>
    <n v="33867.25"/>
    <n v="190"/>
    <n v="74"/>
    <n v="460"/>
    <s v="ср"/>
    <n v="40"/>
    <x v="0"/>
    <x v="0"/>
  </r>
  <r>
    <s v="5009"/>
    <d v="2024-10-03T00:00:00"/>
    <n v="148126"/>
    <n v="126030.08"/>
    <n v="58183.93"/>
    <n v="297"/>
    <n v="106"/>
    <n v="561"/>
    <s v="чт"/>
    <n v="40"/>
    <x v="0"/>
    <x v="0"/>
  </r>
  <r>
    <s v="5009"/>
    <d v="2024-10-04T00:00:00"/>
    <n v="123305"/>
    <n v="105405.58"/>
    <n v="46631.76"/>
    <n v="213"/>
    <n v="76"/>
    <n v="504"/>
    <s v="пт"/>
    <n v="40"/>
    <x v="0"/>
    <x v="1"/>
  </r>
  <r>
    <s v="5009"/>
    <d v="2024-10-05T00:00:00"/>
    <n v="96752"/>
    <n v="82633.39"/>
    <n v="36690.04"/>
    <n v="217"/>
    <n v="72"/>
    <n v="510"/>
    <s v="сб"/>
    <n v="40"/>
    <x v="0"/>
    <x v="1"/>
  </r>
  <r>
    <s v="5009"/>
    <d v="2024-10-06T00:00:00"/>
    <n v="176739"/>
    <n v="151476.35"/>
    <n v="66243.570000000007"/>
    <n v="363"/>
    <n v="114"/>
    <n v="608"/>
    <s v="вс"/>
    <n v="40"/>
    <x v="0"/>
    <x v="1"/>
  </r>
  <r>
    <s v="5009"/>
    <d v="2024-10-07T00:00:00"/>
    <n v="217532"/>
    <n v="185286.55"/>
    <n v="78818.94"/>
    <n v="391"/>
    <n v="132"/>
    <n v="668"/>
    <s v="пн"/>
    <n v="41"/>
    <x v="0"/>
    <x v="1"/>
  </r>
  <r>
    <s v="5009"/>
    <d v="2024-10-08T00:00:00"/>
    <n v="157563"/>
    <n v="134590.24"/>
    <n v="57642.79"/>
    <n v="289"/>
    <n v="87"/>
    <n v="490"/>
    <s v="вт"/>
    <n v="41"/>
    <x v="1"/>
    <x v="1"/>
  </r>
  <r>
    <s v="5009"/>
    <d v="2024-10-09T00:00:00"/>
    <n v="146099"/>
    <n v="124826.95"/>
    <n v="56610.239999999998"/>
    <n v="268"/>
    <n v="87"/>
    <n v="451"/>
    <s v="ср"/>
    <n v="41"/>
    <x v="1"/>
    <x v="1"/>
  </r>
  <r>
    <s v="5009"/>
    <d v="2024-10-10T00:00:00"/>
    <n v="128970"/>
    <n v="110268.07"/>
    <n v="47942.06"/>
    <n v="254"/>
    <n v="86"/>
    <n v="497"/>
    <s v="чт"/>
    <n v="41"/>
    <x v="1"/>
    <x v="1"/>
  </r>
  <r>
    <s v="5009"/>
    <d v="2024-10-11T00:00:00"/>
    <n v="92392"/>
    <n v="79014.19"/>
    <n v="34052.03"/>
    <n v="215"/>
    <n v="73"/>
    <n v="533"/>
    <s v="пт"/>
    <n v="41"/>
    <x v="1"/>
    <x v="0"/>
  </r>
  <r>
    <s v="5009"/>
    <d v="2024-10-12T00:00:00"/>
    <n v="124674"/>
    <n v="105844.36"/>
    <n v="46484.06"/>
    <n v="210"/>
    <n v="82"/>
    <n v="434"/>
    <s v="сб"/>
    <n v="41"/>
    <x v="1"/>
    <x v="0"/>
  </r>
  <r>
    <s v="5009"/>
    <d v="2024-10-13T00:00:00"/>
    <n v="141789"/>
    <n v="121202.23"/>
    <n v="52132.59"/>
    <n v="339"/>
    <n v="98"/>
    <n v="614"/>
    <s v="вс"/>
    <n v="41"/>
    <x v="1"/>
    <x v="0"/>
  </r>
  <r>
    <s v="5009"/>
    <d v="2024-10-14T00:00:00"/>
    <n v="189909"/>
    <n v="162527.71"/>
    <n v="69030.94"/>
    <n v="350"/>
    <n v="113"/>
    <n v="707"/>
    <s v="пн"/>
    <n v="42"/>
    <x v="1"/>
    <x v="0"/>
  </r>
  <r>
    <s v="5012"/>
    <d v="2024-10-01T00:00:00"/>
    <n v="58854"/>
    <n v="49400.23"/>
    <n v="22455.94"/>
    <n v="107"/>
    <n v="37"/>
    <n v="449"/>
    <s v="вт"/>
    <n v="40"/>
    <x v="0"/>
    <x v="0"/>
  </r>
  <r>
    <s v="5012"/>
    <d v="2024-10-02T00:00:00"/>
    <n v="79923"/>
    <n v="68202.19"/>
    <n v="31353.71"/>
    <n v="153"/>
    <n v="51"/>
    <n v="517"/>
    <s v="ср"/>
    <n v="40"/>
    <x v="0"/>
    <x v="0"/>
  </r>
  <r>
    <s v="5012"/>
    <d v="2024-10-03T00:00:00"/>
    <n v="47423"/>
    <n v="40156.85"/>
    <n v="17585.3"/>
    <n v="90"/>
    <n v="37"/>
    <n v="453"/>
    <s v="чт"/>
    <n v="40"/>
    <x v="0"/>
    <x v="0"/>
  </r>
  <r>
    <s v="5012"/>
    <d v="2024-10-04T00:00:00"/>
    <n v="53028"/>
    <n v="45895.63"/>
    <n v="20261.97"/>
    <n v="93"/>
    <n v="38"/>
    <n v="477"/>
    <s v="пт"/>
    <n v="40"/>
    <x v="0"/>
    <x v="1"/>
  </r>
  <r>
    <s v="5012"/>
    <d v="2024-10-05T00:00:00"/>
    <n v="80325"/>
    <n v="68404.89"/>
    <n v="30092.1"/>
    <n v="149"/>
    <n v="46"/>
    <n v="466"/>
    <s v="сб"/>
    <n v="40"/>
    <x v="0"/>
    <x v="1"/>
  </r>
  <r>
    <s v="5012"/>
    <d v="2024-10-06T00:00:00"/>
    <n v="120222"/>
    <n v="102650.86"/>
    <n v="45534.879999999997"/>
    <n v="215"/>
    <n v="77"/>
    <n v="809"/>
    <s v="вс"/>
    <n v="40"/>
    <x v="0"/>
    <x v="1"/>
  </r>
  <r>
    <s v="5012"/>
    <d v="2024-10-07T00:00:00"/>
    <n v="157731"/>
    <n v="134164.45000000001"/>
    <n v="57244.47"/>
    <n v="265"/>
    <n v="85"/>
    <n v="915"/>
    <s v="пн"/>
    <n v="41"/>
    <x v="0"/>
    <x v="1"/>
  </r>
  <r>
    <s v="5012"/>
    <d v="2024-10-08T00:00:00"/>
    <n v="38196"/>
    <n v="32305.42"/>
    <n v="13817.43"/>
    <n v="63"/>
    <n v="28"/>
    <n v="439"/>
    <s v="вт"/>
    <n v="41"/>
    <x v="1"/>
    <x v="1"/>
  </r>
  <r>
    <s v="5012"/>
    <d v="2024-10-09T00:00:00"/>
    <n v="72032"/>
    <n v="61787.28"/>
    <n v="27035.7"/>
    <n v="138"/>
    <n v="37"/>
    <n v="505"/>
    <s v="ср"/>
    <n v="41"/>
    <x v="1"/>
    <x v="1"/>
  </r>
  <r>
    <s v="5012"/>
    <d v="2024-10-10T00:00:00"/>
    <n v="39538"/>
    <n v="33413.35"/>
    <n v="15225.65"/>
    <n v="63"/>
    <n v="30"/>
    <n v="506"/>
    <s v="чт"/>
    <n v="41"/>
    <x v="1"/>
    <x v="1"/>
  </r>
  <r>
    <s v="5012"/>
    <d v="2024-10-11T00:00:00"/>
    <n v="70949"/>
    <n v="60630.239999999998"/>
    <n v="26845.58"/>
    <n v="124"/>
    <n v="35"/>
    <n v="472"/>
    <s v="пт"/>
    <n v="41"/>
    <x v="1"/>
    <x v="0"/>
  </r>
  <r>
    <s v="5012"/>
    <d v="2024-10-12T00:00:00"/>
    <n v="32987"/>
    <n v="27629.72"/>
    <n v="13631.13"/>
    <n v="70"/>
    <n v="34"/>
    <n v="432"/>
    <s v="сб"/>
    <n v="41"/>
    <x v="1"/>
    <x v="0"/>
  </r>
  <r>
    <s v="5012"/>
    <d v="2024-10-13T00:00:00"/>
    <n v="92947"/>
    <n v="78874.009999999995"/>
    <n v="34173.89"/>
    <n v="157"/>
    <n v="58"/>
    <n v="729"/>
    <s v="вс"/>
    <n v="41"/>
    <x v="1"/>
    <x v="0"/>
  </r>
  <r>
    <s v="5012"/>
    <d v="2024-10-14T00:00:00"/>
    <n v="102101"/>
    <n v="86961.78"/>
    <n v="38248.519999999997"/>
    <n v="209"/>
    <n v="75"/>
    <n v="836"/>
    <s v="пн"/>
    <n v="42"/>
    <x v="1"/>
    <x v="0"/>
  </r>
  <r>
    <s v="5601"/>
    <d v="2024-10-01T00:00:00"/>
    <n v="165236"/>
    <n v="140061.88"/>
    <n v="57756.04"/>
    <n v="360"/>
    <n v="128"/>
    <n v="1025"/>
    <s v="вт"/>
    <n v="40"/>
    <x v="0"/>
    <x v="0"/>
  </r>
  <r>
    <s v="5601"/>
    <d v="2024-10-02T00:00:00"/>
    <n v="115019"/>
    <n v="98395.61"/>
    <n v="44128.54"/>
    <n v="270"/>
    <n v="105"/>
    <n v="873"/>
    <s v="ср"/>
    <n v="40"/>
    <x v="0"/>
    <x v="0"/>
  </r>
  <r>
    <s v="5601"/>
    <d v="2024-10-03T00:00:00"/>
    <n v="151828"/>
    <n v="130649.01"/>
    <n v="55370.16"/>
    <n v="322"/>
    <n v="118"/>
    <n v="907"/>
    <s v="чт"/>
    <n v="40"/>
    <x v="0"/>
    <x v="0"/>
  </r>
  <r>
    <s v="5601"/>
    <d v="2024-10-04T00:00:00"/>
    <n v="138768"/>
    <n v="118863.57"/>
    <n v="53065.38"/>
    <n v="318"/>
    <n v="116"/>
    <n v="869"/>
    <s v="пт"/>
    <n v="40"/>
    <x v="0"/>
    <x v="1"/>
  </r>
  <r>
    <s v="5601"/>
    <d v="2024-10-05T00:00:00"/>
    <n v="115360"/>
    <n v="98220.83"/>
    <n v="44176.160000000003"/>
    <n v="265"/>
    <n v="89"/>
    <n v="856"/>
    <s v="сб"/>
    <n v="40"/>
    <x v="0"/>
    <x v="1"/>
  </r>
  <r>
    <s v="5601"/>
    <d v="2024-10-06T00:00:00"/>
    <n v="157115"/>
    <n v="133163.48000000001"/>
    <n v="57651.87"/>
    <n v="322"/>
    <n v="113"/>
    <n v="975"/>
    <s v="вс"/>
    <n v="40"/>
    <x v="0"/>
    <x v="1"/>
  </r>
  <r>
    <s v="5601"/>
    <d v="2024-10-07T00:00:00"/>
    <n v="162070"/>
    <n v="138785.79999999999"/>
    <n v="60185.66"/>
    <n v="326"/>
    <n v="123"/>
    <n v="1003"/>
    <s v="пн"/>
    <n v="41"/>
    <x v="0"/>
    <x v="1"/>
  </r>
  <r>
    <s v="5601"/>
    <d v="2024-10-08T00:00:00"/>
    <n v="110936"/>
    <n v="94721.23"/>
    <n v="38903.480000000003"/>
    <n v="202"/>
    <n v="73"/>
    <n v="693"/>
    <s v="вт"/>
    <n v="41"/>
    <x v="1"/>
    <x v="1"/>
  </r>
  <r>
    <s v="5601"/>
    <d v="2024-10-09T00:00:00"/>
    <n v="114239"/>
    <n v="98330.54"/>
    <n v="43087.040000000001"/>
    <n v="260"/>
    <n v="85"/>
    <n v="738"/>
    <s v="ср"/>
    <n v="41"/>
    <x v="1"/>
    <x v="1"/>
  </r>
  <r>
    <s v="5601"/>
    <d v="2024-10-10T00:00:00"/>
    <n v="105662"/>
    <n v="90175.21"/>
    <n v="41922.49"/>
    <n v="229"/>
    <n v="84"/>
    <n v="785"/>
    <s v="чт"/>
    <n v="41"/>
    <x v="1"/>
    <x v="1"/>
  </r>
  <r>
    <s v="5601"/>
    <d v="2024-10-11T00:00:00"/>
    <n v="116538"/>
    <n v="99851"/>
    <n v="44866.14"/>
    <n v="232"/>
    <n v="79"/>
    <n v="728"/>
    <s v="пт"/>
    <n v="41"/>
    <x v="1"/>
    <x v="0"/>
  </r>
  <r>
    <s v="5601"/>
    <d v="2024-10-12T00:00:00"/>
    <n v="113421"/>
    <n v="96863.91"/>
    <n v="41193.5"/>
    <n v="240"/>
    <n v="81"/>
    <n v="735"/>
    <s v="сб"/>
    <n v="41"/>
    <x v="1"/>
    <x v="0"/>
  </r>
  <r>
    <s v="5601"/>
    <d v="2024-10-13T00:00:00"/>
    <n v="163257"/>
    <n v="139868.39000000001"/>
    <n v="63552.81"/>
    <n v="371"/>
    <n v="124"/>
    <n v="1019"/>
    <s v="вс"/>
    <n v="41"/>
    <x v="1"/>
    <x v="0"/>
  </r>
  <r>
    <s v="5601"/>
    <d v="2024-10-14T00:00:00"/>
    <n v="134069"/>
    <n v="114237.61"/>
    <n v="50551.28"/>
    <n v="225"/>
    <n v="91"/>
    <n v="887"/>
    <s v="пн"/>
    <n v="42"/>
    <x v="1"/>
    <x v="0"/>
  </r>
  <r>
    <s v="6105"/>
    <d v="2024-10-01T00:00:00"/>
    <n v="95024"/>
    <n v="80730.83"/>
    <n v="36181.160000000003"/>
    <n v="267"/>
    <n v="87"/>
    <n v="788"/>
    <s v="вт"/>
    <n v="40"/>
    <x v="0"/>
    <x v="0"/>
  </r>
  <r>
    <s v="6105"/>
    <d v="2024-10-02T00:00:00"/>
    <n v="93762"/>
    <n v="78818.58"/>
    <n v="34140.75"/>
    <n v="203"/>
    <n v="76"/>
    <n v="772"/>
    <s v="ср"/>
    <n v="40"/>
    <x v="0"/>
    <x v="0"/>
  </r>
  <r>
    <s v="6105"/>
    <d v="2024-10-03T00:00:00"/>
    <n v="109529"/>
    <n v="93227.16"/>
    <n v="39876.44"/>
    <n v="237"/>
    <n v="77"/>
    <n v="833"/>
    <s v="чт"/>
    <n v="40"/>
    <x v="0"/>
    <x v="0"/>
  </r>
  <r>
    <s v="6105"/>
    <d v="2024-10-04T00:00:00"/>
    <n v="115776"/>
    <n v="97478.58"/>
    <n v="40318.19"/>
    <n v="242"/>
    <n v="85"/>
    <n v="860"/>
    <s v="пт"/>
    <n v="40"/>
    <x v="0"/>
    <x v="1"/>
  </r>
  <r>
    <s v="6105"/>
    <d v="2024-10-05T00:00:00"/>
    <n v="82435"/>
    <n v="69650.12"/>
    <n v="31439.119999999999"/>
    <n v="162"/>
    <n v="64"/>
    <n v="822"/>
    <s v="сб"/>
    <n v="40"/>
    <x v="0"/>
    <x v="1"/>
  </r>
  <r>
    <s v="6105"/>
    <d v="2024-10-06T00:00:00"/>
    <n v="156251"/>
    <n v="131954.13"/>
    <n v="56833.27"/>
    <n v="336"/>
    <n v="133"/>
    <n v="1266"/>
    <s v="вс"/>
    <n v="40"/>
    <x v="0"/>
    <x v="1"/>
  </r>
  <r>
    <s v="6105"/>
    <d v="2024-10-07T00:00:00"/>
    <n v="184304"/>
    <n v="155881.48000000001"/>
    <n v="65886.259999999995"/>
    <n v="419"/>
    <n v="138"/>
    <n v="1446"/>
    <s v="пн"/>
    <n v="41"/>
    <x v="0"/>
    <x v="1"/>
  </r>
  <r>
    <s v="6105"/>
    <d v="2024-10-08T00:00:00"/>
    <n v="59525"/>
    <n v="50413.66"/>
    <n v="22568.49"/>
    <n v="145"/>
    <n v="56"/>
    <n v="653"/>
    <s v="вт"/>
    <n v="41"/>
    <x v="1"/>
    <x v="1"/>
  </r>
  <r>
    <s v="6105"/>
    <d v="2024-10-09T00:00:00"/>
    <n v="90714"/>
    <n v="76974.45"/>
    <n v="33380.410000000003"/>
    <n v="180"/>
    <n v="70"/>
    <n v="768"/>
    <s v="ср"/>
    <n v="41"/>
    <x v="1"/>
    <x v="1"/>
  </r>
  <r>
    <s v="6105"/>
    <d v="2024-10-10T00:00:00"/>
    <n v="94502"/>
    <n v="79944.72"/>
    <n v="34451.25"/>
    <n v="188"/>
    <n v="71"/>
    <n v="795"/>
    <s v="чт"/>
    <n v="41"/>
    <x v="1"/>
    <x v="1"/>
  </r>
  <r>
    <s v="6105"/>
    <d v="2024-10-11T00:00:00"/>
    <n v="72537"/>
    <n v="61097.24"/>
    <n v="27066.89"/>
    <n v="153"/>
    <n v="63"/>
    <n v="772"/>
    <s v="пт"/>
    <n v="41"/>
    <x v="1"/>
    <x v="0"/>
  </r>
  <r>
    <s v="6105"/>
    <d v="2024-10-12T00:00:00"/>
    <n v="100984"/>
    <n v="85174.88"/>
    <n v="38366.57"/>
    <n v="222"/>
    <n v="70"/>
    <n v="776"/>
    <s v="сб"/>
    <n v="41"/>
    <x v="1"/>
    <x v="0"/>
  </r>
  <r>
    <s v="6105"/>
    <d v="2024-10-13T00:00:00"/>
    <n v="151409"/>
    <n v="127610.91"/>
    <n v="57481.03"/>
    <n v="364"/>
    <n v="124"/>
    <n v="1200"/>
    <s v="вс"/>
    <n v="41"/>
    <x v="1"/>
    <x v="0"/>
  </r>
  <r>
    <s v="6105"/>
    <d v="2024-10-14T00:00:00"/>
    <n v="141280"/>
    <n v="119400.41"/>
    <n v="49539.14"/>
    <n v="300"/>
    <n v="102"/>
    <n v="1235"/>
    <s v="пн"/>
    <n v="42"/>
    <x v="1"/>
    <x v="0"/>
  </r>
  <r>
    <s v="6605"/>
    <d v="2024-10-01T00:00:00"/>
    <n v="120941"/>
    <n v="103942.69"/>
    <n v="46173.23"/>
    <n v="238"/>
    <n v="88"/>
    <n v="569"/>
    <s v="вт"/>
    <n v="40"/>
    <x v="0"/>
    <x v="0"/>
  </r>
  <r>
    <s v="6605"/>
    <d v="2024-10-02T00:00:00"/>
    <n v="117452"/>
    <n v="99077.68"/>
    <n v="45970.879999999997"/>
    <n v="218"/>
    <n v="82"/>
    <n v="605"/>
    <s v="ср"/>
    <n v="40"/>
    <x v="0"/>
    <x v="0"/>
  </r>
  <r>
    <s v="6605"/>
    <d v="2024-10-03T00:00:00"/>
    <n v="78423"/>
    <n v="66627.83"/>
    <n v="29064.78"/>
    <n v="161"/>
    <n v="68"/>
    <n v="527"/>
    <s v="чт"/>
    <n v="40"/>
    <x v="0"/>
    <x v="0"/>
  </r>
  <r>
    <s v="6605"/>
    <d v="2024-10-04T00:00:00"/>
    <n v="67992.97"/>
    <n v="58197.42"/>
    <n v="27782.19"/>
    <n v="152"/>
    <n v="64"/>
    <n v="462"/>
    <s v="пт"/>
    <n v="40"/>
    <x v="0"/>
    <x v="1"/>
  </r>
  <r>
    <s v="6605"/>
    <d v="2024-10-05T00:00:00"/>
    <n v="99885"/>
    <n v="85340.97"/>
    <n v="38345.839999999997"/>
    <n v="212"/>
    <n v="81"/>
    <n v="565"/>
    <s v="сб"/>
    <n v="40"/>
    <x v="0"/>
    <x v="1"/>
  </r>
  <r>
    <s v="6605"/>
    <d v="2024-10-06T00:00:00"/>
    <n v="120531"/>
    <n v="103268.91"/>
    <n v="45513.58"/>
    <n v="223"/>
    <n v="82"/>
    <n v="633"/>
    <s v="вс"/>
    <n v="40"/>
    <x v="0"/>
    <x v="1"/>
  </r>
  <r>
    <s v="6605"/>
    <d v="2024-10-07T00:00:00"/>
    <n v="160323"/>
    <n v="137172.9"/>
    <n v="61385.07"/>
    <n v="312"/>
    <n v="119"/>
    <n v="775"/>
    <s v="пн"/>
    <n v="41"/>
    <x v="0"/>
    <x v="1"/>
  </r>
  <r>
    <s v="6605"/>
    <d v="2024-10-08T00:00:00"/>
    <n v="91147"/>
    <n v="77394.22"/>
    <n v="33522.54"/>
    <n v="187"/>
    <n v="72"/>
    <n v="488"/>
    <s v="вт"/>
    <n v="41"/>
    <x v="1"/>
    <x v="1"/>
  </r>
  <r>
    <s v="6605"/>
    <d v="2024-10-09T00:00:00"/>
    <n v="82940"/>
    <n v="71164.86"/>
    <n v="33377.83"/>
    <n v="170"/>
    <n v="57"/>
    <n v="463"/>
    <s v="ср"/>
    <n v="41"/>
    <x v="1"/>
    <x v="1"/>
  </r>
  <r>
    <s v="6605"/>
    <d v="2024-10-10T00:00:00"/>
    <n v="83920"/>
    <n v="71688.28"/>
    <n v="30387.09"/>
    <n v="155"/>
    <n v="59"/>
    <n v="499"/>
    <s v="чт"/>
    <n v="41"/>
    <x v="1"/>
    <x v="1"/>
  </r>
  <r>
    <s v="6605"/>
    <d v="2024-10-11T00:00:00"/>
    <n v="74611"/>
    <n v="63752.14"/>
    <n v="32147.46"/>
    <n v="164"/>
    <n v="63"/>
    <n v="492"/>
    <s v="пт"/>
    <n v="41"/>
    <x v="1"/>
    <x v="0"/>
  </r>
  <r>
    <s v="6605"/>
    <d v="2024-10-12T00:00:00"/>
    <n v="68053"/>
    <n v="57799.12"/>
    <n v="28774.5"/>
    <n v="127"/>
    <n v="46"/>
    <n v="422"/>
    <s v="сб"/>
    <n v="41"/>
    <x v="1"/>
    <x v="0"/>
  </r>
  <r>
    <s v="6605"/>
    <d v="2024-10-13T00:00:00"/>
    <n v="74057"/>
    <n v="63761.21"/>
    <n v="29360.67"/>
    <n v="138"/>
    <n v="55"/>
    <n v="549"/>
    <s v="вс"/>
    <n v="41"/>
    <x v="1"/>
    <x v="0"/>
  </r>
  <r>
    <s v="6605"/>
    <d v="2024-10-14T00:00:00"/>
    <n v="134586"/>
    <n v="114017.13"/>
    <n v="51241.64"/>
    <n v="268"/>
    <n v="95"/>
    <n v="737"/>
    <s v="пн"/>
    <n v="42"/>
    <x v="1"/>
    <x v="0"/>
  </r>
  <r>
    <s v="7104"/>
    <d v="2024-10-01T00:00:00"/>
    <n v="81823"/>
    <n v="69727.59"/>
    <n v="32232.52"/>
    <n v="244"/>
    <n v="83"/>
    <n v="311"/>
    <s v="вт"/>
    <n v="40"/>
    <x v="0"/>
    <x v="0"/>
  </r>
  <r>
    <s v="7104"/>
    <d v="2024-10-02T00:00:00"/>
    <n v="109424"/>
    <n v="93122.559999999998"/>
    <n v="42965.18"/>
    <n v="262"/>
    <n v="96"/>
    <n v="348"/>
    <s v="ср"/>
    <n v="40"/>
    <x v="0"/>
    <x v="0"/>
  </r>
  <r>
    <s v="7104"/>
    <d v="2024-10-03T00:00:00"/>
    <n v="116882"/>
    <n v="100053.73"/>
    <n v="46398.17"/>
    <n v="258"/>
    <n v="94"/>
    <n v="411"/>
    <s v="чт"/>
    <n v="40"/>
    <x v="0"/>
    <x v="0"/>
  </r>
  <r>
    <s v="7104"/>
    <d v="2024-10-04T00:00:00"/>
    <n v="94399"/>
    <n v="80913.679999999993"/>
    <n v="37209.03"/>
    <n v="248"/>
    <n v="75"/>
    <n v="280"/>
    <s v="пт"/>
    <n v="40"/>
    <x v="0"/>
    <x v="1"/>
  </r>
  <r>
    <s v="7104"/>
    <d v="2024-10-05T00:00:00"/>
    <n v="125754"/>
    <n v="107583.95"/>
    <n v="48817.97"/>
    <n v="317"/>
    <n v="94"/>
    <n v="405"/>
    <s v="сб"/>
    <n v="40"/>
    <x v="0"/>
    <x v="1"/>
  </r>
  <r>
    <s v="7104"/>
    <d v="2024-10-06T00:00:00"/>
    <n v="157335"/>
    <n v="134900.35999999999"/>
    <n v="57889.52"/>
    <n v="377"/>
    <n v="111"/>
    <n v="489"/>
    <s v="вс"/>
    <n v="40"/>
    <x v="0"/>
    <x v="1"/>
  </r>
  <r>
    <s v="7104"/>
    <d v="2024-10-07T00:00:00"/>
    <n v="111296"/>
    <n v="95003.4"/>
    <n v="42643.18"/>
    <n v="279"/>
    <n v="93"/>
    <n v="458"/>
    <s v="пн"/>
    <n v="41"/>
    <x v="0"/>
    <x v="1"/>
  </r>
  <r>
    <s v="7104"/>
    <d v="2024-10-08T00:00:00"/>
    <n v="90487"/>
    <n v="77669.759999999995"/>
    <n v="33848.93"/>
    <n v="222"/>
    <n v="72"/>
    <n v="364"/>
    <s v="вт"/>
    <n v="41"/>
    <x v="1"/>
    <x v="1"/>
  </r>
  <r>
    <s v="7104"/>
    <d v="2024-10-09T00:00:00"/>
    <n v="92956"/>
    <n v="78852.289999999994"/>
    <n v="36133.64"/>
    <n v="234"/>
    <n v="76"/>
    <n v="377"/>
    <s v="ср"/>
    <n v="41"/>
    <x v="1"/>
    <x v="1"/>
  </r>
  <r>
    <s v="7104"/>
    <d v="2024-10-10T00:00:00"/>
    <n v="106669"/>
    <n v="90996.17"/>
    <n v="42430.39"/>
    <n v="246"/>
    <n v="84"/>
    <n v="373"/>
    <s v="чт"/>
    <n v="41"/>
    <x v="1"/>
    <x v="1"/>
  </r>
  <r>
    <s v="7104"/>
    <d v="2024-10-11T00:00:00"/>
    <n v="91877"/>
    <n v="78598.19"/>
    <n v="35720.94"/>
    <n v="232"/>
    <n v="81"/>
    <n v="602"/>
    <s v="пт"/>
    <n v="41"/>
    <x v="1"/>
    <x v="0"/>
  </r>
  <r>
    <s v="7104"/>
    <d v="2024-10-12T00:00:00"/>
    <n v="107952"/>
    <n v="92496.08"/>
    <n v="40561.03"/>
    <n v="279"/>
    <n v="90"/>
    <n v="683"/>
    <s v="сб"/>
    <n v="41"/>
    <x v="1"/>
    <x v="0"/>
  </r>
  <r>
    <s v="7104"/>
    <d v="2024-10-13T00:00:00"/>
    <n v="161231"/>
    <n v="138141.37"/>
    <n v="59894.28"/>
    <n v="372"/>
    <n v="121"/>
    <n v="794"/>
    <s v="вс"/>
    <n v="41"/>
    <x v="1"/>
    <x v="0"/>
  </r>
  <r>
    <s v="7104"/>
    <d v="2024-10-14T00:00:00"/>
    <n v="163596"/>
    <n v="138755.42000000001"/>
    <n v="60211.28"/>
    <n v="380"/>
    <n v="122"/>
    <n v="834"/>
    <s v="пн"/>
    <n v="42"/>
    <x v="1"/>
    <x v="0"/>
  </r>
  <r>
    <s v="7807"/>
    <d v="2024-10-01T00:00:00"/>
    <n v="104296.01"/>
    <n v="90580.17"/>
    <n v="40736.36"/>
    <n v="268"/>
    <n v="86"/>
    <n v="627"/>
    <s v="вт"/>
    <n v="40"/>
    <x v="0"/>
    <x v="0"/>
  </r>
  <r>
    <s v="7807"/>
    <d v="2024-10-02T00:00:00"/>
    <n v="72263"/>
    <n v="62202.1"/>
    <n v="29096.14"/>
    <n v="188"/>
    <n v="70"/>
    <n v="510"/>
    <s v="ср"/>
    <n v="40"/>
    <x v="0"/>
    <x v="0"/>
  </r>
  <r>
    <s v="7807"/>
    <d v="2024-10-03T00:00:00"/>
    <n v="91417"/>
    <n v="78162.41"/>
    <n v="36855.370000000003"/>
    <n v="264"/>
    <n v="79"/>
    <n v="592"/>
    <s v="чт"/>
    <n v="40"/>
    <x v="0"/>
    <x v="0"/>
  </r>
  <r>
    <s v="7807"/>
    <d v="2024-10-04T00:00:00"/>
    <n v="104526"/>
    <n v="89711.93"/>
    <n v="38313.870000000003"/>
    <n v="239"/>
    <n v="96"/>
    <n v="681"/>
    <s v="пт"/>
    <n v="40"/>
    <x v="0"/>
    <x v="1"/>
  </r>
  <r>
    <s v="7807"/>
    <d v="2024-10-05T00:00:00"/>
    <n v="111878"/>
    <n v="95760.41"/>
    <n v="43418.68"/>
    <n v="265"/>
    <n v="100"/>
    <n v="697"/>
    <s v="сб"/>
    <n v="40"/>
    <x v="0"/>
    <x v="1"/>
  </r>
  <r>
    <s v="7807"/>
    <d v="2024-10-06T00:00:00"/>
    <n v="131120"/>
    <n v="111801.46"/>
    <n v="47656.08"/>
    <n v="284"/>
    <n v="104"/>
    <n v="687"/>
    <s v="вс"/>
    <n v="40"/>
    <x v="0"/>
    <x v="1"/>
  </r>
  <r>
    <s v="7807"/>
    <d v="2024-10-07T00:00:00"/>
    <n v="139719"/>
    <n v="119853.94"/>
    <n v="50297.08"/>
    <n v="287"/>
    <n v="103"/>
    <n v="712"/>
    <s v="пн"/>
    <n v="41"/>
    <x v="0"/>
    <x v="1"/>
  </r>
  <r>
    <s v="7807"/>
    <d v="2024-10-08T00:00:00"/>
    <n v="122083"/>
    <n v="104492.98"/>
    <n v="46277.03"/>
    <n v="264"/>
    <n v="96"/>
    <n v="609"/>
    <s v="вт"/>
    <n v="41"/>
    <x v="1"/>
    <x v="1"/>
  </r>
  <r>
    <s v="7807"/>
    <d v="2024-10-09T00:00:00"/>
    <n v="120445"/>
    <n v="102328.91"/>
    <n v="43610.16"/>
    <n v="259"/>
    <n v="102"/>
    <n v="650"/>
    <s v="ср"/>
    <n v="41"/>
    <x v="1"/>
    <x v="1"/>
  </r>
  <r>
    <s v="7807"/>
    <d v="2024-10-10T00:00:00"/>
    <n v="105450"/>
    <n v="89855.21"/>
    <n v="40855.18"/>
    <n v="213"/>
    <n v="92"/>
    <n v="669"/>
    <s v="чт"/>
    <n v="41"/>
    <x v="1"/>
    <x v="1"/>
  </r>
  <r>
    <s v="7807"/>
    <d v="2024-10-11T00:00:00"/>
    <n v="103785"/>
    <n v="88386.09"/>
    <n v="40009.75"/>
    <n v="242"/>
    <n v="89"/>
    <n v="637"/>
    <s v="пт"/>
    <n v="41"/>
    <x v="1"/>
    <x v="0"/>
  </r>
  <r>
    <s v="7807"/>
    <d v="2024-10-12T00:00:00"/>
    <n v="132702"/>
    <n v="112781.51"/>
    <n v="50166.71"/>
    <n v="296"/>
    <n v="102"/>
    <n v="704"/>
    <s v="сб"/>
    <n v="41"/>
    <x v="1"/>
    <x v="0"/>
  </r>
  <r>
    <s v="7807"/>
    <d v="2024-10-13T00:00:00"/>
    <n v="116971"/>
    <n v="99861.61"/>
    <n v="40284.199999999997"/>
    <n v="269"/>
    <n v="84"/>
    <n v="662"/>
    <s v="вс"/>
    <n v="41"/>
    <x v="1"/>
    <x v="0"/>
  </r>
  <r>
    <s v="7807"/>
    <d v="2024-10-14T00:00:00"/>
    <n v="115914"/>
    <n v="99311.28"/>
    <n v="42630.69"/>
    <n v="263"/>
    <n v="75"/>
    <n v="711"/>
    <s v="пн"/>
    <n v="4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103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compact="0" compactData="0" multipleFieldFilters="0">
  <location ref="B2:O4" firstHeaderRow="0" firstDataRow="1" firstDataCol="1"/>
  <pivotFields count="1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2">
    <i>
      <x/>
    </i>
    <i>
      <x v="1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Трафик" fld="7" baseField="0" baseItem="0"/>
    <dataField name="Чеки" fld="6" baseField="0" baseItem="0"/>
    <dataField name="Конверсия" fld="17" baseField="0" baseItem="0" numFmtId="169"/>
    <dataField name="Штук в чеке" fld="16" baseField="0" baseItem="0" numFmtId="167"/>
    <dataField name="Выручка с НДС" fld="2" baseField="0" baseItem="0"/>
    <dataField name="НДС" fld="18" baseField="0" baseItem="0" numFmtId="9"/>
    <dataField name="Выручка без НДС" fld="3" baseField="0" baseItem="0"/>
    <dataField name="Себестоимость" fld="4" baseField="0" baseItem="0"/>
    <dataField name="Маржа" fld="12" baseField="0" baseItem="0" numFmtId="3"/>
    <dataField name="Маржа %" fld="13" baseField="0" baseItem="0" numFmtId="169"/>
    <dataField name="Количетсво проданных штук" fld="5" baseField="0" baseItem="0"/>
    <dataField name="Средний чек" fld="14" baseField="0" baseItem="0" numFmtId="3"/>
    <dataField name="Средняя цена" fld="15" baseField="0" baseItem="0" numFmtId="3"/>
  </dataFields>
  <formats count="40"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field="10" type="button" dataOnly="0" labelOnly="1" outline="0" axis="axisRow" fieldPosition="0"/>
    </format>
    <format dxfId="35">
      <pivotArea dataOnly="0" labelOnly="1" outline="0" fieldPosition="0">
        <references count="1">
          <reference field="4294967294" count="3">
            <x v="1"/>
            <x v="6"/>
            <x v="10"/>
          </reference>
        </references>
      </pivotArea>
    </format>
    <format dxfId="34">
      <pivotArea field="10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3">
            <x v="1"/>
            <x v="6"/>
            <x v="10"/>
          </reference>
        </references>
      </pivotArea>
    </format>
    <format dxfId="32">
      <pivotArea field="10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3">
            <x v="1"/>
            <x v="6"/>
            <x v="1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outline="0" fieldPosition="0">
        <references count="1">
          <reference field="4294967294" count="1" selected="0">
            <x v="9"/>
          </reference>
        </references>
      </pivotArea>
    </format>
    <format dxfId="28">
      <pivotArea dataOnly="0" labelOnly="1" outline="0" fieldPosition="0">
        <references count="1">
          <reference field="4294967294" count="5">
            <x v="0"/>
            <x v="1"/>
            <x v="8"/>
            <x v="9"/>
            <x v="10"/>
          </reference>
        </references>
      </pivotArea>
    </format>
    <format dxfId="27">
      <pivotArea outline="0" fieldPosition="0">
        <references count="1">
          <reference field="4294967294" count="1" selected="0">
            <x v="9"/>
          </reference>
        </references>
      </pivotArea>
    </format>
    <format dxfId="26">
      <pivotArea outline="0" fieldPosition="0">
        <references count="1">
          <reference field="4294967294" count="1" selected="0">
            <x v="9"/>
          </reference>
        </references>
      </pivotArea>
    </format>
    <format dxfId="25">
      <pivotArea outline="0" fieldPosition="0">
        <references count="1">
          <reference field="4294967294" count="1" selected="0">
            <x v="9"/>
          </reference>
        </references>
      </pivotArea>
    </format>
    <format dxfId="24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23">
      <pivotArea outline="0" fieldPosition="0">
        <references count="1">
          <reference field="4294967294" count="1" selected="0">
            <x v="3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">
      <pivotArea outline="0" fieldPosition="0">
        <references count="1">
          <reference field="4294967294" count="1" selected="0">
            <x v="2"/>
          </reference>
        </references>
      </pivotArea>
    </format>
    <format dxfId="19">
      <pivotArea outline="0" fieldPosition="0">
        <references count="1">
          <reference field="4294967294" count="1" selected="0">
            <x v="2"/>
          </reference>
        </references>
      </pivotArea>
    </format>
    <format dxfId="18">
      <pivotArea outline="0" fieldPosition="0">
        <references count="1">
          <reference field="4294967294" count="1" selected="0">
            <x v="2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">
      <pivotArea outline="0" fieldPosition="0">
        <references count="1">
          <reference field="4294967294" count="1" selected="0">
            <x v="5"/>
          </reference>
        </references>
      </pivotArea>
    </format>
    <format dxfId="14">
      <pivotArea outline="0" fieldPosition="0">
        <references count="1">
          <reference field="4294967294" count="1" selected="0">
            <x v="5"/>
          </reference>
        </references>
      </pivotArea>
    </format>
    <format dxfId="13">
      <pivotArea outline="0" fieldPosition="0">
        <references count="1">
          <reference field="4294967294" count="1" selected="0">
            <x v="5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">
      <pivotArea outline="0" fieldPosition="0">
        <references count="1">
          <reference field="4294967294" count="1" selected="0">
            <x v="5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">
      <pivotArea outline="0" collapsedLevelsAreSubtotals="1" fieldPosition="0"/>
    </format>
    <format dxfId="8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showGridLines="0" workbookViewId="0">
      <selection activeCell="C23" sqref="C23"/>
    </sheetView>
  </sheetViews>
  <sheetFormatPr defaultRowHeight="15" x14ac:dyDescent="0.25"/>
  <cols>
    <col min="1" max="1" width="3.85546875" customWidth="1"/>
    <col min="2" max="2" width="26.28515625" customWidth="1"/>
    <col min="3" max="3" width="39" bestFit="1" customWidth="1"/>
  </cols>
  <sheetData>
    <row r="2" spans="2:12" ht="15.75" x14ac:dyDescent="0.25">
      <c r="B2" s="11" t="s">
        <v>44</v>
      </c>
      <c r="C2" s="12"/>
    </row>
    <row r="4" spans="2:12" x14ac:dyDescent="0.25">
      <c r="B4" t="s">
        <v>45</v>
      </c>
    </row>
    <row r="5" spans="2:12" x14ac:dyDescent="0.25">
      <c r="B5" s="10" t="s">
        <v>46</v>
      </c>
      <c r="C5" s="10" t="s">
        <v>47</v>
      </c>
    </row>
    <row r="7" spans="2:12" x14ac:dyDescent="0.25">
      <c r="B7" t="s">
        <v>48</v>
      </c>
    </row>
    <row r="9" spans="2:12" x14ac:dyDescent="0.25">
      <c r="B9" s="13" t="s">
        <v>49</v>
      </c>
      <c r="C9" s="14"/>
      <c r="D9" s="14"/>
      <c r="E9" s="14"/>
    </row>
    <row r="10" spans="2:12" x14ac:dyDescent="0.25">
      <c r="B10" s="15" t="s">
        <v>50</v>
      </c>
      <c r="C10" s="15"/>
      <c r="D10" s="15"/>
      <c r="E10" s="15"/>
      <c r="F10" s="15"/>
      <c r="G10" s="15"/>
      <c r="H10" s="15"/>
      <c r="I10" s="15"/>
      <c r="J10" s="6"/>
      <c r="K10" s="6"/>
      <c r="L10" s="6"/>
    </row>
    <row r="11" spans="2:12" x14ac:dyDescent="0.25">
      <c r="B11" s="15"/>
      <c r="C11" s="15"/>
      <c r="D11" s="15"/>
      <c r="E11" s="15"/>
      <c r="F11" s="15"/>
      <c r="G11" s="15"/>
      <c r="H11" s="15"/>
      <c r="I11" s="15"/>
      <c r="J11" s="6"/>
      <c r="K11" s="6"/>
      <c r="L11" s="6"/>
    </row>
    <row r="12" spans="2:12" x14ac:dyDescent="0.25">
      <c r="B12" s="15"/>
      <c r="C12" s="15"/>
      <c r="D12" s="15"/>
      <c r="E12" s="15"/>
      <c r="F12" s="15"/>
      <c r="G12" s="15"/>
      <c r="H12" s="15"/>
      <c r="I12" s="15"/>
      <c r="J12" s="6"/>
      <c r="K12" s="6"/>
      <c r="L12" s="6"/>
    </row>
    <row r="13" spans="2:12" x14ac:dyDescent="0.25">
      <c r="B13" s="15"/>
      <c r="C13" s="15"/>
      <c r="D13" s="15"/>
      <c r="E13" s="15"/>
      <c r="F13" s="15"/>
      <c r="G13" s="15"/>
      <c r="H13" s="15"/>
      <c r="I13" s="15"/>
      <c r="J13" s="6"/>
      <c r="K13" s="6"/>
      <c r="L13" s="6"/>
    </row>
    <row r="14" spans="2:12" x14ac:dyDescent="0.25">
      <c r="B14" s="15"/>
      <c r="C14" s="15"/>
      <c r="D14" s="15"/>
      <c r="E14" s="15"/>
      <c r="F14" s="15"/>
      <c r="G14" s="15"/>
      <c r="H14" s="15"/>
      <c r="I14" s="15"/>
      <c r="J14" s="6"/>
      <c r="K14" s="6"/>
      <c r="L14" s="6"/>
    </row>
    <row r="15" spans="2:12" ht="15.75" x14ac:dyDescent="0.25">
      <c r="B15" s="16" t="s">
        <v>51</v>
      </c>
      <c r="C15" s="17"/>
      <c r="D15" s="17"/>
      <c r="E15" s="17"/>
      <c r="F15" s="17"/>
      <c r="G15" s="17"/>
      <c r="H15" s="17"/>
      <c r="I15" s="17"/>
      <c r="J15" s="6"/>
      <c r="K15" s="6"/>
      <c r="L15" s="6"/>
    </row>
    <row r="16" spans="2:12" x14ac:dyDescent="0.25">
      <c r="B16" s="18" t="s">
        <v>52</v>
      </c>
      <c r="C16" s="17"/>
      <c r="D16" s="17"/>
      <c r="E16" s="17"/>
      <c r="F16" s="17"/>
      <c r="G16" s="17"/>
      <c r="H16" s="17"/>
      <c r="I16" s="17"/>
      <c r="J16" s="6"/>
      <c r="K16" s="6"/>
      <c r="L16" s="6"/>
    </row>
    <row r="17" spans="2:12" x14ac:dyDescent="0.25">
      <c r="B17" s="18" t="s">
        <v>53</v>
      </c>
      <c r="C17" s="17"/>
      <c r="D17" s="17"/>
      <c r="E17" s="17"/>
      <c r="F17" s="17"/>
      <c r="G17" s="17"/>
      <c r="H17" s="17"/>
      <c r="I17" s="17"/>
      <c r="J17" s="6"/>
      <c r="K17" s="6"/>
      <c r="L17" s="6"/>
    </row>
    <row r="18" spans="2:12" x14ac:dyDescent="0.25">
      <c r="B18" s="18" t="s">
        <v>54</v>
      </c>
      <c r="C18" s="17"/>
      <c r="D18" s="17"/>
      <c r="E18" s="17"/>
      <c r="F18" s="17"/>
      <c r="G18" s="17"/>
      <c r="H18" s="17"/>
      <c r="I18" s="17"/>
      <c r="J18" s="6"/>
      <c r="K18" s="6"/>
      <c r="L18" s="6"/>
    </row>
    <row r="19" spans="2:12" x14ac:dyDescent="0.25">
      <c r="B19" s="19" t="s">
        <v>55</v>
      </c>
      <c r="C19" s="17"/>
      <c r="D19" s="17"/>
      <c r="E19" s="17"/>
      <c r="F19" s="17"/>
      <c r="G19" s="17"/>
      <c r="H19" s="17"/>
      <c r="I19" s="17"/>
      <c r="J19" s="6"/>
      <c r="K19" s="6"/>
      <c r="L19" s="6"/>
    </row>
    <row r="20" spans="2:12" x14ac:dyDescent="0.25">
      <c r="B20" s="19" t="s">
        <v>56</v>
      </c>
    </row>
    <row r="21" spans="2:12" x14ac:dyDescent="0.25">
      <c r="B21" s="19" t="s">
        <v>57</v>
      </c>
    </row>
  </sheetData>
  <mergeCells count="1">
    <mergeCell ref="B10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zoomScale="80" zoomScaleNormal="80" workbookViewId="0">
      <pane ySplit="1" topLeftCell="A2" activePane="bottomLeft" state="frozen"/>
      <selection pane="bottomLeft" activeCell="L16" sqref="L16"/>
    </sheetView>
  </sheetViews>
  <sheetFormatPr defaultRowHeight="15" x14ac:dyDescent="0.25"/>
  <cols>
    <col min="2" max="2" width="11.7109375" bestFit="1" customWidth="1"/>
    <col min="9" max="9" width="9.5703125" style="7" customWidth="1"/>
    <col min="10" max="10" width="17.140625" bestFit="1" customWidth="1"/>
    <col min="12" max="12" width="10.5703125" bestFit="1" customWidth="1"/>
    <col min="13" max="13" width="27.7109375" bestFit="1" customWidth="1"/>
  </cols>
  <sheetData>
    <row r="1" spans="1:13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29</v>
      </c>
      <c r="J1" s="5" t="s">
        <v>61</v>
      </c>
      <c r="L1" s="8" t="s">
        <v>37</v>
      </c>
      <c r="M1" s="9"/>
    </row>
    <row r="2" spans="1:13" x14ac:dyDescent="0.25">
      <c r="A2" t="s">
        <v>8</v>
      </c>
      <c r="B2" s="3">
        <v>45566</v>
      </c>
      <c r="C2" s="4">
        <v>146793</v>
      </c>
      <c r="D2" s="4">
        <v>125230.62</v>
      </c>
      <c r="E2" s="4">
        <v>56902.14</v>
      </c>
      <c r="F2" s="4">
        <v>378</v>
      </c>
      <c r="G2" s="4">
        <v>114</v>
      </c>
      <c r="H2" s="4">
        <v>999</v>
      </c>
      <c r="I2" s="7" t="s">
        <v>30</v>
      </c>
      <c r="J2" s="4" t="s">
        <v>62</v>
      </c>
      <c r="L2" s="10" t="s">
        <v>2</v>
      </c>
      <c r="M2" s="10" t="s">
        <v>38</v>
      </c>
    </row>
    <row r="3" spans="1:13" x14ac:dyDescent="0.25">
      <c r="A3" t="s">
        <v>8</v>
      </c>
      <c r="B3" s="3">
        <v>45567</v>
      </c>
      <c r="C3" s="4">
        <v>150586</v>
      </c>
      <c r="D3" s="4">
        <v>129165.61</v>
      </c>
      <c r="E3" s="4">
        <v>53813.65</v>
      </c>
      <c r="F3" s="4">
        <v>352</v>
      </c>
      <c r="G3" s="4">
        <v>127</v>
      </c>
      <c r="H3" s="4">
        <v>884</v>
      </c>
      <c r="I3" s="7" t="s">
        <v>31</v>
      </c>
      <c r="J3" s="4" t="s">
        <v>62</v>
      </c>
      <c r="L3" s="10" t="s">
        <v>3</v>
      </c>
      <c r="M3" s="10" t="s">
        <v>39</v>
      </c>
    </row>
    <row r="4" spans="1:13" x14ac:dyDescent="0.25">
      <c r="A4" t="s">
        <v>8</v>
      </c>
      <c r="B4" s="3">
        <v>45568</v>
      </c>
      <c r="C4" s="4">
        <v>131072</v>
      </c>
      <c r="D4" s="4">
        <v>112074.68</v>
      </c>
      <c r="E4" s="4">
        <v>52224.81</v>
      </c>
      <c r="F4" s="4">
        <v>368</v>
      </c>
      <c r="G4" s="4">
        <v>110</v>
      </c>
      <c r="H4" s="4">
        <v>790</v>
      </c>
      <c r="I4" s="7" t="s">
        <v>32</v>
      </c>
      <c r="J4" s="4" t="s">
        <v>62</v>
      </c>
      <c r="L4" s="10" t="s">
        <v>4</v>
      </c>
      <c r="M4" s="10" t="s">
        <v>40</v>
      </c>
    </row>
    <row r="5" spans="1:13" x14ac:dyDescent="0.25">
      <c r="A5" t="s">
        <v>8</v>
      </c>
      <c r="B5" s="3">
        <v>45569</v>
      </c>
      <c r="C5" s="4">
        <v>129278</v>
      </c>
      <c r="D5" s="4">
        <v>111016.32000000001</v>
      </c>
      <c r="E5" s="4">
        <v>49573.51</v>
      </c>
      <c r="F5" s="4">
        <v>301</v>
      </c>
      <c r="G5" s="4">
        <v>112</v>
      </c>
      <c r="H5" s="4">
        <v>804</v>
      </c>
      <c r="I5" s="7" t="s">
        <v>33</v>
      </c>
      <c r="J5" s="4" t="s">
        <v>62</v>
      </c>
      <c r="L5" s="10" t="s">
        <v>5</v>
      </c>
      <c r="M5" s="10" t="s">
        <v>41</v>
      </c>
    </row>
    <row r="6" spans="1:13" x14ac:dyDescent="0.25">
      <c r="A6" t="s">
        <v>8</v>
      </c>
      <c r="B6" s="3">
        <v>45570</v>
      </c>
      <c r="C6" s="4">
        <v>130097</v>
      </c>
      <c r="D6" s="4">
        <v>110996.5</v>
      </c>
      <c r="E6" s="4">
        <v>52848.22</v>
      </c>
      <c r="F6" s="4">
        <v>322</v>
      </c>
      <c r="G6" s="4">
        <v>115</v>
      </c>
      <c r="H6" s="4">
        <v>750</v>
      </c>
      <c r="I6" s="7" t="s">
        <v>34</v>
      </c>
      <c r="J6" s="4" t="s">
        <v>62</v>
      </c>
      <c r="L6" s="10" t="s">
        <v>6</v>
      </c>
      <c r="M6" s="10" t="s">
        <v>42</v>
      </c>
    </row>
    <row r="7" spans="1:13" x14ac:dyDescent="0.25">
      <c r="A7" t="s">
        <v>8</v>
      </c>
      <c r="B7" s="3">
        <v>45571</v>
      </c>
      <c r="C7" s="4">
        <v>135217</v>
      </c>
      <c r="D7" s="4">
        <v>115025.86</v>
      </c>
      <c r="E7" s="4">
        <v>49849.49</v>
      </c>
      <c r="F7" s="4">
        <v>302</v>
      </c>
      <c r="G7" s="4">
        <v>103</v>
      </c>
      <c r="H7" s="4">
        <v>796</v>
      </c>
      <c r="I7" s="7" t="s">
        <v>35</v>
      </c>
      <c r="J7" s="4" t="s">
        <v>62</v>
      </c>
      <c r="L7" s="10" t="s">
        <v>7</v>
      </c>
      <c r="M7" s="10" t="s">
        <v>43</v>
      </c>
    </row>
    <row r="8" spans="1:13" x14ac:dyDescent="0.25">
      <c r="A8" t="s">
        <v>8</v>
      </c>
      <c r="B8" s="3">
        <v>45572</v>
      </c>
      <c r="C8" s="4">
        <v>159749</v>
      </c>
      <c r="D8" s="4">
        <v>137370.07</v>
      </c>
      <c r="E8" s="4">
        <v>57370.9</v>
      </c>
      <c r="F8" s="4">
        <v>328</v>
      </c>
      <c r="G8" s="4">
        <v>98</v>
      </c>
      <c r="H8" s="4">
        <v>895</v>
      </c>
      <c r="I8" s="7" t="s">
        <v>36</v>
      </c>
      <c r="J8" s="4" t="s">
        <v>62</v>
      </c>
    </row>
    <row r="9" spans="1:13" x14ac:dyDescent="0.25">
      <c r="A9" t="s">
        <v>8</v>
      </c>
      <c r="B9" s="3">
        <v>45573</v>
      </c>
      <c r="C9" s="4">
        <v>137626</v>
      </c>
      <c r="D9" s="4">
        <v>117991.43</v>
      </c>
      <c r="E9" s="4">
        <v>59419.58</v>
      </c>
      <c r="F9" s="4">
        <v>302</v>
      </c>
      <c r="G9" s="4">
        <v>95</v>
      </c>
      <c r="H9" s="4">
        <v>699</v>
      </c>
      <c r="I9" s="7" t="s">
        <v>30</v>
      </c>
      <c r="J9" s="4" t="s">
        <v>63</v>
      </c>
    </row>
    <row r="10" spans="1:13" x14ac:dyDescent="0.25">
      <c r="A10" t="s">
        <v>8</v>
      </c>
      <c r="B10" s="3">
        <v>45574</v>
      </c>
      <c r="C10" s="4">
        <v>100123</v>
      </c>
      <c r="D10" s="4">
        <v>85401.31</v>
      </c>
      <c r="E10" s="4">
        <v>40844.93</v>
      </c>
      <c r="F10" s="4">
        <v>268</v>
      </c>
      <c r="G10" s="4">
        <v>90</v>
      </c>
      <c r="H10" s="4">
        <v>715</v>
      </c>
      <c r="I10" s="7" t="s">
        <v>31</v>
      </c>
      <c r="J10" s="4" t="s">
        <v>63</v>
      </c>
    </row>
    <row r="11" spans="1:13" x14ac:dyDescent="0.25">
      <c r="A11" t="s">
        <v>8</v>
      </c>
      <c r="B11" s="3">
        <v>45575</v>
      </c>
      <c r="C11" s="4">
        <v>146945</v>
      </c>
      <c r="D11" s="4">
        <v>124708.42</v>
      </c>
      <c r="E11" s="4">
        <v>54747.61</v>
      </c>
      <c r="F11" s="4">
        <v>331</v>
      </c>
      <c r="G11" s="4">
        <v>112</v>
      </c>
      <c r="H11" s="4">
        <v>724</v>
      </c>
      <c r="I11" s="7" t="s">
        <v>32</v>
      </c>
      <c r="J11" s="4" t="s">
        <v>63</v>
      </c>
    </row>
    <row r="12" spans="1:13" x14ac:dyDescent="0.25">
      <c r="A12" t="s">
        <v>8</v>
      </c>
      <c r="B12" s="3">
        <v>45576</v>
      </c>
      <c r="C12" s="4">
        <v>120045</v>
      </c>
      <c r="D12" s="4">
        <v>102781.97</v>
      </c>
      <c r="E12" s="4">
        <v>45033.71</v>
      </c>
      <c r="F12" s="4">
        <v>277</v>
      </c>
      <c r="G12" s="4">
        <v>99</v>
      </c>
      <c r="H12" s="4">
        <v>794</v>
      </c>
      <c r="I12" s="7" t="s">
        <v>33</v>
      </c>
      <c r="J12" s="4" t="s">
        <v>63</v>
      </c>
    </row>
    <row r="13" spans="1:13" x14ac:dyDescent="0.25">
      <c r="A13" t="s">
        <v>8</v>
      </c>
      <c r="B13" s="3">
        <v>45577</v>
      </c>
      <c r="C13" s="4">
        <v>91137</v>
      </c>
      <c r="D13" s="4">
        <v>78034.91</v>
      </c>
      <c r="E13" s="4">
        <v>36911.15</v>
      </c>
      <c r="F13" s="4">
        <v>203</v>
      </c>
      <c r="G13" s="4">
        <v>70</v>
      </c>
      <c r="H13" s="4">
        <v>556</v>
      </c>
      <c r="I13" s="7" t="s">
        <v>34</v>
      </c>
      <c r="J13" s="4" t="s">
        <v>63</v>
      </c>
    </row>
    <row r="14" spans="1:13" x14ac:dyDescent="0.25">
      <c r="A14" t="s">
        <v>8</v>
      </c>
      <c r="B14" s="3">
        <v>45578</v>
      </c>
      <c r="C14" s="4">
        <v>187573.12</v>
      </c>
      <c r="D14" s="4">
        <v>160231.57</v>
      </c>
      <c r="E14" s="4">
        <v>73941.22</v>
      </c>
      <c r="F14" s="4">
        <v>402</v>
      </c>
      <c r="G14" s="4">
        <v>135</v>
      </c>
      <c r="H14" s="4">
        <v>907</v>
      </c>
      <c r="I14" s="7" t="s">
        <v>35</v>
      </c>
      <c r="J14" s="4" t="s">
        <v>63</v>
      </c>
    </row>
    <row r="15" spans="1:13" x14ac:dyDescent="0.25">
      <c r="A15" t="s">
        <v>8</v>
      </c>
      <c r="B15" s="3">
        <v>45579</v>
      </c>
      <c r="C15" s="4">
        <v>141937</v>
      </c>
      <c r="D15" s="4">
        <v>120996.49</v>
      </c>
      <c r="E15" s="4">
        <v>57968.42</v>
      </c>
      <c r="F15" s="4">
        <v>331</v>
      </c>
      <c r="G15" s="4">
        <v>122</v>
      </c>
      <c r="H15" s="4">
        <v>816</v>
      </c>
      <c r="I15" s="7" t="s">
        <v>36</v>
      </c>
      <c r="J15" s="4" t="s">
        <v>63</v>
      </c>
    </row>
    <row r="16" spans="1:13" x14ac:dyDescent="0.25">
      <c r="A16" t="s">
        <v>9</v>
      </c>
      <c r="B16" s="3">
        <v>45566</v>
      </c>
      <c r="C16" s="4">
        <v>157648</v>
      </c>
      <c r="D16" s="4">
        <v>135055.5</v>
      </c>
      <c r="E16" s="4">
        <v>63836.41</v>
      </c>
      <c r="F16" s="4">
        <v>471</v>
      </c>
      <c r="G16" s="4">
        <v>146</v>
      </c>
      <c r="H16" s="4">
        <v>958</v>
      </c>
      <c r="I16" s="7" t="s">
        <v>30</v>
      </c>
      <c r="J16" s="4" t="s">
        <v>62</v>
      </c>
    </row>
    <row r="17" spans="1:10" x14ac:dyDescent="0.25">
      <c r="A17" t="s">
        <v>9</v>
      </c>
      <c r="B17" s="3">
        <v>45567</v>
      </c>
      <c r="C17" s="4">
        <v>172960</v>
      </c>
      <c r="D17" s="4">
        <v>147901.22</v>
      </c>
      <c r="E17" s="4">
        <v>67661.52</v>
      </c>
      <c r="F17" s="4">
        <v>457</v>
      </c>
      <c r="G17" s="4">
        <v>145</v>
      </c>
      <c r="H17" s="4">
        <v>805</v>
      </c>
      <c r="I17" s="7" t="s">
        <v>31</v>
      </c>
      <c r="J17" s="4" t="s">
        <v>62</v>
      </c>
    </row>
    <row r="18" spans="1:10" x14ac:dyDescent="0.25">
      <c r="A18" t="s">
        <v>9</v>
      </c>
      <c r="B18" s="3">
        <v>45568</v>
      </c>
      <c r="C18" s="4">
        <v>162159</v>
      </c>
      <c r="D18" s="4">
        <v>137026.39000000001</v>
      </c>
      <c r="E18" s="4">
        <v>65000.35</v>
      </c>
      <c r="F18" s="4">
        <v>435</v>
      </c>
      <c r="G18" s="4">
        <v>150</v>
      </c>
      <c r="H18" s="4">
        <v>984</v>
      </c>
      <c r="I18" s="7" t="s">
        <v>32</v>
      </c>
      <c r="J18" s="4" t="s">
        <v>62</v>
      </c>
    </row>
    <row r="19" spans="1:10" x14ac:dyDescent="0.25">
      <c r="A19" t="s">
        <v>9</v>
      </c>
      <c r="B19" s="3">
        <v>45569</v>
      </c>
      <c r="C19" s="4">
        <v>168147</v>
      </c>
      <c r="D19" s="4">
        <v>142881.04999999999</v>
      </c>
      <c r="E19" s="4">
        <v>65817.94</v>
      </c>
      <c r="F19" s="4">
        <v>422</v>
      </c>
      <c r="G19" s="4">
        <v>126</v>
      </c>
      <c r="H19" s="4">
        <v>753</v>
      </c>
      <c r="I19" s="7" t="s">
        <v>33</v>
      </c>
      <c r="J19" s="4" t="s">
        <v>62</v>
      </c>
    </row>
    <row r="20" spans="1:10" x14ac:dyDescent="0.25">
      <c r="A20" t="s">
        <v>9</v>
      </c>
      <c r="B20" s="3">
        <v>45570</v>
      </c>
      <c r="C20" s="4">
        <v>168506</v>
      </c>
      <c r="D20" s="4">
        <v>143691.78</v>
      </c>
      <c r="E20" s="4">
        <v>65035.31</v>
      </c>
      <c r="F20" s="4">
        <v>438</v>
      </c>
      <c r="G20" s="4">
        <v>135</v>
      </c>
      <c r="H20" s="4">
        <v>874</v>
      </c>
      <c r="I20" s="7" t="s">
        <v>34</v>
      </c>
      <c r="J20" s="4" t="s">
        <v>62</v>
      </c>
    </row>
    <row r="21" spans="1:10" x14ac:dyDescent="0.25">
      <c r="A21" t="s">
        <v>9</v>
      </c>
      <c r="B21" s="3">
        <v>45571</v>
      </c>
      <c r="C21" s="4">
        <v>201677</v>
      </c>
      <c r="D21" s="4">
        <v>172130.29</v>
      </c>
      <c r="E21" s="4">
        <v>84716</v>
      </c>
      <c r="F21" s="4">
        <v>471</v>
      </c>
      <c r="G21" s="4">
        <v>159</v>
      </c>
      <c r="H21" s="4">
        <v>924</v>
      </c>
      <c r="I21" s="7" t="s">
        <v>35</v>
      </c>
      <c r="J21" s="4" t="s">
        <v>62</v>
      </c>
    </row>
    <row r="22" spans="1:10" x14ac:dyDescent="0.25">
      <c r="A22" t="s">
        <v>9</v>
      </c>
      <c r="B22" s="3">
        <v>45572</v>
      </c>
      <c r="C22" s="4">
        <v>116423</v>
      </c>
      <c r="D22" s="4">
        <v>99583.15</v>
      </c>
      <c r="E22" s="4">
        <v>44424.42</v>
      </c>
      <c r="F22" s="4">
        <v>282</v>
      </c>
      <c r="G22" s="4">
        <v>100</v>
      </c>
      <c r="H22" s="4">
        <v>757</v>
      </c>
      <c r="I22" s="7" t="s">
        <v>36</v>
      </c>
      <c r="J22" s="4" t="s">
        <v>62</v>
      </c>
    </row>
    <row r="23" spans="1:10" x14ac:dyDescent="0.25">
      <c r="A23" t="s">
        <v>9</v>
      </c>
      <c r="B23" s="3">
        <v>45573</v>
      </c>
      <c r="C23" s="4">
        <v>153208</v>
      </c>
      <c r="D23" s="4">
        <v>130679.2</v>
      </c>
      <c r="E23" s="4">
        <v>61461.46</v>
      </c>
      <c r="F23" s="4">
        <v>423</v>
      </c>
      <c r="G23" s="4">
        <v>139</v>
      </c>
      <c r="H23" s="4">
        <v>914</v>
      </c>
      <c r="I23" s="7" t="s">
        <v>30</v>
      </c>
      <c r="J23" s="4" t="s">
        <v>63</v>
      </c>
    </row>
    <row r="24" spans="1:10" x14ac:dyDescent="0.25">
      <c r="A24" t="s">
        <v>9</v>
      </c>
      <c r="B24" s="3">
        <v>45574</v>
      </c>
      <c r="C24" s="4">
        <v>132459</v>
      </c>
      <c r="D24" s="4">
        <v>112226.2</v>
      </c>
      <c r="E24" s="4">
        <v>51938.58</v>
      </c>
      <c r="F24" s="4">
        <v>430</v>
      </c>
      <c r="G24" s="4">
        <v>144</v>
      </c>
      <c r="H24" s="4">
        <v>934</v>
      </c>
      <c r="I24" s="7" t="s">
        <v>31</v>
      </c>
      <c r="J24" s="4" t="s">
        <v>63</v>
      </c>
    </row>
    <row r="25" spans="1:10" x14ac:dyDescent="0.25">
      <c r="A25" t="s">
        <v>9</v>
      </c>
      <c r="B25" s="3">
        <v>45575</v>
      </c>
      <c r="C25" s="4">
        <v>192645</v>
      </c>
      <c r="D25" s="4">
        <v>164531.70000000001</v>
      </c>
      <c r="E25" s="4">
        <v>74839.179999999993</v>
      </c>
      <c r="F25" s="4">
        <v>540</v>
      </c>
      <c r="G25" s="4">
        <v>171</v>
      </c>
      <c r="H25" s="4">
        <v>1026</v>
      </c>
      <c r="I25" s="7" t="s">
        <v>32</v>
      </c>
      <c r="J25" s="4" t="s">
        <v>63</v>
      </c>
    </row>
    <row r="26" spans="1:10" x14ac:dyDescent="0.25">
      <c r="A26" t="s">
        <v>9</v>
      </c>
      <c r="B26" s="3">
        <v>45576</v>
      </c>
      <c r="C26" s="4">
        <v>152720</v>
      </c>
      <c r="D26" s="4">
        <v>129684.29</v>
      </c>
      <c r="E26" s="4">
        <v>58847.99</v>
      </c>
      <c r="F26" s="4">
        <v>436</v>
      </c>
      <c r="G26" s="4">
        <v>150</v>
      </c>
      <c r="H26" s="4">
        <v>966</v>
      </c>
      <c r="I26" s="7" t="s">
        <v>33</v>
      </c>
      <c r="J26" s="4" t="s">
        <v>63</v>
      </c>
    </row>
    <row r="27" spans="1:10" x14ac:dyDescent="0.25">
      <c r="A27" t="s">
        <v>9</v>
      </c>
      <c r="B27" s="3">
        <v>45577</v>
      </c>
      <c r="C27" s="4">
        <v>192256</v>
      </c>
      <c r="D27" s="4">
        <v>163794.38</v>
      </c>
      <c r="E27" s="4">
        <v>73957.259999999995</v>
      </c>
      <c r="F27" s="4">
        <v>486</v>
      </c>
      <c r="G27" s="4">
        <v>155</v>
      </c>
      <c r="H27" s="4">
        <v>1028</v>
      </c>
      <c r="I27" s="7" t="s">
        <v>34</v>
      </c>
      <c r="J27" s="4" t="s">
        <v>63</v>
      </c>
    </row>
    <row r="28" spans="1:10" x14ac:dyDescent="0.25">
      <c r="A28" t="s">
        <v>9</v>
      </c>
      <c r="B28" s="3">
        <v>45578</v>
      </c>
      <c r="C28" s="4">
        <v>153378</v>
      </c>
      <c r="D28" s="4">
        <v>130794.25</v>
      </c>
      <c r="E28" s="4">
        <v>57107.31</v>
      </c>
      <c r="F28" s="4">
        <v>420</v>
      </c>
      <c r="G28" s="4">
        <v>140</v>
      </c>
      <c r="H28" s="4">
        <v>930</v>
      </c>
      <c r="I28" s="7" t="s">
        <v>35</v>
      </c>
      <c r="J28" s="4" t="s">
        <v>63</v>
      </c>
    </row>
    <row r="29" spans="1:10" x14ac:dyDescent="0.25">
      <c r="A29" t="s">
        <v>9</v>
      </c>
      <c r="B29" s="3">
        <v>45579</v>
      </c>
      <c r="C29" s="4">
        <v>125784</v>
      </c>
      <c r="D29" s="4">
        <v>107515.43</v>
      </c>
      <c r="E29" s="4">
        <v>45983.85</v>
      </c>
      <c r="F29" s="4">
        <v>332</v>
      </c>
      <c r="G29" s="4">
        <v>112</v>
      </c>
      <c r="H29" s="4">
        <v>804</v>
      </c>
      <c r="I29" s="7" t="s">
        <v>36</v>
      </c>
      <c r="J29" s="4" t="s">
        <v>63</v>
      </c>
    </row>
    <row r="30" spans="1:10" x14ac:dyDescent="0.25">
      <c r="A30" t="s">
        <v>10</v>
      </c>
      <c r="B30" s="3">
        <v>45566</v>
      </c>
      <c r="C30" s="4">
        <v>119887</v>
      </c>
      <c r="D30" s="4">
        <v>102378.96</v>
      </c>
      <c r="E30" s="4">
        <v>48636.01</v>
      </c>
      <c r="F30" s="4">
        <v>283</v>
      </c>
      <c r="G30" s="4">
        <v>95</v>
      </c>
      <c r="H30" s="4">
        <v>990</v>
      </c>
      <c r="I30" s="7" t="s">
        <v>30</v>
      </c>
      <c r="J30" s="4" t="s">
        <v>62</v>
      </c>
    </row>
    <row r="31" spans="1:10" x14ac:dyDescent="0.25">
      <c r="A31" t="s">
        <v>10</v>
      </c>
      <c r="B31" s="3">
        <v>45567</v>
      </c>
      <c r="C31" s="4">
        <v>99032</v>
      </c>
      <c r="D31" s="4">
        <v>84633.25</v>
      </c>
      <c r="E31" s="4">
        <v>38740.83</v>
      </c>
      <c r="F31" s="4">
        <v>223</v>
      </c>
      <c r="G31" s="4">
        <v>75</v>
      </c>
      <c r="H31" s="4">
        <v>874</v>
      </c>
      <c r="I31" s="7" t="s">
        <v>31</v>
      </c>
      <c r="J31" s="4" t="s">
        <v>62</v>
      </c>
    </row>
    <row r="32" spans="1:10" x14ac:dyDescent="0.25">
      <c r="A32" t="s">
        <v>10</v>
      </c>
      <c r="B32" s="3">
        <v>45568</v>
      </c>
      <c r="C32" s="4">
        <v>134567</v>
      </c>
      <c r="D32" s="4">
        <v>115147.5</v>
      </c>
      <c r="E32" s="4">
        <v>52753.34</v>
      </c>
      <c r="F32" s="4">
        <v>268</v>
      </c>
      <c r="G32" s="4">
        <v>94</v>
      </c>
      <c r="H32" s="4">
        <v>969</v>
      </c>
      <c r="I32" s="7" t="s">
        <v>32</v>
      </c>
      <c r="J32" s="4" t="s">
        <v>62</v>
      </c>
    </row>
    <row r="33" spans="1:10" x14ac:dyDescent="0.25">
      <c r="A33" t="s">
        <v>10</v>
      </c>
      <c r="B33" s="3">
        <v>45569</v>
      </c>
      <c r="C33" s="4">
        <v>128934</v>
      </c>
      <c r="D33" s="4">
        <v>109899.31</v>
      </c>
      <c r="E33" s="4">
        <v>50217.97</v>
      </c>
      <c r="F33" s="4">
        <v>284</v>
      </c>
      <c r="G33" s="4">
        <v>92</v>
      </c>
      <c r="H33" s="4">
        <v>930</v>
      </c>
      <c r="I33" s="7" t="s">
        <v>33</v>
      </c>
      <c r="J33" s="4" t="s">
        <v>62</v>
      </c>
    </row>
    <row r="34" spans="1:10" x14ac:dyDescent="0.25">
      <c r="A34" t="s">
        <v>10</v>
      </c>
      <c r="B34" s="3">
        <v>45570</v>
      </c>
      <c r="C34" s="4">
        <v>119321</v>
      </c>
      <c r="D34" s="4">
        <v>102087.84</v>
      </c>
      <c r="E34" s="4">
        <v>47520.68</v>
      </c>
      <c r="F34" s="4">
        <v>351</v>
      </c>
      <c r="G34" s="4">
        <v>103</v>
      </c>
      <c r="H34" s="4">
        <v>913</v>
      </c>
      <c r="I34" s="7" t="s">
        <v>34</v>
      </c>
      <c r="J34" s="4" t="s">
        <v>62</v>
      </c>
    </row>
    <row r="35" spans="1:10" x14ac:dyDescent="0.25">
      <c r="A35" t="s">
        <v>10</v>
      </c>
      <c r="B35" s="3">
        <v>45571</v>
      </c>
      <c r="C35" s="4">
        <v>158094</v>
      </c>
      <c r="D35" s="4">
        <v>133373.68</v>
      </c>
      <c r="E35" s="4">
        <v>58728.52</v>
      </c>
      <c r="F35" s="4">
        <v>322</v>
      </c>
      <c r="G35" s="4">
        <v>119</v>
      </c>
      <c r="H35" s="4">
        <v>1149</v>
      </c>
      <c r="I35" s="7" t="s">
        <v>35</v>
      </c>
      <c r="J35" s="4" t="s">
        <v>62</v>
      </c>
    </row>
    <row r="36" spans="1:10" x14ac:dyDescent="0.25">
      <c r="A36" t="s">
        <v>10</v>
      </c>
      <c r="B36" s="3">
        <v>45572</v>
      </c>
      <c r="C36" s="4">
        <v>171253</v>
      </c>
      <c r="D36" s="4">
        <v>147365.73000000001</v>
      </c>
      <c r="E36" s="4">
        <v>66680.94</v>
      </c>
      <c r="F36" s="4">
        <v>335</v>
      </c>
      <c r="G36" s="4">
        <v>129</v>
      </c>
      <c r="H36" s="4">
        <v>1234</v>
      </c>
      <c r="I36" s="7" t="s">
        <v>36</v>
      </c>
      <c r="J36" s="4" t="s">
        <v>62</v>
      </c>
    </row>
    <row r="37" spans="1:10" x14ac:dyDescent="0.25">
      <c r="A37" t="s">
        <v>10</v>
      </c>
      <c r="B37" s="3">
        <v>45573</v>
      </c>
      <c r="C37" s="4">
        <v>128433</v>
      </c>
      <c r="D37" s="4">
        <v>110022.7</v>
      </c>
      <c r="E37" s="4">
        <v>48473.27</v>
      </c>
      <c r="F37" s="4">
        <v>233</v>
      </c>
      <c r="G37" s="4">
        <v>85</v>
      </c>
      <c r="H37" s="4">
        <v>865</v>
      </c>
      <c r="I37" s="7" t="s">
        <v>30</v>
      </c>
      <c r="J37" s="4" t="s">
        <v>63</v>
      </c>
    </row>
    <row r="38" spans="1:10" x14ac:dyDescent="0.25">
      <c r="A38" t="s">
        <v>10</v>
      </c>
      <c r="B38" s="3">
        <v>45574</v>
      </c>
      <c r="C38" s="4">
        <v>109654</v>
      </c>
      <c r="D38" s="4">
        <v>93686.3</v>
      </c>
      <c r="E38" s="4">
        <v>43957.23</v>
      </c>
      <c r="F38" s="4">
        <v>230</v>
      </c>
      <c r="G38" s="4">
        <v>89</v>
      </c>
      <c r="H38" s="4">
        <v>881</v>
      </c>
      <c r="I38" s="7" t="s">
        <v>31</v>
      </c>
      <c r="J38" s="4" t="s">
        <v>63</v>
      </c>
    </row>
    <row r="39" spans="1:10" x14ac:dyDescent="0.25">
      <c r="A39" t="s">
        <v>10</v>
      </c>
      <c r="B39" s="3">
        <v>45575</v>
      </c>
      <c r="C39" s="4">
        <v>90943</v>
      </c>
      <c r="D39" s="4">
        <v>77280.3</v>
      </c>
      <c r="E39" s="4">
        <v>36315.42</v>
      </c>
      <c r="F39" s="4">
        <v>179</v>
      </c>
      <c r="G39" s="4">
        <v>78</v>
      </c>
      <c r="H39" s="4">
        <v>742</v>
      </c>
      <c r="I39" s="7" t="s">
        <v>32</v>
      </c>
      <c r="J39" s="4" t="s">
        <v>63</v>
      </c>
    </row>
    <row r="40" spans="1:10" x14ac:dyDescent="0.25">
      <c r="A40" t="s">
        <v>10</v>
      </c>
      <c r="B40" s="3">
        <v>45576</v>
      </c>
      <c r="C40" s="4">
        <v>106292</v>
      </c>
      <c r="D40" s="4">
        <v>89912.25</v>
      </c>
      <c r="E40" s="4">
        <v>39903.660000000003</v>
      </c>
      <c r="F40" s="4">
        <v>226</v>
      </c>
      <c r="G40" s="4">
        <v>85</v>
      </c>
      <c r="H40" s="4">
        <v>779</v>
      </c>
      <c r="I40" s="7" t="s">
        <v>33</v>
      </c>
      <c r="J40" s="4" t="s">
        <v>63</v>
      </c>
    </row>
    <row r="41" spans="1:10" x14ac:dyDescent="0.25">
      <c r="A41" t="s">
        <v>10</v>
      </c>
      <c r="B41" s="3">
        <v>45577</v>
      </c>
      <c r="C41" s="4">
        <v>157209</v>
      </c>
      <c r="D41" s="4">
        <v>134172.85999999999</v>
      </c>
      <c r="E41" s="4">
        <v>54837.96</v>
      </c>
      <c r="F41" s="4">
        <v>265</v>
      </c>
      <c r="G41" s="4">
        <v>97</v>
      </c>
      <c r="H41" s="4">
        <v>722</v>
      </c>
      <c r="I41" s="7" t="s">
        <v>34</v>
      </c>
      <c r="J41" s="4" t="s">
        <v>63</v>
      </c>
    </row>
    <row r="42" spans="1:10" x14ac:dyDescent="0.25">
      <c r="A42" t="s">
        <v>10</v>
      </c>
      <c r="B42" s="3">
        <v>45578</v>
      </c>
      <c r="C42" s="4">
        <v>140426</v>
      </c>
      <c r="D42" s="4">
        <v>120192.19</v>
      </c>
      <c r="E42" s="4">
        <v>55576.76</v>
      </c>
      <c r="F42" s="4">
        <v>272</v>
      </c>
      <c r="G42" s="4">
        <v>114</v>
      </c>
      <c r="H42" s="4">
        <v>996</v>
      </c>
      <c r="I42" s="7" t="s">
        <v>35</v>
      </c>
      <c r="J42" s="4" t="s">
        <v>63</v>
      </c>
    </row>
    <row r="43" spans="1:10" x14ac:dyDescent="0.25">
      <c r="A43" t="s">
        <v>10</v>
      </c>
      <c r="B43" s="3">
        <v>45579</v>
      </c>
      <c r="C43" s="4">
        <v>114187</v>
      </c>
      <c r="D43" s="4">
        <v>97765.14</v>
      </c>
      <c r="E43" s="4">
        <v>43088.76</v>
      </c>
      <c r="F43" s="4">
        <v>253</v>
      </c>
      <c r="G43" s="4">
        <v>95</v>
      </c>
      <c r="H43" s="4">
        <v>905</v>
      </c>
      <c r="I43" s="7" t="s">
        <v>36</v>
      </c>
      <c r="J43" s="4" t="s">
        <v>63</v>
      </c>
    </row>
    <row r="44" spans="1:10" x14ac:dyDescent="0.25">
      <c r="A44" t="s">
        <v>11</v>
      </c>
      <c r="B44" s="3">
        <v>45566</v>
      </c>
      <c r="C44" s="4">
        <v>94731</v>
      </c>
      <c r="D44" s="4">
        <v>80399.38</v>
      </c>
      <c r="E44" s="4">
        <v>39734.51</v>
      </c>
      <c r="F44" s="4">
        <v>209</v>
      </c>
      <c r="G44" s="4">
        <v>80</v>
      </c>
      <c r="H44" s="4">
        <v>548</v>
      </c>
      <c r="I44" s="7" t="s">
        <v>30</v>
      </c>
      <c r="J44" s="4" t="s">
        <v>62</v>
      </c>
    </row>
    <row r="45" spans="1:10" x14ac:dyDescent="0.25">
      <c r="A45" t="s">
        <v>11</v>
      </c>
      <c r="B45" s="3">
        <v>45567</v>
      </c>
      <c r="C45" s="4">
        <v>91395</v>
      </c>
      <c r="D45" s="4">
        <v>77848.47</v>
      </c>
      <c r="E45" s="4">
        <v>35808.870000000003</v>
      </c>
      <c r="F45" s="4">
        <v>220</v>
      </c>
      <c r="G45" s="4">
        <v>79</v>
      </c>
      <c r="H45" s="4">
        <v>491</v>
      </c>
      <c r="I45" s="7" t="s">
        <v>31</v>
      </c>
      <c r="J45" s="4" t="s">
        <v>62</v>
      </c>
    </row>
    <row r="46" spans="1:10" x14ac:dyDescent="0.25">
      <c r="A46" t="s">
        <v>11</v>
      </c>
      <c r="B46" s="3">
        <v>45568</v>
      </c>
      <c r="C46" s="4">
        <v>59077</v>
      </c>
      <c r="D46" s="4">
        <v>50102.28</v>
      </c>
      <c r="E46" s="4">
        <v>26143.61</v>
      </c>
      <c r="F46" s="4">
        <v>166</v>
      </c>
      <c r="G46" s="4">
        <v>71</v>
      </c>
      <c r="H46" s="4">
        <v>488</v>
      </c>
      <c r="I46" s="7" t="s">
        <v>32</v>
      </c>
      <c r="J46" s="4" t="s">
        <v>62</v>
      </c>
    </row>
    <row r="47" spans="1:10" x14ac:dyDescent="0.25">
      <c r="A47" t="s">
        <v>11</v>
      </c>
      <c r="B47" s="3">
        <v>45569</v>
      </c>
      <c r="C47" s="4">
        <v>111675</v>
      </c>
      <c r="D47" s="4">
        <v>94966.71</v>
      </c>
      <c r="E47" s="4">
        <v>43660.89</v>
      </c>
      <c r="F47" s="4">
        <v>224</v>
      </c>
      <c r="G47" s="4">
        <v>89</v>
      </c>
      <c r="H47" s="4">
        <v>498</v>
      </c>
      <c r="I47" s="7" t="s">
        <v>33</v>
      </c>
      <c r="J47" s="4" t="s">
        <v>62</v>
      </c>
    </row>
    <row r="48" spans="1:10" x14ac:dyDescent="0.25">
      <c r="A48" t="s">
        <v>11</v>
      </c>
      <c r="B48" s="3">
        <v>45570</v>
      </c>
      <c r="C48" s="4">
        <v>84251</v>
      </c>
      <c r="D48" s="4">
        <v>71403.25</v>
      </c>
      <c r="E48" s="4">
        <v>33801.440000000002</v>
      </c>
      <c r="F48" s="4">
        <v>210</v>
      </c>
      <c r="G48" s="4">
        <v>88</v>
      </c>
      <c r="H48" s="4">
        <v>437</v>
      </c>
      <c r="I48" s="7" t="s">
        <v>34</v>
      </c>
      <c r="J48" s="4" t="s">
        <v>62</v>
      </c>
    </row>
    <row r="49" spans="1:10" x14ac:dyDescent="0.25">
      <c r="A49" t="s">
        <v>11</v>
      </c>
      <c r="B49" s="3">
        <v>45571</v>
      </c>
      <c r="C49" s="4">
        <v>99795</v>
      </c>
      <c r="D49" s="4">
        <v>85240.08</v>
      </c>
      <c r="E49" s="4">
        <v>38920.449999999997</v>
      </c>
      <c r="F49" s="4">
        <v>244</v>
      </c>
      <c r="G49" s="4">
        <v>78</v>
      </c>
      <c r="H49" s="4">
        <v>526</v>
      </c>
      <c r="I49" s="7" t="s">
        <v>35</v>
      </c>
      <c r="J49" s="4" t="s">
        <v>62</v>
      </c>
    </row>
    <row r="50" spans="1:10" x14ac:dyDescent="0.25">
      <c r="A50" t="s">
        <v>11</v>
      </c>
      <c r="B50" s="3">
        <v>45572</v>
      </c>
      <c r="C50" s="4">
        <v>125261</v>
      </c>
      <c r="D50" s="4">
        <v>107237.79</v>
      </c>
      <c r="E50" s="4">
        <v>48348.37</v>
      </c>
      <c r="F50" s="4">
        <v>215</v>
      </c>
      <c r="G50" s="4">
        <v>86</v>
      </c>
      <c r="H50" s="4">
        <v>578</v>
      </c>
      <c r="I50" s="7" t="s">
        <v>36</v>
      </c>
      <c r="J50" s="4" t="s">
        <v>62</v>
      </c>
    </row>
    <row r="51" spans="1:10" x14ac:dyDescent="0.25">
      <c r="A51" t="s">
        <v>11</v>
      </c>
      <c r="B51" s="3">
        <v>45573</v>
      </c>
      <c r="C51" s="4">
        <v>58978</v>
      </c>
      <c r="D51" s="4">
        <v>49936.82</v>
      </c>
      <c r="E51" s="4">
        <v>24575.37</v>
      </c>
      <c r="F51" s="4">
        <v>143</v>
      </c>
      <c r="G51" s="4">
        <v>49</v>
      </c>
      <c r="H51" s="4">
        <v>298</v>
      </c>
      <c r="I51" s="7" t="s">
        <v>30</v>
      </c>
      <c r="J51" s="4" t="s">
        <v>63</v>
      </c>
    </row>
    <row r="52" spans="1:10" x14ac:dyDescent="0.25">
      <c r="A52" t="s">
        <v>11</v>
      </c>
      <c r="B52" s="3">
        <v>45574</v>
      </c>
      <c r="C52" s="4">
        <v>72418</v>
      </c>
      <c r="D52" s="4">
        <v>61817.63</v>
      </c>
      <c r="E52" s="4">
        <v>28462.92</v>
      </c>
      <c r="F52" s="4">
        <v>182</v>
      </c>
      <c r="G52" s="4">
        <v>63</v>
      </c>
      <c r="H52" s="4">
        <v>448</v>
      </c>
      <c r="I52" s="7" t="s">
        <v>31</v>
      </c>
      <c r="J52" s="4" t="s">
        <v>63</v>
      </c>
    </row>
    <row r="53" spans="1:10" x14ac:dyDescent="0.25">
      <c r="A53" t="s">
        <v>11</v>
      </c>
      <c r="B53" s="3">
        <v>45575</v>
      </c>
      <c r="C53" s="4">
        <v>63764</v>
      </c>
      <c r="D53" s="4">
        <v>53510.29</v>
      </c>
      <c r="E53" s="4">
        <v>25774.48</v>
      </c>
      <c r="F53" s="4">
        <v>125</v>
      </c>
      <c r="G53" s="4">
        <v>58</v>
      </c>
      <c r="H53" s="4">
        <v>390</v>
      </c>
      <c r="I53" s="7" t="s">
        <v>32</v>
      </c>
      <c r="J53" s="4" t="s">
        <v>63</v>
      </c>
    </row>
    <row r="54" spans="1:10" x14ac:dyDescent="0.25">
      <c r="A54" t="s">
        <v>11</v>
      </c>
      <c r="B54" s="3">
        <v>45576</v>
      </c>
      <c r="C54" s="4">
        <v>69075</v>
      </c>
      <c r="D54" s="4">
        <v>58334.2</v>
      </c>
      <c r="E54" s="4">
        <v>27305.77</v>
      </c>
      <c r="F54" s="4">
        <v>129</v>
      </c>
      <c r="G54" s="4">
        <v>68</v>
      </c>
      <c r="H54" s="4">
        <v>405</v>
      </c>
      <c r="I54" s="7" t="s">
        <v>33</v>
      </c>
      <c r="J54" s="4" t="s">
        <v>63</v>
      </c>
    </row>
    <row r="55" spans="1:10" x14ac:dyDescent="0.25">
      <c r="A55" t="s">
        <v>11</v>
      </c>
      <c r="B55" s="3">
        <v>45577</v>
      </c>
      <c r="C55" s="4">
        <v>56990</v>
      </c>
      <c r="D55" s="4">
        <v>48198.84</v>
      </c>
      <c r="E55" s="4">
        <v>23857.19</v>
      </c>
      <c r="F55" s="4">
        <v>161</v>
      </c>
      <c r="G55" s="4">
        <v>65</v>
      </c>
      <c r="H55" s="4">
        <v>408</v>
      </c>
      <c r="I55" s="7" t="s">
        <v>34</v>
      </c>
      <c r="J55" s="4" t="s">
        <v>63</v>
      </c>
    </row>
    <row r="56" spans="1:10" x14ac:dyDescent="0.25">
      <c r="A56" t="s">
        <v>11</v>
      </c>
      <c r="B56" s="3">
        <v>45578</v>
      </c>
      <c r="C56" s="4">
        <v>101569</v>
      </c>
      <c r="D56" s="4">
        <v>85706.28</v>
      </c>
      <c r="E56" s="4">
        <v>43740.28</v>
      </c>
      <c r="F56" s="4">
        <v>233</v>
      </c>
      <c r="G56" s="4">
        <v>89</v>
      </c>
      <c r="H56" s="4">
        <v>528</v>
      </c>
      <c r="I56" s="7" t="s">
        <v>35</v>
      </c>
      <c r="J56" s="4" t="s">
        <v>63</v>
      </c>
    </row>
    <row r="57" spans="1:10" x14ac:dyDescent="0.25">
      <c r="A57" t="s">
        <v>11</v>
      </c>
      <c r="B57" s="3">
        <v>45579</v>
      </c>
      <c r="C57" s="4">
        <v>59444</v>
      </c>
      <c r="D57" s="4">
        <v>50690.55</v>
      </c>
      <c r="E57" s="4">
        <v>25939</v>
      </c>
      <c r="F57" s="4">
        <v>161</v>
      </c>
      <c r="G57" s="4">
        <v>61</v>
      </c>
      <c r="H57" s="4">
        <v>483</v>
      </c>
      <c r="I57" s="7" t="s">
        <v>36</v>
      </c>
      <c r="J57" s="4" t="s">
        <v>63</v>
      </c>
    </row>
    <row r="58" spans="1:10" x14ac:dyDescent="0.25">
      <c r="A58" t="s">
        <v>12</v>
      </c>
      <c r="B58" s="3">
        <v>45566</v>
      </c>
      <c r="C58" s="4">
        <v>70721</v>
      </c>
      <c r="D58" s="4">
        <v>60032.57</v>
      </c>
      <c r="E58" s="4">
        <v>26282.47</v>
      </c>
      <c r="F58" s="4">
        <v>180</v>
      </c>
      <c r="G58" s="4">
        <v>56</v>
      </c>
      <c r="H58" s="4">
        <v>607</v>
      </c>
      <c r="I58" s="7" t="s">
        <v>30</v>
      </c>
      <c r="J58" s="4" t="s">
        <v>62</v>
      </c>
    </row>
    <row r="59" spans="1:10" x14ac:dyDescent="0.25">
      <c r="A59" t="s">
        <v>12</v>
      </c>
      <c r="B59" s="3">
        <v>45567</v>
      </c>
      <c r="C59" s="4">
        <v>60464</v>
      </c>
      <c r="D59" s="4">
        <v>51764.75</v>
      </c>
      <c r="E59" s="4">
        <v>24377.47</v>
      </c>
      <c r="F59" s="4">
        <v>138</v>
      </c>
      <c r="G59" s="4">
        <v>52</v>
      </c>
      <c r="H59" s="4">
        <v>567</v>
      </c>
      <c r="I59" s="7" t="s">
        <v>31</v>
      </c>
      <c r="J59" s="4" t="s">
        <v>62</v>
      </c>
    </row>
    <row r="60" spans="1:10" x14ac:dyDescent="0.25">
      <c r="A60" t="s">
        <v>12</v>
      </c>
      <c r="B60" s="3">
        <v>45568</v>
      </c>
      <c r="C60" s="4">
        <v>60510</v>
      </c>
      <c r="D60" s="4">
        <v>51512.88</v>
      </c>
      <c r="E60" s="4">
        <v>22978.65</v>
      </c>
      <c r="F60" s="4">
        <v>165</v>
      </c>
      <c r="G60" s="4">
        <v>64</v>
      </c>
      <c r="H60" s="4">
        <v>580</v>
      </c>
      <c r="I60" s="7" t="s">
        <v>32</v>
      </c>
      <c r="J60" s="4" t="s">
        <v>62</v>
      </c>
    </row>
    <row r="61" spans="1:10" x14ac:dyDescent="0.25">
      <c r="A61" t="s">
        <v>12</v>
      </c>
      <c r="B61" s="3">
        <v>45569</v>
      </c>
      <c r="C61" s="4">
        <v>58912</v>
      </c>
      <c r="D61" s="4">
        <v>49712.19</v>
      </c>
      <c r="E61" s="4">
        <v>23697.8</v>
      </c>
      <c r="F61" s="4">
        <v>162</v>
      </c>
      <c r="G61" s="4">
        <v>50</v>
      </c>
      <c r="H61" s="4">
        <v>571</v>
      </c>
      <c r="I61" s="7" t="s">
        <v>33</v>
      </c>
      <c r="J61" s="4" t="s">
        <v>62</v>
      </c>
    </row>
    <row r="62" spans="1:10" x14ac:dyDescent="0.25">
      <c r="A62" t="s">
        <v>12</v>
      </c>
      <c r="B62" s="3">
        <v>45570</v>
      </c>
      <c r="C62" s="4">
        <v>51999</v>
      </c>
      <c r="D62" s="4">
        <v>44124.9</v>
      </c>
      <c r="E62" s="4">
        <v>20855.3</v>
      </c>
      <c r="F62" s="4">
        <v>129</v>
      </c>
      <c r="G62" s="4">
        <v>42</v>
      </c>
      <c r="H62" s="4">
        <v>589</v>
      </c>
      <c r="I62" s="7" t="s">
        <v>34</v>
      </c>
      <c r="J62" s="4" t="s">
        <v>62</v>
      </c>
    </row>
    <row r="63" spans="1:10" x14ac:dyDescent="0.25">
      <c r="A63" t="s">
        <v>12</v>
      </c>
      <c r="B63" s="3">
        <v>45571</v>
      </c>
      <c r="C63" s="4">
        <v>71753</v>
      </c>
      <c r="D63" s="4">
        <v>61015.32</v>
      </c>
      <c r="E63" s="4">
        <v>27669.65</v>
      </c>
      <c r="F63" s="4">
        <v>180</v>
      </c>
      <c r="G63" s="4">
        <v>71</v>
      </c>
      <c r="H63" s="4">
        <v>842</v>
      </c>
      <c r="I63" s="7" t="s">
        <v>35</v>
      </c>
      <c r="J63" s="4" t="s">
        <v>62</v>
      </c>
    </row>
    <row r="64" spans="1:10" x14ac:dyDescent="0.25">
      <c r="A64" t="s">
        <v>12</v>
      </c>
      <c r="B64" s="3">
        <v>45572</v>
      </c>
      <c r="C64" s="4">
        <v>109298</v>
      </c>
      <c r="D64" s="4">
        <v>92902.48</v>
      </c>
      <c r="E64" s="4">
        <v>40391.96</v>
      </c>
      <c r="F64" s="4">
        <v>224</v>
      </c>
      <c r="G64" s="4">
        <v>81</v>
      </c>
      <c r="H64" s="4">
        <v>919</v>
      </c>
      <c r="I64" s="7" t="s">
        <v>36</v>
      </c>
      <c r="J64" s="4" t="s">
        <v>62</v>
      </c>
    </row>
    <row r="65" spans="1:10" x14ac:dyDescent="0.25">
      <c r="A65" t="s">
        <v>12</v>
      </c>
      <c r="B65" s="3">
        <v>45573</v>
      </c>
      <c r="C65" s="4">
        <v>54223</v>
      </c>
      <c r="D65" s="4">
        <v>45945.83</v>
      </c>
      <c r="E65" s="4">
        <v>19662.45</v>
      </c>
      <c r="F65" s="4">
        <v>110</v>
      </c>
      <c r="G65" s="4">
        <v>42</v>
      </c>
      <c r="H65" s="4">
        <v>540</v>
      </c>
      <c r="I65" s="7" t="s">
        <v>30</v>
      </c>
      <c r="J65" s="4" t="s">
        <v>63</v>
      </c>
    </row>
    <row r="66" spans="1:10" x14ac:dyDescent="0.25">
      <c r="A66" t="s">
        <v>12</v>
      </c>
      <c r="B66" s="3">
        <v>45574</v>
      </c>
      <c r="C66" s="4">
        <v>47334</v>
      </c>
      <c r="D66" s="4">
        <v>40011.86</v>
      </c>
      <c r="E66" s="4">
        <v>18528.439999999999</v>
      </c>
      <c r="F66" s="4">
        <v>107</v>
      </c>
      <c r="G66" s="4">
        <v>44</v>
      </c>
      <c r="H66" s="4">
        <v>434</v>
      </c>
      <c r="I66" s="7" t="s">
        <v>31</v>
      </c>
      <c r="J66" s="4" t="s">
        <v>63</v>
      </c>
    </row>
    <row r="67" spans="1:10" x14ac:dyDescent="0.25">
      <c r="A67" t="s">
        <v>12</v>
      </c>
      <c r="B67" s="3">
        <v>45575</v>
      </c>
      <c r="C67" s="4">
        <v>63193</v>
      </c>
      <c r="D67" s="4">
        <v>54440.98</v>
      </c>
      <c r="E67" s="4">
        <v>27337.06</v>
      </c>
      <c r="F67" s="4">
        <v>156</v>
      </c>
      <c r="G67" s="4">
        <v>56</v>
      </c>
      <c r="H67" s="4">
        <v>579</v>
      </c>
      <c r="I67" s="7" t="s">
        <v>32</v>
      </c>
      <c r="J67" s="4" t="s">
        <v>63</v>
      </c>
    </row>
    <row r="68" spans="1:10" x14ac:dyDescent="0.25">
      <c r="A68" t="s">
        <v>12</v>
      </c>
      <c r="B68" s="3">
        <v>45576</v>
      </c>
      <c r="C68" s="4">
        <v>45492</v>
      </c>
      <c r="D68" s="4">
        <v>38549.03</v>
      </c>
      <c r="E68" s="4">
        <v>17206.38</v>
      </c>
      <c r="F68" s="4">
        <v>114</v>
      </c>
      <c r="G68" s="4">
        <v>48</v>
      </c>
      <c r="H68" s="4">
        <v>594</v>
      </c>
      <c r="I68" s="7" t="s">
        <v>33</v>
      </c>
      <c r="J68" s="4" t="s">
        <v>63</v>
      </c>
    </row>
    <row r="69" spans="1:10" x14ac:dyDescent="0.25">
      <c r="A69" t="s">
        <v>12</v>
      </c>
      <c r="B69" s="3">
        <v>45577</v>
      </c>
      <c r="C69" s="4">
        <v>66693</v>
      </c>
      <c r="D69" s="4">
        <v>57034.76</v>
      </c>
      <c r="E69" s="4">
        <v>28712.44</v>
      </c>
      <c r="F69" s="4">
        <v>185</v>
      </c>
      <c r="G69" s="4">
        <v>55</v>
      </c>
      <c r="H69" s="4">
        <v>525</v>
      </c>
      <c r="I69" s="7" t="s">
        <v>34</v>
      </c>
      <c r="J69" s="4" t="s">
        <v>63</v>
      </c>
    </row>
    <row r="70" spans="1:10" x14ac:dyDescent="0.25">
      <c r="A70" t="s">
        <v>12</v>
      </c>
      <c r="B70" s="3">
        <v>45578</v>
      </c>
      <c r="C70" s="4">
        <v>63151</v>
      </c>
      <c r="D70" s="4">
        <v>53451.7</v>
      </c>
      <c r="E70" s="4">
        <v>24539.43</v>
      </c>
      <c r="F70" s="4">
        <v>146</v>
      </c>
      <c r="G70" s="4">
        <v>62</v>
      </c>
      <c r="H70" s="4">
        <v>708</v>
      </c>
      <c r="I70" s="7" t="s">
        <v>35</v>
      </c>
      <c r="J70" s="4" t="s">
        <v>63</v>
      </c>
    </row>
    <row r="71" spans="1:10" x14ac:dyDescent="0.25">
      <c r="A71" t="s">
        <v>12</v>
      </c>
      <c r="B71" s="3">
        <v>45579</v>
      </c>
      <c r="C71" s="4">
        <v>59478</v>
      </c>
      <c r="D71" s="4">
        <v>51021.91</v>
      </c>
      <c r="E71" s="4">
        <v>22346.49</v>
      </c>
      <c r="F71" s="4">
        <v>134</v>
      </c>
      <c r="G71" s="4">
        <v>55</v>
      </c>
      <c r="H71" s="4">
        <v>730</v>
      </c>
      <c r="I71" s="7" t="s">
        <v>36</v>
      </c>
      <c r="J71" s="4" t="s">
        <v>63</v>
      </c>
    </row>
    <row r="72" spans="1:10" x14ac:dyDescent="0.25">
      <c r="A72" t="s">
        <v>13</v>
      </c>
      <c r="B72" s="3">
        <v>45566</v>
      </c>
      <c r="C72" s="4">
        <v>196283</v>
      </c>
      <c r="D72" s="4">
        <v>167194.56</v>
      </c>
      <c r="E72" s="4">
        <v>74855.009999999995</v>
      </c>
      <c r="F72" s="4">
        <v>470</v>
      </c>
      <c r="G72" s="4">
        <v>147</v>
      </c>
      <c r="H72" s="4">
        <v>861</v>
      </c>
      <c r="I72" s="7" t="s">
        <v>30</v>
      </c>
      <c r="J72" s="4" t="s">
        <v>62</v>
      </c>
    </row>
    <row r="73" spans="1:10" x14ac:dyDescent="0.25">
      <c r="A73" t="s">
        <v>13</v>
      </c>
      <c r="B73" s="3">
        <v>45567</v>
      </c>
      <c r="C73" s="4">
        <v>120360</v>
      </c>
      <c r="D73" s="4">
        <v>103011</v>
      </c>
      <c r="E73" s="4">
        <v>48584.05</v>
      </c>
      <c r="F73" s="4">
        <v>249</v>
      </c>
      <c r="G73" s="4">
        <v>98</v>
      </c>
      <c r="H73" s="4">
        <v>830</v>
      </c>
      <c r="I73" s="7" t="s">
        <v>31</v>
      </c>
      <c r="J73" s="4" t="s">
        <v>62</v>
      </c>
    </row>
    <row r="74" spans="1:10" x14ac:dyDescent="0.25">
      <c r="A74" t="s">
        <v>13</v>
      </c>
      <c r="B74" s="3">
        <v>45568</v>
      </c>
      <c r="C74" s="4">
        <v>182953</v>
      </c>
      <c r="D74" s="4">
        <v>156364.59</v>
      </c>
      <c r="E74" s="4">
        <v>67509.820000000007</v>
      </c>
      <c r="F74" s="4">
        <v>350</v>
      </c>
      <c r="G74" s="4">
        <v>142</v>
      </c>
      <c r="H74" s="4">
        <v>856</v>
      </c>
      <c r="I74" s="7" t="s">
        <v>32</v>
      </c>
      <c r="J74" s="4" t="s">
        <v>62</v>
      </c>
    </row>
    <row r="75" spans="1:10" x14ac:dyDescent="0.25">
      <c r="A75" t="s">
        <v>13</v>
      </c>
      <c r="B75" s="3">
        <v>45569</v>
      </c>
      <c r="C75" s="4">
        <v>195124</v>
      </c>
      <c r="D75" s="4">
        <v>166008.69</v>
      </c>
      <c r="E75" s="4">
        <v>76992.78</v>
      </c>
      <c r="F75" s="4">
        <v>414</v>
      </c>
      <c r="G75" s="4">
        <v>137</v>
      </c>
      <c r="H75" s="4">
        <v>792</v>
      </c>
      <c r="I75" s="7" t="s">
        <v>33</v>
      </c>
      <c r="J75" s="4" t="s">
        <v>62</v>
      </c>
    </row>
    <row r="76" spans="1:10" x14ac:dyDescent="0.25">
      <c r="A76" t="s">
        <v>13</v>
      </c>
      <c r="B76" s="3">
        <v>45570</v>
      </c>
      <c r="C76" s="4">
        <v>210913</v>
      </c>
      <c r="D76" s="4">
        <v>181182.8</v>
      </c>
      <c r="E76" s="4">
        <v>82200.27</v>
      </c>
      <c r="F76" s="4">
        <v>464</v>
      </c>
      <c r="G76" s="4">
        <v>136</v>
      </c>
      <c r="H76" s="4">
        <v>893</v>
      </c>
      <c r="I76" s="7" t="s">
        <v>34</v>
      </c>
      <c r="J76" s="4" t="s">
        <v>62</v>
      </c>
    </row>
    <row r="77" spans="1:10" x14ac:dyDescent="0.25">
      <c r="A77" t="s">
        <v>13</v>
      </c>
      <c r="B77" s="3">
        <v>45571</v>
      </c>
      <c r="C77" s="4">
        <v>251403</v>
      </c>
      <c r="D77" s="4">
        <v>215638.16</v>
      </c>
      <c r="E77" s="4">
        <v>95321.78</v>
      </c>
      <c r="F77" s="4">
        <v>468</v>
      </c>
      <c r="G77" s="4">
        <v>156</v>
      </c>
      <c r="H77" s="4">
        <v>1024</v>
      </c>
      <c r="I77" s="7" t="s">
        <v>35</v>
      </c>
      <c r="J77" s="4" t="s">
        <v>62</v>
      </c>
    </row>
    <row r="78" spans="1:10" x14ac:dyDescent="0.25">
      <c r="A78" t="s">
        <v>13</v>
      </c>
      <c r="B78" s="3">
        <v>45572</v>
      </c>
      <c r="C78" s="4">
        <v>219331</v>
      </c>
      <c r="D78" s="4">
        <v>186195.42</v>
      </c>
      <c r="E78" s="4">
        <v>85976.44</v>
      </c>
      <c r="F78" s="4">
        <v>442</v>
      </c>
      <c r="G78" s="4">
        <v>155</v>
      </c>
      <c r="H78" s="4">
        <v>1038</v>
      </c>
      <c r="I78" s="7" t="s">
        <v>36</v>
      </c>
      <c r="J78" s="4" t="s">
        <v>62</v>
      </c>
    </row>
    <row r="79" spans="1:10" x14ac:dyDescent="0.25">
      <c r="A79" t="s">
        <v>13</v>
      </c>
      <c r="B79" s="3">
        <v>45573</v>
      </c>
      <c r="C79" s="4">
        <v>160521</v>
      </c>
      <c r="D79" s="4">
        <v>137019.18</v>
      </c>
      <c r="E79" s="4">
        <v>64371.41</v>
      </c>
      <c r="F79" s="4">
        <v>314</v>
      </c>
      <c r="G79" s="4">
        <v>118</v>
      </c>
      <c r="H79" s="4">
        <v>848</v>
      </c>
      <c r="I79" s="7" t="s">
        <v>30</v>
      </c>
      <c r="J79" s="4" t="s">
        <v>63</v>
      </c>
    </row>
    <row r="80" spans="1:10" x14ac:dyDescent="0.25">
      <c r="A80" t="s">
        <v>13</v>
      </c>
      <c r="B80" s="3">
        <v>45574</v>
      </c>
      <c r="C80" s="4">
        <v>142863</v>
      </c>
      <c r="D80" s="4">
        <v>121890.13</v>
      </c>
      <c r="E80" s="4">
        <v>54352.2</v>
      </c>
      <c r="F80" s="4">
        <v>283</v>
      </c>
      <c r="G80" s="4">
        <v>110</v>
      </c>
      <c r="H80" s="4">
        <v>847</v>
      </c>
      <c r="I80" s="7" t="s">
        <v>31</v>
      </c>
      <c r="J80" s="4" t="s">
        <v>63</v>
      </c>
    </row>
    <row r="81" spans="1:10" x14ac:dyDescent="0.25">
      <c r="A81" t="s">
        <v>13</v>
      </c>
      <c r="B81" s="3">
        <v>45575</v>
      </c>
      <c r="C81" s="4">
        <v>131713</v>
      </c>
      <c r="D81" s="4">
        <v>113624.25</v>
      </c>
      <c r="E81" s="4">
        <v>49055.4</v>
      </c>
      <c r="F81" s="4">
        <v>262</v>
      </c>
      <c r="G81" s="4">
        <v>99</v>
      </c>
      <c r="H81" s="4">
        <v>888</v>
      </c>
      <c r="I81" s="7" t="s">
        <v>32</v>
      </c>
      <c r="J81" s="4" t="s">
        <v>63</v>
      </c>
    </row>
    <row r="82" spans="1:10" x14ac:dyDescent="0.25">
      <c r="A82" t="s">
        <v>13</v>
      </c>
      <c r="B82" s="3">
        <v>45576</v>
      </c>
      <c r="C82" s="4">
        <v>136496</v>
      </c>
      <c r="D82" s="4">
        <v>118214.62</v>
      </c>
      <c r="E82" s="4">
        <v>52221.59</v>
      </c>
      <c r="F82" s="4">
        <v>272</v>
      </c>
      <c r="G82" s="4">
        <v>102</v>
      </c>
      <c r="H82" s="4">
        <v>775</v>
      </c>
      <c r="I82" s="7" t="s">
        <v>33</v>
      </c>
      <c r="J82" s="4" t="s">
        <v>63</v>
      </c>
    </row>
    <row r="83" spans="1:10" x14ac:dyDescent="0.25">
      <c r="A83" t="s">
        <v>13</v>
      </c>
      <c r="B83" s="3">
        <v>45577</v>
      </c>
      <c r="C83" s="4">
        <v>146580</v>
      </c>
      <c r="D83" s="4">
        <v>125010.08</v>
      </c>
      <c r="E83" s="4">
        <v>56219.03</v>
      </c>
      <c r="F83" s="4">
        <v>301</v>
      </c>
      <c r="G83" s="4">
        <v>102</v>
      </c>
      <c r="H83" s="4">
        <v>775</v>
      </c>
      <c r="I83" s="7" t="s">
        <v>34</v>
      </c>
      <c r="J83" s="4" t="s">
        <v>63</v>
      </c>
    </row>
    <row r="84" spans="1:10" x14ac:dyDescent="0.25">
      <c r="A84" t="s">
        <v>13</v>
      </c>
      <c r="B84" s="3">
        <v>45578</v>
      </c>
      <c r="C84" s="4">
        <v>158986</v>
      </c>
      <c r="D84" s="4">
        <v>135964.19</v>
      </c>
      <c r="E84" s="4">
        <v>62982.27</v>
      </c>
      <c r="F84" s="4">
        <v>346</v>
      </c>
      <c r="G84" s="4">
        <v>122</v>
      </c>
      <c r="H84" s="4">
        <v>863</v>
      </c>
      <c r="I84" s="7" t="s">
        <v>35</v>
      </c>
      <c r="J84" s="4" t="s">
        <v>63</v>
      </c>
    </row>
    <row r="85" spans="1:10" x14ac:dyDescent="0.25">
      <c r="A85" t="s">
        <v>13</v>
      </c>
      <c r="B85" s="3">
        <v>45579</v>
      </c>
      <c r="C85" s="4">
        <v>214831</v>
      </c>
      <c r="D85" s="4">
        <v>184213.8</v>
      </c>
      <c r="E85" s="4">
        <v>79826.41</v>
      </c>
      <c r="F85" s="4">
        <v>425</v>
      </c>
      <c r="G85" s="4">
        <v>151</v>
      </c>
      <c r="H85" s="4">
        <v>939</v>
      </c>
      <c r="I85" s="7" t="s">
        <v>36</v>
      </c>
      <c r="J85" s="4" t="s">
        <v>63</v>
      </c>
    </row>
    <row r="86" spans="1:10" x14ac:dyDescent="0.25">
      <c r="A86" t="s">
        <v>14</v>
      </c>
      <c r="B86" s="3">
        <v>45566</v>
      </c>
      <c r="C86" s="4">
        <v>65851</v>
      </c>
      <c r="D86" s="4">
        <v>55555.199999999997</v>
      </c>
      <c r="E86" s="4">
        <v>24358.31</v>
      </c>
      <c r="F86" s="4">
        <v>152</v>
      </c>
      <c r="G86" s="4">
        <v>59</v>
      </c>
      <c r="H86" s="4">
        <v>352</v>
      </c>
      <c r="I86" s="7" t="s">
        <v>30</v>
      </c>
      <c r="J86" s="4" t="s">
        <v>62</v>
      </c>
    </row>
    <row r="87" spans="1:10" x14ac:dyDescent="0.25">
      <c r="A87" t="s">
        <v>14</v>
      </c>
      <c r="B87" s="3">
        <v>45567</v>
      </c>
      <c r="C87" s="4">
        <v>78890</v>
      </c>
      <c r="D87" s="4">
        <v>67144.88</v>
      </c>
      <c r="E87" s="4">
        <v>32073.71</v>
      </c>
      <c r="F87" s="4">
        <v>174</v>
      </c>
      <c r="G87" s="4">
        <v>61</v>
      </c>
      <c r="H87" s="4">
        <v>338</v>
      </c>
      <c r="I87" s="7" t="s">
        <v>31</v>
      </c>
      <c r="J87" s="4" t="s">
        <v>62</v>
      </c>
    </row>
    <row r="88" spans="1:10" x14ac:dyDescent="0.25">
      <c r="A88" t="s">
        <v>14</v>
      </c>
      <c r="B88" s="3">
        <v>45568</v>
      </c>
      <c r="C88" s="4">
        <v>99352</v>
      </c>
      <c r="D88" s="4">
        <v>83908.86</v>
      </c>
      <c r="E88" s="4">
        <v>38750.06</v>
      </c>
      <c r="F88" s="4">
        <v>213</v>
      </c>
      <c r="G88" s="4">
        <v>57</v>
      </c>
      <c r="H88" s="4">
        <v>314</v>
      </c>
      <c r="I88" s="7" t="s">
        <v>32</v>
      </c>
      <c r="J88" s="4" t="s">
        <v>62</v>
      </c>
    </row>
    <row r="89" spans="1:10" x14ac:dyDescent="0.25">
      <c r="A89" t="s">
        <v>14</v>
      </c>
      <c r="B89" s="3">
        <v>45569</v>
      </c>
      <c r="C89" s="4">
        <v>80850</v>
      </c>
      <c r="D89" s="4">
        <v>69338.8</v>
      </c>
      <c r="E89" s="4">
        <v>30816.44</v>
      </c>
      <c r="F89" s="4">
        <v>168</v>
      </c>
      <c r="G89" s="4">
        <v>54</v>
      </c>
      <c r="H89" s="4">
        <v>349</v>
      </c>
      <c r="I89" s="7" t="s">
        <v>33</v>
      </c>
      <c r="J89" s="4" t="s">
        <v>62</v>
      </c>
    </row>
    <row r="90" spans="1:10" x14ac:dyDescent="0.25">
      <c r="A90" t="s">
        <v>14</v>
      </c>
      <c r="B90" s="3">
        <v>45570</v>
      </c>
      <c r="C90" s="4">
        <v>71194</v>
      </c>
      <c r="D90" s="4">
        <v>60923.12</v>
      </c>
      <c r="E90" s="4">
        <v>31780.34</v>
      </c>
      <c r="F90" s="4">
        <v>222</v>
      </c>
      <c r="G90" s="4">
        <v>71</v>
      </c>
      <c r="H90" s="4">
        <v>379</v>
      </c>
      <c r="I90" s="7" t="s">
        <v>34</v>
      </c>
      <c r="J90" s="4" t="s">
        <v>62</v>
      </c>
    </row>
    <row r="91" spans="1:10" x14ac:dyDescent="0.25">
      <c r="A91" t="s">
        <v>14</v>
      </c>
      <c r="B91" s="3">
        <v>45571</v>
      </c>
      <c r="C91" s="4">
        <v>92283</v>
      </c>
      <c r="D91" s="4">
        <v>78267.38</v>
      </c>
      <c r="E91" s="4">
        <v>33950.46</v>
      </c>
      <c r="F91" s="4">
        <v>195</v>
      </c>
      <c r="G91" s="4">
        <v>61</v>
      </c>
      <c r="H91" s="4">
        <v>436</v>
      </c>
      <c r="I91" s="7" t="s">
        <v>35</v>
      </c>
      <c r="J91" s="4" t="s">
        <v>62</v>
      </c>
    </row>
    <row r="92" spans="1:10" x14ac:dyDescent="0.25">
      <c r="A92" t="s">
        <v>14</v>
      </c>
      <c r="B92" s="3">
        <v>45572</v>
      </c>
      <c r="C92" s="4">
        <v>80865</v>
      </c>
      <c r="D92" s="4">
        <v>68516.240000000005</v>
      </c>
      <c r="E92" s="4">
        <v>32248.84</v>
      </c>
      <c r="F92" s="4">
        <v>176</v>
      </c>
      <c r="G92" s="4">
        <v>57</v>
      </c>
      <c r="H92" s="4">
        <v>359</v>
      </c>
      <c r="I92" s="7" t="s">
        <v>36</v>
      </c>
      <c r="J92" s="4" t="s">
        <v>62</v>
      </c>
    </row>
    <row r="93" spans="1:10" x14ac:dyDescent="0.25">
      <c r="A93" t="s">
        <v>14</v>
      </c>
      <c r="B93" s="3">
        <v>45573</v>
      </c>
      <c r="C93" s="4">
        <v>35512</v>
      </c>
      <c r="D93" s="4">
        <v>30188.9</v>
      </c>
      <c r="E93" s="4">
        <v>13078.31</v>
      </c>
      <c r="F93" s="4">
        <v>83</v>
      </c>
      <c r="G93" s="4">
        <v>39</v>
      </c>
      <c r="H93" s="4">
        <v>260</v>
      </c>
      <c r="I93" s="7" t="s">
        <v>30</v>
      </c>
      <c r="J93" s="4" t="s">
        <v>63</v>
      </c>
    </row>
    <row r="94" spans="1:10" x14ac:dyDescent="0.25">
      <c r="A94" t="s">
        <v>14</v>
      </c>
      <c r="B94" s="3">
        <v>45574</v>
      </c>
      <c r="C94" s="4">
        <v>62838</v>
      </c>
      <c r="D94" s="4">
        <v>53861.55</v>
      </c>
      <c r="E94" s="4">
        <v>24928.67</v>
      </c>
      <c r="F94" s="4">
        <v>148</v>
      </c>
      <c r="G94" s="4">
        <v>42</v>
      </c>
      <c r="H94" s="4">
        <v>329</v>
      </c>
      <c r="I94" s="7" t="s">
        <v>31</v>
      </c>
      <c r="J94" s="4" t="s">
        <v>63</v>
      </c>
    </row>
    <row r="95" spans="1:10" x14ac:dyDescent="0.25">
      <c r="A95" t="s">
        <v>14</v>
      </c>
      <c r="B95" s="3">
        <v>45575</v>
      </c>
      <c r="C95" s="4">
        <v>57106</v>
      </c>
      <c r="D95" s="4">
        <v>48592.47</v>
      </c>
      <c r="E95" s="4">
        <v>25480.02</v>
      </c>
      <c r="F95" s="4">
        <v>139</v>
      </c>
      <c r="G95" s="4">
        <v>53</v>
      </c>
      <c r="H95" s="4">
        <v>362</v>
      </c>
      <c r="I95" s="7" t="s">
        <v>32</v>
      </c>
      <c r="J95" s="4" t="s">
        <v>63</v>
      </c>
    </row>
    <row r="96" spans="1:10" x14ac:dyDescent="0.25">
      <c r="A96" t="s">
        <v>14</v>
      </c>
      <c r="B96" s="3">
        <v>45576</v>
      </c>
      <c r="C96" s="4">
        <v>47975</v>
      </c>
      <c r="D96" s="4">
        <v>40454.26</v>
      </c>
      <c r="E96" s="4">
        <v>21727.16</v>
      </c>
      <c r="F96" s="4">
        <v>121</v>
      </c>
      <c r="G96" s="4">
        <v>48</v>
      </c>
      <c r="H96" s="4">
        <v>335</v>
      </c>
      <c r="I96" s="7" t="s">
        <v>33</v>
      </c>
      <c r="J96" s="4" t="s">
        <v>63</v>
      </c>
    </row>
    <row r="97" spans="1:10" x14ac:dyDescent="0.25">
      <c r="A97" t="s">
        <v>14</v>
      </c>
      <c r="B97" s="3">
        <v>45577</v>
      </c>
      <c r="C97" s="4">
        <v>76498</v>
      </c>
      <c r="D97" s="4">
        <v>65366.5</v>
      </c>
      <c r="E97" s="4">
        <v>30521.3</v>
      </c>
      <c r="F97" s="4">
        <v>199</v>
      </c>
      <c r="G97" s="4">
        <v>57</v>
      </c>
      <c r="H97" s="4">
        <v>379</v>
      </c>
      <c r="I97" s="7" t="s">
        <v>34</v>
      </c>
      <c r="J97" s="4" t="s">
        <v>63</v>
      </c>
    </row>
    <row r="98" spans="1:10" x14ac:dyDescent="0.25">
      <c r="A98" t="s">
        <v>14</v>
      </c>
      <c r="B98" s="3">
        <v>45578</v>
      </c>
      <c r="C98" s="4">
        <v>123402</v>
      </c>
      <c r="D98" s="4">
        <v>104359.6</v>
      </c>
      <c r="E98" s="4">
        <v>45457.81</v>
      </c>
      <c r="F98" s="4">
        <v>284</v>
      </c>
      <c r="G98" s="4">
        <v>81</v>
      </c>
      <c r="H98" s="4">
        <v>421</v>
      </c>
      <c r="I98" s="7" t="s">
        <v>35</v>
      </c>
      <c r="J98" s="4" t="s">
        <v>63</v>
      </c>
    </row>
    <row r="99" spans="1:10" x14ac:dyDescent="0.25">
      <c r="A99" t="s">
        <v>14</v>
      </c>
      <c r="B99" s="3">
        <v>45579</v>
      </c>
      <c r="C99" s="4">
        <v>68550</v>
      </c>
      <c r="D99" s="4">
        <v>58293.75</v>
      </c>
      <c r="E99" s="4">
        <v>30506.880000000001</v>
      </c>
      <c r="F99" s="4">
        <v>159</v>
      </c>
      <c r="G99" s="4">
        <v>66</v>
      </c>
      <c r="H99" s="4">
        <v>351</v>
      </c>
      <c r="I99" s="7" t="s">
        <v>36</v>
      </c>
      <c r="J99" s="4" t="s">
        <v>63</v>
      </c>
    </row>
    <row r="100" spans="1:10" x14ac:dyDescent="0.25">
      <c r="A100" t="s">
        <v>15</v>
      </c>
      <c r="B100" s="3">
        <v>45566</v>
      </c>
      <c r="C100" s="4">
        <v>97804</v>
      </c>
      <c r="D100" s="4">
        <v>83101.789999999994</v>
      </c>
      <c r="E100" s="4">
        <v>37729.5</v>
      </c>
      <c r="F100" s="4">
        <v>257</v>
      </c>
      <c r="G100" s="4">
        <v>92</v>
      </c>
      <c r="H100" s="4">
        <v>832</v>
      </c>
      <c r="I100" s="7" t="s">
        <v>30</v>
      </c>
      <c r="J100" s="4" t="s">
        <v>62</v>
      </c>
    </row>
    <row r="101" spans="1:10" x14ac:dyDescent="0.25">
      <c r="A101" t="s">
        <v>15</v>
      </c>
      <c r="B101" s="3">
        <v>45567</v>
      </c>
      <c r="C101" s="4">
        <v>114631</v>
      </c>
      <c r="D101" s="4">
        <v>97360.97</v>
      </c>
      <c r="E101" s="4">
        <v>43225.59</v>
      </c>
      <c r="F101" s="4">
        <v>293</v>
      </c>
      <c r="G101" s="4">
        <v>104</v>
      </c>
      <c r="H101" s="4">
        <v>920</v>
      </c>
      <c r="I101" s="7" t="s">
        <v>31</v>
      </c>
      <c r="J101" s="4" t="s">
        <v>62</v>
      </c>
    </row>
    <row r="102" spans="1:10" x14ac:dyDescent="0.25">
      <c r="A102" t="s">
        <v>15</v>
      </c>
      <c r="B102" s="3">
        <v>45568</v>
      </c>
      <c r="C102" s="4">
        <v>96278</v>
      </c>
      <c r="D102" s="4">
        <v>82094.59</v>
      </c>
      <c r="E102" s="4">
        <v>37859</v>
      </c>
      <c r="F102" s="4">
        <v>224</v>
      </c>
      <c r="G102" s="4">
        <v>88</v>
      </c>
      <c r="H102" s="4">
        <v>866</v>
      </c>
      <c r="I102" s="7" t="s">
        <v>32</v>
      </c>
      <c r="J102" s="4" t="s">
        <v>62</v>
      </c>
    </row>
    <row r="103" spans="1:10" x14ac:dyDescent="0.25">
      <c r="A103" t="s">
        <v>15</v>
      </c>
      <c r="B103" s="3">
        <v>45569</v>
      </c>
      <c r="C103" s="4">
        <v>83291</v>
      </c>
      <c r="D103" s="4">
        <v>71134.289999999994</v>
      </c>
      <c r="E103" s="4">
        <v>31670.63</v>
      </c>
      <c r="F103" s="4">
        <v>208</v>
      </c>
      <c r="G103" s="4">
        <v>79</v>
      </c>
      <c r="H103" s="4">
        <v>929</v>
      </c>
      <c r="I103" s="7" t="s">
        <v>33</v>
      </c>
      <c r="J103" s="4" t="s">
        <v>62</v>
      </c>
    </row>
    <row r="104" spans="1:10" x14ac:dyDescent="0.25">
      <c r="A104" t="s">
        <v>15</v>
      </c>
      <c r="B104" s="3">
        <v>45570</v>
      </c>
      <c r="C104" s="4">
        <v>95686</v>
      </c>
      <c r="D104" s="4">
        <v>81217.14</v>
      </c>
      <c r="E104" s="4">
        <v>36582.589999999997</v>
      </c>
      <c r="F104" s="4">
        <v>244</v>
      </c>
      <c r="G104" s="4">
        <v>96</v>
      </c>
      <c r="H104" s="4">
        <v>912</v>
      </c>
      <c r="I104" s="7" t="s">
        <v>34</v>
      </c>
      <c r="J104" s="4" t="s">
        <v>62</v>
      </c>
    </row>
    <row r="105" spans="1:10" x14ac:dyDescent="0.25">
      <c r="A105" t="s">
        <v>15</v>
      </c>
      <c r="B105" s="3">
        <v>45571</v>
      </c>
      <c r="C105" s="4">
        <v>124650</v>
      </c>
      <c r="D105" s="4">
        <v>106819.94</v>
      </c>
      <c r="E105" s="4">
        <v>48972.62</v>
      </c>
      <c r="F105" s="4">
        <v>288</v>
      </c>
      <c r="G105" s="4">
        <v>115</v>
      </c>
      <c r="H105" s="4">
        <v>1124</v>
      </c>
      <c r="I105" s="7" t="s">
        <v>35</v>
      </c>
      <c r="J105" s="4" t="s">
        <v>62</v>
      </c>
    </row>
    <row r="106" spans="1:10" x14ac:dyDescent="0.25">
      <c r="A106" t="s">
        <v>15</v>
      </c>
      <c r="B106" s="3">
        <v>45572</v>
      </c>
      <c r="C106" s="4">
        <v>141725</v>
      </c>
      <c r="D106" s="4">
        <v>120432.28</v>
      </c>
      <c r="E106" s="4">
        <v>53888.38</v>
      </c>
      <c r="F106" s="4">
        <v>325</v>
      </c>
      <c r="G106" s="4">
        <v>122</v>
      </c>
      <c r="H106" s="4">
        <v>1126</v>
      </c>
      <c r="I106" s="7" t="s">
        <v>36</v>
      </c>
      <c r="J106" s="4" t="s">
        <v>62</v>
      </c>
    </row>
    <row r="107" spans="1:10" x14ac:dyDescent="0.25">
      <c r="A107" t="s">
        <v>15</v>
      </c>
      <c r="B107" s="3">
        <v>45573</v>
      </c>
      <c r="C107" s="4">
        <v>61672</v>
      </c>
      <c r="D107" s="4">
        <v>52711.24</v>
      </c>
      <c r="E107" s="4">
        <v>23042.400000000001</v>
      </c>
      <c r="F107" s="4">
        <v>156</v>
      </c>
      <c r="G107" s="4">
        <v>64</v>
      </c>
      <c r="H107" s="4">
        <v>759</v>
      </c>
      <c r="I107" s="7" t="s">
        <v>30</v>
      </c>
      <c r="J107" s="4" t="s">
        <v>63</v>
      </c>
    </row>
    <row r="108" spans="1:10" x14ac:dyDescent="0.25">
      <c r="A108" t="s">
        <v>15</v>
      </c>
      <c r="B108" s="3">
        <v>45574</v>
      </c>
      <c r="C108" s="4">
        <v>82872</v>
      </c>
      <c r="D108" s="4">
        <v>70739.600000000006</v>
      </c>
      <c r="E108" s="4">
        <v>31680.53</v>
      </c>
      <c r="F108" s="4">
        <v>205</v>
      </c>
      <c r="G108" s="4">
        <v>64</v>
      </c>
      <c r="H108" s="4">
        <v>775</v>
      </c>
      <c r="I108" s="7" t="s">
        <v>31</v>
      </c>
      <c r="J108" s="4" t="s">
        <v>63</v>
      </c>
    </row>
    <row r="109" spans="1:10" x14ac:dyDescent="0.25">
      <c r="A109" t="s">
        <v>15</v>
      </c>
      <c r="B109" s="3">
        <v>45575</v>
      </c>
      <c r="C109" s="4">
        <v>80699</v>
      </c>
      <c r="D109" s="4">
        <v>68187.789999999994</v>
      </c>
      <c r="E109" s="4">
        <v>27477.11</v>
      </c>
      <c r="F109" s="4">
        <v>175</v>
      </c>
      <c r="G109" s="4">
        <v>84</v>
      </c>
      <c r="H109" s="4">
        <v>865</v>
      </c>
      <c r="I109" s="7" t="s">
        <v>32</v>
      </c>
      <c r="J109" s="4" t="s">
        <v>63</v>
      </c>
    </row>
    <row r="110" spans="1:10" x14ac:dyDescent="0.25">
      <c r="A110" t="s">
        <v>15</v>
      </c>
      <c r="B110" s="3">
        <v>45576</v>
      </c>
      <c r="C110" s="4">
        <v>82410</v>
      </c>
      <c r="D110" s="4">
        <v>69516.31</v>
      </c>
      <c r="E110" s="4">
        <v>34441.79</v>
      </c>
      <c r="F110" s="4">
        <v>218</v>
      </c>
      <c r="G110" s="4">
        <v>95</v>
      </c>
      <c r="H110" s="4">
        <v>874</v>
      </c>
      <c r="I110" s="7" t="s">
        <v>33</v>
      </c>
      <c r="J110" s="4" t="s">
        <v>63</v>
      </c>
    </row>
    <row r="111" spans="1:10" x14ac:dyDescent="0.25">
      <c r="A111" t="s">
        <v>15</v>
      </c>
      <c r="B111" s="3">
        <v>45577</v>
      </c>
      <c r="C111" s="4">
        <v>92048</v>
      </c>
      <c r="D111" s="4">
        <v>77763.06</v>
      </c>
      <c r="E111" s="4">
        <v>32289.39</v>
      </c>
      <c r="F111" s="4">
        <v>210</v>
      </c>
      <c r="G111" s="4">
        <v>80</v>
      </c>
      <c r="H111" s="4">
        <v>826</v>
      </c>
      <c r="I111" s="7" t="s">
        <v>34</v>
      </c>
      <c r="J111" s="4" t="s">
        <v>63</v>
      </c>
    </row>
    <row r="112" spans="1:10" x14ac:dyDescent="0.25">
      <c r="A112" t="s">
        <v>15</v>
      </c>
      <c r="B112" s="3">
        <v>45578</v>
      </c>
      <c r="C112" s="4">
        <v>129843</v>
      </c>
      <c r="D112" s="4">
        <v>110048.22</v>
      </c>
      <c r="E112" s="4">
        <v>46137.27</v>
      </c>
      <c r="F112" s="4">
        <v>257</v>
      </c>
      <c r="G112" s="4">
        <v>112</v>
      </c>
      <c r="H112" s="4">
        <v>951</v>
      </c>
      <c r="I112" s="7" t="s">
        <v>35</v>
      </c>
      <c r="J112" s="4" t="s">
        <v>63</v>
      </c>
    </row>
    <row r="113" spans="1:10" x14ac:dyDescent="0.25">
      <c r="A113" t="s">
        <v>15</v>
      </c>
      <c r="B113" s="3">
        <v>45579</v>
      </c>
      <c r="C113" s="4">
        <v>129429</v>
      </c>
      <c r="D113" s="4">
        <v>110180.12</v>
      </c>
      <c r="E113" s="4">
        <v>46172.49</v>
      </c>
      <c r="F113" s="4">
        <v>290</v>
      </c>
      <c r="G113" s="4">
        <v>118</v>
      </c>
      <c r="H113" s="4">
        <v>936</v>
      </c>
      <c r="I113" s="7" t="s">
        <v>36</v>
      </c>
      <c r="J113" s="4" t="s">
        <v>63</v>
      </c>
    </row>
    <row r="114" spans="1:10" x14ac:dyDescent="0.25">
      <c r="A114" t="s">
        <v>16</v>
      </c>
      <c r="B114" s="3">
        <v>45566</v>
      </c>
      <c r="C114" s="4">
        <v>63933</v>
      </c>
      <c r="D114" s="4">
        <v>54696.77</v>
      </c>
      <c r="E114" s="4">
        <v>27910.78</v>
      </c>
      <c r="F114" s="4">
        <v>209</v>
      </c>
      <c r="G114" s="4">
        <v>63</v>
      </c>
      <c r="H114" s="4">
        <v>431</v>
      </c>
      <c r="I114" s="7" t="s">
        <v>30</v>
      </c>
      <c r="J114" s="4" t="s">
        <v>62</v>
      </c>
    </row>
    <row r="115" spans="1:10" x14ac:dyDescent="0.25">
      <c r="A115" t="s">
        <v>16</v>
      </c>
      <c r="B115" s="3">
        <v>45567</v>
      </c>
      <c r="C115" s="4">
        <v>94041</v>
      </c>
      <c r="D115" s="4">
        <v>79691.88</v>
      </c>
      <c r="E115" s="4">
        <v>38788.74</v>
      </c>
      <c r="F115" s="4">
        <v>213</v>
      </c>
      <c r="G115" s="4">
        <v>67</v>
      </c>
      <c r="H115" s="4">
        <v>464</v>
      </c>
      <c r="I115" s="7" t="s">
        <v>31</v>
      </c>
      <c r="J115" s="4" t="s">
        <v>62</v>
      </c>
    </row>
    <row r="116" spans="1:10" x14ac:dyDescent="0.25">
      <c r="A116" t="s">
        <v>16</v>
      </c>
      <c r="B116" s="3">
        <v>45568</v>
      </c>
      <c r="C116" s="4">
        <v>59881</v>
      </c>
      <c r="D116" s="4">
        <v>51413.71</v>
      </c>
      <c r="E116" s="4">
        <v>23727.96</v>
      </c>
      <c r="F116" s="4">
        <v>156</v>
      </c>
      <c r="G116" s="4">
        <v>54</v>
      </c>
      <c r="H116" s="4">
        <v>456</v>
      </c>
      <c r="I116" s="7" t="s">
        <v>32</v>
      </c>
      <c r="J116" s="4" t="s">
        <v>62</v>
      </c>
    </row>
    <row r="117" spans="1:10" x14ac:dyDescent="0.25">
      <c r="A117" t="s">
        <v>16</v>
      </c>
      <c r="B117" s="3">
        <v>45569</v>
      </c>
      <c r="C117" s="4">
        <v>88033</v>
      </c>
      <c r="D117" s="4">
        <v>74476.259999999995</v>
      </c>
      <c r="E117" s="4">
        <v>33509.39</v>
      </c>
      <c r="F117" s="4">
        <v>229</v>
      </c>
      <c r="G117" s="4">
        <v>61</v>
      </c>
      <c r="H117" s="4">
        <v>411</v>
      </c>
      <c r="I117" s="7" t="s">
        <v>33</v>
      </c>
      <c r="J117" s="4" t="s">
        <v>62</v>
      </c>
    </row>
    <row r="118" spans="1:10" x14ac:dyDescent="0.25">
      <c r="A118" t="s">
        <v>16</v>
      </c>
      <c r="B118" s="3">
        <v>45570</v>
      </c>
      <c r="C118" s="4">
        <v>72997</v>
      </c>
      <c r="D118" s="4">
        <v>61784.56</v>
      </c>
      <c r="E118" s="4">
        <v>29822.880000000001</v>
      </c>
      <c r="F118" s="4">
        <v>160</v>
      </c>
      <c r="G118" s="4">
        <v>55</v>
      </c>
      <c r="H118" s="4">
        <v>381</v>
      </c>
      <c r="I118" s="7" t="s">
        <v>34</v>
      </c>
      <c r="J118" s="4" t="s">
        <v>62</v>
      </c>
    </row>
    <row r="119" spans="1:10" x14ac:dyDescent="0.25">
      <c r="A119" t="s">
        <v>16</v>
      </c>
      <c r="B119" s="3">
        <v>45571</v>
      </c>
      <c r="C119" s="4">
        <v>103922</v>
      </c>
      <c r="D119" s="4">
        <v>87934.8</v>
      </c>
      <c r="E119" s="4">
        <v>41121.82</v>
      </c>
      <c r="F119" s="4">
        <v>246</v>
      </c>
      <c r="G119" s="4">
        <v>78</v>
      </c>
      <c r="H119" s="4">
        <v>565</v>
      </c>
      <c r="I119" s="7" t="s">
        <v>35</v>
      </c>
      <c r="J119" s="4" t="s">
        <v>62</v>
      </c>
    </row>
    <row r="120" spans="1:10" x14ac:dyDescent="0.25">
      <c r="A120" t="s">
        <v>16</v>
      </c>
      <c r="B120" s="3">
        <v>45572</v>
      </c>
      <c r="C120" s="4">
        <v>96383</v>
      </c>
      <c r="D120" s="4">
        <v>82313</v>
      </c>
      <c r="E120" s="4">
        <v>37943.360000000001</v>
      </c>
      <c r="F120" s="4">
        <v>227</v>
      </c>
      <c r="G120" s="4">
        <v>72</v>
      </c>
      <c r="H120" s="4">
        <v>532</v>
      </c>
      <c r="I120" s="7" t="s">
        <v>36</v>
      </c>
      <c r="J120" s="4" t="s">
        <v>62</v>
      </c>
    </row>
    <row r="121" spans="1:10" x14ac:dyDescent="0.25">
      <c r="A121" t="s">
        <v>16</v>
      </c>
      <c r="B121" s="3">
        <v>45573</v>
      </c>
      <c r="C121" s="4">
        <v>95352</v>
      </c>
      <c r="D121" s="4">
        <v>80556.73</v>
      </c>
      <c r="E121" s="4">
        <v>36958.199999999997</v>
      </c>
      <c r="F121" s="4">
        <v>229</v>
      </c>
      <c r="G121" s="4">
        <v>67</v>
      </c>
      <c r="H121" s="4">
        <v>433</v>
      </c>
      <c r="I121" s="7" t="s">
        <v>30</v>
      </c>
      <c r="J121" s="4" t="s">
        <v>63</v>
      </c>
    </row>
    <row r="122" spans="1:10" x14ac:dyDescent="0.25">
      <c r="A122" t="s">
        <v>16</v>
      </c>
      <c r="B122" s="3">
        <v>45574</v>
      </c>
      <c r="C122" s="4">
        <v>92817</v>
      </c>
      <c r="D122" s="4">
        <v>78795.41</v>
      </c>
      <c r="E122" s="4">
        <v>33755.730000000003</v>
      </c>
      <c r="F122" s="4">
        <v>197</v>
      </c>
      <c r="G122" s="4">
        <v>66</v>
      </c>
      <c r="H122" s="4">
        <v>421</v>
      </c>
      <c r="I122" s="7" t="s">
        <v>31</v>
      </c>
      <c r="J122" s="4" t="s">
        <v>63</v>
      </c>
    </row>
    <row r="123" spans="1:10" x14ac:dyDescent="0.25">
      <c r="A123" t="s">
        <v>16</v>
      </c>
      <c r="B123" s="3">
        <v>45575</v>
      </c>
      <c r="C123" s="4">
        <v>75460</v>
      </c>
      <c r="D123" s="4">
        <v>63674.95</v>
      </c>
      <c r="E123" s="4">
        <v>29993.17</v>
      </c>
      <c r="F123" s="4">
        <v>177</v>
      </c>
      <c r="G123" s="4">
        <v>66</v>
      </c>
      <c r="H123" s="4">
        <v>415</v>
      </c>
      <c r="I123" s="7" t="s">
        <v>32</v>
      </c>
      <c r="J123" s="4" t="s">
        <v>63</v>
      </c>
    </row>
    <row r="124" spans="1:10" x14ac:dyDescent="0.25">
      <c r="A124" t="s">
        <v>16</v>
      </c>
      <c r="B124" s="3">
        <v>45576</v>
      </c>
      <c r="C124" s="4">
        <v>70810</v>
      </c>
      <c r="D124" s="4">
        <v>59896.39</v>
      </c>
      <c r="E124" s="4">
        <v>26911.22</v>
      </c>
      <c r="F124" s="4">
        <v>152</v>
      </c>
      <c r="G124" s="4">
        <v>55</v>
      </c>
      <c r="H124" s="4">
        <v>433</v>
      </c>
      <c r="I124" s="7" t="s">
        <v>33</v>
      </c>
      <c r="J124" s="4" t="s">
        <v>63</v>
      </c>
    </row>
    <row r="125" spans="1:10" x14ac:dyDescent="0.25">
      <c r="A125" t="s">
        <v>16</v>
      </c>
      <c r="B125" s="3">
        <v>45577</v>
      </c>
      <c r="C125" s="4">
        <v>80991</v>
      </c>
      <c r="D125" s="4">
        <v>69230.06</v>
      </c>
      <c r="E125" s="4">
        <v>33254.32</v>
      </c>
      <c r="F125" s="4">
        <v>189</v>
      </c>
      <c r="G125" s="4">
        <v>58</v>
      </c>
      <c r="H125" s="4">
        <v>375</v>
      </c>
      <c r="I125" s="7" t="s">
        <v>34</v>
      </c>
      <c r="J125" s="4" t="s">
        <v>63</v>
      </c>
    </row>
    <row r="126" spans="1:10" x14ac:dyDescent="0.25">
      <c r="A126" t="s">
        <v>16</v>
      </c>
      <c r="B126" s="3">
        <v>45578</v>
      </c>
      <c r="C126" s="4">
        <v>60859</v>
      </c>
      <c r="D126" s="4">
        <v>51773.25</v>
      </c>
      <c r="E126" s="4">
        <v>25757.5</v>
      </c>
      <c r="F126" s="4">
        <v>144</v>
      </c>
      <c r="G126" s="4">
        <v>46</v>
      </c>
      <c r="H126" s="4">
        <v>374</v>
      </c>
      <c r="I126" s="7" t="s">
        <v>35</v>
      </c>
      <c r="J126" s="4" t="s">
        <v>63</v>
      </c>
    </row>
    <row r="127" spans="1:10" x14ac:dyDescent="0.25">
      <c r="A127" t="s">
        <v>16</v>
      </c>
      <c r="B127" s="3">
        <v>45579</v>
      </c>
      <c r="C127" s="4">
        <v>93162</v>
      </c>
      <c r="D127" s="4">
        <v>78443.61</v>
      </c>
      <c r="E127" s="4">
        <v>35973.660000000003</v>
      </c>
      <c r="F127" s="4">
        <v>205</v>
      </c>
      <c r="G127" s="4">
        <v>70</v>
      </c>
      <c r="H127" s="4">
        <v>488</v>
      </c>
      <c r="I127" s="7" t="s">
        <v>36</v>
      </c>
      <c r="J127" s="4" t="s">
        <v>63</v>
      </c>
    </row>
    <row r="128" spans="1:10" x14ac:dyDescent="0.25">
      <c r="A128" t="s">
        <v>17</v>
      </c>
      <c r="B128" s="3">
        <v>45566</v>
      </c>
      <c r="C128" s="4">
        <v>116740</v>
      </c>
      <c r="D128" s="4">
        <v>100098.97</v>
      </c>
      <c r="E128" s="4">
        <v>47133.75</v>
      </c>
      <c r="F128" s="4">
        <v>303</v>
      </c>
      <c r="G128" s="4">
        <v>98</v>
      </c>
      <c r="H128" s="4">
        <v>442</v>
      </c>
      <c r="I128" s="7" t="s">
        <v>30</v>
      </c>
      <c r="J128" s="4" t="s">
        <v>62</v>
      </c>
    </row>
    <row r="129" spans="1:10" x14ac:dyDescent="0.25">
      <c r="A129" t="s">
        <v>17</v>
      </c>
      <c r="B129" s="3">
        <v>45567</v>
      </c>
      <c r="C129" s="4">
        <v>91088</v>
      </c>
      <c r="D129" s="4">
        <v>77690.399999999994</v>
      </c>
      <c r="E129" s="4">
        <v>33995.019999999997</v>
      </c>
      <c r="F129" s="4">
        <v>215</v>
      </c>
      <c r="G129" s="4">
        <v>74</v>
      </c>
      <c r="H129" s="4">
        <v>442</v>
      </c>
      <c r="I129" s="7" t="s">
        <v>31</v>
      </c>
      <c r="J129" s="4" t="s">
        <v>62</v>
      </c>
    </row>
    <row r="130" spans="1:10" x14ac:dyDescent="0.25">
      <c r="A130" t="s">
        <v>17</v>
      </c>
      <c r="B130" s="3">
        <v>45568</v>
      </c>
      <c r="C130" s="4">
        <v>96079</v>
      </c>
      <c r="D130" s="4">
        <v>82178</v>
      </c>
      <c r="E130" s="4">
        <v>38336.58</v>
      </c>
      <c r="F130" s="4">
        <v>226</v>
      </c>
      <c r="G130" s="4">
        <v>91</v>
      </c>
      <c r="H130" s="4">
        <v>579</v>
      </c>
      <c r="I130" s="7" t="s">
        <v>32</v>
      </c>
      <c r="J130" s="4" t="s">
        <v>62</v>
      </c>
    </row>
    <row r="131" spans="1:10" x14ac:dyDescent="0.25">
      <c r="A131" t="s">
        <v>17</v>
      </c>
      <c r="B131" s="3">
        <v>45569</v>
      </c>
      <c r="C131" s="4">
        <v>79709</v>
      </c>
      <c r="D131" s="4">
        <v>66907.039999999994</v>
      </c>
      <c r="E131" s="4">
        <v>30753.919999999998</v>
      </c>
      <c r="F131" s="4">
        <v>199</v>
      </c>
      <c r="G131" s="4">
        <v>71</v>
      </c>
      <c r="H131" s="4">
        <v>436</v>
      </c>
      <c r="I131" s="7" t="s">
        <v>33</v>
      </c>
      <c r="J131" s="4" t="s">
        <v>62</v>
      </c>
    </row>
    <row r="132" spans="1:10" x14ac:dyDescent="0.25">
      <c r="A132" t="s">
        <v>17</v>
      </c>
      <c r="B132" s="3">
        <v>45570</v>
      </c>
      <c r="C132" s="4">
        <v>90338</v>
      </c>
      <c r="D132" s="4">
        <v>76615.539999999994</v>
      </c>
      <c r="E132" s="4">
        <v>34251.96</v>
      </c>
      <c r="F132" s="4">
        <v>207</v>
      </c>
      <c r="G132" s="4">
        <v>71</v>
      </c>
      <c r="H132" s="4">
        <v>496</v>
      </c>
      <c r="I132" s="7" t="s">
        <v>34</v>
      </c>
      <c r="J132" s="4" t="s">
        <v>62</v>
      </c>
    </row>
    <row r="133" spans="1:10" x14ac:dyDescent="0.25">
      <c r="A133" t="s">
        <v>17</v>
      </c>
      <c r="B133" s="3">
        <v>45571</v>
      </c>
      <c r="C133" s="4">
        <v>92522</v>
      </c>
      <c r="D133" s="4">
        <v>78539.960000000006</v>
      </c>
      <c r="E133" s="4">
        <v>36234.639999999999</v>
      </c>
      <c r="F133" s="4">
        <v>192</v>
      </c>
      <c r="G133" s="4">
        <v>74</v>
      </c>
      <c r="H133" s="4">
        <v>503</v>
      </c>
      <c r="I133" s="7" t="s">
        <v>35</v>
      </c>
      <c r="J133" s="4" t="s">
        <v>62</v>
      </c>
    </row>
    <row r="134" spans="1:10" x14ac:dyDescent="0.25">
      <c r="A134" t="s">
        <v>17</v>
      </c>
      <c r="B134" s="3">
        <v>45572</v>
      </c>
      <c r="C134" s="4">
        <v>107053</v>
      </c>
      <c r="D134" s="4">
        <v>91566.22</v>
      </c>
      <c r="E134" s="4">
        <v>40089.14</v>
      </c>
      <c r="F134" s="4">
        <v>206</v>
      </c>
      <c r="G134" s="4">
        <v>78</v>
      </c>
      <c r="H134" s="4">
        <v>523</v>
      </c>
      <c r="I134" s="7" t="s">
        <v>36</v>
      </c>
      <c r="J134" s="4" t="s">
        <v>62</v>
      </c>
    </row>
    <row r="135" spans="1:10" x14ac:dyDescent="0.25">
      <c r="A135" t="s">
        <v>17</v>
      </c>
      <c r="B135" s="3">
        <v>45573</v>
      </c>
      <c r="C135" s="4">
        <v>70942</v>
      </c>
      <c r="D135" s="4">
        <v>60734.83</v>
      </c>
      <c r="E135" s="4">
        <v>28709.78</v>
      </c>
      <c r="F135" s="4">
        <v>193</v>
      </c>
      <c r="G135" s="4">
        <v>72</v>
      </c>
      <c r="H135" s="4">
        <v>474</v>
      </c>
      <c r="I135" s="7" t="s">
        <v>30</v>
      </c>
      <c r="J135" s="4" t="s">
        <v>63</v>
      </c>
    </row>
    <row r="136" spans="1:10" x14ac:dyDescent="0.25">
      <c r="A136" t="s">
        <v>17</v>
      </c>
      <c r="B136" s="3">
        <v>45574</v>
      </c>
      <c r="C136" s="4">
        <v>74091</v>
      </c>
      <c r="D136" s="4">
        <v>62430.84</v>
      </c>
      <c r="E136" s="4">
        <v>29309.56</v>
      </c>
      <c r="F136" s="4">
        <v>178</v>
      </c>
      <c r="G136" s="4">
        <v>72</v>
      </c>
      <c r="H136" s="4">
        <v>438</v>
      </c>
      <c r="I136" s="7" t="s">
        <v>31</v>
      </c>
      <c r="J136" s="4" t="s">
        <v>63</v>
      </c>
    </row>
    <row r="137" spans="1:10" x14ac:dyDescent="0.25">
      <c r="A137" t="s">
        <v>17</v>
      </c>
      <c r="B137" s="3">
        <v>45575</v>
      </c>
      <c r="C137" s="4">
        <v>111737</v>
      </c>
      <c r="D137" s="4">
        <v>94022.98</v>
      </c>
      <c r="E137" s="4">
        <v>42366.45</v>
      </c>
      <c r="F137" s="4">
        <v>242</v>
      </c>
      <c r="G137" s="4">
        <v>88</v>
      </c>
      <c r="H137" s="4">
        <v>506</v>
      </c>
      <c r="I137" s="7" t="s">
        <v>32</v>
      </c>
      <c r="J137" s="4" t="s">
        <v>63</v>
      </c>
    </row>
    <row r="138" spans="1:10" x14ac:dyDescent="0.25">
      <c r="A138" t="s">
        <v>17</v>
      </c>
      <c r="B138" s="3">
        <v>45576</v>
      </c>
      <c r="C138" s="4">
        <v>102675</v>
      </c>
      <c r="D138" s="4">
        <v>87705.600000000006</v>
      </c>
      <c r="E138" s="4">
        <v>38299.57</v>
      </c>
      <c r="F138" s="4">
        <v>235</v>
      </c>
      <c r="G138" s="4">
        <v>89</v>
      </c>
      <c r="H138" s="4">
        <v>513</v>
      </c>
      <c r="I138" s="7" t="s">
        <v>33</v>
      </c>
      <c r="J138" s="4" t="s">
        <v>63</v>
      </c>
    </row>
    <row r="139" spans="1:10" x14ac:dyDescent="0.25">
      <c r="A139" t="s">
        <v>17</v>
      </c>
      <c r="B139" s="3">
        <v>45577</v>
      </c>
      <c r="C139" s="4">
        <v>83579</v>
      </c>
      <c r="D139" s="4">
        <v>70641.350000000006</v>
      </c>
      <c r="E139" s="4">
        <v>31512.23</v>
      </c>
      <c r="F139" s="4">
        <v>199</v>
      </c>
      <c r="G139" s="4">
        <v>74</v>
      </c>
      <c r="H139" s="4">
        <v>492</v>
      </c>
      <c r="I139" s="7" t="s">
        <v>34</v>
      </c>
      <c r="J139" s="4" t="s">
        <v>63</v>
      </c>
    </row>
    <row r="140" spans="1:10" x14ac:dyDescent="0.25">
      <c r="A140" t="s">
        <v>17</v>
      </c>
      <c r="B140" s="3">
        <v>45578</v>
      </c>
      <c r="C140" s="4">
        <v>94105</v>
      </c>
      <c r="D140" s="4">
        <v>79608.52</v>
      </c>
      <c r="E140" s="4">
        <v>35881.01</v>
      </c>
      <c r="F140" s="4">
        <v>204</v>
      </c>
      <c r="G140" s="4">
        <v>79</v>
      </c>
      <c r="H140" s="4">
        <v>458</v>
      </c>
      <c r="I140" s="7" t="s">
        <v>35</v>
      </c>
      <c r="J140" s="4" t="s">
        <v>63</v>
      </c>
    </row>
    <row r="141" spans="1:10" x14ac:dyDescent="0.25">
      <c r="A141" t="s">
        <v>17</v>
      </c>
      <c r="B141" s="3">
        <v>45579</v>
      </c>
      <c r="C141" s="4">
        <v>114799</v>
      </c>
      <c r="D141" s="4">
        <v>96343.41</v>
      </c>
      <c r="E141" s="4">
        <v>42070</v>
      </c>
      <c r="F141" s="4">
        <v>233</v>
      </c>
      <c r="G141" s="4">
        <v>89</v>
      </c>
      <c r="H141" s="4">
        <v>492</v>
      </c>
      <c r="I141" s="7" t="s">
        <v>36</v>
      </c>
      <c r="J141" s="4" t="s">
        <v>63</v>
      </c>
    </row>
    <row r="142" spans="1:10" x14ac:dyDescent="0.25">
      <c r="A142" t="s">
        <v>18</v>
      </c>
      <c r="B142" s="3">
        <v>45566</v>
      </c>
      <c r="C142" s="4">
        <v>126286</v>
      </c>
      <c r="D142" s="4">
        <v>107900.81</v>
      </c>
      <c r="E142" s="4">
        <v>46040.81</v>
      </c>
      <c r="F142" s="4">
        <v>298</v>
      </c>
      <c r="G142" s="4">
        <v>103</v>
      </c>
      <c r="H142" s="4">
        <v>894</v>
      </c>
      <c r="I142" s="7" t="s">
        <v>30</v>
      </c>
      <c r="J142" s="4" t="s">
        <v>62</v>
      </c>
    </row>
    <row r="143" spans="1:10" x14ac:dyDescent="0.25">
      <c r="A143" t="s">
        <v>18</v>
      </c>
      <c r="B143" s="3">
        <v>45567</v>
      </c>
      <c r="C143" s="4">
        <v>97624</v>
      </c>
      <c r="D143" s="4">
        <v>83102.33</v>
      </c>
      <c r="E143" s="4">
        <v>37545.339999999997</v>
      </c>
      <c r="F143" s="4">
        <v>253</v>
      </c>
      <c r="G143" s="4">
        <v>84</v>
      </c>
      <c r="H143" s="4">
        <v>815</v>
      </c>
      <c r="I143" s="7" t="s">
        <v>31</v>
      </c>
      <c r="J143" s="4" t="s">
        <v>62</v>
      </c>
    </row>
    <row r="144" spans="1:10" x14ac:dyDescent="0.25">
      <c r="A144" t="s">
        <v>18</v>
      </c>
      <c r="B144" s="3">
        <v>45568</v>
      </c>
      <c r="C144" s="4">
        <v>132175</v>
      </c>
      <c r="D144" s="4">
        <v>112236.68</v>
      </c>
      <c r="E144" s="4">
        <v>48900.2</v>
      </c>
      <c r="F144" s="4">
        <v>288</v>
      </c>
      <c r="G144" s="4">
        <v>111</v>
      </c>
      <c r="H144" s="4">
        <v>875</v>
      </c>
      <c r="I144" s="7" t="s">
        <v>32</v>
      </c>
      <c r="J144" s="4" t="s">
        <v>62</v>
      </c>
    </row>
    <row r="145" spans="1:10" x14ac:dyDescent="0.25">
      <c r="A145" t="s">
        <v>18</v>
      </c>
      <c r="B145" s="3">
        <v>45569</v>
      </c>
      <c r="C145" s="4">
        <v>126637</v>
      </c>
      <c r="D145" s="4">
        <v>107605.1</v>
      </c>
      <c r="E145" s="4">
        <v>47996.43</v>
      </c>
      <c r="F145" s="4">
        <v>284</v>
      </c>
      <c r="G145" s="4">
        <v>99</v>
      </c>
      <c r="H145" s="4">
        <v>836</v>
      </c>
      <c r="I145" s="7" t="s">
        <v>33</v>
      </c>
      <c r="J145" s="4" t="s">
        <v>62</v>
      </c>
    </row>
    <row r="146" spans="1:10" x14ac:dyDescent="0.25">
      <c r="A146" t="s">
        <v>18</v>
      </c>
      <c r="B146" s="3">
        <v>45570</v>
      </c>
      <c r="C146" s="4">
        <v>126259</v>
      </c>
      <c r="D146" s="4">
        <v>107462.54</v>
      </c>
      <c r="E146" s="4">
        <v>50515.68</v>
      </c>
      <c r="F146" s="4">
        <v>262</v>
      </c>
      <c r="G146" s="4">
        <v>105</v>
      </c>
      <c r="H146" s="4">
        <v>844</v>
      </c>
      <c r="I146" s="7" t="s">
        <v>34</v>
      </c>
      <c r="J146" s="4" t="s">
        <v>62</v>
      </c>
    </row>
    <row r="147" spans="1:10" x14ac:dyDescent="0.25">
      <c r="A147" t="s">
        <v>18</v>
      </c>
      <c r="B147" s="3">
        <v>45571</v>
      </c>
      <c r="C147" s="4">
        <v>223943</v>
      </c>
      <c r="D147" s="4">
        <v>191874.84</v>
      </c>
      <c r="E147" s="4">
        <v>80907.38</v>
      </c>
      <c r="F147" s="4">
        <v>391</v>
      </c>
      <c r="G147" s="4">
        <v>134</v>
      </c>
      <c r="H147" s="4">
        <v>1070</v>
      </c>
      <c r="I147" s="7" t="s">
        <v>35</v>
      </c>
      <c r="J147" s="4" t="s">
        <v>62</v>
      </c>
    </row>
    <row r="148" spans="1:10" x14ac:dyDescent="0.25">
      <c r="A148" t="s">
        <v>18</v>
      </c>
      <c r="B148" s="3">
        <v>45572</v>
      </c>
      <c r="C148" s="4">
        <v>210714</v>
      </c>
      <c r="D148" s="4">
        <v>178665.22</v>
      </c>
      <c r="E148" s="4">
        <v>75521.55</v>
      </c>
      <c r="F148" s="4">
        <v>410</v>
      </c>
      <c r="G148" s="4">
        <v>147</v>
      </c>
      <c r="H148" s="4">
        <v>1176</v>
      </c>
      <c r="I148" s="7" t="s">
        <v>36</v>
      </c>
      <c r="J148" s="4" t="s">
        <v>62</v>
      </c>
    </row>
    <row r="149" spans="1:10" x14ac:dyDescent="0.25">
      <c r="A149" t="s">
        <v>18</v>
      </c>
      <c r="B149" s="3">
        <v>45573</v>
      </c>
      <c r="C149" s="4">
        <v>113778</v>
      </c>
      <c r="D149" s="4">
        <v>96523.16</v>
      </c>
      <c r="E149" s="4">
        <v>41342.120000000003</v>
      </c>
      <c r="F149" s="4">
        <v>216</v>
      </c>
      <c r="G149" s="4">
        <v>73</v>
      </c>
      <c r="H149" s="4">
        <v>723</v>
      </c>
      <c r="I149" s="7" t="s">
        <v>30</v>
      </c>
      <c r="J149" s="4" t="s">
        <v>63</v>
      </c>
    </row>
    <row r="150" spans="1:10" x14ac:dyDescent="0.25">
      <c r="A150" t="s">
        <v>18</v>
      </c>
      <c r="B150" s="3">
        <v>45574</v>
      </c>
      <c r="C150" s="4">
        <v>135136</v>
      </c>
      <c r="D150" s="4">
        <v>114694.6</v>
      </c>
      <c r="E150" s="4">
        <v>48666.71</v>
      </c>
      <c r="F150" s="4">
        <v>224</v>
      </c>
      <c r="G150" s="4">
        <v>81</v>
      </c>
      <c r="H150" s="4">
        <v>789</v>
      </c>
      <c r="I150" s="7" t="s">
        <v>31</v>
      </c>
      <c r="J150" s="4" t="s">
        <v>63</v>
      </c>
    </row>
    <row r="151" spans="1:10" x14ac:dyDescent="0.25">
      <c r="A151" t="s">
        <v>18</v>
      </c>
      <c r="B151" s="3">
        <v>45575</v>
      </c>
      <c r="C151" s="4">
        <v>138144</v>
      </c>
      <c r="D151" s="4">
        <v>116888.99</v>
      </c>
      <c r="E151" s="4">
        <v>50626.95</v>
      </c>
      <c r="F151" s="4">
        <v>244</v>
      </c>
      <c r="G151" s="4">
        <v>94</v>
      </c>
      <c r="H151" s="4">
        <v>789</v>
      </c>
      <c r="I151" s="7" t="s">
        <v>32</v>
      </c>
      <c r="J151" s="4" t="s">
        <v>63</v>
      </c>
    </row>
    <row r="152" spans="1:10" x14ac:dyDescent="0.25">
      <c r="A152" t="s">
        <v>18</v>
      </c>
      <c r="B152" s="3">
        <v>45576</v>
      </c>
      <c r="C152" s="4">
        <v>144260</v>
      </c>
      <c r="D152" s="4">
        <v>122447.67</v>
      </c>
      <c r="E152" s="4">
        <v>53776.43</v>
      </c>
      <c r="F152" s="4">
        <v>288</v>
      </c>
      <c r="G152" s="4">
        <v>99</v>
      </c>
      <c r="H152" s="4">
        <v>766</v>
      </c>
      <c r="I152" s="7" t="s">
        <v>33</v>
      </c>
      <c r="J152" s="4" t="s">
        <v>63</v>
      </c>
    </row>
    <row r="153" spans="1:10" x14ac:dyDescent="0.25">
      <c r="A153" t="s">
        <v>18</v>
      </c>
      <c r="B153" s="3">
        <v>45577</v>
      </c>
      <c r="C153" s="4">
        <v>105102</v>
      </c>
      <c r="D153" s="4">
        <v>88273.22</v>
      </c>
      <c r="E153" s="4">
        <v>37103.19</v>
      </c>
      <c r="F153" s="4">
        <v>185</v>
      </c>
      <c r="G153" s="4">
        <v>82</v>
      </c>
      <c r="H153" s="4">
        <v>771</v>
      </c>
      <c r="I153" s="7" t="s">
        <v>34</v>
      </c>
      <c r="J153" s="4" t="s">
        <v>63</v>
      </c>
    </row>
    <row r="154" spans="1:10" x14ac:dyDescent="0.25">
      <c r="A154" t="s">
        <v>18</v>
      </c>
      <c r="B154" s="3">
        <v>45578</v>
      </c>
      <c r="C154" s="4">
        <v>159420</v>
      </c>
      <c r="D154" s="4">
        <v>135446.87</v>
      </c>
      <c r="E154" s="4">
        <v>56664</v>
      </c>
      <c r="F154" s="4">
        <v>312</v>
      </c>
      <c r="G154" s="4">
        <v>121</v>
      </c>
      <c r="H154" s="4">
        <v>1022</v>
      </c>
      <c r="I154" s="7" t="s">
        <v>35</v>
      </c>
      <c r="J154" s="4" t="s">
        <v>63</v>
      </c>
    </row>
    <row r="155" spans="1:10" x14ac:dyDescent="0.25">
      <c r="A155" t="s">
        <v>18</v>
      </c>
      <c r="B155" s="3">
        <v>45579</v>
      </c>
      <c r="C155" s="4">
        <v>135303</v>
      </c>
      <c r="D155" s="4">
        <v>114130.58</v>
      </c>
      <c r="E155" s="4">
        <v>49859.43</v>
      </c>
      <c r="F155" s="4">
        <v>273</v>
      </c>
      <c r="G155" s="4">
        <v>112</v>
      </c>
      <c r="H155" s="4">
        <v>1022</v>
      </c>
      <c r="I155" s="7" t="s">
        <v>36</v>
      </c>
      <c r="J155" s="4" t="s">
        <v>63</v>
      </c>
    </row>
    <row r="156" spans="1:10" x14ac:dyDescent="0.25">
      <c r="A156" t="s">
        <v>19</v>
      </c>
      <c r="B156" s="3">
        <v>45566</v>
      </c>
      <c r="C156" s="4">
        <v>134476</v>
      </c>
      <c r="D156" s="4">
        <v>113758.32</v>
      </c>
      <c r="E156" s="4">
        <v>56399.99</v>
      </c>
      <c r="F156" s="4">
        <v>326</v>
      </c>
      <c r="G156" s="4">
        <v>120</v>
      </c>
      <c r="H156" s="4">
        <v>1242</v>
      </c>
      <c r="I156" s="7" t="s">
        <v>30</v>
      </c>
      <c r="J156" s="4" t="s">
        <v>62</v>
      </c>
    </row>
    <row r="157" spans="1:10" x14ac:dyDescent="0.25">
      <c r="A157" t="s">
        <v>19</v>
      </c>
      <c r="B157" s="3">
        <v>45567</v>
      </c>
      <c r="C157" s="4">
        <v>196858</v>
      </c>
      <c r="D157" s="4">
        <v>168491.92</v>
      </c>
      <c r="E157" s="4">
        <v>78180.02</v>
      </c>
      <c r="F157" s="4">
        <v>448</v>
      </c>
      <c r="G157" s="4">
        <v>120</v>
      </c>
      <c r="H157" s="4">
        <v>1232</v>
      </c>
      <c r="I157" s="7" t="s">
        <v>31</v>
      </c>
      <c r="J157" s="4" t="s">
        <v>62</v>
      </c>
    </row>
    <row r="158" spans="1:10" x14ac:dyDescent="0.25">
      <c r="A158" t="s">
        <v>19</v>
      </c>
      <c r="B158" s="3">
        <v>45568</v>
      </c>
      <c r="C158" s="4">
        <v>121190</v>
      </c>
      <c r="D158" s="4">
        <v>103249.74</v>
      </c>
      <c r="E158" s="4">
        <v>46006.89</v>
      </c>
      <c r="F158" s="4">
        <v>252</v>
      </c>
      <c r="G158" s="4">
        <v>118</v>
      </c>
      <c r="H158" s="4">
        <v>1082</v>
      </c>
      <c r="I158" s="7" t="s">
        <v>32</v>
      </c>
      <c r="J158" s="4" t="s">
        <v>62</v>
      </c>
    </row>
    <row r="159" spans="1:10" x14ac:dyDescent="0.25">
      <c r="A159" t="s">
        <v>19</v>
      </c>
      <c r="B159" s="3">
        <v>45569</v>
      </c>
      <c r="C159" s="4">
        <v>144016</v>
      </c>
      <c r="D159" s="4">
        <v>123947.53</v>
      </c>
      <c r="E159" s="4">
        <v>57493.24</v>
      </c>
      <c r="F159" s="4">
        <v>307</v>
      </c>
      <c r="G159" s="4">
        <v>104</v>
      </c>
      <c r="H159" s="4">
        <v>1247</v>
      </c>
      <c r="I159" s="7" t="s">
        <v>33</v>
      </c>
      <c r="J159" s="4" t="s">
        <v>62</v>
      </c>
    </row>
    <row r="160" spans="1:10" x14ac:dyDescent="0.25">
      <c r="A160" t="s">
        <v>19</v>
      </c>
      <c r="B160" s="3">
        <v>45570</v>
      </c>
      <c r="C160" s="4">
        <v>128587</v>
      </c>
      <c r="D160" s="4">
        <v>109428.93</v>
      </c>
      <c r="E160" s="4">
        <v>50299.72</v>
      </c>
      <c r="F160" s="4">
        <v>282</v>
      </c>
      <c r="G160" s="4">
        <v>101</v>
      </c>
      <c r="H160" s="4">
        <v>1164</v>
      </c>
      <c r="I160" s="7" t="s">
        <v>34</v>
      </c>
      <c r="J160" s="4" t="s">
        <v>62</v>
      </c>
    </row>
    <row r="161" spans="1:10" x14ac:dyDescent="0.25">
      <c r="A161" t="s">
        <v>19</v>
      </c>
      <c r="B161" s="3">
        <v>45571</v>
      </c>
      <c r="C161" s="4">
        <v>219599</v>
      </c>
      <c r="D161" s="4">
        <v>186810.02</v>
      </c>
      <c r="E161" s="4">
        <v>85490.57</v>
      </c>
      <c r="F161" s="4">
        <v>485</v>
      </c>
      <c r="G161" s="4">
        <v>153</v>
      </c>
      <c r="H161" s="4">
        <v>1376</v>
      </c>
      <c r="I161" s="7" t="s">
        <v>35</v>
      </c>
      <c r="J161" s="4" t="s">
        <v>62</v>
      </c>
    </row>
    <row r="162" spans="1:10" x14ac:dyDescent="0.25">
      <c r="A162" t="s">
        <v>19</v>
      </c>
      <c r="B162" s="3">
        <v>45572</v>
      </c>
      <c r="C162" s="4">
        <v>189334</v>
      </c>
      <c r="D162" s="4">
        <v>162145.38</v>
      </c>
      <c r="E162" s="4">
        <v>72090.820000000007</v>
      </c>
      <c r="F162" s="4">
        <v>379</v>
      </c>
      <c r="G162" s="4">
        <v>128</v>
      </c>
      <c r="H162" s="4">
        <v>1507</v>
      </c>
      <c r="I162" s="7" t="s">
        <v>36</v>
      </c>
      <c r="J162" s="4" t="s">
        <v>62</v>
      </c>
    </row>
    <row r="163" spans="1:10" x14ac:dyDescent="0.25">
      <c r="A163" t="s">
        <v>19</v>
      </c>
      <c r="B163" s="3">
        <v>45573</v>
      </c>
      <c r="C163" s="4">
        <v>101181</v>
      </c>
      <c r="D163" s="4">
        <v>85942.7</v>
      </c>
      <c r="E163" s="4">
        <v>37178.43</v>
      </c>
      <c r="F163" s="4">
        <v>189</v>
      </c>
      <c r="G163" s="4">
        <v>72</v>
      </c>
      <c r="H163" s="4">
        <v>1025</v>
      </c>
      <c r="I163" s="7" t="s">
        <v>30</v>
      </c>
      <c r="J163" s="4" t="s">
        <v>63</v>
      </c>
    </row>
    <row r="164" spans="1:10" x14ac:dyDescent="0.25">
      <c r="A164" t="s">
        <v>19</v>
      </c>
      <c r="B164" s="3">
        <v>45574</v>
      </c>
      <c r="C164" s="4">
        <v>99824</v>
      </c>
      <c r="D164" s="4">
        <v>84972.29</v>
      </c>
      <c r="E164" s="4">
        <v>41069.300000000003</v>
      </c>
      <c r="F164" s="4">
        <v>271</v>
      </c>
      <c r="G164" s="4">
        <v>94</v>
      </c>
      <c r="H164" s="4">
        <v>1103</v>
      </c>
      <c r="I164" s="7" t="s">
        <v>31</v>
      </c>
      <c r="J164" s="4" t="s">
        <v>63</v>
      </c>
    </row>
    <row r="165" spans="1:10" x14ac:dyDescent="0.25">
      <c r="A165" t="s">
        <v>19</v>
      </c>
      <c r="B165" s="3">
        <v>45575</v>
      </c>
      <c r="C165" s="4">
        <v>102249</v>
      </c>
      <c r="D165" s="4">
        <v>86967.48</v>
      </c>
      <c r="E165" s="4">
        <v>41160.49</v>
      </c>
      <c r="F165" s="4">
        <v>214</v>
      </c>
      <c r="G165" s="4">
        <v>74</v>
      </c>
      <c r="H165" s="4">
        <v>1118</v>
      </c>
      <c r="I165" s="7" t="s">
        <v>32</v>
      </c>
      <c r="J165" s="4" t="s">
        <v>63</v>
      </c>
    </row>
    <row r="166" spans="1:10" x14ac:dyDescent="0.25">
      <c r="A166" t="s">
        <v>19</v>
      </c>
      <c r="B166" s="3">
        <v>45576</v>
      </c>
      <c r="C166" s="4">
        <v>81724</v>
      </c>
      <c r="D166" s="4">
        <v>69618</v>
      </c>
      <c r="E166" s="4">
        <v>32688.04</v>
      </c>
      <c r="F166" s="4">
        <v>168</v>
      </c>
      <c r="G166" s="4">
        <v>70</v>
      </c>
      <c r="H166" s="4">
        <v>1128</v>
      </c>
      <c r="I166" s="7" t="s">
        <v>33</v>
      </c>
      <c r="J166" s="4" t="s">
        <v>63</v>
      </c>
    </row>
    <row r="167" spans="1:10" x14ac:dyDescent="0.25">
      <c r="A167" t="s">
        <v>19</v>
      </c>
      <c r="B167" s="3">
        <v>45577</v>
      </c>
      <c r="C167" s="4">
        <v>107803</v>
      </c>
      <c r="D167" s="4">
        <v>91754.82</v>
      </c>
      <c r="E167" s="4">
        <v>44369.99</v>
      </c>
      <c r="F167" s="4">
        <v>240</v>
      </c>
      <c r="G167" s="4">
        <v>102</v>
      </c>
      <c r="H167" s="4">
        <v>1104</v>
      </c>
      <c r="I167" s="7" t="s">
        <v>34</v>
      </c>
      <c r="J167" s="4" t="s">
        <v>63</v>
      </c>
    </row>
    <row r="168" spans="1:10" x14ac:dyDescent="0.25">
      <c r="A168" t="s">
        <v>19</v>
      </c>
      <c r="B168" s="3">
        <v>45578</v>
      </c>
      <c r="C168" s="4">
        <v>199266</v>
      </c>
      <c r="D168" s="4">
        <v>169689.22</v>
      </c>
      <c r="E168" s="4">
        <v>74215.710000000006</v>
      </c>
      <c r="F168" s="4">
        <v>404</v>
      </c>
      <c r="G168" s="4">
        <v>153</v>
      </c>
      <c r="H168" s="4">
        <v>1487</v>
      </c>
      <c r="I168" s="7" t="s">
        <v>35</v>
      </c>
      <c r="J168" s="4" t="s">
        <v>63</v>
      </c>
    </row>
    <row r="169" spans="1:10" x14ac:dyDescent="0.25">
      <c r="A169" t="s">
        <v>19</v>
      </c>
      <c r="B169" s="3">
        <v>45579</v>
      </c>
      <c r="C169" s="4">
        <v>173915</v>
      </c>
      <c r="D169" s="4">
        <v>149208.91</v>
      </c>
      <c r="E169" s="4">
        <v>70115.78</v>
      </c>
      <c r="F169" s="4">
        <v>367</v>
      </c>
      <c r="G169" s="4">
        <v>126</v>
      </c>
      <c r="H169" s="4">
        <v>1316</v>
      </c>
      <c r="I169" s="7" t="s">
        <v>36</v>
      </c>
      <c r="J169" s="4" t="s">
        <v>63</v>
      </c>
    </row>
    <row r="170" spans="1:10" x14ac:dyDescent="0.25">
      <c r="A170" t="s">
        <v>20</v>
      </c>
      <c r="B170" s="3">
        <v>45566</v>
      </c>
      <c r="C170" s="4">
        <v>103367</v>
      </c>
      <c r="D170" s="4">
        <v>88397.48</v>
      </c>
      <c r="E170" s="4">
        <v>38012.81</v>
      </c>
      <c r="F170" s="4">
        <v>235</v>
      </c>
      <c r="G170" s="4">
        <v>74</v>
      </c>
      <c r="H170" s="4">
        <v>565</v>
      </c>
      <c r="I170" s="7" t="s">
        <v>30</v>
      </c>
      <c r="J170" s="4" t="s">
        <v>62</v>
      </c>
    </row>
    <row r="171" spans="1:10" x14ac:dyDescent="0.25">
      <c r="A171" t="s">
        <v>20</v>
      </c>
      <c r="B171" s="3">
        <v>45567</v>
      </c>
      <c r="C171" s="4">
        <v>80499</v>
      </c>
      <c r="D171" s="4">
        <v>68424.539999999994</v>
      </c>
      <c r="E171" s="4">
        <v>31455.24</v>
      </c>
      <c r="F171" s="4">
        <v>205</v>
      </c>
      <c r="G171" s="4">
        <v>75</v>
      </c>
      <c r="H171" s="4">
        <v>620</v>
      </c>
      <c r="I171" s="7" t="s">
        <v>31</v>
      </c>
      <c r="J171" s="4" t="s">
        <v>62</v>
      </c>
    </row>
    <row r="172" spans="1:10" x14ac:dyDescent="0.25">
      <c r="A172" t="s">
        <v>20</v>
      </c>
      <c r="B172" s="3">
        <v>45568</v>
      </c>
      <c r="C172" s="4">
        <v>74680</v>
      </c>
      <c r="D172" s="4">
        <v>63855.25</v>
      </c>
      <c r="E172" s="4">
        <v>31305.09</v>
      </c>
      <c r="F172" s="4">
        <v>231</v>
      </c>
      <c r="G172" s="4">
        <v>79</v>
      </c>
      <c r="H172" s="4">
        <v>608</v>
      </c>
      <c r="I172" s="7" t="s">
        <v>32</v>
      </c>
      <c r="J172" s="4" t="s">
        <v>62</v>
      </c>
    </row>
    <row r="173" spans="1:10" x14ac:dyDescent="0.25">
      <c r="A173" t="s">
        <v>20</v>
      </c>
      <c r="B173" s="3">
        <v>45569</v>
      </c>
      <c r="C173" s="4">
        <v>82628</v>
      </c>
      <c r="D173" s="4">
        <v>70807.399999999994</v>
      </c>
      <c r="E173" s="4">
        <v>32660.82</v>
      </c>
      <c r="F173" s="4">
        <v>181</v>
      </c>
      <c r="G173" s="4">
        <v>68</v>
      </c>
      <c r="H173" s="4">
        <v>523</v>
      </c>
      <c r="I173" s="7" t="s">
        <v>33</v>
      </c>
      <c r="J173" s="4" t="s">
        <v>62</v>
      </c>
    </row>
    <row r="174" spans="1:10" x14ac:dyDescent="0.25">
      <c r="A174" t="s">
        <v>20</v>
      </c>
      <c r="B174" s="3">
        <v>45570</v>
      </c>
      <c r="C174" s="4">
        <v>98052</v>
      </c>
      <c r="D174" s="4">
        <v>84351.34</v>
      </c>
      <c r="E174" s="4">
        <v>38283.879999999997</v>
      </c>
      <c r="F174" s="4">
        <v>237</v>
      </c>
      <c r="G174" s="4">
        <v>66</v>
      </c>
      <c r="H174" s="4">
        <v>586</v>
      </c>
      <c r="I174" s="7" t="s">
        <v>34</v>
      </c>
      <c r="J174" s="4" t="s">
        <v>62</v>
      </c>
    </row>
    <row r="175" spans="1:10" x14ac:dyDescent="0.25">
      <c r="A175" t="s">
        <v>20</v>
      </c>
      <c r="B175" s="3">
        <v>45571</v>
      </c>
      <c r="C175" s="4">
        <v>96493</v>
      </c>
      <c r="D175" s="4">
        <v>81391.149999999994</v>
      </c>
      <c r="E175" s="4">
        <v>35356.230000000003</v>
      </c>
      <c r="F175" s="4">
        <v>205</v>
      </c>
      <c r="G175" s="4">
        <v>82</v>
      </c>
      <c r="H175" s="4">
        <v>631</v>
      </c>
      <c r="I175" s="7" t="s">
        <v>35</v>
      </c>
      <c r="J175" s="4" t="s">
        <v>62</v>
      </c>
    </row>
    <row r="176" spans="1:10" x14ac:dyDescent="0.25">
      <c r="A176" t="s">
        <v>20</v>
      </c>
      <c r="B176" s="3">
        <v>45572</v>
      </c>
      <c r="C176" s="4">
        <v>97566</v>
      </c>
      <c r="D176" s="4">
        <v>83081.77</v>
      </c>
      <c r="E176" s="4">
        <v>36735.81</v>
      </c>
      <c r="F176" s="4">
        <v>245</v>
      </c>
      <c r="G176" s="4">
        <v>97</v>
      </c>
      <c r="H176" s="4">
        <v>708</v>
      </c>
      <c r="I176" s="7" t="s">
        <v>36</v>
      </c>
      <c r="J176" s="4" t="s">
        <v>62</v>
      </c>
    </row>
    <row r="177" spans="1:10" x14ac:dyDescent="0.25">
      <c r="A177" t="s">
        <v>20</v>
      </c>
      <c r="B177" s="3">
        <v>45573</v>
      </c>
      <c r="C177" s="4">
        <v>95249</v>
      </c>
      <c r="D177" s="4">
        <v>81222.320000000007</v>
      </c>
      <c r="E177" s="4">
        <v>37775.550000000003</v>
      </c>
      <c r="F177" s="4">
        <v>242</v>
      </c>
      <c r="G177" s="4">
        <v>80</v>
      </c>
      <c r="H177" s="4">
        <v>565</v>
      </c>
      <c r="I177" s="7" t="s">
        <v>30</v>
      </c>
      <c r="J177" s="4" t="s">
        <v>63</v>
      </c>
    </row>
    <row r="178" spans="1:10" x14ac:dyDescent="0.25">
      <c r="A178" t="s">
        <v>20</v>
      </c>
      <c r="B178" s="3">
        <v>45574</v>
      </c>
      <c r="C178" s="4">
        <v>103681</v>
      </c>
      <c r="D178" s="4">
        <v>89544.78</v>
      </c>
      <c r="E178" s="4">
        <v>43122.84</v>
      </c>
      <c r="F178" s="4">
        <v>269</v>
      </c>
      <c r="G178" s="4">
        <v>97</v>
      </c>
      <c r="H178" s="4">
        <v>640</v>
      </c>
      <c r="I178" s="7" t="s">
        <v>31</v>
      </c>
      <c r="J178" s="4" t="s">
        <v>63</v>
      </c>
    </row>
    <row r="179" spans="1:10" x14ac:dyDescent="0.25">
      <c r="A179" t="s">
        <v>20</v>
      </c>
      <c r="B179" s="3">
        <v>45575</v>
      </c>
      <c r="C179" s="4">
        <v>81986</v>
      </c>
      <c r="D179" s="4">
        <v>70754.37</v>
      </c>
      <c r="E179" s="4">
        <v>33358.559999999998</v>
      </c>
      <c r="F179" s="4">
        <v>221</v>
      </c>
      <c r="G179" s="4">
        <v>63</v>
      </c>
      <c r="H179" s="4">
        <v>539</v>
      </c>
      <c r="I179" s="7" t="s">
        <v>32</v>
      </c>
      <c r="J179" s="4" t="s">
        <v>63</v>
      </c>
    </row>
    <row r="180" spans="1:10" x14ac:dyDescent="0.25">
      <c r="A180" t="s">
        <v>20</v>
      </c>
      <c r="B180" s="3">
        <v>45576</v>
      </c>
      <c r="C180" s="4">
        <v>72146</v>
      </c>
      <c r="D180" s="4">
        <v>61150.75</v>
      </c>
      <c r="E180" s="4">
        <v>28785.88</v>
      </c>
      <c r="F180" s="4">
        <v>224</v>
      </c>
      <c r="G180" s="4">
        <v>73</v>
      </c>
      <c r="H180" s="4">
        <v>542</v>
      </c>
      <c r="I180" s="7" t="s">
        <v>33</v>
      </c>
      <c r="J180" s="4" t="s">
        <v>63</v>
      </c>
    </row>
    <row r="181" spans="1:10" x14ac:dyDescent="0.25">
      <c r="A181" t="s">
        <v>20</v>
      </c>
      <c r="B181" s="3">
        <v>45577</v>
      </c>
      <c r="C181" s="4">
        <v>83562</v>
      </c>
      <c r="D181" s="4">
        <v>71575.58</v>
      </c>
      <c r="E181" s="4">
        <v>33368.089999999997</v>
      </c>
      <c r="F181" s="4">
        <v>220</v>
      </c>
      <c r="G181" s="4">
        <v>78</v>
      </c>
      <c r="H181" s="4">
        <v>557</v>
      </c>
      <c r="I181" s="7" t="s">
        <v>34</v>
      </c>
      <c r="J181" s="4" t="s">
        <v>63</v>
      </c>
    </row>
    <row r="182" spans="1:10" x14ac:dyDescent="0.25">
      <c r="A182" t="s">
        <v>20</v>
      </c>
      <c r="B182" s="3">
        <v>45578</v>
      </c>
      <c r="C182" s="4">
        <v>126140</v>
      </c>
      <c r="D182" s="4">
        <v>107021.31</v>
      </c>
      <c r="E182" s="4">
        <v>46023.15</v>
      </c>
      <c r="F182" s="4">
        <v>287</v>
      </c>
      <c r="G182" s="4">
        <v>104</v>
      </c>
      <c r="H182" s="4">
        <v>790</v>
      </c>
      <c r="I182" s="7" t="s">
        <v>35</v>
      </c>
      <c r="J182" s="4" t="s">
        <v>63</v>
      </c>
    </row>
    <row r="183" spans="1:10" x14ac:dyDescent="0.25">
      <c r="A183" t="s">
        <v>20</v>
      </c>
      <c r="B183" s="3">
        <v>45579</v>
      </c>
      <c r="C183" s="4">
        <v>123960</v>
      </c>
      <c r="D183" s="4">
        <v>105010.42</v>
      </c>
      <c r="E183" s="4">
        <v>46861.52</v>
      </c>
      <c r="F183" s="4">
        <v>269</v>
      </c>
      <c r="G183" s="4">
        <v>105</v>
      </c>
      <c r="H183" s="4">
        <v>760</v>
      </c>
      <c r="I183" s="7" t="s">
        <v>36</v>
      </c>
      <c r="J183" s="4" t="s">
        <v>63</v>
      </c>
    </row>
    <row r="184" spans="1:10" x14ac:dyDescent="0.25">
      <c r="A184" t="s">
        <v>21</v>
      </c>
      <c r="B184" s="3">
        <v>45566</v>
      </c>
      <c r="C184" s="4">
        <v>112505</v>
      </c>
      <c r="D184" s="4">
        <v>95923.39</v>
      </c>
      <c r="E184" s="4">
        <v>43118.62</v>
      </c>
      <c r="F184" s="4">
        <v>259</v>
      </c>
      <c r="G184" s="4">
        <v>89</v>
      </c>
      <c r="H184" s="4">
        <v>675</v>
      </c>
      <c r="I184" s="7" t="s">
        <v>30</v>
      </c>
      <c r="J184" s="4" t="s">
        <v>62</v>
      </c>
    </row>
    <row r="185" spans="1:10" x14ac:dyDescent="0.25">
      <c r="A185" t="s">
        <v>21</v>
      </c>
      <c r="B185" s="3">
        <v>45567</v>
      </c>
      <c r="C185" s="4">
        <v>81253</v>
      </c>
      <c r="D185" s="4">
        <v>69328.13</v>
      </c>
      <c r="E185" s="4">
        <v>32833.53</v>
      </c>
      <c r="F185" s="4">
        <v>205</v>
      </c>
      <c r="G185" s="4">
        <v>85</v>
      </c>
      <c r="H185" s="4">
        <v>787</v>
      </c>
      <c r="I185" s="7" t="s">
        <v>31</v>
      </c>
      <c r="J185" s="4" t="s">
        <v>62</v>
      </c>
    </row>
    <row r="186" spans="1:10" x14ac:dyDescent="0.25">
      <c r="A186" t="s">
        <v>21</v>
      </c>
      <c r="B186" s="3">
        <v>45568</v>
      </c>
      <c r="C186" s="4">
        <v>64802</v>
      </c>
      <c r="D186" s="4">
        <v>55699.88</v>
      </c>
      <c r="E186" s="4">
        <v>24516.75</v>
      </c>
      <c r="F186" s="4">
        <v>148</v>
      </c>
      <c r="G186" s="4">
        <v>64</v>
      </c>
      <c r="H186" s="4">
        <v>624</v>
      </c>
      <c r="I186" s="7" t="s">
        <v>32</v>
      </c>
      <c r="J186" s="4" t="s">
        <v>62</v>
      </c>
    </row>
    <row r="187" spans="1:10" x14ac:dyDescent="0.25">
      <c r="A187" t="s">
        <v>21</v>
      </c>
      <c r="B187" s="3">
        <v>45569</v>
      </c>
      <c r="C187" s="4">
        <v>98180.96</v>
      </c>
      <c r="D187" s="4">
        <v>83219.64</v>
      </c>
      <c r="E187" s="4">
        <v>36445.14</v>
      </c>
      <c r="F187" s="4">
        <v>209</v>
      </c>
      <c r="G187" s="4">
        <v>78</v>
      </c>
      <c r="H187" s="4">
        <v>674</v>
      </c>
      <c r="I187" s="7" t="s">
        <v>33</v>
      </c>
      <c r="J187" s="4" t="s">
        <v>62</v>
      </c>
    </row>
    <row r="188" spans="1:10" x14ac:dyDescent="0.25">
      <c r="A188" t="s">
        <v>21</v>
      </c>
      <c r="B188" s="3">
        <v>45570</v>
      </c>
      <c r="C188" s="4">
        <v>105298</v>
      </c>
      <c r="D188" s="4">
        <v>90408.63</v>
      </c>
      <c r="E188" s="4">
        <v>38007.58</v>
      </c>
      <c r="F188" s="4">
        <v>226</v>
      </c>
      <c r="G188" s="4">
        <v>83</v>
      </c>
      <c r="H188" s="4">
        <v>693</v>
      </c>
      <c r="I188" s="7" t="s">
        <v>34</v>
      </c>
      <c r="J188" s="4" t="s">
        <v>62</v>
      </c>
    </row>
    <row r="189" spans="1:10" x14ac:dyDescent="0.25">
      <c r="A189" t="s">
        <v>21</v>
      </c>
      <c r="B189" s="3">
        <v>45571</v>
      </c>
      <c r="C189" s="4">
        <v>136282</v>
      </c>
      <c r="D189" s="4">
        <v>115614.22</v>
      </c>
      <c r="E189" s="4">
        <v>49894.57</v>
      </c>
      <c r="F189" s="4">
        <v>276</v>
      </c>
      <c r="G189" s="4">
        <v>92</v>
      </c>
      <c r="H189" s="4">
        <v>949</v>
      </c>
      <c r="I189" s="7" t="s">
        <v>35</v>
      </c>
      <c r="J189" s="4" t="s">
        <v>62</v>
      </c>
    </row>
    <row r="190" spans="1:10" x14ac:dyDescent="0.25">
      <c r="A190" t="s">
        <v>21</v>
      </c>
      <c r="B190" s="3">
        <v>45572</v>
      </c>
      <c r="C190" s="4">
        <v>123442</v>
      </c>
      <c r="D190" s="4">
        <v>105225.43</v>
      </c>
      <c r="E190" s="4">
        <v>45860.6</v>
      </c>
      <c r="F190" s="4">
        <v>242</v>
      </c>
      <c r="G190" s="4">
        <v>93</v>
      </c>
      <c r="H190" s="4">
        <v>888</v>
      </c>
      <c r="I190" s="7" t="s">
        <v>36</v>
      </c>
      <c r="J190" s="4" t="s">
        <v>62</v>
      </c>
    </row>
    <row r="191" spans="1:10" x14ac:dyDescent="0.25">
      <c r="A191" t="s">
        <v>21</v>
      </c>
      <c r="B191" s="3">
        <v>45573</v>
      </c>
      <c r="C191" s="4">
        <v>62969</v>
      </c>
      <c r="D191" s="4">
        <v>53712.83</v>
      </c>
      <c r="E191" s="4">
        <v>24804.18</v>
      </c>
      <c r="F191" s="4">
        <v>129</v>
      </c>
      <c r="G191" s="4">
        <v>58</v>
      </c>
      <c r="H191" s="4">
        <v>606</v>
      </c>
      <c r="I191" s="7" t="s">
        <v>30</v>
      </c>
      <c r="J191" s="4" t="s">
        <v>63</v>
      </c>
    </row>
    <row r="192" spans="1:10" x14ac:dyDescent="0.25">
      <c r="A192" t="s">
        <v>21</v>
      </c>
      <c r="B192" s="3">
        <v>45574</v>
      </c>
      <c r="C192" s="4">
        <v>59857</v>
      </c>
      <c r="D192" s="4">
        <v>51641.81</v>
      </c>
      <c r="E192" s="4">
        <v>22082.2</v>
      </c>
      <c r="F192" s="4">
        <v>122</v>
      </c>
      <c r="G192" s="4">
        <v>43</v>
      </c>
      <c r="H192" s="4">
        <v>596</v>
      </c>
      <c r="I192" s="7" t="s">
        <v>31</v>
      </c>
      <c r="J192" s="4" t="s">
        <v>63</v>
      </c>
    </row>
    <row r="193" spans="1:10" x14ac:dyDescent="0.25">
      <c r="A193" t="s">
        <v>21</v>
      </c>
      <c r="B193" s="3">
        <v>45575</v>
      </c>
      <c r="C193" s="4">
        <v>81824</v>
      </c>
      <c r="D193" s="4">
        <v>70220.44</v>
      </c>
      <c r="E193" s="4">
        <v>28800.53</v>
      </c>
      <c r="F193" s="4">
        <v>159</v>
      </c>
      <c r="G193" s="4">
        <v>66</v>
      </c>
      <c r="H193" s="4">
        <v>616</v>
      </c>
      <c r="I193" s="7" t="s">
        <v>32</v>
      </c>
      <c r="J193" s="4" t="s">
        <v>63</v>
      </c>
    </row>
    <row r="194" spans="1:10" x14ac:dyDescent="0.25">
      <c r="A194" t="s">
        <v>21</v>
      </c>
      <c r="B194" s="3">
        <v>45576</v>
      </c>
      <c r="C194" s="4">
        <v>78754</v>
      </c>
      <c r="D194" s="4">
        <v>67905.19</v>
      </c>
      <c r="E194" s="4">
        <v>33270.43</v>
      </c>
      <c r="F194" s="4">
        <v>173</v>
      </c>
      <c r="G194" s="4">
        <v>72</v>
      </c>
      <c r="H194" s="4">
        <v>639</v>
      </c>
      <c r="I194" s="7" t="s">
        <v>33</v>
      </c>
      <c r="J194" s="4" t="s">
        <v>63</v>
      </c>
    </row>
    <row r="195" spans="1:10" x14ac:dyDescent="0.25">
      <c r="A195" t="s">
        <v>21</v>
      </c>
      <c r="B195" s="3">
        <v>45577</v>
      </c>
      <c r="C195" s="4">
        <v>89158</v>
      </c>
      <c r="D195" s="4">
        <v>76159.350000000006</v>
      </c>
      <c r="E195" s="4">
        <v>32808.6</v>
      </c>
      <c r="F195" s="4">
        <v>194</v>
      </c>
      <c r="G195" s="4">
        <v>68</v>
      </c>
      <c r="H195" s="4">
        <v>709</v>
      </c>
      <c r="I195" s="7" t="s">
        <v>34</v>
      </c>
      <c r="J195" s="4" t="s">
        <v>63</v>
      </c>
    </row>
    <row r="196" spans="1:10" x14ac:dyDescent="0.25">
      <c r="A196" t="s">
        <v>21</v>
      </c>
      <c r="B196" s="3">
        <v>45578</v>
      </c>
      <c r="C196" s="4">
        <v>97280</v>
      </c>
      <c r="D196" s="4">
        <v>82460.25</v>
      </c>
      <c r="E196" s="4">
        <v>37070.75</v>
      </c>
      <c r="F196" s="4">
        <v>243</v>
      </c>
      <c r="G196" s="4">
        <v>97</v>
      </c>
      <c r="H196" s="4">
        <v>803</v>
      </c>
      <c r="I196" s="7" t="s">
        <v>35</v>
      </c>
      <c r="J196" s="4" t="s">
        <v>63</v>
      </c>
    </row>
    <row r="197" spans="1:10" x14ac:dyDescent="0.25">
      <c r="A197" t="s">
        <v>21</v>
      </c>
      <c r="B197" s="3">
        <v>45579</v>
      </c>
      <c r="C197" s="4">
        <v>79586</v>
      </c>
      <c r="D197" s="4">
        <v>68270.98</v>
      </c>
      <c r="E197" s="4">
        <v>29315.73</v>
      </c>
      <c r="F197" s="4">
        <v>183</v>
      </c>
      <c r="G197" s="4">
        <v>85</v>
      </c>
      <c r="H197" s="4">
        <v>829</v>
      </c>
      <c r="I197" s="7" t="s">
        <v>36</v>
      </c>
      <c r="J197" s="4" t="s">
        <v>63</v>
      </c>
    </row>
    <row r="198" spans="1:10" x14ac:dyDescent="0.25">
      <c r="A198" t="s">
        <v>22</v>
      </c>
      <c r="B198" s="3">
        <v>45566</v>
      </c>
      <c r="C198" s="4">
        <v>135872</v>
      </c>
      <c r="D198" s="4">
        <v>115979.47</v>
      </c>
      <c r="E198" s="4">
        <v>52865.59</v>
      </c>
      <c r="F198" s="4">
        <v>292</v>
      </c>
      <c r="G198" s="4">
        <v>92</v>
      </c>
      <c r="H198" s="4">
        <v>479</v>
      </c>
      <c r="I198" s="7" t="s">
        <v>30</v>
      </c>
      <c r="J198" s="4" t="s">
        <v>62</v>
      </c>
    </row>
    <row r="199" spans="1:10" x14ac:dyDescent="0.25">
      <c r="A199" t="s">
        <v>22</v>
      </c>
      <c r="B199" s="3">
        <v>45567</v>
      </c>
      <c r="C199" s="4">
        <v>79744</v>
      </c>
      <c r="D199" s="4">
        <v>68127.58</v>
      </c>
      <c r="E199" s="4">
        <v>33867.25</v>
      </c>
      <c r="F199" s="4">
        <v>190</v>
      </c>
      <c r="G199" s="4">
        <v>74</v>
      </c>
      <c r="H199" s="4">
        <v>460</v>
      </c>
      <c r="I199" s="7" t="s">
        <v>31</v>
      </c>
      <c r="J199" s="4" t="s">
        <v>62</v>
      </c>
    </row>
    <row r="200" spans="1:10" x14ac:dyDescent="0.25">
      <c r="A200" t="s">
        <v>22</v>
      </c>
      <c r="B200" s="3">
        <v>45568</v>
      </c>
      <c r="C200" s="4">
        <v>148126</v>
      </c>
      <c r="D200" s="4">
        <v>126030.08</v>
      </c>
      <c r="E200" s="4">
        <v>58183.93</v>
      </c>
      <c r="F200" s="4">
        <v>297</v>
      </c>
      <c r="G200" s="4">
        <v>106</v>
      </c>
      <c r="H200" s="4">
        <v>561</v>
      </c>
      <c r="I200" s="7" t="s">
        <v>32</v>
      </c>
      <c r="J200" s="4" t="s">
        <v>62</v>
      </c>
    </row>
    <row r="201" spans="1:10" x14ac:dyDescent="0.25">
      <c r="A201" t="s">
        <v>22</v>
      </c>
      <c r="B201" s="3">
        <v>45569</v>
      </c>
      <c r="C201" s="4">
        <v>123305</v>
      </c>
      <c r="D201" s="4">
        <v>105405.58</v>
      </c>
      <c r="E201" s="4">
        <v>46631.76</v>
      </c>
      <c r="F201" s="4">
        <v>213</v>
      </c>
      <c r="G201" s="4">
        <v>76</v>
      </c>
      <c r="H201" s="4">
        <v>504</v>
      </c>
      <c r="I201" s="7" t="s">
        <v>33</v>
      </c>
      <c r="J201" s="4" t="s">
        <v>62</v>
      </c>
    </row>
    <row r="202" spans="1:10" x14ac:dyDescent="0.25">
      <c r="A202" t="s">
        <v>22</v>
      </c>
      <c r="B202" s="3">
        <v>45570</v>
      </c>
      <c r="C202" s="4">
        <v>96752</v>
      </c>
      <c r="D202" s="4">
        <v>82633.39</v>
      </c>
      <c r="E202" s="4">
        <v>36690.04</v>
      </c>
      <c r="F202" s="4">
        <v>217</v>
      </c>
      <c r="G202" s="4">
        <v>72</v>
      </c>
      <c r="H202" s="4">
        <v>510</v>
      </c>
      <c r="I202" s="7" t="s">
        <v>34</v>
      </c>
      <c r="J202" s="4" t="s">
        <v>62</v>
      </c>
    </row>
    <row r="203" spans="1:10" x14ac:dyDescent="0.25">
      <c r="A203" t="s">
        <v>22</v>
      </c>
      <c r="B203" s="3">
        <v>45571</v>
      </c>
      <c r="C203" s="4">
        <v>176739</v>
      </c>
      <c r="D203" s="4">
        <v>151476.35</v>
      </c>
      <c r="E203" s="4">
        <v>66243.570000000007</v>
      </c>
      <c r="F203" s="4">
        <v>363</v>
      </c>
      <c r="G203" s="4">
        <v>114</v>
      </c>
      <c r="H203" s="4">
        <v>608</v>
      </c>
      <c r="I203" s="7" t="s">
        <v>35</v>
      </c>
      <c r="J203" s="4" t="s">
        <v>62</v>
      </c>
    </row>
    <row r="204" spans="1:10" x14ac:dyDescent="0.25">
      <c r="A204" t="s">
        <v>22</v>
      </c>
      <c r="B204" s="3">
        <v>45572</v>
      </c>
      <c r="C204" s="4">
        <v>217532</v>
      </c>
      <c r="D204" s="4">
        <v>185286.55</v>
      </c>
      <c r="E204" s="4">
        <v>78818.94</v>
      </c>
      <c r="F204" s="4">
        <v>391</v>
      </c>
      <c r="G204" s="4">
        <v>132</v>
      </c>
      <c r="H204" s="4">
        <v>668</v>
      </c>
      <c r="I204" s="7" t="s">
        <v>36</v>
      </c>
      <c r="J204" s="4" t="s">
        <v>62</v>
      </c>
    </row>
    <row r="205" spans="1:10" x14ac:dyDescent="0.25">
      <c r="A205" t="s">
        <v>22</v>
      </c>
      <c r="B205" s="3">
        <v>45573</v>
      </c>
      <c r="C205" s="4">
        <v>157563</v>
      </c>
      <c r="D205" s="4">
        <v>134590.24</v>
      </c>
      <c r="E205" s="4">
        <v>57642.79</v>
      </c>
      <c r="F205" s="4">
        <v>289</v>
      </c>
      <c r="G205" s="4">
        <v>87</v>
      </c>
      <c r="H205" s="4">
        <v>490</v>
      </c>
      <c r="I205" s="7" t="s">
        <v>30</v>
      </c>
      <c r="J205" s="4" t="s">
        <v>63</v>
      </c>
    </row>
    <row r="206" spans="1:10" x14ac:dyDescent="0.25">
      <c r="A206" t="s">
        <v>22</v>
      </c>
      <c r="B206" s="3">
        <v>45574</v>
      </c>
      <c r="C206" s="4">
        <v>146099</v>
      </c>
      <c r="D206" s="4">
        <v>124826.95</v>
      </c>
      <c r="E206" s="4">
        <v>56610.239999999998</v>
      </c>
      <c r="F206" s="4">
        <v>268</v>
      </c>
      <c r="G206" s="4">
        <v>87</v>
      </c>
      <c r="H206" s="4">
        <v>451</v>
      </c>
      <c r="I206" s="7" t="s">
        <v>31</v>
      </c>
      <c r="J206" s="4" t="s">
        <v>63</v>
      </c>
    </row>
    <row r="207" spans="1:10" x14ac:dyDescent="0.25">
      <c r="A207" t="s">
        <v>22</v>
      </c>
      <c r="B207" s="3">
        <v>45575</v>
      </c>
      <c r="C207" s="4">
        <v>128970</v>
      </c>
      <c r="D207" s="4">
        <v>110268.07</v>
      </c>
      <c r="E207" s="4">
        <v>47942.06</v>
      </c>
      <c r="F207" s="4">
        <v>254</v>
      </c>
      <c r="G207" s="4">
        <v>86</v>
      </c>
      <c r="H207" s="4">
        <v>497</v>
      </c>
      <c r="I207" s="7" t="s">
        <v>32</v>
      </c>
      <c r="J207" s="4" t="s">
        <v>63</v>
      </c>
    </row>
    <row r="208" spans="1:10" x14ac:dyDescent="0.25">
      <c r="A208" t="s">
        <v>22</v>
      </c>
      <c r="B208" s="3">
        <v>45576</v>
      </c>
      <c r="C208" s="4">
        <v>92392</v>
      </c>
      <c r="D208" s="4">
        <v>79014.19</v>
      </c>
      <c r="E208" s="4">
        <v>34052.03</v>
      </c>
      <c r="F208" s="4">
        <v>215</v>
      </c>
      <c r="G208" s="4">
        <v>73</v>
      </c>
      <c r="H208" s="4">
        <v>533</v>
      </c>
      <c r="I208" s="7" t="s">
        <v>33</v>
      </c>
      <c r="J208" s="4" t="s">
        <v>63</v>
      </c>
    </row>
    <row r="209" spans="1:10" x14ac:dyDescent="0.25">
      <c r="A209" t="s">
        <v>22</v>
      </c>
      <c r="B209" s="3">
        <v>45577</v>
      </c>
      <c r="C209" s="4">
        <v>124674</v>
      </c>
      <c r="D209" s="4">
        <v>105844.36</v>
      </c>
      <c r="E209" s="4">
        <v>46484.06</v>
      </c>
      <c r="F209" s="4">
        <v>210</v>
      </c>
      <c r="G209" s="4">
        <v>82</v>
      </c>
      <c r="H209" s="4">
        <v>434</v>
      </c>
      <c r="I209" s="7" t="s">
        <v>34</v>
      </c>
      <c r="J209" s="4" t="s">
        <v>63</v>
      </c>
    </row>
    <row r="210" spans="1:10" x14ac:dyDescent="0.25">
      <c r="A210" t="s">
        <v>22</v>
      </c>
      <c r="B210" s="3">
        <v>45578</v>
      </c>
      <c r="C210" s="4">
        <v>141789</v>
      </c>
      <c r="D210" s="4">
        <v>121202.23</v>
      </c>
      <c r="E210" s="4">
        <v>52132.59</v>
      </c>
      <c r="F210" s="4">
        <v>339</v>
      </c>
      <c r="G210" s="4">
        <v>98</v>
      </c>
      <c r="H210" s="4">
        <v>614</v>
      </c>
      <c r="I210" s="7" t="s">
        <v>35</v>
      </c>
      <c r="J210" s="4" t="s">
        <v>63</v>
      </c>
    </row>
    <row r="211" spans="1:10" x14ac:dyDescent="0.25">
      <c r="A211" t="s">
        <v>22</v>
      </c>
      <c r="B211" s="3">
        <v>45579</v>
      </c>
      <c r="C211" s="4">
        <v>189909</v>
      </c>
      <c r="D211" s="4">
        <v>162527.71</v>
      </c>
      <c r="E211" s="4">
        <v>69030.94</v>
      </c>
      <c r="F211" s="4">
        <v>350</v>
      </c>
      <c r="G211" s="4">
        <v>113</v>
      </c>
      <c r="H211" s="4">
        <v>707</v>
      </c>
      <c r="I211" s="7" t="s">
        <v>36</v>
      </c>
      <c r="J211" s="4" t="s">
        <v>63</v>
      </c>
    </row>
    <row r="212" spans="1:10" x14ac:dyDescent="0.25">
      <c r="A212" t="s">
        <v>23</v>
      </c>
      <c r="B212" s="3">
        <v>45566</v>
      </c>
      <c r="C212" s="4">
        <v>58854</v>
      </c>
      <c r="D212" s="4">
        <v>49400.23</v>
      </c>
      <c r="E212" s="4">
        <v>22455.94</v>
      </c>
      <c r="F212" s="4">
        <v>107</v>
      </c>
      <c r="G212" s="4">
        <v>37</v>
      </c>
      <c r="H212" s="4">
        <v>449</v>
      </c>
      <c r="I212" s="7" t="s">
        <v>30</v>
      </c>
      <c r="J212" s="4" t="s">
        <v>62</v>
      </c>
    </row>
    <row r="213" spans="1:10" x14ac:dyDescent="0.25">
      <c r="A213" t="s">
        <v>23</v>
      </c>
      <c r="B213" s="3">
        <v>45567</v>
      </c>
      <c r="C213" s="4">
        <v>79923</v>
      </c>
      <c r="D213" s="4">
        <v>68202.19</v>
      </c>
      <c r="E213" s="4">
        <v>31353.71</v>
      </c>
      <c r="F213" s="4">
        <v>153</v>
      </c>
      <c r="G213" s="4">
        <v>51</v>
      </c>
      <c r="H213" s="4">
        <v>517</v>
      </c>
      <c r="I213" s="7" t="s">
        <v>31</v>
      </c>
      <c r="J213" s="4" t="s">
        <v>62</v>
      </c>
    </row>
    <row r="214" spans="1:10" x14ac:dyDescent="0.25">
      <c r="A214" t="s">
        <v>23</v>
      </c>
      <c r="B214" s="3">
        <v>45568</v>
      </c>
      <c r="C214" s="4">
        <v>47423</v>
      </c>
      <c r="D214" s="4">
        <v>40156.85</v>
      </c>
      <c r="E214" s="4">
        <v>17585.3</v>
      </c>
      <c r="F214" s="4">
        <v>90</v>
      </c>
      <c r="G214" s="4">
        <v>37</v>
      </c>
      <c r="H214" s="4">
        <v>453</v>
      </c>
      <c r="I214" s="7" t="s">
        <v>32</v>
      </c>
      <c r="J214" s="4" t="s">
        <v>62</v>
      </c>
    </row>
    <row r="215" spans="1:10" x14ac:dyDescent="0.25">
      <c r="A215" t="s">
        <v>23</v>
      </c>
      <c r="B215" s="3">
        <v>45569</v>
      </c>
      <c r="C215" s="4">
        <v>53028</v>
      </c>
      <c r="D215" s="4">
        <v>45895.63</v>
      </c>
      <c r="E215" s="4">
        <v>20261.97</v>
      </c>
      <c r="F215" s="4">
        <v>93</v>
      </c>
      <c r="G215" s="4">
        <v>38</v>
      </c>
      <c r="H215" s="4">
        <v>477</v>
      </c>
      <c r="I215" s="7" t="s">
        <v>33</v>
      </c>
      <c r="J215" s="4" t="s">
        <v>62</v>
      </c>
    </row>
    <row r="216" spans="1:10" x14ac:dyDescent="0.25">
      <c r="A216" t="s">
        <v>23</v>
      </c>
      <c r="B216" s="3">
        <v>45570</v>
      </c>
      <c r="C216" s="4">
        <v>80325</v>
      </c>
      <c r="D216" s="4">
        <v>68404.89</v>
      </c>
      <c r="E216" s="4">
        <v>30092.1</v>
      </c>
      <c r="F216" s="4">
        <v>149</v>
      </c>
      <c r="G216" s="4">
        <v>46</v>
      </c>
      <c r="H216" s="4">
        <v>466</v>
      </c>
      <c r="I216" s="7" t="s">
        <v>34</v>
      </c>
      <c r="J216" s="4" t="s">
        <v>62</v>
      </c>
    </row>
    <row r="217" spans="1:10" x14ac:dyDescent="0.25">
      <c r="A217" t="s">
        <v>23</v>
      </c>
      <c r="B217" s="3">
        <v>45571</v>
      </c>
      <c r="C217" s="4">
        <v>120222</v>
      </c>
      <c r="D217" s="4">
        <v>102650.86</v>
      </c>
      <c r="E217" s="4">
        <v>45534.879999999997</v>
      </c>
      <c r="F217" s="4">
        <v>215</v>
      </c>
      <c r="G217" s="4">
        <v>77</v>
      </c>
      <c r="H217" s="4">
        <v>809</v>
      </c>
      <c r="I217" s="7" t="s">
        <v>35</v>
      </c>
      <c r="J217" s="4" t="s">
        <v>62</v>
      </c>
    </row>
    <row r="218" spans="1:10" x14ac:dyDescent="0.25">
      <c r="A218" t="s">
        <v>23</v>
      </c>
      <c r="B218" s="3">
        <v>45572</v>
      </c>
      <c r="C218" s="4">
        <v>157731</v>
      </c>
      <c r="D218" s="4">
        <v>134164.45000000001</v>
      </c>
      <c r="E218" s="4">
        <v>57244.47</v>
      </c>
      <c r="F218" s="4">
        <v>265</v>
      </c>
      <c r="G218" s="4">
        <v>85</v>
      </c>
      <c r="H218" s="4">
        <v>915</v>
      </c>
      <c r="I218" s="7" t="s">
        <v>36</v>
      </c>
      <c r="J218" s="4" t="s">
        <v>62</v>
      </c>
    </row>
    <row r="219" spans="1:10" x14ac:dyDescent="0.25">
      <c r="A219" t="s">
        <v>23</v>
      </c>
      <c r="B219" s="3">
        <v>45573</v>
      </c>
      <c r="C219" s="4">
        <v>38196</v>
      </c>
      <c r="D219" s="4">
        <v>32305.42</v>
      </c>
      <c r="E219" s="4">
        <v>13817.43</v>
      </c>
      <c r="F219" s="4">
        <v>63</v>
      </c>
      <c r="G219" s="4">
        <v>28</v>
      </c>
      <c r="H219" s="4">
        <v>439</v>
      </c>
      <c r="I219" s="7" t="s">
        <v>30</v>
      </c>
      <c r="J219" s="4" t="s">
        <v>63</v>
      </c>
    </row>
    <row r="220" spans="1:10" x14ac:dyDescent="0.25">
      <c r="A220" t="s">
        <v>23</v>
      </c>
      <c r="B220" s="3">
        <v>45574</v>
      </c>
      <c r="C220" s="4">
        <v>72032</v>
      </c>
      <c r="D220" s="4">
        <v>61787.28</v>
      </c>
      <c r="E220" s="4">
        <v>27035.7</v>
      </c>
      <c r="F220" s="4">
        <v>138</v>
      </c>
      <c r="G220" s="4">
        <v>37</v>
      </c>
      <c r="H220" s="4">
        <v>505</v>
      </c>
      <c r="I220" s="7" t="s">
        <v>31</v>
      </c>
      <c r="J220" s="4" t="s">
        <v>63</v>
      </c>
    </row>
    <row r="221" spans="1:10" x14ac:dyDescent="0.25">
      <c r="A221" t="s">
        <v>23</v>
      </c>
      <c r="B221" s="3">
        <v>45575</v>
      </c>
      <c r="C221" s="4">
        <v>39538</v>
      </c>
      <c r="D221" s="4">
        <v>33413.35</v>
      </c>
      <c r="E221" s="4">
        <v>15225.65</v>
      </c>
      <c r="F221" s="4">
        <v>63</v>
      </c>
      <c r="G221" s="4">
        <v>30</v>
      </c>
      <c r="H221" s="4">
        <v>506</v>
      </c>
      <c r="I221" s="7" t="s">
        <v>32</v>
      </c>
      <c r="J221" s="4" t="s">
        <v>63</v>
      </c>
    </row>
    <row r="222" spans="1:10" x14ac:dyDescent="0.25">
      <c r="A222" t="s">
        <v>23</v>
      </c>
      <c r="B222" s="3">
        <v>45576</v>
      </c>
      <c r="C222" s="4">
        <v>70949</v>
      </c>
      <c r="D222" s="4">
        <v>60630.239999999998</v>
      </c>
      <c r="E222" s="4">
        <v>26845.58</v>
      </c>
      <c r="F222" s="4">
        <v>124</v>
      </c>
      <c r="G222" s="4">
        <v>35</v>
      </c>
      <c r="H222" s="4">
        <v>472</v>
      </c>
      <c r="I222" s="7" t="s">
        <v>33</v>
      </c>
      <c r="J222" s="4" t="s">
        <v>63</v>
      </c>
    </row>
    <row r="223" spans="1:10" x14ac:dyDescent="0.25">
      <c r="A223" t="s">
        <v>23</v>
      </c>
      <c r="B223" s="3">
        <v>45577</v>
      </c>
      <c r="C223" s="4">
        <v>32987</v>
      </c>
      <c r="D223" s="4">
        <v>27629.72</v>
      </c>
      <c r="E223" s="4">
        <v>13631.13</v>
      </c>
      <c r="F223" s="4">
        <v>70</v>
      </c>
      <c r="G223" s="4">
        <v>34</v>
      </c>
      <c r="H223" s="4">
        <v>432</v>
      </c>
      <c r="I223" s="7" t="s">
        <v>34</v>
      </c>
      <c r="J223" s="4" t="s">
        <v>63</v>
      </c>
    </row>
    <row r="224" spans="1:10" x14ac:dyDescent="0.25">
      <c r="A224" t="s">
        <v>23</v>
      </c>
      <c r="B224" s="3">
        <v>45578</v>
      </c>
      <c r="C224" s="4">
        <v>92947</v>
      </c>
      <c r="D224" s="4">
        <v>78874.009999999995</v>
      </c>
      <c r="E224" s="4">
        <v>34173.89</v>
      </c>
      <c r="F224" s="4">
        <v>157</v>
      </c>
      <c r="G224" s="4">
        <v>58</v>
      </c>
      <c r="H224" s="4">
        <v>729</v>
      </c>
      <c r="I224" s="7" t="s">
        <v>35</v>
      </c>
      <c r="J224" s="4" t="s">
        <v>63</v>
      </c>
    </row>
    <row r="225" spans="1:10" x14ac:dyDescent="0.25">
      <c r="A225" t="s">
        <v>23</v>
      </c>
      <c r="B225" s="3">
        <v>45579</v>
      </c>
      <c r="C225" s="4">
        <v>102101</v>
      </c>
      <c r="D225" s="4">
        <v>86961.78</v>
      </c>
      <c r="E225" s="4">
        <v>38248.519999999997</v>
      </c>
      <c r="F225" s="4">
        <v>209</v>
      </c>
      <c r="G225" s="4">
        <v>75</v>
      </c>
      <c r="H225" s="4">
        <v>836</v>
      </c>
      <c r="I225" s="7" t="s">
        <v>36</v>
      </c>
      <c r="J225" s="4" t="s">
        <v>63</v>
      </c>
    </row>
    <row r="226" spans="1:10" x14ac:dyDescent="0.25">
      <c r="A226" t="s">
        <v>24</v>
      </c>
      <c r="B226" s="3">
        <v>45566</v>
      </c>
      <c r="C226" s="4">
        <v>165236</v>
      </c>
      <c r="D226" s="4">
        <v>140061.88</v>
      </c>
      <c r="E226" s="4">
        <v>57756.04</v>
      </c>
      <c r="F226" s="4">
        <v>360</v>
      </c>
      <c r="G226" s="4">
        <v>128</v>
      </c>
      <c r="H226" s="4">
        <v>1025</v>
      </c>
      <c r="I226" s="7" t="s">
        <v>30</v>
      </c>
      <c r="J226" s="4" t="s">
        <v>62</v>
      </c>
    </row>
    <row r="227" spans="1:10" x14ac:dyDescent="0.25">
      <c r="A227" t="s">
        <v>24</v>
      </c>
      <c r="B227" s="3">
        <v>45567</v>
      </c>
      <c r="C227" s="4">
        <v>115019</v>
      </c>
      <c r="D227" s="4">
        <v>98395.61</v>
      </c>
      <c r="E227" s="4">
        <v>44128.54</v>
      </c>
      <c r="F227" s="4">
        <v>270</v>
      </c>
      <c r="G227" s="4">
        <v>105</v>
      </c>
      <c r="H227" s="4">
        <v>873</v>
      </c>
      <c r="I227" s="7" t="s">
        <v>31</v>
      </c>
      <c r="J227" s="4" t="s">
        <v>62</v>
      </c>
    </row>
    <row r="228" spans="1:10" x14ac:dyDescent="0.25">
      <c r="A228" t="s">
        <v>24</v>
      </c>
      <c r="B228" s="3">
        <v>45568</v>
      </c>
      <c r="C228" s="4">
        <v>151828</v>
      </c>
      <c r="D228" s="4">
        <v>130649.01</v>
      </c>
      <c r="E228" s="4">
        <v>55370.16</v>
      </c>
      <c r="F228" s="4">
        <v>322</v>
      </c>
      <c r="G228" s="4">
        <v>118</v>
      </c>
      <c r="H228" s="4">
        <v>907</v>
      </c>
      <c r="I228" s="7" t="s">
        <v>32</v>
      </c>
      <c r="J228" s="4" t="s">
        <v>62</v>
      </c>
    </row>
    <row r="229" spans="1:10" x14ac:dyDescent="0.25">
      <c r="A229" t="s">
        <v>24</v>
      </c>
      <c r="B229" s="3">
        <v>45569</v>
      </c>
      <c r="C229" s="4">
        <v>138768</v>
      </c>
      <c r="D229" s="4">
        <v>118863.57</v>
      </c>
      <c r="E229" s="4">
        <v>53065.38</v>
      </c>
      <c r="F229" s="4">
        <v>318</v>
      </c>
      <c r="G229" s="4">
        <v>116</v>
      </c>
      <c r="H229" s="4">
        <v>869</v>
      </c>
      <c r="I229" s="7" t="s">
        <v>33</v>
      </c>
      <c r="J229" s="4" t="s">
        <v>62</v>
      </c>
    </row>
    <row r="230" spans="1:10" x14ac:dyDescent="0.25">
      <c r="A230" t="s">
        <v>24</v>
      </c>
      <c r="B230" s="3">
        <v>45570</v>
      </c>
      <c r="C230" s="4">
        <v>115360</v>
      </c>
      <c r="D230" s="4">
        <v>98220.83</v>
      </c>
      <c r="E230" s="4">
        <v>44176.160000000003</v>
      </c>
      <c r="F230" s="4">
        <v>265</v>
      </c>
      <c r="G230" s="4">
        <v>89</v>
      </c>
      <c r="H230" s="4">
        <v>856</v>
      </c>
      <c r="I230" s="7" t="s">
        <v>34</v>
      </c>
      <c r="J230" s="4" t="s">
        <v>62</v>
      </c>
    </row>
    <row r="231" spans="1:10" x14ac:dyDescent="0.25">
      <c r="A231" t="s">
        <v>24</v>
      </c>
      <c r="B231" s="3">
        <v>45571</v>
      </c>
      <c r="C231" s="4">
        <v>157115</v>
      </c>
      <c r="D231" s="4">
        <v>133163.48000000001</v>
      </c>
      <c r="E231" s="4">
        <v>57651.87</v>
      </c>
      <c r="F231" s="4">
        <v>322</v>
      </c>
      <c r="G231" s="4">
        <v>113</v>
      </c>
      <c r="H231" s="4">
        <v>975</v>
      </c>
      <c r="I231" s="7" t="s">
        <v>35</v>
      </c>
      <c r="J231" s="4" t="s">
        <v>62</v>
      </c>
    </row>
    <row r="232" spans="1:10" x14ac:dyDescent="0.25">
      <c r="A232" t="s">
        <v>24</v>
      </c>
      <c r="B232" s="3">
        <v>45572</v>
      </c>
      <c r="C232" s="4">
        <v>162070</v>
      </c>
      <c r="D232" s="4">
        <v>138785.79999999999</v>
      </c>
      <c r="E232" s="4">
        <v>60185.66</v>
      </c>
      <c r="F232" s="4">
        <v>326</v>
      </c>
      <c r="G232" s="4">
        <v>123</v>
      </c>
      <c r="H232" s="4">
        <v>1003</v>
      </c>
      <c r="I232" s="7" t="s">
        <v>36</v>
      </c>
      <c r="J232" s="4" t="s">
        <v>62</v>
      </c>
    </row>
    <row r="233" spans="1:10" x14ac:dyDescent="0.25">
      <c r="A233" t="s">
        <v>24</v>
      </c>
      <c r="B233" s="3">
        <v>45573</v>
      </c>
      <c r="C233" s="4">
        <v>110936</v>
      </c>
      <c r="D233" s="4">
        <v>94721.23</v>
      </c>
      <c r="E233" s="4">
        <v>38903.480000000003</v>
      </c>
      <c r="F233" s="4">
        <v>202</v>
      </c>
      <c r="G233" s="4">
        <v>73</v>
      </c>
      <c r="H233" s="4">
        <v>693</v>
      </c>
      <c r="I233" s="7" t="s">
        <v>30</v>
      </c>
      <c r="J233" s="4" t="s">
        <v>63</v>
      </c>
    </row>
    <row r="234" spans="1:10" x14ac:dyDescent="0.25">
      <c r="A234" t="s">
        <v>24</v>
      </c>
      <c r="B234" s="3">
        <v>45574</v>
      </c>
      <c r="C234" s="4">
        <v>114239</v>
      </c>
      <c r="D234" s="4">
        <v>98330.54</v>
      </c>
      <c r="E234" s="4">
        <v>43087.040000000001</v>
      </c>
      <c r="F234" s="4">
        <v>260</v>
      </c>
      <c r="G234" s="4">
        <v>85</v>
      </c>
      <c r="H234" s="4">
        <v>738</v>
      </c>
      <c r="I234" s="7" t="s">
        <v>31</v>
      </c>
      <c r="J234" s="4" t="s">
        <v>63</v>
      </c>
    </row>
    <row r="235" spans="1:10" x14ac:dyDescent="0.25">
      <c r="A235" t="s">
        <v>24</v>
      </c>
      <c r="B235" s="3">
        <v>45575</v>
      </c>
      <c r="C235" s="4">
        <v>105662</v>
      </c>
      <c r="D235" s="4">
        <v>90175.21</v>
      </c>
      <c r="E235" s="4">
        <v>41922.49</v>
      </c>
      <c r="F235" s="4">
        <v>229</v>
      </c>
      <c r="G235" s="4">
        <v>84</v>
      </c>
      <c r="H235" s="4">
        <v>785</v>
      </c>
      <c r="I235" s="7" t="s">
        <v>32</v>
      </c>
      <c r="J235" s="4" t="s">
        <v>63</v>
      </c>
    </row>
    <row r="236" spans="1:10" x14ac:dyDescent="0.25">
      <c r="A236" t="s">
        <v>24</v>
      </c>
      <c r="B236" s="3">
        <v>45576</v>
      </c>
      <c r="C236" s="4">
        <v>116538</v>
      </c>
      <c r="D236" s="4">
        <v>99851</v>
      </c>
      <c r="E236" s="4">
        <v>44866.14</v>
      </c>
      <c r="F236" s="4">
        <v>232</v>
      </c>
      <c r="G236" s="4">
        <v>79</v>
      </c>
      <c r="H236" s="4">
        <v>728</v>
      </c>
      <c r="I236" s="7" t="s">
        <v>33</v>
      </c>
      <c r="J236" s="4" t="s">
        <v>63</v>
      </c>
    </row>
    <row r="237" spans="1:10" x14ac:dyDescent="0.25">
      <c r="A237" t="s">
        <v>24</v>
      </c>
      <c r="B237" s="3">
        <v>45577</v>
      </c>
      <c r="C237" s="4">
        <v>113421</v>
      </c>
      <c r="D237" s="4">
        <v>96863.91</v>
      </c>
      <c r="E237" s="4">
        <v>41193.5</v>
      </c>
      <c r="F237" s="4">
        <v>240</v>
      </c>
      <c r="G237" s="4">
        <v>81</v>
      </c>
      <c r="H237" s="4">
        <v>735</v>
      </c>
      <c r="I237" s="7" t="s">
        <v>34</v>
      </c>
      <c r="J237" s="4" t="s">
        <v>63</v>
      </c>
    </row>
    <row r="238" spans="1:10" x14ac:dyDescent="0.25">
      <c r="A238" t="s">
        <v>24</v>
      </c>
      <c r="B238" s="3">
        <v>45578</v>
      </c>
      <c r="C238" s="4">
        <v>163257</v>
      </c>
      <c r="D238" s="4">
        <v>139868.39000000001</v>
      </c>
      <c r="E238" s="4">
        <v>63552.81</v>
      </c>
      <c r="F238" s="4">
        <v>371</v>
      </c>
      <c r="G238" s="4">
        <v>124</v>
      </c>
      <c r="H238" s="4">
        <v>1019</v>
      </c>
      <c r="I238" s="7" t="s">
        <v>35</v>
      </c>
      <c r="J238" s="4" t="s">
        <v>63</v>
      </c>
    </row>
    <row r="239" spans="1:10" x14ac:dyDescent="0.25">
      <c r="A239" t="s">
        <v>24</v>
      </c>
      <c r="B239" s="3">
        <v>45579</v>
      </c>
      <c r="C239" s="4">
        <v>134069</v>
      </c>
      <c r="D239" s="4">
        <v>114237.61</v>
      </c>
      <c r="E239" s="4">
        <v>50551.28</v>
      </c>
      <c r="F239" s="4">
        <v>225</v>
      </c>
      <c r="G239" s="4">
        <v>91</v>
      </c>
      <c r="H239" s="4">
        <v>887</v>
      </c>
      <c r="I239" s="7" t="s">
        <v>36</v>
      </c>
      <c r="J239" s="4" t="s">
        <v>63</v>
      </c>
    </row>
    <row r="240" spans="1:10" x14ac:dyDescent="0.25">
      <c r="A240" t="s">
        <v>25</v>
      </c>
      <c r="B240" s="3">
        <v>45566</v>
      </c>
      <c r="C240" s="4">
        <v>95024</v>
      </c>
      <c r="D240" s="4">
        <v>80730.83</v>
      </c>
      <c r="E240" s="4">
        <v>36181.160000000003</v>
      </c>
      <c r="F240" s="4">
        <v>267</v>
      </c>
      <c r="G240" s="4">
        <v>87</v>
      </c>
      <c r="H240" s="4">
        <v>788</v>
      </c>
      <c r="I240" s="7" t="s">
        <v>30</v>
      </c>
      <c r="J240" s="4" t="s">
        <v>62</v>
      </c>
    </row>
    <row r="241" spans="1:10" x14ac:dyDescent="0.25">
      <c r="A241" t="s">
        <v>25</v>
      </c>
      <c r="B241" s="3">
        <v>45567</v>
      </c>
      <c r="C241" s="4">
        <v>93762</v>
      </c>
      <c r="D241" s="4">
        <v>78818.58</v>
      </c>
      <c r="E241" s="4">
        <v>34140.75</v>
      </c>
      <c r="F241" s="4">
        <v>203</v>
      </c>
      <c r="G241" s="4">
        <v>76</v>
      </c>
      <c r="H241" s="4">
        <v>772</v>
      </c>
      <c r="I241" s="7" t="s">
        <v>31</v>
      </c>
      <c r="J241" s="4" t="s">
        <v>62</v>
      </c>
    </row>
    <row r="242" spans="1:10" x14ac:dyDescent="0.25">
      <c r="A242" t="s">
        <v>25</v>
      </c>
      <c r="B242" s="3">
        <v>45568</v>
      </c>
      <c r="C242" s="4">
        <v>109529</v>
      </c>
      <c r="D242" s="4">
        <v>93227.16</v>
      </c>
      <c r="E242" s="4">
        <v>39876.44</v>
      </c>
      <c r="F242" s="4">
        <v>237</v>
      </c>
      <c r="G242" s="4">
        <v>77</v>
      </c>
      <c r="H242" s="4">
        <v>833</v>
      </c>
      <c r="I242" s="7" t="s">
        <v>32</v>
      </c>
      <c r="J242" s="4" t="s">
        <v>62</v>
      </c>
    </row>
    <row r="243" spans="1:10" x14ac:dyDescent="0.25">
      <c r="A243" t="s">
        <v>25</v>
      </c>
      <c r="B243" s="3">
        <v>45569</v>
      </c>
      <c r="C243" s="4">
        <v>115776</v>
      </c>
      <c r="D243" s="4">
        <v>97478.58</v>
      </c>
      <c r="E243" s="4">
        <v>40318.19</v>
      </c>
      <c r="F243" s="4">
        <v>242</v>
      </c>
      <c r="G243" s="4">
        <v>85</v>
      </c>
      <c r="H243" s="4">
        <v>860</v>
      </c>
      <c r="I243" s="7" t="s">
        <v>33</v>
      </c>
      <c r="J243" s="4" t="s">
        <v>62</v>
      </c>
    </row>
    <row r="244" spans="1:10" x14ac:dyDescent="0.25">
      <c r="A244" t="s">
        <v>25</v>
      </c>
      <c r="B244" s="3">
        <v>45570</v>
      </c>
      <c r="C244" s="4">
        <v>82435</v>
      </c>
      <c r="D244" s="4">
        <v>69650.12</v>
      </c>
      <c r="E244" s="4">
        <v>31439.119999999999</v>
      </c>
      <c r="F244" s="4">
        <v>162</v>
      </c>
      <c r="G244" s="4">
        <v>64</v>
      </c>
      <c r="H244" s="4">
        <v>822</v>
      </c>
      <c r="I244" s="7" t="s">
        <v>34</v>
      </c>
      <c r="J244" s="4" t="s">
        <v>62</v>
      </c>
    </row>
    <row r="245" spans="1:10" x14ac:dyDescent="0.25">
      <c r="A245" t="s">
        <v>25</v>
      </c>
      <c r="B245" s="3">
        <v>45571</v>
      </c>
      <c r="C245" s="4">
        <v>156251</v>
      </c>
      <c r="D245" s="4">
        <v>131954.13</v>
      </c>
      <c r="E245" s="4">
        <v>56833.27</v>
      </c>
      <c r="F245" s="4">
        <v>336</v>
      </c>
      <c r="G245" s="4">
        <v>133</v>
      </c>
      <c r="H245" s="4">
        <v>1266</v>
      </c>
      <c r="I245" s="7" t="s">
        <v>35</v>
      </c>
      <c r="J245" s="4" t="s">
        <v>62</v>
      </c>
    </row>
    <row r="246" spans="1:10" x14ac:dyDescent="0.25">
      <c r="A246" t="s">
        <v>25</v>
      </c>
      <c r="B246" s="3">
        <v>45572</v>
      </c>
      <c r="C246" s="4">
        <v>184304</v>
      </c>
      <c r="D246" s="4">
        <v>155881.48000000001</v>
      </c>
      <c r="E246" s="4">
        <v>65886.259999999995</v>
      </c>
      <c r="F246" s="4">
        <v>419</v>
      </c>
      <c r="G246" s="4">
        <v>138</v>
      </c>
      <c r="H246" s="4">
        <v>1446</v>
      </c>
      <c r="I246" s="7" t="s">
        <v>36</v>
      </c>
      <c r="J246" s="4" t="s">
        <v>62</v>
      </c>
    </row>
    <row r="247" spans="1:10" x14ac:dyDescent="0.25">
      <c r="A247" t="s">
        <v>25</v>
      </c>
      <c r="B247" s="3">
        <v>45573</v>
      </c>
      <c r="C247" s="4">
        <v>59525</v>
      </c>
      <c r="D247" s="4">
        <v>50413.66</v>
      </c>
      <c r="E247" s="4">
        <v>22568.49</v>
      </c>
      <c r="F247" s="4">
        <v>145</v>
      </c>
      <c r="G247" s="4">
        <v>56</v>
      </c>
      <c r="H247" s="4">
        <v>653</v>
      </c>
      <c r="I247" s="7" t="s">
        <v>30</v>
      </c>
      <c r="J247" s="4" t="s">
        <v>63</v>
      </c>
    </row>
    <row r="248" spans="1:10" x14ac:dyDescent="0.25">
      <c r="A248" t="s">
        <v>25</v>
      </c>
      <c r="B248" s="3">
        <v>45574</v>
      </c>
      <c r="C248" s="4">
        <v>90714</v>
      </c>
      <c r="D248" s="4">
        <v>76974.45</v>
      </c>
      <c r="E248" s="4">
        <v>33380.410000000003</v>
      </c>
      <c r="F248" s="4">
        <v>180</v>
      </c>
      <c r="G248" s="4">
        <v>70</v>
      </c>
      <c r="H248" s="4">
        <v>768</v>
      </c>
      <c r="I248" s="7" t="s">
        <v>31</v>
      </c>
      <c r="J248" s="4" t="s">
        <v>63</v>
      </c>
    </row>
    <row r="249" spans="1:10" x14ac:dyDescent="0.25">
      <c r="A249" t="s">
        <v>25</v>
      </c>
      <c r="B249" s="3">
        <v>45575</v>
      </c>
      <c r="C249" s="4">
        <v>94502</v>
      </c>
      <c r="D249" s="4">
        <v>79944.72</v>
      </c>
      <c r="E249" s="4">
        <v>34451.25</v>
      </c>
      <c r="F249" s="4">
        <v>188</v>
      </c>
      <c r="G249" s="4">
        <v>71</v>
      </c>
      <c r="H249" s="4">
        <v>795</v>
      </c>
      <c r="I249" s="7" t="s">
        <v>32</v>
      </c>
      <c r="J249" s="4" t="s">
        <v>63</v>
      </c>
    </row>
    <row r="250" spans="1:10" x14ac:dyDescent="0.25">
      <c r="A250" t="s">
        <v>25</v>
      </c>
      <c r="B250" s="3">
        <v>45576</v>
      </c>
      <c r="C250" s="4">
        <v>72537</v>
      </c>
      <c r="D250" s="4">
        <v>61097.24</v>
      </c>
      <c r="E250" s="4">
        <v>27066.89</v>
      </c>
      <c r="F250" s="4">
        <v>153</v>
      </c>
      <c r="G250" s="4">
        <v>63</v>
      </c>
      <c r="H250" s="4">
        <v>772</v>
      </c>
      <c r="I250" s="7" t="s">
        <v>33</v>
      </c>
      <c r="J250" s="4" t="s">
        <v>63</v>
      </c>
    </row>
    <row r="251" spans="1:10" x14ac:dyDescent="0.25">
      <c r="A251" t="s">
        <v>25</v>
      </c>
      <c r="B251" s="3">
        <v>45577</v>
      </c>
      <c r="C251" s="4">
        <v>100984</v>
      </c>
      <c r="D251" s="4">
        <v>85174.88</v>
      </c>
      <c r="E251" s="4">
        <v>38366.57</v>
      </c>
      <c r="F251" s="4">
        <v>222</v>
      </c>
      <c r="G251" s="4">
        <v>70</v>
      </c>
      <c r="H251" s="4">
        <v>776</v>
      </c>
      <c r="I251" s="7" t="s">
        <v>34</v>
      </c>
      <c r="J251" s="4" t="s">
        <v>63</v>
      </c>
    </row>
    <row r="252" spans="1:10" x14ac:dyDescent="0.25">
      <c r="A252" t="s">
        <v>25</v>
      </c>
      <c r="B252" s="3">
        <v>45578</v>
      </c>
      <c r="C252" s="4">
        <v>151409</v>
      </c>
      <c r="D252" s="4">
        <v>127610.91</v>
      </c>
      <c r="E252" s="4">
        <v>57481.03</v>
      </c>
      <c r="F252" s="4">
        <v>364</v>
      </c>
      <c r="G252" s="4">
        <v>124</v>
      </c>
      <c r="H252" s="4">
        <v>1200</v>
      </c>
      <c r="I252" s="7" t="s">
        <v>35</v>
      </c>
      <c r="J252" s="4" t="s">
        <v>63</v>
      </c>
    </row>
    <row r="253" spans="1:10" x14ac:dyDescent="0.25">
      <c r="A253" t="s">
        <v>25</v>
      </c>
      <c r="B253" s="3">
        <v>45579</v>
      </c>
      <c r="C253" s="4">
        <v>141280</v>
      </c>
      <c r="D253" s="4">
        <v>119400.41</v>
      </c>
      <c r="E253" s="4">
        <v>49539.14</v>
      </c>
      <c r="F253" s="4">
        <v>300</v>
      </c>
      <c r="G253" s="4">
        <v>102</v>
      </c>
      <c r="H253" s="4">
        <v>1235</v>
      </c>
      <c r="I253" s="7" t="s">
        <v>36</v>
      </c>
      <c r="J253" s="4" t="s">
        <v>63</v>
      </c>
    </row>
    <row r="254" spans="1:10" x14ac:dyDescent="0.25">
      <c r="A254" t="s">
        <v>26</v>
      </c>
      <c r="B254" s="3">
        <v>45566</v>
      </c>
      <c r="C254" s="4">
        <v>120941</v>
      </c>
      <c r="D254" s="4">
        <v>103942.69</v>
      </c>
      <c r="E254" s="4">
        <v>46173.23</v>
      </c>
      <c r="F254" s="4">
        <v>238</v>
      </c>
      <c r="G254" s="4">
        <v>88</v>
      </c>
      <c r="H254" s="4">
        <v>569</v>
      </c>
      <c r="I254" s="7" t="s">
        <v>30</v>
      </c>
      <c r="J254" s="4" t="s">
        <v>62</v>
      </c>
    </row>
    <row r="255" spans="1:10" x14ac:dyDescent="0.25">
      <c r="A255" t="s">
        <v>26</v>
      </c>
      <c r="B255" s="3">
        <v>45567</v>
      </c>
      <c r="C255" s="4">
        <v>117452</v>
      </c>
      <c r="D255" s="4">
        <v>99077.68</v>
      </c>
      <c r="E255" s="4">
        <v>45970.879999999997</v>
      </c>
      <c r="F255" s="4">
        <v>218</v>
      </c>
      <c r="G255" s="4">
        <v>82</v>
      </c>
      <c r="H255" s="4">
        <v>605</v>
      </c>
      <c r="I255" s="7" t="s">
        <v>31</v>
      </c>
      <c r="J255" s="4" t="s">
        <v>62</v>
      </c>
    </row>
    <row r="256" spans="1:10" x14ac:dyDescent="0.25">
      <c r="A256" t="s">
        <v>26</v>
      </c>
      <c r="B256" s="3">
        <v>45568</v>
      </c>
      <c r="C256" s="4">
        <v>78423</v>
      </c>
      <c r="D256" s="4">
        <v>66627.83</v>
      </c>
      <c r="E256" s="4">
        <v>29064.78</v>
      </c>
      <c r="F256" s="4">
        <v>161</v>
      </c>
      <c r="G256" s="4">
        <v>68</v>
      </c>
      <c r="H256" s="4">
        <v>527</v>
      </c>
      <c r="I256" s="7" t="s">
        <v>32</v>
      </c>
      <c r="J256" s="4" t="s">
        <v>62</v>
      </c>
    </row>
    <row r="257" spans="1:10" x14ac:dyDescent="0.25">
      <c r="A257" t="s">
        <v>26</v>
      </c>
      <c r="B257" s="3">
        <v>45569</v>
      </c>
      <c r="C257" s="4">
        <v>67992.97</v>
      </c>
      <c r="D257" s="4">
        <v>58197.42</v>
      </c>
      <c r="E257" s="4">
        <v>27782.19</v>
      </c>
      <c r="F257" s="4">
        <v>152</v>
      </c>
      <c r="G257" s="4">
        <v>64</v>
      </c>
      <c r="H257" s="4">
        <v>462</v>
      </c>
      <c r="I257" s="7" t="s">
        <v>33</v>
      </c>
      <c r="J257" s="4" t="s">
        <v>62</v>
      </c>
    </row>
    <row r="258" spans="1:10" x14ac:dyDescent="0.25">
      <c r="A258" t="s">
        <v>26</v>
      </c>
      <c r="B258" s="3">
        <v>45570</v>
      </c>
      <c r="C258" s="4">
        <v>99885</v>
      </c>
      <c r="D258" s="4">
        <v>85340.97</v>
      </c>
      <c r="E258" s="4">
        <v>38345.839999999997</v>
      </c>
      <c r="F258" s="4">
        <v>212</v>
      </c>
      <c r="G258" s="4">
        <v>81</v>
      </c>
      <c r="H258" s="4">
        <v>565</v>
      </c>
      <c r="I258" s="7" t="s">
        <v>34</v>
      </c>
      <c r="J258" s="4" t="s">
        <v>62</v>
      </c>
    </row>
    <row r="259" spans="1:10" x14ac:dyDescent="0.25">
      <c r="A259" t="s">
        <v>26</v>
      </c>
      <c r="B259" s="3">
        <v>45571</v>
      </c>
      <c r="C259" s="4">
        <v>120531</v>
      </c>
      <c r="D259" s="4">
        <v>103268.91</v>
      </c>
      <c r="E259" s="4">
        <v>45513.58</v>
      </c>
      <c r="F259" s="4">
        <v>223</v>
      </c>
      <c r="G259" s="4">
        <v>82</v>
      </c>
      <c r="H259" s="4">
        <v>633</v>
      </c>
      <c r="I259" s="7" t="s">
        <v>35</v>
      </c>
      <c r="J259" s="4" t="s">
        <v>62</v>
      </c>
    </row>
    <row r="260" spans="1:10" x14ac:dyDescent="0.25">
      <c r="A260" t="s">
        <v>26</v>
      </c>
      <c r="B260" s="3">
        <v>45572</v>
      </c>
      <c r="C260" s="4">
        <v>160323</v>
      </c>
      <c r="D260" s="4">
        <v>137172.9</v>
      </c>
      <c r="E260" s="4">
        <v>61385.07</v>
      </c>
      <c r="F260" s="4">
        <v>312</v>
      </c>
      <c r="G260" s="4">
        <v>119</v>
      </c>
      <c r="H260" s="4">
        <v>775</v>
      </c>
      <c r="I260" s="7" t="s">
        <v>36</v>
      </c>
      <c r="J260" s="4" t="s">
        <v>62</v>
      </c>
    </row>
    <row r="261" spans="1:10" x14ac:dyDescent="0.25">
      <c r="A261" t="s">
        <v>26</v>
      </c>
      <c r="B261" s="3">
        <v>45573</v>
      </c>
      <c r="C261" s="4">
        <v>91147</v>
      </c>
      <c r="D261" s="4">
        <v>77394.22</v>
      </c>
      <c r="E261" s="4">
        <v>33522.54</v>
      </c>
      <c r="F261" s="4">
        <v>187</v>
      </c>
      <c r="G261" s="4">
        <v>72</v>
      </c>
      <c r="H261" s="4">
        <v>488</v>
      </c>
      <c r="I261" s="7" t="s">
        <v>30</v>
      </c>
      <c r="J261" s="4" t="s">
        <v>63</v>
      </c>
    </row>
    <row r="262" spans="1:10" x14ac:dyDescent="0.25">
      <c r="A262" t="s">
        <v>26</v>
      </c>
      <c r="B262" s="3">
        <v>45574</v>
      </c>
      <c r="C262" s="4">
        <v>82940</v>
      </c>
      <c r="D262" s="4">
        <v>71164.86</v>
      </c>
      <c r="E262" s="4">
        <v>33377.83</v>
      </c>
      <c r="F262" s="4">
        <v>170</v>
      </c>
      <c r="G262" s="4">
        <v>57</v>
      </c>
      <c r="H262" s="4">
        <v>463</v>
      </c>
      <c r="I262" s="7" t="s">
        <v>31</v>
      </c>
      <c r="J262" s="4" t="s">
        <v>63</v>
      </c>
    </row>
    <row r="263" spans="1:10" x14ac:dyDescent="0.25">
      <c r="A263" t="s">
        <v>26</v>
      </c>
      <c r="B263" s="3">
        <v>45575</v>
      </c>
      <c r="C263" s="4">
        <v>83920</v>
      </c>
      <c r="D263" s="4">
        <v>71688.28</v>
      </c>
      <c r="E263" s="4">
        <v>30387.09</v>
      </c>
      <c r="F263" s="4">
        <v>155</v>
      </c>
      <c r="G263" s="4">
        <v>59</v>
      </c>
      <c r="H263" s="4">
        <v>499</v>
      </c>
      <c r="I263" s="7" t="s">
        <v>32</v>
      </c>
      <c r="J263" s="4" t="s">
        <v>63</v>
      </c>
    </row>
    <row r="264" spans="1:10" x14ac:dyDescent="0.25">
      <c r="A264" t="s">
        <v>26</v>
      </c>
      <c r="B264" s="3">
        <v>45576</v>
      </c>
      <c r="C264" s="4">
        <v>74611</v>
      </c>
      <c r="D264" s="4">
        <v>63752.14</v>
      </c>
      <c r="E264" s="4">
        <v>32147.46</v>
      </c>
      <c r="F264" s="4">
        <v>164</v>
      </c>
      <c r="G264" s="4">
        <v>63</v>
      </c>
      <c r="H264" s="4">
        <v>492</v>
      </c>
      <c r="I264" s="7" t="s">
        <v>33</v>
      </c>
      <c r="J264" s="4" t="s">
        <v>63</v>
      </c>
    </row>
    <row r="265" spans="1:10" x14ac:dyDescent="0.25">
      <c r="A265" t="s">
        <v>26</v>
      </c>
      <c r="B265" s="3">
        <v>45577</v>
      </c>
      <c r="C265" s="4">
        <v>68053</v>
      </c>
      <c r="D265" s="4">
        <v>57799.12</v>
      </c>
      <c r="E265" s="4">
        <v>28774.5</v>
      </c>
      <c r="F265" s="4">
        <v>127</v>
      </c>
      <c r="G265" s="4">
        <v>46</v>
      </c>
      <c r="H265" s="4">
        <v>422</v>
      </c>
      <c r="I265" s="7" t="s">
        <v>34</v>
      </c>
      <c r="J265" s="4" t="s">
        <v>63</v>
      </c>
    </row>
    <row r="266" spans="1:10" x14ac:dyDescent="0.25">
      <c r="A266" t="s">
        <v>26</v>
      </c>
      <c r="B266" s="3">
        <v>45578</v>
      </c>
      <c r="C266" s="4">
        <v>74057</v>
      </c>
      <c r="D266" s="4">
        <v>63761.21</v>
      </c>
      <c r="E266" s="4">
        <v>29360.67</v>
      </c>
      <c r="F266" s="4">
        <v>138</v>
      </c>
      <c r="G266" s="4">
        <v>55</v>
      </c>
      <c r="H266" s="4">
        <v>549</v>
      </c>
      <c r="I266" s="7" t="s">
        <v>35</v>
      </c>
      <c r="J266" s="4" t="s">
        <v>63</v>
      </c>
    </row>
    <row r="267" spans="1:10" x14ac:dyDescent="0.25">
      <c r="A267" t="s">
        <v>26</v>
      </c>
      <c r="B267" s="3">
        <v>45579</v>
      </c>
      <c r="C267" s="4">
        <v>134586</v>
      </c>
      <c r="D267" s="4">
        <v>114017.13</v>
      </c>
      <c r="E267" s="4">
        <v>51241.64</v>
      </c>
      <c r="F267" s="4">
        <v>268</v>
      </c>
      <c r="G267" s="4">
        <v>95</v>
      </c>
      <c r="H267" s="4">
        <v>737</v>
      </c>
      <c r="I267" s="7" t="s">
        <v>36</v>
      </c>
      <c r="J267" s="4" t="s">
        <v>63</v>
      </c>
    </row>
    <row r="268" spans="1:10" x14ac:dyDescent="0.25">
      <c r="A268" t="s">
        <v>27</v>
      </c>
      <c r="B268" s="3">
        <v>45566</v>
      </c>
      <c r="C268" s="4">
        <v>81823</v>
      </c>
      <c r="D268" s="4">
        <v>69727.59</v>
      </c>
      <c r="E268" s="4">
        <v>32232.52</v>
      </c>
      <c r="F268" s="4">
        <v>244</v>
      </c>
      <c r="G268" s="4">
        <v>83</v>
      </c>
      <c r="H268" s="4">
        <v>311</v>
      </c>
      <c r="I268" s="7" t="s">
        <v>30</v>
      </c>
      <c r="J268" s="4" t="s">
        <v>62</v>
      </c>
    </row>
    <row r="269" spans="1:10" x14ac:dyDescent="0.25">
      <c r="A269" t="s">
        <v>27</v>
      </c>
      <c r="B269" s="3">
        <v>45567</v>
      </c>
      <c r="C269" s="4">
        <v>109424</v>
      </c>
      <c r="D269" s="4">
        <v>93122.559999999998</v>
      </c>
      <c r="E269" s="4">
        <v>42965.18</v>
      </c>
      <c r="F269" s="4">
        <v>262</v>
      </c>
      <c r="G269" s="4">
        <v>96</v>
      </c>
      <c r="H269" s="4">
        <v>348</v>
      </c>
      <c r="I269" s="7" t="s">
        <v>31</v>
      </c>
      <c r="J269" s="4" t="s">
        <v>62</v>
      </c>
    </row>
    <row r="270" spans="1:10" x14ac:dyDescent="0.25">
      <c r="A270" t="s">
        <v>27</v>
      </c>
      <c r="B270" s="3">
        <v>45568</v>
      </c>
      <c r="C270" s="4">
        <v>116882</v>
      </c>
      <c r="D270" s="4">
        <v>100053.73</v>
      </c>
      <c r="E270" s="4">
        <v>46398.17</v>
      </c>
      <c r="F270" s="4">
        <v>258</v>
      </c>
      <c r="G270" s="4">
        <v>94</v>
      </c>
      <c r="H270" s="4">
        <v>411</v>
      </c>
      <c r="I270" s="7" t="s">
        <v>32</v>
      </c>
      <c r="J270" s="4" t="s">
        <v>62</v>
      </c>
    </row>
    <row r="271" spans="1:10" x14ac:dyDescent="0.25">
      <c r="A271" t="s">
        <v>27</v>
      </c>
      <c r="B271" s="3">
        <v>45569</v>
      </c>
      <c r="C271" s="4">
        <v>94399</v>
      </c>
      <c r="D271" s="4">
        <v>80913.679999999993</v>
      </c>
      <c r="E271" s="4">
        <v>37209.03</v>
      </c>
      <c r="F271" s="4">
        <v>248</v>
      </c>
      <c r="G271" s="4">
        <v>75</v>
      </c>
      <c r="H271" s="4">
        <v>280</v>
      </c>
      <c r="I271" s="7" t="s">
        <v>33</v>
      </c>
      <c r="J271" s="4" t="s">
        <v>62</v>
      </c>
    </row>
    <row r="272" spans="1:10" x14ac:dyDescent="0.25">
      <c r="A272" t="s">
        <v>27</v>
      </c>
      <c r="B272" s="3">
        <v>45570</v>
      </c>
      <c r="C272" s="4">
        <v>125754</v>
      </c>
      <c r="D272" s="4">
        <v>107583.95</v>
      </c>
      <c r="E272" s="4">
        <v>48817.97</v>
      </c>
      <c r="F272" s="4">
        <v>317</v>
      </c>
      <c r="G272" s="4">
        <v>94</v>
      </c>
      <c r="H272" s="4">
        <v>405</v>
      </c>
      <c r="I272" s="7" t="s">
        <v>34</v>
      </c>
      <c r="J272" s="4" t="s">
        <v>62</v>
      </c>
    </row>
    <row r="273" spans="1:10" x14ac:dyDescent="0.25">
      <c r="A273" t="s">
        <v>27</v>
      </c>
      <c r="B273" s="3">
        <v>45571</v>
      </c>
      <c r="C273" s="4">
        <v>157335</v>
      </c>
      <c r="D273" s="4">
        <v>134900.35999999999</v>
      </c>
      <c r="E273" s="4">
        <v>57889.52</v>
      </c>
      <c r="F273" s="4">
        <v>377</v>
      </c>
      <c r="G273" s="4">
        <v>111</v>
      </c>
      <c r="H273" s="4">
        <v>489</v>
      </c>
      <c r="I273" s="7" t="s">
        <v>35</v>
      </c>
      <c r="J273" s="4" t="s">
        <v>62</v>
      </c>
    </row>
    <row r="274" spans="1:10" x14ac:dyDescent="0.25">
      <c r="A274" t="s">
        <v>27</v>
      </c>
      <c r="B274" s="3">
        <v>45572</v>
      </c>
      <c r="C274" s="4">
        <v>111296</v>
      </c>
      <c r="D274" s="4">
        <v>95003.4</v>
      </c>
      <c r="E274" s="4">
        <v>42643.18</v>
      </c>
      <c r="F274" s="4">
        <v>279</v>
      </c>
      <c r="G274" s="4">
        <v>93</v>
      </c>
      <c r="H274" s="4">
        <v>458</v>
      </c>
      <c r="I274" s="7" t="s">
        <v>36</v>
      </c>
      <c r="J274" s="4" t="s">
        <v>62</v>
      </c>
    </row>
    <row r="275" spans="1:10" x14ac:dyDescent="0.25">
      <c r="A275" t="s">
        <v>27</v>
      </c>
      <c r="B275" s="3">
        <v>45573</v>
      </c>
      <c r="C275" s="4">
        <v>90487</v>
      </c>
      <c r="D275" s="4">
        <v>77669.759999999995</v>
      </c>
      <c r="E275" s="4">
        <v>33848.93</v>
      </c>
      <c r="F275" s="4">
        <v>222</v>
      </c>
      <c r="G275" s="4">
        <v>72</v>
      </c>
      <c r="H275" s="4">
        <v>364</v>
      </c>
      <c r="I275" s="7" t="s">
        <v>30</v>
      </c>
      <c r="J275" s="4" t="s">
        <v>63</v>
      </c>
    </row>
    <row r="276" spans="1:10" x14ac:dyDescent="0.25">
      <c r="A276" t="s">
        <v>27</v>
      </c>
      <c r="B276" s="3">
        <v>45574</v>
      </c>
      <c r="C276" s="4">
        <v>92956</v>
      </c>
      <c r="D276" s="4">
        <v>78852.289999999994</v>
      </c>
      <c r="E276" s="4">
        <v>36133.64</v>
      </c>
      <c r="F276" s="4">
        <v>234</v>
      </c>
      <c r="G276" s="4">
        <v>76</v>
      </c>
      <c r="H276" s="4">
        <v>377</v>
      </c>
      <c r="I276" s="7" t="s">
        <v>31</v>
      </c>
      <c r="J276" s="4" t="s">
        <v>63</v>
      </c>
    </row>
    <row r="277" spans="1:10" x14ac:dyDescent="0.25">
      <c r="A277" t="s">
        <v>27</v>
      </c>
      <c r="B277" s="3">
        <v>45575</v>
      </c>
      <c r="C277" s="4">
        <v>106669</v>
      </c>
      <c r="D277" s="4">
        <v>90996.17</v>
      </c>
      <c r="E277" s="4">
        <v>42430.39</v>
      </c>
      <c r="F277" s="4">
        <v>246</v>
      </c>
      <c r="G277" s="4">
        <v>84</v>
      </c>
      <c r="H277" s="4">
        <v>373</v>
      </c>
      <c r="I277" s="7" t="s">
        <v>32</v>
      </c>
      <c r="J277" s="4" t="s">
        <v>63</v>
      </c>
    </row>
    <row r="278" spans="1:10" x14ac:dyDescent="0.25">
      <c r="A278" t="s">
        <v>27</v>
      </c>
      <c r="B278" s="3">
        <v>45576</v>
      </c>
      <c r="C278" s="4">
        <v>91877</v>
      </c>
      <c r="D278" s="4">
        <v>78598.19</v>
      </c>
      <c r="E278" s="4">
        <v>35720.94</v>
      </c>
      <c r="F278" s="4">
        <v>232</v>
      </c>
      <c r="G278" s="4">
        <v>81</v>
      </c>
      <c r="H278" s="4">
        <v>602</v>
      </c>
      <c r="I278" s="7" t="s">
        <v>33</v>
      </c>
      <c r="J278" s="4" t="s">
        <v>63</v>
      </c>
    </row>
    <row r="279" spans="1:10" x14ac:dyDescent="0.25">
      <c r="A279" t="s">
        <v>27</v>
      </c>
      <c r="B279" s="3">
        <v>45577</v>
      </c>
      <c r="C279" s="4">
        <v>107952</v>
      </c>
      <c r="D279" s="4">
        <v>92496.08</v>
      </c>
      <c r="E279" s="4">
        <v>40561.03</v>
      </c>
      <c r="F279" s="4">
        <v>279</v>
      </c>
      <c r="G279" s="4">
        <v>90</v>
      </c>
      <c r="H279" s="4">
        <v>683</v>
      </c>
      <c r="I279" s="7" t="s">
        <v>34</v>
      </c>
      <c r="J279" s="4" t="s">
        <v>63</v>
      </c>
    </row>
    <row r="280" spans="1:10" x14ac:dyDescent="0.25">
      <c r="A280" t="s">
        <v>27</v>
      </c>
      <c r="B280" s="3">
        <v>45578</v>
      </c>
      <c r="C280" s="4">
        <v>161231</v>
      </c>
      <c r="D280" s="4">
        <v>138141.37</v>
      </c>
      <c r="E280" s="4">
        <v>59894.28</v>
      </c>
      <c r="F280" s="4">
        <v>372</v>
      </c>
      <c r="G280" s="4">
        <v>121</v>
      </c>
      <c r="H280" s="4">
        <v>794</v>
      </c>
      <c r="I280" s="7" t="s">
        <v>35</v>
      </c>
      <c r="J280" s="4" t="s">
        <v>63</v>
      </c>
    </row>
    <row r="281" spans="1:10" x14ac:dyDescent="0.25">
      <c r="A281" t="s">
        <v>27</v>
      </c>
      <c r="B281" s="3">
        <v>45579</v>
      </c>
      <c r="C281" s="4">
        <v>163596</v>
      </c>
      <c r="D281" s="4">
        <v>138755.42000000001</v>
      </c>
      <c r="E281" s="4">
        <v>60211.28</v>
      </c>
      <c r="F281" s="4">
        <v>380</v>
      </c>
      <c r="G281" s="4">
        <v>122</v>
      </c>
      <c r="H281" s="4">
        <v>834</v>
      </c>
      <c r="I281" s="7" t="s">
        <v>36</v>
      </c>
      <c r="J281" s="4" t="s">
        <v>63</v>
      </c>
    </row>
    <row r="282" spans="1:10" x14ac:dyDescent="0.25">
      <c r="A282" t="s">
        <v>28</v>
      </c>
      <c r="B282" s="3">
        <v>45566</v>
      </c>
      <c r="C282" s="4">
        <v>104296.01</v>
      </c>
      <c r="D282" s="4">
        <v>90580.17</v>
      </c>
      <c r="E282" s="4">
        <v>40736.36</v>
      </c>
      <c r="F282" s="4">
        <v>268</v>
      </c>
      <c r="G282" s="4">
        <v>86</v>
      </c>
      <c r="H282" s="4">
        <v>627</v>
      </c>
      <c r="I282" s="7" t="s">
        <v>30</v>
      </c>
      <c r="J282" s="4" t="s">
        <v>62</v>
      </c>
    </row>
    <row r="283" spans="1:10" x14ac:dyDescent="0.25">
      <c r="A283" t="s">
        <v>28</v>
      </c>
      <c r="B283" s="3">
        <v>45567</v>
      </c>
      <c r="C283" s="4">
        <v>72263</v>
      </c>
      <c r="D283" s="4">
        <v>62202.1</v>
      </c>
      <c r="E283" s="4">
        <v>29096.14</v>
      </c>
      <c r="F283" s="4">
        <v>188</v>
      </c>
      <c r="G283" s="4">
        <v>70</v>
      </c>
      <c r="H283" s="4">
        <v>510</v>
      </c>
      <c r="I283" s="7" t="s">
        <v>31</v>
      </c>
      <c r="J283" s="4" t="s">
        <v>62</v>
      </c>
    </row>
    <row r="284" spans="1:10" x14ac:dyDescent="0.25">
      <c r="A284" t="s">
        <v>28</v>
      </c>
      <c r="B284" s="3">
        <v>45568</v>
      </c>
      <c r="C284" s="4">
        <v>91417</v>
      </c>
      <c r="D284" s="4">
        <v>78162.41</v>
      </c>
      <c r="E284" s="4">
        <v>36855.370000000003</v>
      </c>
      <c r="F284" s="4">
        <v>264</v>
      </c>
      <c r="G284" s="4">
        <v>79</v>
      </c>
      <c r="H284" s="4">
        <v>592</v>
      </c>
      <c r="I284" s="7" t="s">
        <v>32</v>
      </c>
      <c r="J284" s="4" t="s">
        <v>62</v>
      </c>
    </row>
    <row r="285" spans="1:10" x14ac:dyDescent="0.25">
      <c r="A285" t="s">
        <v>28</v>
      </c>
      <c r="B285" s="3">
        <v>45569</v>
      </c>
      <c r="C285" s="4">
        <v>104526</v>
      </c>
      <c r="D285" s="4">
        <v>89711.93</v>
      </c>
      <c r="E285" s="4">
        <v>38313.870000000003</v>
      </c>
      <c r="F285" s="4">
        <v>239</v>
      </c>
      <c r="G285" s="4">
        <v>96</v>
      </c>
      <c r="H285" s="4">
        <v>681</v>
      </c>
      <c r="I285" s="7" t="s">
        <v>33</v>
      </c>
      <c r="J285" s="4" t="s">
        <v>62</v>
      </c>
    </row>
    <row r="286" spans="1:10" x14ac:dyDescent="0.25">
      <c r="A286" t="s">
        <v>28</v>
      </c>
      <c r="B286" s="3">
        <v>45570</v>
      </c>
      <c r="C286" s="4">
        <v>111878</v>
      </c>
      <c r="D286" s="4">
        <v>95760.41</v>
      </c>
      <c r="E286" s="4">
        <v>43418.68</v>
      </c>
      <c r="F286" s="4">
        <v>265</v>
      </c>
      <c r="G286" s="4">
        <v>100</v>
      </c>
      <c r="H286" s="4">
        <v>697</v>
      </c>
      <c r="I286" s="7" t="s">
        <v>34</v>
      </c>
      <c r="J286" s="4" t="s">
        <v>62</v>
      </c>
    </row>
    <row r="287" spans="1:10" x14ac:dyDescent="0.25">
      <c r="A287" t="s">
        <v>28</v>
      </c>
      <c r="B287" s="3">
        <v>45571</v>
      </c>
      <c r="C287" s="4">
        <v>131120</v>
      </c>
      <c r="D287" s="4">
        <v>111801.46</v>
      </c>
      <c r="E287" s="4">
        <v>47656.08</v>
      </c>
      <c r="F287" s="4">
        <v>284</v>
      </c>
      <c r="G287" s="4">
        <v>104</v>
      </c>
      <c r="H287" s="4">
        <v>687</v>
      </c>
      <c r="I287" s="7" t="s">
        <v>35</v>
      </c>
      <c r="J287" s="4" t="s">
        <v>62</v>
      </c>
    </row>
    <row r="288" spans="1:10" x14ac:dyDescent="0.25">
      <c r="A288" t="s">
        <v>28</v>
      </c>
      <c r="B288" s="3">
        <v>45572</v>
      </c>
      <c r="C288" s="4">
        <v>139719</v>
      </c>
      <c r="D288" s="4">
        <v>119853.94</v>
      </c>
      <c r="E288" s="4">
        <v>50297.08</v>
      </c>
      <c r="F288" s="4">
        <v>287</v>
      </c>
      <c r="G288" s="4">
        <v>103</v>
      </c>
      <c r="H288" s="4">
        <v>712</v>
      </c>
      <c r="I288" s="7" t="s">
        <v>36</v>
      </c>
      <c r="J288" s="4" t="s">
        <v>62</v>
      </c>
    </row>
    <row r="289" spans="1:10" x14ac:dyDescent="0.25">
      <c r="A289" t="s">
        <v>28</v>
      </c>
      <c r="B289" s="3">
        <v>45573</v>
      </c>
      <c r="C289" s="4">
        <v>122083</v>
      </c>
      <c r="D289" s="4">
        <v>104492.98</v>
      </c>
      <c r="E289" s="4">
        <v>46277.03</v>
      </c>
      <c r="F289" s="4">
        <v>264</v>
      </c>
      <c r="G289" s="4">
        <v>96</v>
      </c>
      <c r="H289" s="4">
        <v>609</v>
      </c>
      <c r="I289" s="7" t="s">
        <v>30</v>
      </c>
      <c r="J289" s="4" t="s">
        <v>63</v>
      </c>
    </row>
    <row r="290" spans="1:10" x14ac:dyDescent="0.25">
      <c r="A290" t="s">
        <v>28</v>
      </c>
      <c r="B290" s="3">
        <v>45574</v>
      </c>
      <c r="C290" s="4">
        <v>120445</v>
      </c>
      <c r="D290" s="4">
        <v>102328.91</v>
      </c>
      <c r="E290" s="4">
        <v>43610.16</v>
      </c>
      <c r="F290" s="4">
        <v>259</v>
      </c>
      <c r="G290" s="4">
        <v>102</v>
      </c>
      <c r="H290" s="4">
        <v>650</v>
      </c>
      <c r="I290" s="7" t="s">
        <v>31</v>
      </c>
      <c r="J290" s="4" t="s">
        <v>63</v>
      </c>
    </row>
    <row r="291" spans="1:10" x14ac:dyDescent="0.25">
      <c r="A291" t="s">
        <v>28</v>
      </c>
      <c r="B291" s="3">
        <v>45575</v>
      </c>
      <c r="C291" s="4">
        <v>105450</v>
      </c>
      <c r="D291" s="4">
        <v>89855.21</v>
      </c>
      <c r="E291" s="4">
        <v>40855.18</v>
      </c>
      <c r="F291" s="4">
        <v>213</v>
      </c>
      <c r="G291" s="4">
        <v>92</v>
      </c>
      <c r="H291" s="4">
        <v>669</v>
      </c>
      <c r="I291" s="7" t="s">
        <v>32</v>
      </c>
      <c r="J291" s="4" t="s">
        <v>63</v>
      </c>
    </row>
    <row r="292" spans="1:10" x14ac:dyDescent="0.25">
      <c r="A292" t="s">
        <v>28</v>
      </c>
      <c r="B292" s="3">
        <v>45576</v>
      </c>
      <c r="C292" s="4">
        <v>103785</v>
      </c>
      <c r="D292" s="4">
        <v>88386.09</v>
      </c>
      <c r="E292" s="4">
        <v>40009.75</v>
      </c>
      <c r="F292" s="4">
        <v>242</v>
      </c>
      <c r="G292" s="4">
        <v>89</v>
      </c>
      <c r="H292" s="4">
        <v>637</v>
      </c>
      <c r="I292" s="7" t="s">
        <v>33</v>
      </c>
      <c r="J292" s="4" t="s">
        <v>63</v>
      </c>
    </row>
    <row r="293" spans="1:10" x14ac:dyDescent="0.25">
      <c r="A293" t="s">
        <v>28</v>
      </c>
      <c r="B293" s="3">
        <v>45577</v>
      </c>
      <c r="C293" s="4">
        <v>132702</v>
      </c>
      <c r="D293" s="4">
        <v>112781.51</v>
      </c>
      <c r="E293" s="4">
        <v>50166.71</v>
      </c>
      <c r="F293" s="4">
        <v>296</v>
      </c>
      <c r="G293" s="4">
        <v>102</v>
      </c>
      <c r="H293" s="4">
        <v>704</v>
      </c>
      <c r="I293" s="7" t="s">
        <v>34</v>
      </c>
      <c r="J293" s="4" t="s">
        <v>63</v>
      </c>
    </row>
    <row r="294" spans="1:10" x14ac:dyDescent="0.25">
      <c r="A294" t="s">
        <v>28</v>
      </c>
      <c r="B294" s="3">
        <v>45578</v>
      </c>
      <c r="C294" s="4">
        <v>116971</v>
      </c>
      <c r="D294" s="4">
        <v>99861.61</v>
      </c>
      <c r="E294" s="4">
        <v>40284.199999999997</v>
      </c>
      <c r="F294" s="4">
        <v>269</v>
      </c>
      <c r="G294" s="4">
        <v>84</v>
      </c>
      <c r="H294" s="4">
        <v>662</v>
      </c>
      <c r="I294" s="7" t="s">
        <v>35</v>
      </c>
      <c r="J294" s="4" t="s">
        <v>63</v>
      </c>
    </row>
    <row r="295" spans="1:10" x14ac:dyDescent="0.25">
      <c r="A295" t="s">
        <v>28</v>
      </c>
      <c r="B295" s="3">
        <v>45579</v>
      </c>
      <c r="C295" s="4">
        <v>115914</v>
      </c>
      <c r="D295" s="4">
        <v>99311.28</v>
      </c>
      <c r="E295" s="4">
        <v>42630.69</v>
      </c>
      <c r="F295" s="4">
        <v>263</v>
      </c>
      <c r="G295" s="4">
        <v>75</v>
      </c>
      <c r="H295" s="4">
        <v>711</v>
      </c>
      <c r="I295" s="7" t="s">
        <v>36</v>
      </c>
      <c r="J295" s="4" t="s">
        <v>63</v>
      </c>
    </row>
  </sheetData>
  <autoFilter ref="A1:J295"/>
  <mergeCells count="1"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showGridLines="0" tabSelected="1" zoomScale="80" zoomScaleNormal="80" workbookViewId="0">
      <selection activeCell="K11" sqref="K11"/>
    </sheetView>
  </sheetViews>
  <sheetFormatPr defaultRowHeight="15" x14ac:dyDescent="0.25"/>
  <cols>
    <col min="1" max="1" width="1.7109375" customWidth="1"/>
    <col min="2" max="2" width="31.5703125" customWidth="1"/>
    <col min="3" max="3" width="13" style="7" customWidth="1"/>
    <col min="4" max="4" width="12.42578125" style="7" customWidth="1"/>
    <col min="5" max="5" width="10.28515625" style="7" customWidth="1"/>
    <col min="6" max="6" width="11" style="7" customWidth="1"/>
    <col min="7" max="7" width="14.28515625" style="7" customWidth="1"/>
    <col min="8" max="8" width="8.85546875" style="7" customWidth="1"/>
    <col min="9" max="9" width="14.7109375" style="7" customWidth="1"/>
    <col min="10" max="10" width="13.42578125" style="7" customWidth="1"/>
    <col min="11" max="11" width="13.5703125" style="7" customWidth="1"/>
    <col min="12" max="12" width="10.85546875" style="7" customWidth="1"/>
    <col min="13" max="13" width="13.42578125" style="7" customWidth="1"/>
    <col min="14" max="15" width="11" style="7" customWidth="1"/>
    <col min="17" max="18" width="12.42578125" bestFit="1" customWidth="1"/>
  </cols>
  <sheetData>
    <row r="1" spans="2:18" ht="7.5" customHeight="1" x14ac:dyDescent="0.25"/>
    <row r="2" spans="2:18" s="29" customFormat="1" ht="44.25" customHeight="1" x14ac:dyDescent="0.25">
      <c r="B2" s="28" t="s">
        <v>61</v>
      </c>
      <c r="C2" s="29" t="s">
        <v>43</v>
      </c>
      <c r="D2" s="29" t="s">
        <v>42</v>
      </c>
      <c r="E2" s="29" t="s">
        <v>67</v>
      </c>
      <c r="F2" s="29" t="s">
        <v>66</v>
      </c>
      <c r="G2" s="29" t="s">
        <v>38</v>
      </c>
      <c r="H2" s="29" t="s">
        <v>71</v>
      </c>
      <c r="I2" s="29" t="s">
        <v>39</v>
      </c>
      <c r="J2" s="29" t="s">
        <v>40</v>
      </c>
      <c r="K2" s="29" t="s">
        <v>59</v>
      </c>
      <c r="L2" s="29" t="s">
        <v>60</v>
      </c>
      <c r="M2" s="29" t="s">
        <v>41</v>
      </c>
      <c r="N2" s="29" t="s">
        <v>64</v>
      </c>
      <c r="O2" s="29" t="s">
        <v>65</v>
      </c>
    </row>
    <row r="3" spans="2:18" x14ac:dyDescent="0.25">
      <c r="B3" t="s">
        <v>62</v>
      </c>
      <c r="C3" s="21">
        <v>106870</v>
      </c>
      <c r="D3" s="21">
        <v>13637</v>
      </c>
      <c r="E3" s="27">
        <v>0.12760363057920837</v>
      </c>
      <c r="F3" s="20">
        <v>2.873945882525482</v>
      </c>
      <c r="G3" s="21">
        <v>17432156.940000001</v>
      </c>
      <c r="H3" s="26">
        <v>0.14728136735097547</v>
      </c>
      <c r="I3" s="21">
        <v>14864725.030000005</v>
      </c>
      <c r="J3" s="21">
        <v>6695469.4399999995</v>
      </c>
      <c r="K3" s="21">
        <v>8169255.5900000054</v>
      </c>
      <c r="L3" s="27">
        <v>0.54957327320302285</v>
      </c>
      <c r="M3" s="21">
        <v>39192</v>
      </c>
      <c r="N3" s="21">
        <v>1278.2985216689888</v>
      </c>
      <c r="O3" s="21">
        <v>444.7886543172076</v>
      </c>
      <c r="P3" s="29"/>
      <c r="Q3" s="29"/>
      <c r="R3" s="29"/>
    </row>
    <row r="4" spans="2:18" x14ac:dyDescent="0.25">
      <c r="B4" t="s">
        <v>63</v>
      </c>
      <c r="C4" s="21">
        <v>100545</v>
      </c>
      <c r="D4" s="21">
        <v>12261</v>
      </c>
      <c r="E4" s="27">
        <v>0.12194539758317172</v>
      </c>
      <c r="F4" s="20">
        <v>2.7827257156838758</v>
      </c>
      <c r="G4" s="21">
        <v>15474913.120000001</v>
      </c>
      <c r="H4" s="26">
        <v>0.14823664289496219</v>
      </c>
      <c r="I4" s="21">
        <v>13180963.949999996</v>
      </c>
      <c r="J4" s="21">
        <v>5923398.5</v>
      </c>
      <c r="K4" s="21">
        <v>7257565.4499999955</v>
      </c>
      <c r="L4" s="27">
        <v>0.5506096122810501</v>
      </c>
      <c r="M4" s="21">
        <v>34119</v>
      </c>
      <c r="N4" s="21">
        <v>1262.1248772530789</v>
      </c>
      <c r="O4" s="21">
        <v>453.55705384096842</v>
      </c>
      <c r="P4" s="29"/>
      <c r="Q4" s="29"/>
      <c r="R4" s="29"/>
    </row>
    <row r="5" spans="2:18" x14ac:dyDescent="0.25">
      <c r="B5" s="30" t="s">
        <v>58</v>
      </c>
      <c r="C5" s="32">
        <f>C4/C3-1</f>
        <v>-5.9184055394404411E-2</v>
      </c>
      <c r="D5" s="32">
        <f t="shared" ref="D5:O5" si="0">D4/D3-1</f>
        <v>-0.10090195790863088</v>
      </c>
      <c r="E5" s="31">
        <f>E4-E3</f>
        <v>-5.6582329960366551E-3</v>
      </c>
      <c r="F5" s="32">
        <f t="shared" si="0"/>
        <v>-3.1740391284419855E-2</v>
      </c>
      <c r="G5" s="32">
        <f t="shared" si="0"/>
        <v>-0.11227777645283177</v>
      </c>
      <c r="H5" s="32">
        <f t="shared" si="0"/>
        <v>6.486058360052338E-3</v>
      </c>
      <c r="I5" s="32">
        <f t="shared" si="0"/>
        <v>-0.11327226548771274</v>
      </c>
      <c r="J5" s="32">
        <f t="shared" si="0"/>
        <v>-0.11531244327507517</v>
      </c>
      <c r="K5" s="32">
        <f t="shared" si="0"/>
        <v>-0.11160014886986902</v>
      </c>
      <c r="L5" s="31">
        <f>L4-L3</f>
        <v>1.0363390780272486E-3</v>
      </c>
      <c r="M5" s="32">
        <f>M4/M3-1</f>
        <v>-0.12943968156766683</v>
      </c>
      <c r="N5" s="32">
        <f t="shared" si="0"/>
        <v>-1.2652478385716148E-2</v>
      </c>
      <c r="O5" s="32">
        <f t="shared" si="0"/>
        <v>1.9713631268812648E-2</v>
      </c>
      <c r="P5" s="29"/>
      <c r="Q5" s="29"/>
      <c r="R5" s="29"/>
    </row>
    <row r="6" spans="2:18" x14ac:dyDescent="0.25">
      <c r="M6" s="29"/>
      <c r="N6" s="29"/>
      <c r="O6" s="29"/>
      <c r="P6" s="29"/>
      <c r="Q6" s="29"/>
      <c r="R6" s="29"/>
    </row>
    <row r="7" spans="2:18" x14ac:dyDescent="0.25">
      <c r="B7" s="19" t="s">
        <v>92</v>
      </c>
      <c r="C7" s="62">
        <f>AVERAGE(C3:C4)</f>
        <v>103707.5</v>
      </c>
      <c r="D7" s="62">
        <f t="shared" ref="D7:O7" si="1">AVERAGE(D3:D4)</f>
        <v>12949</v>
      </c>
      <c r="E7" s="37">
        <f t="shared" si="1"/>
        <v>0.12477451408119004</v>
      </c>
      <c r="F7" s="63">
        <f t="shared" si="1"/>
        <v>2.8283357991046789</v>
      </c>
      <c r="G7" s="62">
        <f t="shared" si="1"/>
        <v>16453535.030000001</v>
      </c>
      <c r="H7" s="61">
        <f t="shared" si="1"/>
        <v>0.14775900512296883</v>
      </c>
      <c r="I7" s="62">
        <f t="shared" si="1"/>
        <v>14022844.49</v>
      </c>
      <c r="J7" s="62">
        <f t="shared" si="1"/>
        <v>6309433.9699999997</v>
      </c>
      <c r="K7" s="62">
        <f t="shared" si="1"/>
        <v>7713410.5200000005</v>
      </c>
      <c r="L7" s="37">
        <f>AVERAGE(L3:L4)</f>
        <v>0.55009144274203647</v>
      </c>
      <c r="M7" s="62">
        <f t="shared" si="1"/>
        <v>36655.5</v>
      </c>
      <c r="N7" s="62">
        <f t="shared" si="1"/>
        <v>1270.2116994610337</v>
      </c>
      <c r="O7" s="62">
        <f t="shared" si="1"/>
        <v>449.17285407908798</v>
      </c>
      <c r="P7" s="29"/>
      <c r="Q7" s="29"/>
      <c r="R7" s="29"/>
    </row>
    <row r="8" spans="2:18" ht="9" customHeight="1" thickBot="1" x14ac:dyDescent="0.3">
      <c r="N8" s="29"/>
      <c r="O8" s="29"/>
      <c r="P8" s="29"/>
      <c r="Q8" s="29"/>
      <c r="R8" s="29"/>
    </row>
    <row r="9" spans="2:18" x14ac:dyDescent="0.25">
      <c r="B9" s="33" t="s">
        <v>70</v>
      </c>
      <c r="C9" s="64">
        <v>3000</v>
      </c>
      <c r="N9" s="29"/>
      <c r="O9" s="29"/>
      <c r="P9" s="29"/>
      <c r="Q9" s="29"/>
      <c r="R9" s="29"/>
    </row>
    <row r="10" spans="2:18" ht="19.5" customHeight="1" x14ac:dyDescent="0.25">
      <c r="B10" s="34" t="s">
        <v>69</v>
      </c>
      <c r="C10" s="65">
        <v>45000</v>
      </c>
    </row>
    <row r="11" spans="2:18" ht="30" x14ac:dyDescent="0.25">
      <c r="B11" s="35" t="s">
        <v>77</v>
      </c>
      <c r="C11" s="66">
        <v>0.05</v>
      </c>
    </row>
    <row r="12" spans="2:18" ht="30.75" thickBot="1" x14ac:dyDescent="0.3">
      <c r="B12" s="36" t="s">
        <v>78</v>
      </c>
      <c r="C12" s="67">
        <v>0.1</v>
      </c>
    </row>
    <row r="13" spans="2:18" ht="11.25" customHeight="1" x14ac:dyDescent="0.25"/>
    <row r="14" spans="2:18" ht="45" x14ac:dyDescent="0.25">
      <c r="B14" s="54" t="s">
        <v>75</v>
      </c>
      <c r="C14" s="54" t="s">
        <v>43</v>
      </c>
      <c r="D14" s="54" t="s">
        <v>42</v>
      </c>
      <c r="E14" s="54" t="s">
        <v>67</v>
      </c>
      <c r="F14" s="54" t="s">
        <v>66</v>
      </c>
      <c r="G14" s="54" t="s">
        <v>38</v>
      </c>
      <c r="H14" s="54" t="s">
        <v>71</v>
      </c>
      <c r="I14" s="54" t="s">
        <v>39</v>
      </c>
      <c r="J14" s="54" t="s">
        <v>40</v>
      </c>
      <c r="K14" s="54" t="s">
        <v>59</v>
      </c>
      <c r="L14" s="54" t="s">
        <v>60</v>
      </c>
      <c r="M14" s="54" t="s">
        <v>41</v>
      </c>
      <c r="N14" s="54" t="s">
        <v>64</v>
      </c>
      <c r="O14" s="54" t="s">
        <v>65</v>
      </c>
    </row>
    <row r="15" spans="2:18" x14ac:dyDescent="0.25">
      <c r="B15" t="s">
        <v>85</v>
      </c>
      <c r="C15" s="43">
        <f>C9*C11</f>
        <v>150</v>
      </c>
      <c r="D15" s="44">
        <f>C15*0.5</f>
        <v>75</v>
      </c>
      <c r="E15" s="45">
        <f>D15/C15</f>
        <v>0.5</v>
      </c>
      <c r="F15" s="69">
        <f>F7*1.1</f>
        <v>3.1111693790151471</v>
      </c>
      <c r="G15" s="46">
        <f>O15*M15</f>
        <v>83847.169769741857</v>
      </c>
      <c r="H15" s="47">
        <f>H7</f>
        <v>0.14775900512296883</v>
      </c>
      <c r="I15" s="46">
        <f>G15-(G15*H15)</f>
        <v>71457.995382188135</v>
      </c>
      <c r="J15" s="46">
        <f>J7/M7*M15</f>
        <v>40163.927172692995</v>
      </c>
      <c r="K15" s="41">
        <f>I15-J15</f>
        <v>31294.068209495141</v>
      </c>
      <c r="L15" s="48">
        <f>K15/I15</f>
        <v>0.43793655338525783</v>
      </c>
      <c r="M15" s="46">
        <f>D15*F15</f>
        <v>233.33770342613604</v>
      </c>
      <c r="N15" s="49">
        <f>O15*F15</f>
        <v>1117.9622635965579</v>
      </c>
      <c r="O15" s="41">
        <f>O7*0.8</f>
        <v>359.3382832632704</v>
      </c>
    </row>
    <row r="16" spans="2:18" x14ac:dyDescent="0.25">
      <c r="B16" t="s">
        <v>86</v>
      </c>
      <c r="C16" s="43">
        <f>C9*C12</f>
        <v>300</v>
      </c>
      <c r="D16" s="44">
        <f>C16*0.7</f>
        <v>210</v>
      </c>
      <c r="E16" s="45">
        <f>D16/C16</f>
        <v>0.7</v>
      </c>
      <c r="F16" s="69">
        <f>F7*1.1</f>
        <v>3.1111693790151471</v>
      </c>
      <c r="G16" s="46">
        <f>O16*M16</f>
        <v>234772.07535527719</v>
      </c>
      <c r="H16" s="47">
        <f>H7</f>
        <v>0.14775900512296883</v>
      </c>
      <c r="I16" s="46">
        <f>G16-(G16*H16)</f>
        <v>200082.38707012677</v>
      </c>
      <c r="J16" s="46">
        <f>J7/M7*M16</f>
        <v>112458.99608354039</v>
      </c>
      <c r="K16" s="41">
        <f>I16-J16</f>
        <v>87623.390986586382</v>
      </c>
      <c r="L16" s="48">
        <f>K16/I16</f>
        <v>0.43793655338525778</v>
      </c>
      <c r="M16" s="46">
        <f>D16*F16</f>
        <v>653.34556959318093</v>
      </c>
      <c r="N16" s="49">
        <f>O16*F16</f>
        <v>1117.9622635965579</v>
      </c>
      <c r="O16" s="41">
        <f>O7*0.8</f>
        <v>359.3382832632704</v>
      </c>
    </row>
    <row r="17" spans="2:15" ht="30" x14ac:dyDescent="0.25">
      <c r="B17" s="50" t="s">
        <v>87</v>
      </c>
      <c r="C17" s="40">
        <f>C7-C16</f>
        <v>103407.5</v>
      </c>
      <c r="D17" s="70">
        <f>D7-D16</f>
        <v>12739</v>
      </c>
      <c r="E17" s="45">
        <f>D17/C17</f>
        <v>0.12319222493532868</v>
      </c>
      <c r="F17" s="42">
        <f>F7</f>
        <v>2.8283357991046789</v>
      </c>
      <c r="G17" s="71">
        <f>O17*M17</f>
        <v>16183774.177223353</v>
      </c>
      <c r="H17" s="72">
        <f>H7</f>
        <v>0.14775900512296883</v>
      </c>
      <c r="I17" s="71">
        <f>G17-(G17*H17)</f>
        <v>13792475.805662036</v>
      </c>
      <c r="J17" s="71">
        <f>J7/M7*M17</f>
        <v>6201797.1909446791</v>
      </c>
      <c r="K17" s="70">
        <f>I17-J17</f>
        <v>7590678.6147173569</v>
      </c>
      <c r="L17" s="73">
        <f>K17/I17</f>
        <v>0.55034924270820618</v>
      </c>
      <c r="M17" s="71">
        <f>D17*F17</f>
        <v>36030.169744794504</v>
      </c>
      <c r="N17" s="74">
        <f>O17*F17</f>
        <v>1270.4116631779066</v>
      </c>
      <c r="O17" s="70">
        <f>O7</f>
        <v>449.17285407908798</v>
      </c>
    </row>
    <row r="18" spans="2:15" x14ac:dyDescent="0.25">
      <c r="B18" s="55" t="s">
        <v>73</v>
      </c>
      <c r="C18" s="56">
        <f>C17+C16+C15</f>
        <v>103857.5</v>
      </c>
      <c r="D18" s="56">
        <f>D17+D16+D15</f>
        <v>13024</v>
      </c>
      <c r="E18" s="57">
        <f>D18/C18</f>
        <v>0.12540259490166816</v>
      </c>
      <c r="F18" s="58">
        <f>M18/D18</f>
        <v>2.8345249552989729</v>
      </c>
      <c r="G18" s="56">
        <f>G17+G16+G15</f>
        <v>16502393.422348371</v>
      </c>
      <c r="H18" s="59">
        <f>H7</f>
        <v>0.14775900512296883</v>
      </c>
      <c r="I18" s="56">
        <f>I17+I16+I15</f>
        <v>14064016.188114351</v>
      </c>
      <c r="J18" s="56">
        <f>J17+J16+J15</f>
        <v>6354420.1142009133</v>
      </c>
      <c r="K18" s="56">
        <f>I18-J18</f>
        <v>7709596.0739134373</v>
      </c>
      <c r="L18" s="57">
        <f>K18/I18</f>
        <v>0.54817883958558711</v>
      </c>
      <c r="M18" s="56">
        <f>M17+M16+M15</f>
        <v>36916.853017813824</v>
      </c>
      <c r="N18" s="60">
        <f>G18/D18</f>
        <v>1267.0756620353479</v>
      </c>
      <c r="O18" s="60">
        <f>G18/M18</f>
        <v>447.01517256590972</v>
      </c>
    </row>
    <row r="19" spans="2:15" x14ac:dyDescent="0.25">
      <c r="B19" s="55" t="s">
        <v>74</v>
      </c>
      <c r="C19" s="57">
        <f>C18/C7-1</f>
        <v>1.4463756237494962E-3</v>
      </c>
      <c r="D19" s="57">
        <f>D18/D7-1</f>
        <v>5.7919530465673219E-3</v>
      </c>
      <c r="E19" s="57">
        <f>E18-E7</f>
        <v>6.2808082047811908E-4</v>
      </c>
      <c r="F19" s="57">
        <f>F18/F7-1</f>
        <v>2.1882678132678635E-3</v>
      </c>
      <c r="G19" s="57">
        <f>G18/G7-1</f>
        <v>2.9694769093258078E-3</v>
      </c>
      <c r="H19" s="57">
        <f>H18/H7-1</f>
        <v>0</v>
      </c>
      <c r="I19" s="57">
        <f>I18/I7-1</f>
        <v>2.9360446907695792E-3</v>
      </c>
      <c r="J19" s="57">
        <f>J18/J7-1</f>
        <v>7.1299809800393632E-3</v>
      </c>
      <c r="K19" s="57">
        <f>K18/K7-1</f>
        <v>-4.9452133743854709E-4</v>
      </c>
      <c r="L19" s="57">
        <f>L18-L7</f>
        <v>-1.9126031564493662E-3</v>
      </c>
      <c r="M19" s="57">
        <f>M18/M7-1</f>
        <v>7.1299809800391412E-3</v>
      </c>
      <c r="N19" s="57">
        <f>N18/N7-1</f>
        <v>-2.4689092589971207E-3</v>
      </c>
      <c r="O19" s="57">
        <f>O18/O7-1</f>
        <v>-4.8036774564260698E-3</v>
      </c>
    </row>
    <row r="20" spans="2:15" ht="9.75" customHeight="1" thickBot="1" x14ac:dyDescent="0.3"/>
    <row r="21" spans="2:15" ht="30" x14ac:dyDescent="0.25">
      <c r="B21" s="38" t="s">
        <v>72</v>
      </c>
      <c r="C21" s="39">
        <f>(D15+D16)/C9</f>
        <v>9.5000000000000001E-2</v>
      </c>
    </row>
    <row r="22" spans="2:15" ht="15.75" thickBot="1" x14ac:dyDescent="0.3">
      <c r="B22" s="52" t="s">
        <v>76</v>
      </c>
      <c r="C22" s="53">
        <f>((K15+K16)-C10)/C10</f>
        <v>1.6426102043573674</v>
      </c>
    </row>
    <row r="23" spans="2:15" ht="8.25" customHeight="1" thickBot="1" x14ac:dyDescent="0.3">
      <c r="B23" s="51"/>
      <c r="C23" s="68"/>
      <c r="D23" s="68"/>
    </row>
    <row r="24" spans="2:15" x14ac:dyDescent="0.25">
      <c r="B24" s="75" t="s">
        <v>79</v>
      </c>
      <c r="C24" s="22"/>
      <c r="D24" s="22"/>
      <c r="E24" s="22"/>
      <c r="F24" s="22"/>
      <c r="G24" s="22"/>
      <c r="H24" s="22"/>
      <c r="I24" s="22"/>
      <c r="J24" s="22"/>
      <c r="K24" s="22"/>
      <c r="L24" s="23"/>
    </row>
    <row r="25" spans="2:15" x14ac:dyDescent="0.25">
      <c r="B25" s="76" t="s">
        <v>88</v>
      </c>
      <c r="C25" s="77"/>
      <c r="D25" s="77"/>
      <c r="E25" s="77"/>
      <c r="F25" s="77"/>
      <c r="G25" s="77"/>
      <c r="H25" s="77"/>
      <c r="I25" s="77"/>
      <c r="J25" s="77"/>
      <c r="K25" s="77"/>
      <c r="L25" s="78"/>
    </row>
    <row r="26" spans="2:15" x14ac:dyDescent="0.25">
      <c r="B26" s="76" t="s">
        <v>68</v>
      </c>
      <c r="C26" s="77"/>
      <c r="D26" s="77"/>
      <c r="E26" s="77"/>
      <c r="F26" s="77"/>
      <c r="G26" s="77"/>
      <c r="H26" s="77"/>
      <c r="I26" s="77"/>
      <c r="J26" s="77"/>
      <c r="K26" s="77"/>
      <c r="L26" s="78"/>
    </row>
    <row r="27" spans="2:15" x14ac:dyDescent="0.25">
      <c r="B27" s="76" t="s">
        <v>89</v>
      </c>
      <c r="C27" s="77"/>
      <c r="D27" s="77"/>
      <c r="E27" s="77"/>
      <c r="F27" s="77"/>
      <c r="G27" s="77"/>
      <c r="H27" s="77"/>
      <c r="I27" s="77"/>
      <c r="J27" s="77"/>
      <c r="K27" s="77"/>
      <c r="L27" s="78"/>
    </row>
    <row r="28" spans="2:15" x14ac:dyDescent="0.25">
      <c r="B28" s="76" t="s">
        <v>80</v>
      </c>
      <c r="C28" s="77"/>
      <c r="D28" s="77"/>
      <c r="E28" s="77"/>
      <c r="F28" s="77"/>
      <c r="G28" s="77"/>
      <c r="H28" s="77"/>
      <c r="I28" s="77"/>
      <c r="J28" s="77"/>
      <c r="K28" s="77"/>
      <c r="L28" s="78"/>
    </row>
    <row r="29" spans="2:15" x14ac:dyDescent="0.25">
      <c r="B29" s="76" t="s">
        <v>81</v>
      </c>
      <c r="C29" s="77"/>
      <c r="D29" s="77"/>
      <c r="E29" s="77"/>
      <c r="F29" s="77"/>
      <c r="G29" s="77"/>
      <c r="H29" s="77"/>
      <c r="I29" s="77"/>
      <c r="J29" s="77"/>
      <c r="K29" s="77"/>
      <c r="L29" s="78"/>
    </row>
    <row r="30" spans="2:15" x14ac:dyDescent="0.25">
      <c r="B30" s="76" t="s">
        <v>82</v>
      </c>
      <c r="C30" s="77"/>
      <c r="D30" s="77"/>
      <c r="E30" s="77"/>
      <c r="F30" s="77"/>
      <c r="G30" s="77"/>
      <c r="H30" s="77"/>
      <c r="I30" s="77"/>
      <c r="J30" s="77"/>
      <c r="K30" s="77"/>
      <c r="L30" s="78"/>
    </row>
    <row r="31" spans="2:15" x14ac:dyDescent="0.25">
      <c r="B31" s="76" t="s">
        <v>83</v>
      </c>
      <c r="C31" s="77"/>
      <c r="D31" s="77"/>
      <c r="E31" s="77"/>
      <c r="F31" s="77"/>
      <c r="G31" s="77"/>
      <c r="H31" s="77"/>
      <c r="I31" s="77"/>
      <c r="J31" s="77"/>
      <c r="K31" s="77"/>
      <c r="L31" s="78"/>
    </row>
    <row r="32" spans="2:15" x14ac:dyDescent="0.25">
      <c r="B32" s="76" t="s">
        <v>91</v>
      </c>
      <c r="C32" s="77"/>
      <c r="D32" s="77"/>
      <c r="E32" s="77"/>
      <c r="F32" s="77"/>
      <c r="G32" s="77"/>
      <c r="H32" s="77"/>
      <c r="I32" s="77"/>
      <c r="J32" s="77"/>
      <c r="K32" s="77"/>
      <c r="L32" s="78"/>
    </row>
    <row r="33" spans="2:12" x14ac:dyDescent="0.25">
      <c r="B33" s="76" t="s">
        <v>90</v>
      </c>
      <c r="C33" s="77"/>
      <c r="D33" s="77"/>
      <c r="E33" s="77"/>
      <c r="F33" s="77"/>
      <c r="G33" s="77"/>
      <c r="H33" s="77"/>
      <c r="I33" s="77"/>
      <c r="J33" s="77"/>
      <c r="K33" s="77"/>
      <c r="L33" s="78"/>
    </row>
    <row r="34" spans="2:12" ht="15.75" thickBot="1" x14ac:dyDescent="0.3">
      <c r="B34" s="79" t="s">
        <v>84</v>
      </c>
      <c r="C34" s="24"/>
      <c r="D34" s="24"/>
      <c r="E34" s="24"/>
      <c r="F34" s="24"/>
      <c r="G34" s="24"/>
      <c r="H34" s="24"/>
      <c r="I34" s="24"/>
      <c r="J34" s="24"/>
      <c r="K34" s="24"/>
      <c r="L3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</vt:lpstr>
      <vt:lpstr>исходник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2024-10-22T18:34:09Z</dcterms:modified>
</cp:coreProperties>
</file>