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Мой ПК (Darya)\Desktop\Курс1\Физика\"/>
    </mc:Choice>
  </mc:AlternateContent>
  <xr:revisionPtr revIDLastSave="0" documentId="13_ncr:1_{30AB03D4-0C66-4A2C-A87F-AD5A4F50BBD6}" xr6:coauthVersionLast="45" xr6:coauthVersionMax="45" xr10:uidLastSave="{00000000-0000-0000-0000-000000000000}"/>
  <bookViews>
    <workbookView xWindow="-110" yWindow="-110" windowWidth="19420" windowHeight="10420" xr2:uid="{F7A9688B-6E95-43D9-896D-830E7C49F36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1" l="1"/>
  <c r="J43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32" i="1"/>
  <c r="D33" i="1"/>
  <c r="G7" i="1"/>
  <c r="J7" i="1" s="1"/>
  <c r="G8" i="1"/>
  <c r="J8" i="1" s="1"/>
  <c r="G9" i="1"/>
  <c r="J9" i="1" s="1"/>
  <c r="G10" i="1"/>
  <c r="G15" i="1"/>
  <c r="J15" i="1" s="1"/>
  <c r="G16" i="1"/>
  <c r="J16" i="1" s="1"/>
  <c r="G17" i="1"/>
  <c r="J17" i="1" s="1"/>
  <c r="G18" i="1"/>
  <c r="F5" i="1"/>
  <c r="F6" i="1"/>
  <c r="F7" i="1"/>
  <c r="F8" i="1"/>
  <c r="F13" i="1"/>
  <c r="F14" i="1"/>
  <c r="F15" i="1"/>
  <c r="F16" i="1"/>
  <c r="I3" i="1"/>
  <c r="G3" i="1" s="1"/>
  <c r="I4" i="1"/>
  <c r="G4" i="1" s="1"/>
  <c r="I5" i="1"/>
  <c r="G5" i="1" s="1"/>
  <c r="J5" i="1" s="1"/>
  <c r="I6" i="1"/>
  <c r="G6" i="1" s="1"/>
  <c r="J6" i="1" s="1"/>
  <c r="I7" i="1"/>
  <c r="I8" i="1"/>
  <c r="I9" i="1"/>
  <c r="I10" i="1"/>
  <c r="I11" i="1"/>
  <c r="G11" i="1" s="1"/>
  <c r="I12" i="1"/>
  <c r="G12" i="1" s="1"/>
  <c r="I13" i="1"/>
  <c r="G13" i="1" s="1"/>
  <c r="J13" i="1" s="1"/>
  <c r="I14" i="1"/>
  <c r="G14" i="1" s="1"/>
  <c r="J14" i="1" s="1"/>
  <c r="I15" i="1"/>
  <c r="I16" i="1"/>
  <c r="I17" i="1"/>
  <c r="I18" i="1"/>
  <c r="I19" i="1"/>
  <c r="G19" i="1" s="1"/>
  <c r="I2" i="1"/>
  <c r="G2" i="1" s="1"/>
  <c r="H2" i="1"/>
  <c r="F2" i="1" s="1"/>
  <c r="H32" i="1" s="1"/>
  <c r="H3" i="1"/>
  <c r="F3" i="1" s="1"/>
  <c r="H4" i="1"/>
  <c r="F4" i="1" s="1"/>
  <c r="H5" i="1"/>
  <c r="H6" i="1"/>
  <c r="H7" i="1"/>
  <c r="H8" i="1"/>
  <c r="H9" i="1"/>
  <c r="F9" i="1" s="1"/>
  <c r="H10" i="1"/>
  <c r="F10" i="1" s="1"/>
  <c r="H11" i="1"/>
  <c r="F11" i="1" s="1"/>
  <c r="H12" i="1"/>
  <c r="F12" i="1" s="1"/>
  <c r="H13" i="1"/>
  <c r="H14" i="1"/>
  <c r="H15" i="1"/>
  <c r="H16" i="1"/>
  <c r="H17" i="1"/>
  <c r="F17" i="1" s="1"/>
  <c r="H18" i="1"/>
  <c r="F18" i="1" s="1"/>
  <c r="H19" i="1"/>
  <c r="F19" i="1" s="1"/>
  <c r="Z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25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J10" i="1" l="1"/>
  <c r="J2" i="1"/>
  <c r="A32" i="1"/>
  <c r="J12" i="1"/>
  <c r="J4" i="1"/>
  <c r="J19" i="1"/>
  <c r="J11" i="1"/>
  <c r="J3" i="1"/>
  <c r="J18" i="1"/>
  <c r="D37" i="1" l="1"/>
  <c r="D38" i="1"/>
  <c r="D46" i="1"/>
  <c r="D40" i="1"/>
  <c r="D48" i="1"/>
  <c r="D45" i="1"/>
  <c r="D47" i="1"/>
  <c r="D41" i="1"/>
  <c r="D49" i="1"/>
  <c r="D34" i="1"/>
  <c r="D42" i="1"/>
  <c r="D50" i="1"/>
  <c r="D39" i="1"/>
  <c r="D35" i="1"/>
  <c r="D43" i="1"/>
  <c r="D36" i="1"/>
  <c r="D44" i="1"/>
  <c r="D51" i="1" l="1"/>
  <c r="F33" i="1" s="1"/>
  <c r="F36" i="1" s="1"/>
  <c r="L33" i="1"/>
  <c r="L36" i="1" s="1"/>
</calcChain>
</file>

<file path=xl/sharedStrings.xml><?xml version="1.0" encoding="utf-8"?>
<sst xmlns="http://schemas.openxmlformats.org/spreadsheetml/2006/main" count="24" uniqueCount="17">
  <si>
    <t>U, B</t>
  </si>
  <si>
    <t>Kx, B/del</t>
  </si>
  <si>
    <t>Ky, B/del</t>
  </si>
  <si>
    <t>X, del</t>
  </si>
  <si>
    <t>Y, del</t>
  </si>
  <si>
    <t>E, B/m</t>
  </si>
  <si>
    <t>D, Kl/m^2</t>
  </si>
  <si>
    <t>Ux</t>
  </si>
  <si>
    <t>Uy</t>
  </si>
  <si>
    <t>е</t>
  </si>
  <si>
    <t>Погрешности</t>
  </si>
  <si>
    <t>Е</t>
  </si>
  <si>
    <t>D</t>
  </si>
  <si>
    <t>дельта ср Е</t>
  </si>
  <si>
    <t>дельта Е</t>
  </si>
  <si>
    <t>дельта ср D</t>
  </si>
  <si>
    <t>дельта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</si>
</sst>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0000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2" fontId="1" fillId="2" borderId="1" xfId="0" applyNumberFormat="1" applyFont="1" applyFill="1" applyBorder="1" applyAlignment="1">
      <alignment horizontal="right" wrapText="1"/>
    </xf>
    <xf numFmtId="2" fontId="1" fillId="2" borderId="1" xfId="0" applyNumberFormat="1" applyFont="1" applyFill="1" applyBorder="1" applyAlignment="1">
      <alignment wrapText="1"/>
    </xf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168" fontId="0" fillId="0" borderId="0" xfId="0" applyNumberFormat="1"/>
    <xf numFmtId="169" fontId="0" fillId="0" borderId="0" xfId="0" applyNumberFormat="1"/>
    <xf numFmtId="169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ru-RU"/>
              <a:t>(Е)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959492563429571"/>
          <c:y val="0.17171296296296298"/>
          <c:w val="0.8142939632545931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D, Kl/m^2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Лист1!$F$2:$F$19</c:f>
              <c:numCache>
                <c:formatCode>General</c:formatCode>
                <c:ptCount val="18"/>
                <c:pt idx="0">
                  <c:v>27000</c:v>
                </c:pt>
                <c:pt idx="1">
                  <c:v>24000</c:v>
                </c:pt>
                <c:pt idx="2">
                  <c:v>22000</c:v>
                </c:pt>
                <c:pt idx="3">
                  <c:v>20000</c:v>
                </c:pt>
                <c:pt idx="4">
                  <c:v>16000</c:v>
                </c:pt>
                <c:pt idx="5">
                  <c:v>15000</c:v>
                </c:pt>
                <c:pt idx="6">
                  <c:v>14000</c:v>
                </c:pt>
                <c:pt idx="7">
                  <c:v>13000</c:v>
                </c:pt>
                <c:pt idx="8">
                  <c:v>10800</c:v>
                </c:pt>
                <c:pt idx="9">
                  <c:v>9200</c:v>
                </c:pt>
                <c:pt idx="10">
                  <c:v>8000</c:v>
                </c:pt>
                <c:pt idx="11">
                  <c:v>6400</c:v>
                </c:pt>
                <c:pt idx="12">
                  <c:v>5599.9999999999991</c:v>
                </c:pt>
                <c:pt idx="13">
                  <c:v>4600</c:v>
                </c:pt>
                <c:pt idx="14">
                  <c:v>3600</c:v>
                </c:pt>
                <c:pt idx="15">
                  <c:v>3000</c:v>
                </c:pt>
                <c:pt idx="16">
                  <c:v>1899.9999999999998</c:v>
                </c:pt>
                <c:pt idx="17">
                  <c:v>1000</c:v>
                </c:pt>
              </c:numCache>
            </c:numRef>
          </c:xVal>
          <c:yVal>
            <c:numRef>
              <c:f>Лист1!$G$2:$G$19</c:f>
              <c:numCache>
                <c:formatCode>General</c:formatCode>
                <c:ptCount val="18"/>
                <c:pt idx="0">
                  <c:v>3.1E-4</c:v>
                </c:pt>
                <c:pt idx="1">
                  <c:v>3.1E-4</c:v>
                </c:pt>
                <c:pt idx="2">
                  <c:v>2.9999999999999997E-4</c:v>
                </c:pt>
                <c:pt idx="3">
                  <c:v>2.8000000000000003E-4</c:v>
                </c:pt>
                <c:pt idx="4">
                  <c:v>2.4000000000000003E-4</c:v>
                </c:pt>
                <c:pt idx="5">
                  <c:v>2.2000000000000001E-4</c:v>
                </c:pt>
                <c:pt idx="6">
                  <c:v>1.9999999999999998E-4</c:v>
                </c:pt>
                <c:pt idx="7">
                  <c:v>1.6000000000000001E-4</c:v>
                </c:pt>
                <c:pt idx="8">
                  <c:v>1.1599999999999999E-4</c:v>
                </c:pt>
                <c:pt idx="9">
                  <c:v>8.8000000000000011E-5</c:v>
                </c:pt>
                <c:pt idx="10">
                  <c:v>6.0000000000000008E-5</c:v>
                </c:pt>
                <c:pt idx="11">
                  <c:v>4.0000000000000003E-5</c:v>
                </c:pt>
                <c:pt idx="12">
                  <c:v>2.8E-5</c:v>
                </c:pt>
                <c:pt idx="13">
                  <c:v>2.0000000000000002E-5</c:v>
                </c:pt>
                <c:pt idx="14">
                  <c:v>1.4E-5</c:v>
                </c:pt>
                <c:pt idx="15">
                  <c:v>7.9999999999999996E-6</c:v>
                </c:pt>
                <c:pt idx="16">
                  <c:v>3.9999999999999998E-6</c:v>
                </c:pt>
                <c:pt idx="17">
                  <c:v>1.9999999999999999E-6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5-4655-B558-4E501EDD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911"/>
        <c:axId val="25707519"/>
      </c:scatterChart>
      <c:valAx>
        <c:axId val="184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07519"/>
        <c:crosses val="autoZero"/>
        <c:crossBetween val="midCat"/>
      </c:valAx>
      <c:valAx>
        <c:axId val="257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е(Е)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610762107670722E-2"/>
          <c:y val="0.1427613785286532"/>
          <c:w val="0.90455819702511542"/>
          <c:h val="0.79551351370118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backward val="20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Лист1!$F$2:$F$19</c:f>
              <c:numCache>
                <c:formatCode>General</c:formatCode>
                <c:ptCount val="18"/>
                <c:pt idx="0">
                  <c:v>27000</c:v>
                </c:pt>
                <c:pt idx="1">
                  <c:v>24000</c:v>
                </c:pt>
                <c:pt idx="2">
                  <c:v>22000</c:v>
                </c:pt>
                <c:pt idx="3">
                  <c:v>20000</c:v>
                </c:pt>
                <c:pt idx="4">
                  <c:v>16000</c:v>
                </c:pt>
                <c:pt idx="5">
                  <c:v>15000</c:v>
                </c:pt>
                <c:pt idx="6">
                  <c:v>14000</c:v>
                </c:pt>
                <c:pt idx="7">
                  <c:v>13000</c:v>
                </c:pt>
                <c:pt idx="8">
                  <c:v>10800</c:v>
                </c:pt>
                <c:pt idx="9">
                  <c:v>9200</c:v>
                </c:pt>
                <c:pt idx="10">
                  <c:v>8000</c:v>
                </c:pt>
                <c:pt idx="11">
                  <c:v>6400</c:v>
                </c:pt>
                <c:pt idx="12">
                  <c:v>5599.9999999999991</c:v>
                </c:pt>
                <c:pt idx="13">
                  <c:v>4600</c:v>
                </c:pt>
                <c:pt idx="14">
                  <c:v>3600</c:v>
                </c:pt>
                <c:pt idx="15">
                  <c:v>3000</c:v>
                </c:pt>
                <c:pt idx="16">
                  <c:v>1899.9999999999998</c:v>
                </c:pt>
                <c:pt idx="17">
                  <c:v>1000</c:v>
                </c:pt>
              </c:numCache>
            </c:numRef>
          </c:xVal>
          <c:yVal>
            <c:numRef>
              <c:f>Лист1!$J$2:$J$19</c:f>
              <c:numCache>
                <c:formatCode>General</c:formatCode>
                <c:ptCount val="18"/>
                <c:pt idx="0">
                  <c:v>1297.3425402803935</c:v>
                </c:pt>
                <c:pt idx="1">
                  <c:v>1459.5103578154426</c:v>
                </c:pt>
                <c:pt idx="2">
                  <c:v>1540.8320493066255</c:v>
                </c:pt>
                <c:pt idx="3">
                  <c:v>1581.9209039548025</c:v>
                </c:pt>
                <c:pt idx="4">
                  <c:v>1694.9152542372883</c:v>
                </c:pt>
                <c:pt idx="5">
                  <c:v>1657.2504708097929</c:v>
                </c:pt>
                <c:pt idx="6">
                  <c:v>1614.2050040355125</c:v>
                </c:pt>
                <c:pt idx="7">
                  <c:v>1390.6996957844417</c:v>
                </c:pt>
                <c:pt idx="8">
                  <c:v>1213.6430215526259</c:v>
                </c:pt>
                <c:pt idx="9">
                  <c:v>1080.8155244411694</c:v>
                </c:pt>
                <c:pt idx="10">
                  <c:v>847.45762711864415</c:v>
                </c:pt>
                <c:pt idx="11">
                  <c:v>706.21468926553678</c:v>
                </c:pt>
                <c:pt idx="12">
                  <c:v>564.97175141242951</c:v>
                </c:pt>
                <c:pt idx="13">
                  <c:v>491.27978383689515</c:v>
                </c:pt>
                <c:pt idx="14">
                  <c:v>439.42247332077835</c:v>
                </c:pt>
                <c:pt idx="15">
                  <c:v>301.31826741996235</c:v>
                </c:pt>
                <c:pt idx="16">
                  <c:v>237.88284269997033</c:v>
                </c:pt>
                <c:pt idx="17">
                  <c:v>225.98870056497174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2-418A-B1AF-06E723BF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3039"/>
        <c:axId val="112502223"/>
      </c:scatterChart>
      <c:valAx>
        <c:axId val="2341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02223"/>
        <c:crosses val="autoZero"/>
        <c:crossBetween val="midCat"/>
      </c:valAx>
      <c:valAx>
        <c:axId val="1125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1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</xdr:row>
      <xdr:rowOff>3175</xdr:rowOff>
    </xdr:from>
    <xdr:to>
      <xdr:col>17</xdr:col>
      <xdr:colOff>600075</xdr:colOff>
      <xdr:row>15</xdr:row>
      <xdr:rowOff>79375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854B85-CC3B-4B5C-9CA6-DE7F7793C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5145</xdr:colOff>
      <xdr:row>15</xdr:row>
      <xdr:rowOff>153275</xdr:rowOff>
    </xdr:from>
    <xdr:to>
      <xdr:col>17</xdr:col>
      <xdr:colOff>598506</xdr:colOff>
      <xdr:row>35</xdr:row>
      <xdr:rowOff>124081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29DD2E-9E42-4A25-9E27-E7C7BB739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0A9E-FF10-40F2-B11E-DCC7C77E116E}">
  <dimension ref="A1:Z51"/>
  <sheetViews>
    <sheetView tabSelected="1" topLeftCell="A28" zoomScale="87" workbookViewId="0">
      <selection activeCell="J32" sqref="J32"/>
    </sheetView>
  </sheetViews>
  <sheetFormatPr defaultRowHeight="14.5" x14ac:dyDescent="0.35"/>
  <cols>
    <col min="4" max="4" width="17.90625" customWidth="1"/>
    <col min="6" max="6" width="16.90625" customWidth="1"/>
    <col min="9" max="9" width="8.7265625" customWidth="1"/>
    <col min="10" max="10" width="23.453125" customWidth="1"/>
    <col min="12" max="12" width="31.26953125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6" t="s">
        <v>8</v>
      </c>
      <c r="J1" s="6" t="s">
        <v>9</v>
      </c>
    </row>
    <row r="2" spans="1:10" ht="15" thickBot="1" x14ac:dyDescent="0.4">
      <c r="A2" s="2">
        <v>17</v>
      </c>
      <c r="B2" s="4">
        <v>5</v>
      </c>
      <c r="C2" s="4">
        <v>5</v>
      </c>
      <c r="D2" s="4">
        <v>2.7</v>
      </c>
      <c r="E2" s="5">
        <v>3.1</v>
      </c>
      <c r="F2" s="1">
        <f>H2/0.0005</f>
        <v>27000</v>
      </c>
      <c r="G2" s="1">
        <f>(0.00000001*I2)/0.0005</f>
        <v>3.1E-4</v>
      </c>
      <c r="H2">
        <f>B2*D2</f>
        <v>13.5</v>
      </c>
      <c r="I2">
        <f>C2*E2</f>
        <v>15.5</v>
      </c>
      <c r="J2" s="7">
        <f>G2/(F2*8.85*POWER(10,-12))</f>
        <v>1297.3425402803935</v>
      </c>
    </row>
    <row r="3" spans="1:10" ht="15" thickBot="1" x14ac:dyDescent="0.4">
      <c r="A3" s="2">
        <v>15.6</v>
      </c>
      <c r="B3" s="4">
        <v>5</v>
      </c>
      <c r="C3" s="4">
        <v>5</v>
      </c>
      <c r="D3" s="4">
        <v>2.4</v>
      </c>
      <c r="E3" s="5">
        <v>3.1</v>
      </c>
      <c r="F3" s="1">
        <f t="shared" ref="F3:F19" si="0">H3/0.0005</f>
        <v>24000</v>
      </c>
      <c r="G3" s="1">
        <f t="shared" ref="G3:G19" si="1">(0.00000001*I3)/0.0005</f>
        <v>3.1E-4</v>
      </c>
      <c r="H3">
        <f t="shared" ref="H3:H19" si="2">B3*D3</f>
        <v>12</v>
      </c>
      <c r="I3">
        <f t="shared" ref="I3:I19" si="3">C3*E3</f>
        <v>15.5</v>
      </c>
      <c r="J3" s="7">
        <f t="shared" ref="J3:J19" si="4">G3/(F3*8.85*POWER(10,-12))</f>
        <v>1459.5103578154426</v>
      </c>
    </row>
    <row r="4" spans="1:10" ht="15" thickBot="1" x14ac:dyDescent="0.4">
      <c r="A4" s="2">
        <v>14.2</v>
      </c>
      <c r="B4" s="4">
        <v>5</v>
      </c>
      <c r="C4" s="4">
        <v>5</v>
      </c>
      <c r="D4" s="4">
        <v>2.2000000000000002</v>
      </c>
      <c r="E4" s="5">
        <v>3</v>
      </c>
      <c r="F4" s="1">
        <f t="shared" si="0"/>
        <v>22000</v>
      </c>
      <c r="G4" s="1">
        <f t="shared" si="1"/>
        <v>2.9999999999999997E-4</v>
      </c>
      <c r="H4">
        <f t="shared" si="2"/>
        <v>11</v>
      </c>
      <c r="I4">
        <f t="shared" si="3"/>
        <v>15</v>
      </c>
      <c r="J4" s="7">
        <f t="shared" si="4"/>
        <v>1540.8320493066255</v>
      </c>
    </row>
    <row r="5" spans="1:10" ht="15" thickBot="1" x14ac:dyDescent="0.4">
      <c r="A5" s="2">
        <v>12.8</v>
      </c>
      <c r="B5" s="4">
        <v>5</v>
      </c>
      <c r="C5" s="4">
        <v>5</v>
      </c>
      <c r="D5" s="4">
        <v>2</v>
      </c>
      <c r="E5" s="5">
        <v>2.8</v>
      </c>
      <c r="F5" s="1">
        <f t="shared" si="0"/>
        <v>20000</v>
      </c>
      <c r="G5" s="1">
        <f t="shared" si="1"/>
        <v>2.8000000000000003E-4</v>
      </c>
      <c r="H5">
        <f t="shared" si="2"/>
        <v>10</v>
      </c>
      <c r="I5">
        <f t="shared" si="3"/>
        <v>14</v>
      </c>
      <c r="J5" s="7">
        <f t="shared" si="4"/>
        <v>1581.9209039548025</v>
      </c>
    </row>
    <row r="6" spans="1:10" ht="15" thickBot="1" x14ac:dyDescent="0.4">
      <c r="A6" s="2">
        <v>11</v>
      </c>
      <c r="B6" s="4">
        <v>5</v>
      </c>
      <c r="C6" s="4">
        <v>5</v>
      </c>
      <c r="D6" s="4">
        <v>1.6</v>
      </c>
      <c r="E6" s="5">
        <v>2.4</v>
      </c>
      <c r="F6" s="1">
        <f t="shared" si="0"/>
        <v>16000</v>
      </c>
      <c r="G6" s="1">
        <f t="shared" si="1"/>
        <v>2.4000000000000003E-4</v>
      </c>
      <c r="H6">
        <f t="shared" si="2"/>
        <v>8</v>
      </c>
      <c r="I6">
        <f t="shared" si="3"/>
        <v>12</v>
      </c>
      <c r="J6" s="7">
        <f t="shared" si="4"/>
        <v>1694.9152542372883</v>
      </c>
    </row>
    <row r="7" spans="1:10" ht="15" thickBot="1" x14ac:dyDescent="0.4">
      <c r="A7" s="2">
        <v>10</v>
      </c>
      <c r="B7" s="4">
        <v>5</v>
      </c>
      <c r="C7" s="4">
        <v>5</v>
      </c>
      <c r="D7" s="4">
        <v>1.5</v>
      </c>
      <c r="E7" s="5">
        <v>2.2000000000000002</v>
      </c>
      <c r="F7" s="1">
        <f t="shared" si="0"/>
        <v>15000</v>
      </c>
      <c r="G7" s="1">
        <f t="shared" si="1"/>
        <v>2.2000000000000001E-4</v>
      </c>
      <c r="H7">
        <f t="shared" si="2"/>
        <v>7.5</v>
      </c>
      <c r="I7">
        <f t="shared" si="3"/>
        <v>11</v>
      </c>
      <c r="J7" s="7">
        <f t="shared" si="4"/>
        <v>1657.2504708097929</v>
      </c>
    </row>
    <row r="8" spans="1:10" ht="15" thickBot="1" x14ac:dyDescent="0.4">
      <c r="A8" s="2">
        <v>9</v>
      </c>
      <c r="B8" s="4">
        <v>5</v>
      </c>
      <c r="C8" s="4">
        <v>5</v>
      </c>
      <c r="D8" s="4">
        <v>1.4</v>
      </c>
      <c r="E8" s="5">
        <v>2</v>
      </c>
      <c r="F8" s="1">
        <f t="shared" si="0"/>
        <v>14000</v>
      </c>
      <c r="G8" s="1">
        <f t="shared" si="1"/>
        <v>1.9999999999999998E-4</v>
      </c>
      <c r="H8">
        <f t="shared" si="2"/>
        <v>7</v>
      </c>
      <c r="I8">
        <f t="shared" si="3"/>
        <v>10</v>
      </c>
      <c r="J8" s="7">
        <f t="shared" si="4"/>
        <v>1614.2050040355125</v>
      </c>
    </row>
    <row r="9" spans="1:10" ht="15" thickBot="1" x14ac:dyDescent="0.4">
      <c r="A9" s="2">
        <v>8</v>
      </c>
      <c r="B9" s="4">
        <v>5</v>
      </c>
      <c r="C9" s="4">
        <v>5</v>
      </c>
      <c r="D9" s="4">
        <v>1.3</v>
      </c>
      <c r="E9" s="5">
        <v>1.6</v>
      </c>
      <c r="F9" s="1">
        <f t="shared" si="0"/>
        <v>13000</v>
      </c>
      <c r="G9" s="1">
        <f t="shared" si="1"/>
        <v>1.6000000000000001E-4</v>
      </c>
      <c r="H9">
        <f t="shared" si="2"/>
        <v>6.5</v>
      </c>
      <c r="I9">
        <f t="shared" si="3"/>
        <v>8</v>
      </c>
      <c r="J9" s="7">
        <f t="shared" si="4"/>
        <v>1390.6996957844417</v>
      </c>
    </row>
    <row r="10" spans="1:10" ht="15" thickBot="1" x14ac:dyDescent="0.4">
      <c r="A10" s="2">
        <v>7</v>
      </c>
      <c r="B10" s="4">
        <v>2</v>
      </c>
      <c r="C10" s="4">
        <v>2</v>
      </c>
      <c r="D10" s="4">
        <v>2.7</v>
      </c>
      <c r="E10" s="5">
        <v>2.9</v>
      </c>
      <c r="F10" s="1">
        <f t="shared" si="0"/>
        <v>10800</v>
      </c>
      <c r="G10" s="1">
        <f t="shared" si="1"/>
        <v>1.1599999999999999E-4</v>
      </c>
      <c r="H10">
        <f t="shared" si="2"/>
        <v>5.4</v>
      </c>
      <c r="I10">
        <f t="shared" si="3"/>
        <v>5.8</v>
      </c>
      <c r="J10" s="7">
        <f t="shared" si="4"/>
        <v>1213.6430215526259</v>
      </c>
    </row>
    <row r="11" spans="1:10" ht="15" thickBot="1" x14ac:dyDescent="0.4">
      <c r="A11" s="2">
        <v>6</v>
      </c>
      <c r="B11" s="4">
        <v>2</v>
      </c>
      <c r="C11" s="4">
        <v>2</v>
      </c>
      <c r="D11" s="4">
        <v>2.2999999999999998</v>
      </c>
      <c r="E11" s="5">
        <v>2.2000000000000002</v>
      </c>
      <c r="F11" s="1">
        <f t="shared" si="0"/>
        <v>9200</v>
      </c>
      <c r="G11" s="1">
        <f t="shared" si="1"/>
        <v>8.8000000000000011E-5</v>
      </c>
      <c r="H11">
        <f t="shared" si="2"/>
        <v>4.5999999999999996</v>
      </c>
      <c r="I11">
        <f t="shared" si="3"/>
        <v>4.4000000000000004</v>
      </c>
      <c r="J11" s="7">
        <f t="shared" si="4"/>
        <v>1080.8155244411694</v>
      </c>
    </row>
    <row r="12" spans="1:10" ht="15" thickBot="1" x14ac:dyDescent="0.4">
      <c r="A12" s="2">
        <v>5</v>
      </c>
      <c r="B12" s="4">
        <v>2</v>
      </c>
      <c r="C12" s="4">
        <v>2</v>
      </c>
      <c r="D12" s="4">
        <v>2</v>
      </c>
      <c r="E12" s="5">
        <v>1.5</v>
      </c>
      <c r="F12" s="1">
        <f t="shared" si="0"/>
        <v>8000</v>
      </c>
      <c r="G12" s="1">
        <f t="shared" si="1"/>
        <v>6.0000000000000008E-5</v>
      </c>
      <c r="H12">
        <f t="shared" si="2"/>
        <v>4</v>
      </c>
      <c r="I12">
        <f t="shared" si="3"/>
        <v>3</v>
      </c>
      <c r="J12" s="7">
        <f t="shared" si="4"/>
        <v>847.45762711864415</v>
      </c>
    </row>
    <row r="13" spans="1:10" ht="15" thickBot="1" x14ac:dyDescent="0.4">
      <c r="A13" s="2">
        <v>4.2</v>
      </c>
      <c r="B13" s="4">
        <v>2</v>
      </c>
      <c r="C13" s="4">
        <v>2</v>
      </c>
      <c r="D13" s="4">
        <v>1.6</v>
      </c>
      <c r="E13" s="5">
        <v>1</v>
      </c>
      <c r="F13" s="1">
        <f t="shared" si="0"/>
        <v>6400</v>
      </c>
      <c r="G13" s="1">
        <f t="shared" si="1"/>
        <v>4.0000000000000003E-5</v>
      </c>
      <c r="H13">
        <f t="shared" si="2"/>
        <v>3.2</v>
      </c>
      <c r="I13">
        <f t="shared" si="3"/>
        <v>2</v>
      </c>
      <c r="J13" s="7">
        <f t="shared" si="4"/>
        <v>706.21468926553678</v>
      </c>
    </row>
    <row r="14" spans="1:10" ht="15" thickBot="1" x14ac:dyDescent="0.4">
      <c r="A14" s="2">
        <v>3.6</v>
      </c>
      <c r="B14" s="4">
        <v>1</v>
      </c>
      <c r="C14" s="4">
        <v>1</v>
      </c>
      <c r="D14" s="4">
        <v>2.8</v>
      </c>
      <c r="E14" s="5">
        <v>1.4</v>
      </c>
      <c r="F14" s="1">
        <f t="shared" si="0"/>
        <v>5599.9999999999991</v>
      </c>
      <c r="G14" s="1">
        <f t="shared" si="1"/>
        <v>2.8E-5</v>
      </c>
      <c r="H14">
        <f t="shared" si="2"/>
        <v>2.8</v>
      </c>
      <c r="I14">
        <f t="shared" si="3"/>
        <v>1.4</v>
      </c>
      <c r="J14" s="7">
        <f t="shared" si="4"/>
        <v>564.97175141242951</v>
      </c>
    </row>
    <row r="15" spans="1:10" ht="15" thickBot="1" x14ac:dyDescent="0.4">
      <c r="A15" s="2">
        <v>3</v>
      </c>
      <c r="B15" s="4">
        <v>1</v>
      </c>
      <c r="C15" s="4">
        <v>1</v>
      </c>
      <c r="D15" s="4">
        <v>2.2999999999999998</v>
      </c>
      <c r="E15" s="5">
        <v>1</v>
      </c>
      <c r="F15" s="1">
        <f t="shared" si="0"/>
        <v>4600</v>
      </c>
      <c r="G15" s="1">
        <f t="shared" si="1"/>
        <v>2.0000000000000002E-5</v>
      </c>
      <c r="H15">
        <f t="shared" si="2"/>
        <v>2.2999999999999998</v>
      </c>
      <c r="I15">
        <f t="shared" si="3"/>
        <v>1</v>
      </c>
      <c r="J15" s="7">
        <f t="shared" si="4"/>
        <v>491.27978383689515</v>
      </c>
    </row>
    <row r="16" spans="1:10" ht="15" thickBot="1" x14ac:dyDescent="0.4">
      <c r="A16" s="2">
        <v>2.4</v>
      </c>
      <c r="B16" s="4">
        <v>1</v>
      </c>
      <c r="C16" s="4">
        <v>1</v>
      </c>
      <c r="D16" s="4">
        <v>1.8</v>
      </c>
      <c r="E16" s="5">
        <v>0.7</v>
      </c>
      <c r="F16" s="1">
        <f t="shared" si="0"/>
        <v>3600</v>
      </c>
      <c r="G16" s="1">
        <f t="shared" si="1"/>
        <v>1.4E-5</v>
      </c>
      <c r="H16">
        <f t="shared" si="2"/>
        <v>1.8</v>
      </c>
      <c r="I16">
        <f t="shared" si="3"/>
        <v>0.7</v>
      </c>
      <c r="J16" s="7">
        <f t="shared" si="4"/>
        <v>439.42247332077835</v>
      </c>
    </row>
    <row r="17" spans="1:26" ht="15" thickBot="1" x14ac:dyDescent="0.4">
      <c r="A17" s="2">
        <v>1.8</v>
      </c>
      <c r="B17" s="4">
        <v>1</v>
      </c>
      <c r="C17" s="4">
        <v>1</v>
      </c>
      <c r="D17" s="4">
        <v>1.5</v>
      </c>
      <c r="E17" s="5">
        <v>0.4</v>
      </c>
      <c r="F17" s="1">
        <f t="shared" si="0"/>
        <v>3000</v>
      </c>
      <c r="G17" s="1">
        <f t="shared" si="1"/>
        <v>7.9999999999999996E-6</v>
      </c>
      <c r="H17">
        <f t="shared" si="2"/>
        <v>1.5</v>
      </c>
      <c r="I17">
        <f t="shared" si="3"/>
        <v>0.4</v>
      </c>
      <c r="J17" s="7">
        <f t="shared" si="4"/>
        <v>301.31826741996235</v>
      </c>
    </row>
    <row r="18" spans="1:26" ht="15" thickBot="1" x14ac:dyDescent="0.4">
      <c r="A18" s="2">
        <v>1.2</v>
      </c>
      <c r="B18" s="5">
        <v>0.5</v>
      </c>
      <c r="C18" s="5">
        <v>0.5</v>
      </c>
      <c r="D18" s="4">
        <v>1.9</v>
      </c>
      <c r="E18" s="5">
        <v>0.4</v>
      </c>
      <c r="F18" s="1">
        <f t="shared" si="0"/>
        <v>1899.9999999999998</v>
      </c>
      <c r="G18" s="1">
        <f t="shared" si="1"/>
        <v>3.9999999999999998E-6</v>
      </c>
      <c r="H18">
        <f t="shared" si="2"/>
        <v>0.95</v>
      </c>
      <c r="I18">
        <f t="shared" si="3"/>
        <v>0.2</v>
      </c>
      <c r="J18" s="7">
        <f t="shared" si="4"/>
        <v>237.88284269997033</v>
      </c>
    </row>
    <row r="19" spans="1:26" ht="15" thickBot="1" x14ac:dyDescent="0.4">
      <c r="A19" s="3">
        <v>0.6</v>
      </c>
      <c r="B19" s="5">
        <v>0.5</v>
      </c>
      <c r="C19" s="5">
        <v>0.5</v>
      </c>
      <c r="D19" s="5">
        <v>1</v>
      </c>
      <c r="E19" s="5">
        <v>0.2</v>
      </c>
      <c r="F19" s="1">
        <f t="shared" si="0"/>
        <v>1000</v>
      </c>
      <c r="G19" s="1">
        <f t="shared" si="1"/>
        <v>1.9999999999999999E-6</v>
      </c>
      <c r="H19">
        <f t="shared" si="2"/>
        <v>0.5</v>
      </c>
      <c r="I19">
        <f t="shared" si="3"/>
        <v>0.1</v>
      </c>
      <c r="J19" s="7">
        <f t="shared" si="4"/>
        <v>225.98870056497174</v>
      </c>
    </row>
    <row r="23" spans="1:26" ht="15" thickBot="1" x14ac:dyDescent="0.4"/>
    <row r="24" spans="1:26" ht="15" thickBot="1" x14ac:dyDescent="0.4">
      <c r="A24" t="s">
        <v>10</v>
      </c>
      <c r="T24" s="1"/>
      <c r="U24" s="1" t="s">
        <v>1</v>
      </c>
      <c r="V24" s="1" t="s">
        <v>2</v>
      </c>
      <c r="W24" s="1" t="s">
        <v>3</v>
      </c>
      <c r="X24" s="1" t="s">
        <v>4</v>
      </c>
      <c r="Y24" s="1" t="s">
        <v>5</v>
      </c>
      <c r="Z24" s="1" t="s">
        <v>6</v>
      </c>
    </row>
    <row r="25" spans="1:26" ht="15" thickBot="1" x14ac:dyDescent="0.4">
      <c r="T25" s="2">
        <v>17</v>
      </c>
      <c r="U25" s="4">
        <v>5</v>
      </c>
      <c r="V25" s="4">
        <v>5</v>
      </c>
      <c r="W25" s="4">
        <v>2.7</v>
      </c>
      <c r="X25" s="5">
        <v>3.1</v>
      </c>
      <c r="Y25" s="1">
        <f>T25/(U25*0.0005)</f>
        <v>6800</v>
      </c>
      <c r="Z25" s="1" t="e">
        <f ca="1">V25(0.00000001*T25)/0.0005</f>
        <v>#REF!</v>
      </c>
    </row>
    <row r="26" spans="1:26" ht="15" thickBot="1" x14ac:dyDescent="0.4">
      <c r="T26" s="2">
        <v>15.6</v>
      </c>
      <c r="U26" s="4">
        <v>5</v>
      </c>
      <c r="V26" s="4">
        <v>5</v>
      </c>
      <c r="W26" s="4">
        <v>2.4</v>
      </c>
      <c r="X26" s="5">
        <v>3.1</v>
      </c>
      <c r="Y26" s="1">
        <f t="shared" ref="Y26:Y42" si="5">T26/(U26*0.0005)</f>
        <v>6240</v>
      </c>
      <c r="Z26" s="1">
        <f t="shared" ref="Z26:Z42" si="6">V26*(0.00000001*T26)/0.0005</f>
        <v>1.5599999999999998E-3</v>
      </c>
    </row>
    <row r="27" spans="1:26" ht="15" thickBot="1" x14ac:dyDescent="0.4">
      <c r="T27" s="2">
        <v>14.2</v>
      </c>
      <c r="U27" s="4">
        <v>5</v>
      </c>
      <c r="V27" s="4">
        <v>5</v>
      </c>
      <c r="W27" s="4">
        <v>2.2000000000000002</v>
      </c>
      <c r="X27" s="5">
        <v>3</v>
      </c>
      <c r="Y27" s="1">
        <f t="shared" si="5"/>
        <v>5680</v>
      </c>
      <c r="Z27" s="1">
        <f t="shared" si="6"/>
        <v>1.4199999999999998E-3</v>
      </c>
    </row>
    <row r="28" spans="1:26" ht="15" thickBot="1" x14ac:dyDescent="0.4">
      <c r="T28" s="2">
        <v>12.8</v>
      </c>
      <c r="U28" s="4">
        <v>5</v>
      </c>
      <c r="V28" s="4">
        <v>5</v>
      </c>
      <c r="W28" s="4">
        <v>2</v>
      </c>
      <c r="X28" s="5">
        <v>2.8</v>
      </c>
      <c r="Y28" s="1">
        <f t="shared" si="5"/>
        <v>5120</v>
      </c>
      <c r="Z28" s="1">
        <f t="shared" si="6"/>
        <v>1.2800000000000001E-3</v>
      </c>
    </row>
    <row r="29" spans="1:26" ht="15" thickBot="1" x14ac:dyDescent="0.4">
      <c r="T29" s="2">
        <v>11</v>
      </c>
      <c r="U29" s="4">
        <v>5</v>
      </c>
      <c r="V29" s="4">
        <v>5</v>
      </c>
      <c r="W29" s="4">
        <v>1.6</v>
      </c>
      <c r="X29" s="5">
        <v>2.4</v>
      </c>
      <c r="Y29" s="1">
        <f t="shared" si="5"/>
        <v>4400</v>
      </c>
      <c r="Z29" s="1">
        <f t="shared" si="6"/>
        <v>1.1000000000000001E-3</v>
      </c>
    </row>
    <row r="30" spans="1:26" ht="15" thickBot="1" x14ac:dyDescent="0.4">
      <c r="T30" s="2">
        <v>10</v>
      </c>
      <c r="U30" s="4">
        <v>5</v>
      </c>
      <c r="V30" s="4">
        <v>5</v>
      </c>
      <c r="W30" s="4">
        <v>1.5</v>
      </c>
      <c r="X30" s="5">
        <v>2.2000000000000002</v>
      </c>
      <c r="Y30" s="1">
        <f t="shared" si="5"/>
        <v>4000</v>
      </c>
      <c r="Z30" s="1">
        <f t="shared" si="6"/>
        <v>1E-3</v>
      </c>
    </row>
    <row r="31" spans="1:26" ht="15" thickBot="1" x14ac:dyDescent="0.4">
      <c r="A31" t="s">
        <v>12</v>
      </c>
      <c r="H31" t="s">
        <v>11</v>
      </c>
      <c r="T31" s="2">
        <v>9</v>
      </c>
      <c r="U31" s="4">
        <v>5</v>
      </c>
      <c r="V31" s="4">
        <v>5</v>
      </c>
      <c r="W31" s="4">
        <v>1.4</v>
      </c>
      <c r="X31" s="5">
        <v>2</v>
      </c>
      <c r="Y31" s="1">
        <f t="shared" si="5"/>
        <v>3600</v>
      </c>
      <c r="Z31" s="1">
        <f t="shared" si="6"/>
        <v>8.9999999999999998E-4</v>
      </c>
    </row>
    <row r="32" spans="1:26" ht="15" thickBot="1" x14ac:dyDescent="0.4">
      <c r="A32">
        <f>AVERAGE(G2:G19)</f>
        <v>1.3333333333333334E-4</v>
      </c>
      <c r="C32" s="1" t="s">
        <v>6</v>
      </c>
      <c r="F32" t="s">
        <v>15</v>
      </c>
      <c r="H32">
        <f>AVERAGE(F2:F19)</f>
        <v>11394.444444444445</v>
      </c>
      <c r="I32" s="1">
        <v>27000</v>
      </c>
      <c r="J32" s="8">
        <f>POWER(I32-$H$32,2)</f>
        <v>243533364.19753084</v>
      </c>
      <c r="L32" t="s">
        <v>13</v>
      </c>
      <c r="T32" s="2">
        <v>8</v>
      </c>
      <c r="U32" s="4">
        <v>5</v>
      </c>
      <c r="V32" s="4">
        <v>5</v>
      </c>
      <c r="W32" s="4">
        <v>1.3</v>
      </c>
      <c r="X32" s="5">
        <v>1.6</v>
      </c>
      <c r="Y32" s="1">
        <f t="shared" si="5"/>
        <v>3200</v>
      </c>
      <c r="Z32" s="1">
        <f t="shared" si="6"/>
        <v>7.9999999999999993E-4</v>
      </c>
    </row>
    <row r="33" spans="3:26" ht="15" thickBot="1" x14ac:dyDescent="0.4">
      <c r="C33" s="1">
        <v>3.1E-4</v>
      </c>
      <c r="D33" s="8">
        <f>POWER(C33-$A$32,2)</f>
        <v>3.1211111111111108E-8</v>
      </c>
      <c r="F33" s="8">
        <f>2.131*D51</f>
        <v>6.7397121424187428E-5</v>
      </c>
      <c r="I33" s="1">
        <v>24000</v>
      </c>
      <c r="J33" s="8">
        <f t="shared" ref="J33:J49" si="7">POWER(I33-$H$32,2)</f>
        <v>158900030.86419752</v>
      </c>
      <c r="L33" s="8">
        <f>2.131*J50</f>
        <v>4527.4962834803337</v>
      </c>
      <c r="T33" s="2">
        <v>7</v>
      </c>
      <c r="U33" s="4">
        <v>2</v>
      </c>
      <c r="V33" s="4">
        <v>2</v>
      </c>
      <c r="W33" s="4">
        <v>2.7</v>
      </c>
      <c r="X33" s="5">
        <v>2.9</v>
      </c>
      <c r="Y33" s="1">
        <f t="shared" si="5"/>
        <v>7000</v>
      </c>
      <c r="Z33" s="1">
        <f t="shared" si="6"/>
        <v>2.8000000000000003E-4</v>
      </c>
    </row>
    <row r="34" spans="3:26" ht="15" thickBot="1" x14ac:dyDescent="0.4">
      <c r="C34" s="1">
        <v>3.1E-4</v>
      </c>
      <c r="D34" s="8">
        <f t="shared" ref="D34:D50" si="8">POWER(C34-$A$32,2)</f>
        <v>3.1211111111111108E-8</v>
      </c>
      <c r="I34" s="1">
        <v>22000</v>
      </c>
      <c r="J34" s="8">
        <f t="shared" si="7"/>
        <v>112477808.6419753</v>
      </c>
      <c r="T34" s="2">
        <v>6</v>
      </c>
      <c r="U34" s="4">
        <v>2</v>
      </c>
      <c r="V34" s="4">
        <v>2</v>
      </c>
      <c r="W34" s="4">
        <v>2.2999999999999998</v>
      </c>
      <c r="X34" s="5">
        <v>2.2000000000000002</v>
      </c>
      <c r="Y34" s="1">
        <f t="shared" si="5"/>
        <v>6000</v>
      </c>
      <c r="Z34" s="1">
        <f t="shared" si="6"/>
        <v>2.4000000000000003E-4</v>
      </c>
    </row>
    <row r="35" spans="3:26" ht="15" thickBot="1" x14ac:dyDescent="0.4">
      <c r="C35" s="1">
        <v>2.9999999999999997E-4</v>
      </c>
      <c r="D35" s="8">
        <f t="shared" si="8"/>
        <v>2.7777777777777767E-8</v>
      </c>
      <c r="F35" t="s">
        <v>16</v>
      </c>
      <c r="I35" s="1">
        <v>20000</v>
      </c>
      <c r="J35" s="8">
        <f t="shared" si="7"/>
        <v>74055586.419753075</v>
      </c>
      <c r="L35" t="s">
        <v>14</v>
      </c>
      <c r="T35" s="2">
        <v>5</v>
      </c>
      <c r="U35" s="4">
        <v>2</v>
      </c>
      <c r="V35" s="4">
        <v>2</v>
      </c>
      <c r="W35" s="4">
        <v>2</v>
      </c>
      <c r="X35" s="5">
        <v>1.5</v>
      </c>
      <c r="Y35" s="1">
        <f t="shared" si="5"/>
        <v>5000</v>
      </c>
      <c r="Z35" s="1">
        <f t="shared" si="6"/>
        <v>1.9999999999999998E-4</v>
      </c>
    </row>
    <row r="36" spans="3:26" ht="15" thickBot="1" x14ac:dyDescent="0.4">
      <c r="C36" s="1">
        <v>2.8000000000000003E-4</v>
      </c>
      <c r="D36" s="8">
        <f t="shared" si="8"/>
        <v>2.1511111111111117E-8</v>
      </c>
      <c r="F36">
        <f>SQRT(F33*F33+POWER(2/3 * 0.05,2))</f>
        <v>3.3333401468843338E-2</v>
      </c>
      <c r="I36" s="1">
        <v>16000</v>
      </c>
      <c r="J36" s="8">
        <f t="shared" si="7"/>
        <v>21211141.975308634</v>
      </c>
      <c r="L36">
        <f>SQRT(L33*L33+POWER(2/3 * 0.05,2))</f>
        <v>4527.4962836030409</v>
      </c>
      <c r="T36" s="2">
        <v>4.2</v>
      </c>
      <c r="U36" s="4">
        <v>2</v>
      </c>
      <c r="V36" s="4">
        <v>2</v>
      </c>
      <c r="W36" s="4">
        <v>1.6</v>
      </c>
      <c r="X36" s="5">
        <v>1</v>
      </c>
      <c r="Y36" s="1">
        <f t="shared" si="5"/>
        <v>4200</v>
      </c>
      <c r="Z36" s="1">
        <f t="shared" si="6"/>
        <v>1.6800000000000002E-4</v>
      </c>
    </row>
    <row r="37" spans="3:26" ht="15" thickBot="1" x14ac:dyDescent="0.4">
      <c r="C37" s="1">
        <v>2.4000000000000003E-4</v>
      </c>
      <c r="D37" s="8">
        <f t="shared" si="8"/>
        <v>1.1377777777777784E-8</v>
      </c>
      <c r="I37" s="1">
        <v>15000</v>
      </c>
      <c r="J37" s="8">
        <f t="shared" si="7"/>
        <v>13000030.864197524</v>
      </c>
      <c r="T37" s="2">
        <v>3.6</v>
      </c>
      <c r="U37" s="4">
        <v>1</v>
      </c>
      <c r="V37" s="4">
        <v>1</v>
      </c>
      <c r="W37" s="4">
        <v>2.8</v>
      </c>
      <c r="X37" s="5">
        <v>1.4</v>
      </c>
      <c r="Y37" s="1">
        <f t="shared" si="5"/>
        <v>7200</v>
      </c>
      <c r="Z37" s="1">
        <f t="shared" si="6"/>
        <v>7.2000000000000002E-5</v>
      </c>
    </row>
    <row r="38" spans="3:26" ht="15" thickBot="1" x14ac:dyDescent="0.4">
      <c r="C38" s="1">
        <v>2.2000000000000001E-4</v>
      </c>
      <c r="D38" s="8">
        <f t="shared" si="8"/>
        <v>7.5111111111111111E-9</v>
      </c>
      <c r="I38" s="1">
        <v>14000</v>
      </c>
      <c r="J38" s="8">
        <f t="shared" si="7"/>
        <v>6788919.7530864151</v>
      </c>
      <c r="T38" s="2">
        <v>3</v>
      </c>
      <c r="U38" s="4">
        <v>1</v>
      </c>
      <c r="V38" s="4">
        <v>1</v>
      </c>
      <c r="W38" s="4">
        <v>2.2999999999999998</v>
      </c>
      <c r="X38" s="5">
        <v>1</v>
      </c>
      <c r="Y38" s="1">
        <f t="shared" si="5"/>
        <v>6000</v>
      </c>
      <c r="Z38" s="1">
        <f t="shared" si="6"/>
        <v>6.0000000000000008E-5</v>
      </c>
    </row>
    <row r="39" spans="3:26" ht="15" thickBot="1" x14ac:dyDescent="0.4">
      <c r="C39" s="1">
        <v>1.9999999999999998E-4</v>
      </c>
      <c r="D39" s="8">
        <f t="shared" si="8"/>
        <v>4.444444444444441E-9</v>
      </c>
      <c r="I39" s="1">
        <v>13000</v>
      </c>
      <c r="J39" s="8">
        <f t="shared" si="7"/>
        <v>2577808.641975306</v>
      </c>
      <c r="T39" s="2">
        <v>2.4</v>
      </c>
      <c r="U39" s="4">
        <v>1</v>
      </c>
      <c r="V39" s="4">
        <v>1</v>
      </c>
      <c r="W39" s="4">
        <v>1.8</v>
      </c>
      <c r="X39" s="5">
        <v>0.7</v>
      </c>
      <c r="Y39" s="1">
        <f t="shared" si="5"/>
        <v>4800</v>
      </c>
      <c r="Z39" s="1">
        <f t="shared" si="6"/>
        <v>4.8000000000000001E-5</v>
      </c>
    </row>
    <row r="40" spans="3:26" ht="15" thickBot="1" x14ac:dyDescent="0.4">
      <c r="C40" s="1">
        <v>1.6000000000000001E-4</v>
      </c>
      <c r="D40" s="8">
        <f t="shared" si="8"/>
        <v>7.1111111111111152E-10</v>
      </c>
      <c r="I40" s="1">
        <v>10800</v>
      </c>
      <c r="J40" s="8">
        <f t="shared" si="7"/>
        <v>353364.19753086515</v>
      </c>
      <c r="T40" s="2">
        <v>1.8</v>
      </c>
      <c r="U40" s="4">
        <v>1</v>
      </c>
      <c r="V40" s="4">
        <v>1</v>
      </c>
      <c r="W40" s="4">
        <v>1.5</v>
      </c>
      <c r="X40" s="5">
        <v>0.4</v>
      </c>
      <c r="Y40" s="1">
        <f t="shared" si="5"/>
        <v>3600</v>
      </c>
      <c r="Z40" s="1">
        <f t="shared" si="6"/>
        <v>3.6000000000000001E-5</v>
      </c>
    </row>
    <row r="41" spans="3:26" ht="15" thickBot="1" x14ac:dyDescent="0.4">
      <c r="C41" s="1">
        <v>1.1599999999999999E-4</v>
      </c>
      <c r="D41" s="8">
        <f t="shared" si="8"/>
        <v>3.0044444444444513E-10</v>
      </c>
      <c r="I41" s="1">
        <v>9200</v>
      </c>
      <c r="J41" s="8">
        <f t="shared" si="7"/>
        <v>4815586.4197530895</v>
      </c>
      <c r="T41" s="2">
        <v>1.2</v>
      </c>
      <c r="U41" s="5">
        <v>0.5</v>
      </c>
      <c r="V41" s="5">
        <v>0.5</v>
      </c>
      <c r="W41" s="4">
        <v>1.9</v>
      </c>
      <c r="X41" s="5">
        <v>0.4</v>
      </c>
      <c r="Y41" s="1">
        <f t="shared" si="5"/>
        <v>4800</v>
      </c>
      <c r="Z41" s="1">
        <f t="shared" si="6"/>
        <v>1.2E-5</v>
      </c>
    </row>
    <row r="42" spans="3:26" ht="15" thickBot="1" x14ac:dyDescent="0.4">
      <c r="C42" s="1">
        <v>8.8000000000000011E-5</v>
      </c>
      <c r="D42" s="8">
        <f t="shared" si="8"/>
        <v>2.0551111111111105E-9</v>
      </c>
      <c r="I42" s="1">
        <v>8000</v>
      </c>
      <c r="J42" s="8">
        <f t="shared" si="7"/>
        <v>11522253.086419759</v>
      </c>
      <c r="T42" s="3">
        <v>0.6</v>
      </c>
      <c r="U42" s="5">
        <v>0.5</v>
      </c>
      <c r="V42" s="5">
        <v>0.5</v>
      </c>
      <c r="W42" s="5">
        <v>1</v>
      </c>
      <c r="X42" s="5">
        <v>0.2</v>
      </c>
      <c r="Y42" s="1">
        <f t="shared" si="5"/>
        <v>2400</v>
      </c>
      <c r="Z42" s="1">
        <f t="shared" si="6"/>
        <v>6.0000000000000002E-6</v>
      </c>
    </row>
    <row r="43" spans="3:26" ht="15" thickBot="1" x14ac:dyDescent="0.4">
      <c r="C43" s="1">
        <v>6.0000000000000008E-5</v>
      </c>
      <c r="D43" s="8">
        <f t="shared" si="8"/>
        <v>5.3777777777777777E-9</v>
      </c>
      <c r="I43" s="1">
        <v>6400</v>
      </c>
      <c r="J43" s="8">
        <f>POWER(I43-$H$32,2)</f>
        <v>24944475.308641985</v>
      </c>
    </row>
    <row r="44" spans="3:26" ht="15" thickBot="1" x14ac:dyDescent="0.4">
      <c r="C44" s="1">
        <v>4.0000000000000003E-5</v>
      </c>
      <c r="D44" s="8">
        <f t="shared" si="8"/>
        <v>8.7111111111111136E-9</v>
      </c>
      <c r="I44" s="1">
        <v>5599.9999999999991</v>
      </c>
      <c r="J44" s="8">
        <f t="shared" si="7"/>
        <v>33575586.419753104</v>
      </c>
    </row>
    <row r="45" spans="3:26" ht="15" thickBot="1" x14ac:dyDescent="0.4">
      <c r="C45" s="1">
        <v>2.8E-5</v>
      </c>
      <c r="D45" s="8">
        <f t="shared" si="8"/>
        <v>1.1095111111111112E-8</v>
      </c>
      <c r="I45" s="1">
        <v>4600</v>
      </c>
      <c r="J45" s="8">
        <f t="shared" si="7"/>
        <v>46164475.308641985</v>
      </c>
    </row>
    <row r="46" spans="3:26" ht="15" thickBot="1" x14ac:dyDescent="0.4">
      <c r="C46" s="1">
        <v>2.0000000000000002E-5</v>
      </c>
      <c r="D46" s="8">
        <f t="shared" si="8"/>
        <v>1.2844444444444446E-8</v>
      </c>
      <c r="I46" s="1">
        <v>3600</v>
      </c>
      <c r="J46" s="8">
        <f t="shared" si="7"/>
        <v>60753364.197530873</v>
      </c>
    </row>
    <row r="47" spans="3:26" ht="15" thickBot="1" x14ac:dyDescent="0.4">
      <c r="C47" s="1">
        <v>1.4E-5</v>
      </c>
      <c r="D47" s="8">
        <f t="shared" si="8"/>
        <v>1.4240444444444446E-8</v>
      </c>
      <c r="I47" s="1">
        <v>3000</v>
      </c>
      <c r="J47" s="8">
        <f t="shared" si="7"/>
        <v>70466697.530864209</v>
      </c>
    </row>
    <row r="48" spans="3:26" ht="15" thickBot="1" x14ac:dyDescent="0.4">
      <c r="C48" s="1">
        <v>7.9999999999999996E-6</v>
      </c>
      <c r="D48" s="8">
        <f t="shared" si="8"/>
        <v>1.5708444444444444E-8</v>
      </c>
      <c r="I48" s="1">
        <v>1899.9999999999998</v>
      </c>
      <c r="J48" s="8">
        <f t="shared" si="7"/>
        <v>90144475.308641985</v>
      </c>
    </row>
    <row r="49" spans="3:10" ht="15" thickBot="1" x14ac:dyDescent="0.4">
      <c r="C49" s="1">
        <v>3.9999999999999998E-6</v>
      </c>
      <c r="D49" s="8">
        <f t="shared" si="8"/>
        <v>1.6727111111111116E-8</v>
      </c>
      <c r="I49" s="1">
        <v>1000</v>
      </c>
      <c r="J49" s="8">
        <f t="shared" si="7"/>
        <v>108044475.30864199</v>
      </c>
    </row>
    <row r="50" spans="3:10" ht="15" thickBot="1" x14ac:dyDescent="0.4">
      <c r="C50" s="1">
        <v>1.9999999999999999E-6</v>
      </c>
      <c r="D50" s="8">
        <f t="shared" si="8"/>
        <v>1.7248444444444447E-8</v>
      </c>
      <c r="J50" s="9">
        <f>SQRT(SUM(J32:J49)/(16*15))</f>
        <v>2124.5876506242771</v>
      </c>
    </row>
    <row r="51" spans="3:10" x14ac:dyDescent="0.35">
      <c r="D51" s="9">
        <f>SQRT(SUM(D33:D50)/(16*15))</f>
        <v>3.1626992690843472E-5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013E-8D3F-4C7E-95F2-B16C38C0D4C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</dc:creator>
  <cp:lastModifiedBy>Дарья</cp:lastModifiedBy>
  <dcterms:created xsi:type="dcterms:W3CDTF">2021-03-27T12:01:28Z</dcterms:created>
  <dcterms:modified xsi:type="dcterms:W3CDTF">2021-03-27T14:46:35Z</dcterms:modified>
</cp:coreProperties>
</file>