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Aulas excel\Seção 16\"/>
    </mc:Choice>
  </mc:AlternateContent>
  <xr:revisionPtr revIDLastSave="0" documentId="13_ncr:1_{CD40304A-A0AA-4E9A-B191-F93FB9767428}" xr6:coauthVersionLast="46" xr6:coauthVersionMax="46" xr10:uidLastSave="{00000000-0000-0000-0000-000000000000}"/>
  <bookViews>
    <workbookView xWindow="-120" yWindow="-120" windowWidth="20730" windowHeight="11160" xr2:uid="{F23E3088-B166-4E97-9FBB-92DC4E2E5386}"/>
  </bookViews>
  <sheets>
    <sheet name="Painel" sheetId="5" r:id="rId1"/>
    <sheet name="Análise" sheetId="3" state="hidden" r:id="rId2"/>
    <sheet name="TabVendas" sheetId="2" state="hidden" r:id="rId3"/>
    <sheet name="TabClientes" sheetId="4" state="hidden" r:id="rId4"/>
  </sheets>
  <definedNames>
    <definedName name="CPF">TabClientes[CPF]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L10" i="3" s="1" a="1"/>
  <c r="L10" i="3" s="1"/>
  <c r="C4" i="3"/>
  <c r="B10" i="3" s="1"/>
  <c r="B11" i="3" s="1"/>
  <c r="B12" i="3" s="1"/>
  <c r="C6" i="5"/>
  <c r="M22" i="3"/>
  <c r="M10" i="3" a="1"/>
  <c r="M10" i="3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M9" i="3" l="1" a="1"/>
  <c r="M9" i="3" s="1"/>
  <c r="I9" i="3"/>
  <c r="M12" i="5" s="1"/>
  <c r="I22" i="3"/>
  <c r="I21" i="3"/>
  <c r="I10" i="3"/>
  <c r="O12" i="5" s="1"/>
  <c r="L9" i="3" a="1"/>
  <c r="L9" i="3" s="1"/>
  <c r="M12" i="3" s="1"/>
  <c r="O5" i="5" s="1"/>
  <c r="I20" i="3"/>
  <c r="M11" i="3"/>
  <c r="O7" i="5" s="1"/>
  <c r="I19" i="3"/>
  <c r="I18" i="3"/>
  <c r="B13" i="3"/>
  <c r="D12" i="3"/>
  <c r="C12" i="3"/>
  <c r="C11" i="3"/>
  <c r="D11" i="3"/>
  <c r="C10" i="3"/>
  <c r="D10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J36" i="3" l="1"/>
  <c r="K36" i="3" s="1"/>
  <c r="M36" i="3" s="1"/>
  <c r="N21" i="3" s="1"/>
  <c r="O21" i="3" s="1"/>
  <c r="N19" i="3"/>
  <c r="O19" i="3" s="1"/>
  <c r="N16" i="3"/>
  <c r="O16" i="3" s="1"/>
  <c r="N17" i="3"/>
  <c r="O17" i="3" s="1"/>
  <c r="I8" i="3"/>
  <c r="N12" i="5" s="1"/>
  <c r="I14" i="3"/>
  <c r="I13" i="3"/>
  <c r="E10" i="3"/>
  <c r="E11" i="3"/>
  <c r="E12" i="3"/>
  <c r="B14" i="3"/>
  <c r="C13" i="3"/>
  <c r="D13" i="3"/>
  <c r="I15" i="3" l="1"/>
  <c r="O17" i="5" s="1"/>
  <c r="N18" i="3"/>
  <c r="O18" i="3" s="1"/>
  <c r="E13" i="3"/>
  <c r="B15" i="3"/>
  <c r="C14" i="3"/>
  <c r="D14" i="3"/>
  <c r="N20" i="3" l="1"/>
  <c r="O20" i="3" s="1"/>
  <c r="O22" i="3" s="1"/>
  <c r="L45" i="3" s="1"/>
  <c r="C10" i="5" s="1"/>
  <c r="E14" i="3"/>
  <c r="B16" i="3"/>
  <c r="D15" i="3"/>
  <c r="C15" i="3"/>
  <c r="E15" i="3" l="1"/>
  <c r="B17" i="3"/>
  <c r="C16" i="3"/>
  <c r="D16" i="3"/>
  <c r="E16" i="3" l="1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<sst xmlns="http://schemas.openxmlformats.org/spreadsheetml/2006/main" count="1528" uniqueCount="308">
  <si>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</si>
  <si>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</si>
  <si>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</si>
  <si>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</si>
  <si>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</si>
  <si>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</si>
  <si>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</si>
  <si>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</si>
  <si>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</si>
  <si>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</si>
  <si>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</si>
  <si>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</si>
  <si>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</si>
  <si>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</si>
  <si>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</si>
  <si>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</si>
  <si>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</si>
  <si>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</si>
  <si>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</si>
  <si>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</si>
  <si>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</si>
  <si>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</si>
  <si>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</si>
  <si>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</si>
  <si>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</si>
  <si>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</si>
  <si>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</si>
  <si>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</si>
  <si>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</si>
  <si>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</si>
  <si>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</si>
  <si>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</si>
  <si>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</si>
  <si>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</si>
  <si>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</si>
  <si>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</si>
  <si>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</si>
  <si>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</si>
  <si>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</si>
  <si>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</si>
  <si>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</si>
  <si>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</si>
  <si>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</si>
  <si>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</si>
  <si>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</si>
  <si>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</si>
  <si>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</si>
  <si>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</si>
  <si>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</si>
  <si>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</si>
  <si>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</si>
  <si>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</si>
  <si>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</si>
  <si>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</si>
  <si>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</si>
  <si>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</si>
  <si>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</si>
  <si>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</si>
  <si>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</si>
  <si>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</si>
  <si>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</si>
  <si>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</si>
  <si>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</si>
  <si>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</si>
  <si>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</si>
  <si>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</si>
  <si>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</si>
  <si>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</si>
  <si>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</si>
  <si>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</si>
  <si>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</si>
  <si>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</si>
  <si>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</si>
  <si>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</si>
  <si>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</si>
  <si>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</si>
  <si>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</si>
  <si>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</si>
  <si>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</si>
  <si>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</si>
  <si>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</si>
  <si>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</si>
  <si>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</si>
  <si>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</si>
  <si>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</si>
  <si>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</si>
  <si>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</si>
  <si>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</si>
  <si>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</si>
  <si>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</si>
  <si>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</si>
  <si>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</si>
  <si>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</si>
  <si>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</si>
  <si>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</si>
  <si>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</si>
  <si>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</si>
  <si>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</si>
  <si>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</si>
  <si>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</si>
  <si>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</si>
  <si>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</si>
  <si>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</si>
  <si>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</si>
  <si>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</si>
  <si>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</si>
  <si>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</si>
  <si>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</si>
  <si>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</si>
  <si>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</si>
  <si>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</si>
  <si>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</si>
  <si>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</si>
  <si>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</si>
  <si>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</si>
  <si>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</si>
  <si>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</si>
  <si>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</si>
  <si>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</si>
  <si>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</si>
  <si>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</si>
  <si>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</si>
  <si>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</si>
  <si>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</si>
  <si>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</si>
  <si>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</si>
  <si>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</si>
  <si>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</si>
  <si>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</si>
  <si>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</si>
  <si>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</si>
  <si>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</si>
  <si>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</si>
  <si>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</si>
  <si>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</si>
  <si>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</si>
  <si>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</si>
  <si>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</si>
  <si>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</si>
  <si>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</si>
  <si>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</si>
  <si>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</si>
  <si>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</si>
  <si>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</si>
  <si>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</si>
  <si>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</si>
  <si>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</si>
  <si>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</si>
  <si>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</si>
  <si>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</si>
  <si>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</si>
  <si>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</si>
  <si>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</si>
  <si>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</si>
  <si>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</si>
  <si>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</si>
  <si>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</si>
  <si>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</si>
  <si>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</si>
  <si>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</si>
  <si>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</si>
  <si>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</si>
  <si>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</si>
  <si>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</si>
  <si>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</si>
  <si>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</si>
  <si>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</si>
  <si>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</si>
  <si>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</si>
  <si>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</si>
  <si>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</si>
  <si>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</si>
  <si>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</si>
  <si>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</si>
  <si>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</si>
  <si>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</si>
  <si>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</si>
  <si>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</si>
  <si>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</si>
  <si>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</si>
  <si>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</si>
  <si>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</si>
  <si>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</si>
  <si>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</si>
  <si>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</si>
  <si>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</si>
  <si>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</si>
  <si>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</si>
  <si>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</si>
  <si>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</si>
  <si>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</si>
  <si>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</si>
  <si>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</si>
  <si>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</si>
  <si>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</si>
  <si>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</si>
  <si>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</si>
  <si>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</si>
  <si>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</si>
  <si>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</si>
  <si>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</si>
  <si>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</si>
  <si>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</si>
  <si>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</si>
  <si>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</si>
  <si>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</si>
  <si>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</si>
  <si>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</si>
  <si>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</si>
  <si>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</si>
  <si>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</si>
  <si>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</si>
  <si>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</si>
  <si>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</si>
  <si>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</si>
  <si>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</si>
  <si>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</si>
  <si>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</si>
  <si>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</si>
  <si>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</si>
  <si>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</si>
  <si>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</si>
  <si>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</si>
  <si>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</si>
  <si>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</si>
  <si>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</si>
  <si>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</si>
  <si>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</si>
  <si>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</si>
  <si>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</si>
  <si>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</si>
  <si>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</si>
  <si>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</si>
  <si>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</si>
  <si>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</si>
  <si>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</si>
  <si>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</si>
  <si>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</si>
  <si>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</si>
  <si>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</si>
  <si>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</si>
  <si>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</si>
  <si>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</si>
  <si>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</si>
  <si>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</si>
  <si>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</si>
  <si>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</si>
  <si>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</si>
  <si>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</si>
  <si>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</si>
  <si>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29/02/2021</t>
  </si>
  <si>
    <t>Compra média</t>
  </si>
  <si>
    <t>Número de compras</t>
  </si>
  <si>
    <t>Valor das compras</t>
  </si>
  <si>
    <t>Compras pagas em atraso</t>
  </si>
  <si>
    <t>Atraso em dias</t>
  </si>
  <si>
    <t>Atraso médio por compra</t>
  </si>
  <si>
    <t>Compras à vista</t>
  </si>
  <si>
    <t>Compras a prazo</t>
  </si>
  <si>
    <t>Perfil da Compra</t>
  </si>
  <si>
    <t>Data</t>
  </si>
  <si>
    <t>Valor</t>
  </si>
  <si>
    <t>Primeira</t>
  </si>
  <si>
    <t>Última</t>
  </si>
  <si>
    <t>Recência meses*</t>
  </si>
  <si>
    <t>É cliente há quantos meses?</t>
  </si>
  <si>
    <t>*Tempo entre a data atual e da última compra</t>
  </si>
  <si>
    <t>Escore do cliente</t>
  </si>
  <si>
    <t>Tempo</t>
  </si>
  <si>
    <t>Recência</t>
  </si>
  <si>
    <t>Peso</t>
  </si>
  <si>
    <t>Nota</t>
  </si>
  <si>
    <t>Ponderado</t>
  </si>
  <si>
    <t>Atraso</t>
  </si>
  <si>
    <t>Prazo de pagamento</t>
  </si>
  <si>
    <t>Escore atualizado</t>
  </si>
  <si>
    <t>Escore de tempo (meses)</t>
  </si>
  <si>
    <t>De</t>
  </si>
  <si>
    <t>Até</t>
  </si>
  <si>
    <t>Pontos</t>
  </si>
  <si>
    <t>Valor das Compras (R$)</t>
  </si>
  <si>
    <t>Compra média (R$)</t>
  </si>
  <si>
    <t>Recência (meses)</t>
  </si>
  <si>
    <t>Atraso (dias/compra)</t>
  </si>
  <si>
    <t>Prazo de Pagamento (À vista/ prazo)</t>
  </si>
  <si>
    <t>Maior</t>
  </si>
  <si>
    <t>Forma de pagamento</t>
  </si>
  <si>
    <t>Ponto</t>
  </si>
  <si>
    <t>Bronze</t>
  </si>
  <si>
    <t>Prata</t>
  </si>
  <si>
    <t>Ouro</t>
  </si>
  <si>
    <t>Diamante</t>
  </si>
  <si>
    <t>Perfil do Cliente</t>
  </si>
  <si>
    <t>PERFIL DO CLIENTE</t>
  </si>
  <si>
    <r>
      <rPr>
        <b/>
        <sz val="15"/>
        <color theme="1"/>
        <rFont val="Calibri"/>
        <family val="2"/>
        <scheme val="minor"/>
      </rPr>
      <t>EMPRESA X</t>
    </r>
    <r>
      <rPr>
        <sz val="11"/>
        <color theme="1"/>
        <rFont val="Calibri"/>
        <family val="2"/>
        <scheme val="minor"/>
      </rPr>
      <t xml:space="preserve">
PERFILDO CLIENTE</t>
    </r>
  </si>
  <si>
    <t>Nosso cliente</t>
  </si>
  <si>
    <t>Nome</t>
  </si>
  <si>
    <t>Perfil</t>
  </si>
  <si>
    <t>Evolução das compras nos últimos 12 meses</t>
  </si>
  <si>
    <t>História com a nossa empresa</t>
  </si>
  <si>
    <t>Não compra há quantos meses?</t>
  </si>
  <si>
    <t>Valor total das compras</t>
  </si>
  <si>
    <t>Valor médio por compra</t>
  </si>
  <si>
    <t>Quantas vezes comprou</t>
  </si>
  <si>
    <t>Atraso nos pagamentos</t>
  </si>
  <si>
    <t>Atraso médio em dias por compra</t>
  </si>
  <si>
    <t>Como compra e paga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</si>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</sst>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#,##0.00"/>
    <numFmt numFmtId="167" formatCode="&quot;R$&quot;#,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3"/>
      <color theme="4"/>
      <name val="Calibri"/>
      <family val="2"/>
      <scheme val="minor"/>
    </font>
    <font>
      <sz val="20"/>
      <color theme="7" tint="-0.249977111117893"/>
      <name val="Arial Black"/>
      <family val="2"/>
    </font>
    <font>
      <b/>
      <sz val="11"/>
      <color theme="9" tint="-0.249977111117893"/>
      <name val="Calibri"/>
      <family val="2"/>
      <scheme val="minor"/>
    </font>
    <font>
      <sz val="20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1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/>
    <xf numFmtId="167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6" fontId="0" fillId="0" borderId="0" xfId="0" applyNumberFormat="1" applyBorder="1"/>
    <xf numFmtId="166" fontId="0" fillId="0" borderId="1" xfId="0" applyNumberFormat="1" applyBorder="1"/>
    <xf numFmtId="14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5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 indent="3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 indent="3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/>
    </xf>
    <xf numFmtId="166" fontId="6" fillId="0" borderId="3" xfId="0" applyNumberFormat="1" applyFont="1" applyBorder="1" applyAlignment="1">
      <alignment horizontal="left" vertical="center" wrapText="1"/>
    </xf>
    <xf numFmtId="166" fontId="6" fillId="0" borderId="0" xfId="0" applyNumberFormat="1" applyFont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left" vertical="center" wrapText="1"/>
    </xf>
    <xf numFmtId="166" fontId="7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2" xfId="0" applyFont="1" applyFill="1" applyBorder="1"/>
    <xf numFmtId="0" fontId="0" fillId="0" borderId="0" xfId="0" applyFont="1" applyFill="1" applyBorder="1"/>
    <xf numFmtId="0" fontId="1" fillId="0" borderId="1" xfId="0" applyFont="1" applyBorder="1" applyAlignment="1">
      <alignment horizontal="right"/>
    </xf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67" fontId="13" fillId="0" borderId="0" xfId="0" applyNumberFormat="1" applyFont="1" applyBorder="1" applyAlignment="1">
      <alignment vertical="center"/>
    </xf>
    <xf numFmtId="167" fontId="13" fillId="0" borderId="3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10" fillId="0" borderId="0" xfId="0" applyFont="1" applyBorder="1" applyAlignment="1" applyProtection="1">
      <alignment horizontal="left"/>
      <protection locked="0"/>
    </xf>
    <xf numFmtId="14" fontId="9" fillId="0" borderId="2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0">
    <dxf>
      <font>
        <b/>
        <i val="0"/>
        <color theme="1" tint="0.24994659260841701"/>
      </font>
      <fill>
        <patternFill>
          <bgColor theme="7" tint="-0.24994659260841701"/>
        </patternFill>
      </fill>
    </dxf>
    <dxf>
      <font>
        <b/>
        <i val="0"/>
        <color theme="2" tint="-0.749961851863155"/>
      </font>
      <fill>
        <patternFill>
          <bgColor theme="0" tint="-0.34998626667073579"/>
        </patternFill>
      </fill>
    </dxf>
    <dxf>
      <font>
        <b/>
        <i val="0"/>
        <color theme="4" tint="0.39994506668294322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mm/yyyy</c:formatCode>
                <c:ptCount val="12"/>
                <c:pt idx="0">
                  <c:v>43831</c:v>
                </c:pt>
                <c:pt idx="1">
                  <c:v>43801</c:v>
                </c:pt>
                <c:pt idx="2">
                  <c:v>43771</c:v>
                </c:pt>
                <c:pt idx="3">
                  <c:v>43741</c:v>
                </c:pt>
                <c:pt idx="4">
                  <c:v>43711</c:v>
                </c:pt>
                <c:pt idx="5">
                  <c:v>43681</c:v>
                </c:pt>
                <c:pt idx="6">
                  <c:v>43651</c:v>
                </c:pt>
                <c:pt idx="7">
                  <c:v>43621</c:v>
                </c:pt>
                <c:pt idx="8">
                  <c:v>43591</c:v>
                </c:pt>
                <c:pt idx="9">
                  <c:v>43561</c:v>
                </c:pt>
                <c:pt idx="10">
                  <c:v>43531</c:v>
                </c:pt>
                <c:pt idx="11">
                  <c:v>43501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740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4-4DE9-86A3-3C9BD3365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19573376"/>
        <c:axId val="519576000"/>
      </c:barChart>
      <c:dateAx>
        <c:axId val="519573376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9576000"/>
        <c:crosses val="autoZero"/>
        <c:auto val="1"/>
        <c:lblOffset val="100"/>
        <c:baseTimeUnit val="months"/>
      </c:dateAx>
      <c:valAx>
        <c:axId val="51957600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5195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"R$"#,##0.00</c:formatCode>
                <c:ptCount val="3"/>
                <c:pt idx="0">
                  <c:v>1881</c:v>
                </c:pt>
                <c:pt idx="1">
                  <c:v>2923</c:v>
                </c:pt>
                <c:pt idx="2">
                  <c:v>2659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9-4C07-8D48-8556FCF8B5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566788656"/>
        <c:axId val="566788984"/>
      </c:barChart>
      <c:catAx>
        <c:axId val="56678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6788984"/>
        <c:crosses val="autoZero"/>
        <c:auto val="1"/>
        <c:lblAlgn val="ctr"/>
        <c:lblOffset val="100"/>
        <c:noMultiLvlLbl val="0"/>
      </c:catAx>
      <c:valAx>
        <c:axId val="566788984"/>
        <c:scaling>
          <c:orientation val="minMax"/>
        </c:scaling>
        <c:delete val="1"/>
        <c:axPos val="b"/>
        <c:numFmt formatCode="&quot;R$&quot;#,##0.00" sourceLinked="1"/>
        <c:majorTickMark val="none"/>
        <c:minorTickMark val="none"/>
        <c:tickLblPos val="nextTo"/>
        <c:crossAx val="5667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E-4749-A1E9-1444CE6EF28B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"R$"#,##0.00</c:formatCode>
                <c:ptCount val="1"/>
                <c:pt idx="0">
                  <c:v>7463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E-4749-A1E9-1444CE6EF2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67840664"/>
        <c:axId val="567839352"/>
      </c:barChart>
      <c:catAx>
        <c:axId val="5678406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67839352"/>
        <c:crosses val="autoZero"/>
        <c:auto val="1"/>
        <c:lblAlgn val="ctr"/>
        <c:lblOffset val="100"/>
        <c:noMultiLvlLbl val="0"/>
      </c:catAx>
      <c:valAx>
        <c:axId val="567839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784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781050</xdr:colOff>
      <xdr:row>1</xdr:row>
      <xdr:rowOff>495300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6178B0-4639-4CE2-AF4A-77D4C1C5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66675"/>
          <a:ext cx="771525" cy="485775"/>
        </a:xfrm>
        <a:prstGeom prst="rect">
          <a:avLst/>
        </a:prstGeom>
      </xdr:spPr>
    </xdr:pic>
    <xdr:clientData/>
  </xdr:twoCellAnchor>
  <xdr:twoCellAnchor>
    <xdr:from>
      <xdr:col>1</xdr:col>
      <xdr:colOff>781050</xdr:colOff>
      <xdr:row>7</xdr:row>
      <xdr:rowOff>28575</xdr:rowOff>
    </xdr:from>
    <xdr:to>
      <xdr:col>3</xdr:col>
      <xdr:colOff>142875</xdr:colOff>
      <xdr:row>11</xdr:row>
      <xdr:rowOff>114300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5355300-B057-4A12-82F1-D42B2E9ECF2A}"/>
            </a:ext>
          </a:extLst>
        </xdr:cNvPr>
        <xdr:cNvSpPr/>
      </xdr:nvSpPr>
      <xdr:spPr>
        <a:xfrm>
          <a:off x="1162050" y="1571625"/>
          <a:ext cx="1190625" cy="847725"/>
        </a:xfrm>
        <a:prstGeom prst="roundRect">
          <a:avLst/>
        </a:prstGeom>
        <a:noFill/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9525</xdr:colOff>
      <xdr:row>5</xdr:row>
      <xdr:rowOff>0</xdr:rowOff>
    </xdr:from>
    <xdr:to>
      <xdr:col>11</xdr:col>
      <xdr:colOff>0</xdr:colOff>
      <xdr:row>11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664F3B-D1ED-4588-A381-C5D7577BB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19051</xdr:colOff>
      <xdr:row>16</xdr:row>
      <xdr:rowOff>66676</xdr:rowOff>
    </xdr:from>
    <xdr:to>
      <xdr:col>7</xdr:col>
      <xdr:colOff>581025</xdr:colOff>
      <xdr:row>22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C7C4192-04C7-45A2-BF79-2B1405902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</xdr:colOff>
      <xdr:row>16</xdr:row>
      <xdr:rowOff>19050</xdr:rowOff>
    </xdr:from>
    <xdr:to>
      <xdr:col>10</xdr:col>
      <xdr:colOff>828675</xdr:colOff>
      <xdr:row>22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D094FD-F3BF-4318-8361-9368A2929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9" headerRowBorderDxfId="18" tableBorderDxfId="17">
  <autoFilter ref="B3:K1006" xr:uid="{D6EAF714-6056-4661-B896-7B302E473020}"/>
  <tableColumns count="10">
    <tableColumn id="1" xr3:uid="{1A395E4E-C392-48E7-BE8B-84346DED85CF}" name="Data da Venda" dataDxfId="16"/>
    <tableColumn id="2" xr3:uid="{4BCF37E3-318F-47AD-8595-4DA63B404B8E}" name="CPF" dataDxfId="15"/>
    <tableColumn id="3" xr3:uid="{ABE79B5C-888B-4EF0-89FB-EAD5B17BDC05}" name="Valor da Venda" dataDxfId="14"/>
    <tableColumn id="4" xr3:uid="{CCEB05AB-3E7A-4377-B833-95E32E12443B}" name="Data do Vencimento" dataDxfId="13"/>
    <tableColumn id="5" xr3:uid="{6F92D6AA-4978-4BD0-81B0-1A84C6B251C7}" name="Data do Pagamento" dataDxfId="12"/>
    <tableColumn id="6" xr3:uid="{A2F6A6BD-8084-474F-8219-F66E731124A0}" name="Meio Pagto" dataDxfId="11"/>
    <tableColumn id="7" xr3:uid="{702B81F8-3301-4C29-B924-7DF0EA424DEA}" name="Dias de Atraso" dataDxfId="10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9">
      <calculatedColumnFormula>MONTH(TabVendas[[#This Row],[Data da Venda]])</calculatedColumnFormula>
    </tableColumn>
    <tableColumn id="9" xr3:uid="{960D09D6-FE0D-473F-B4FC-50C8B6EE15D6}" name="Ano da Venda" dataDxfId="8">
      <calculatedColumnFormula>YEAR(TabVendas[[#This Row],[Data da Venda]])</calculatedColumnFormula>
    </tableColumn>
    <tableColumn id="10" xr3:uid="{3BB0F924-3438-4768-ACFF-363999B98296}" name="À vista?" dataDxfId="7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6"/>
    <tableColumn id="2" xr3:uid="{F9F63B8C-6E03-4ECC-B4D4-F7099E47D356}" name="NOME" dataDxfId="5"/>
    <tableColumn id="3" xr3:uid="{88887EB8-6572-4361-9C08-26C50B64E796}" name="EMAIL" dataDxfId="4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1EAC-D913-4CEB-8169-010E79AB75F3}">
  <sheetPr>
    <pageSetUpPr fitToPage="1"/>
  </sheetPr>
  <dimension ref="A1:P48"/>
  <sheetViews>
    <sheetView showGridLines="0" tabSelected="1" workbookViewId="0">
      <selection activeCell="C5" sqref="C5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2:15" ht="5.0999999999999996" customHeight="1" x14ac:dyDescent="0.25"/>
    <row r="2" spans="2:15" ht="39.950000000000003" customHeight="1" x14ac:dyDescent="0.25">
      <c r="B2" s="12"/>
      <c r="C2" s="79" t="s">
        <v>294</v>
      </c>
      <c r="D2" s="79"/>
      <c r="E2" s="79"/>
      <c r="F2" s="79"/>
      <c r="G2" s="79"/>
      <c r="H2" s="12"/>
      <c r="I2" s="12"/>
      <c r="J2" s="12"/>
      <c r="K2" s="12"/>
      <c r="L2" s="12"/>
      <c r="M2" s="12"/>
      <c r="N2" s="12"/>
      <c r="O2" s="96">
        <v>43831</v>
      </c>
    </row>
    <row r="3" spans="2:15" x14ac:dyDescent="0.25"/>
    <row r="4" spans="2:15" x14ac:dyDescent="0.25">
      <c r="B4" s="34" t="s">
        <v>295</v>
      </c>
      <c r="C4" s="34"/>
      <c r="D4" s="34"/>
      <c r="F4" s="34" t="s">
        <v>298</v>
      </c>
      <c r="G4" s="34"/>
      <c r="H4" s="34"/>
      <c r="I4" s="27"/>
      <c r="J4" s="27"/>
      <c r="K4" s="27"/>
      <c r="M4" s="34" t="s">
        <v>299</v>
      </c>
      <c r="N4" s="27"/>
      <c r="O4" s="27"/>
    </row>
    <row r="5" spans="2:15" ht="15" customHeight="1" x14ac:dyDescent="0.25">
      <c r="B5" s="29" t="s">
        <v>2</v>
      </c>
      <c r="C5" s="95">
        <v>86657720246</v>
      </c>
      <c r="D5" s="29"/>
      <c r="M5" s="84" t="s">
        <v>265</v>
      </c>
      <c r="N5" s="84"/>
      <c r="O5" s="86">
        <f>IF(C5="","",Análise!M12)</f>
        <v>15</v>
      </c>
    </row>
    <row r="6" spans="2:15" ht="17.25" customHeight="1" x14ac:dyDescent="0.3">
      <c r="B6" s="29" t="s">
        <v>296</v>
      </c>
      <c r="C6" s="80" t="str">
        <f>IF(C5="","",VLOOKUP(C5,TabClientes[],2,FALSE))</f>
        <v>Antony Edward Stark</v>
      </c>
      <c r="D6" s="29"/>
      <c r="F6" s="29"/>
      <c r="G6" s="29"/>
      <c r="H6" s="29"/>
      <c r="I6" s="29"/>
      <c r="J6" s="29"/>
      <c r="K6" s="29"/>
      <c r="M6" s="84"/>
      <c r="N6" s="84"/>
      <c r="O6" s="86"/>
    </row>
    <row r="7" spans="2:15" ht="15" customHeight="1" x14ac:dyDescent="0.25">
      <c r="B7" s="29"/>
      <c r="C7" s="29"/>
      <c r="D7" s="29"/>
      <c r="F7" s="29"/>
      <c r="G7" s="29"/>
      <c r="H7" s="29"/>
      <c r="I7" s="29"/>
      <c r="J7" s="29"/>
      <c r="K7" s="29"/>
      <c r="M7" s="91" t="s">
        <v>300</v>
      </c>
      <c r="N7" s="91"/>
      <c r="O7" s="92">
        <f>IF(C5="","",Análise!M11)</f>
        <v>0</v>
      </c>
    </row>
    <row r="8" spans="2:15" ht="15" customHeight="1" x14ac:dyDescent="0.25">
      <c r="B8" s="29"/>
      <c r="C8" s="81" t="s">
        <v>297</v>
      </c>
      <c r="D8" s="29"/>
      <c r="F8" s="29"/>
      <c r="G8" s="29"/>
      <c r="H8" s="29"/>
      <c r="I8" s="29"/>
      <c r="J8" s="29"/>
      <c r="K8" s="29"/>
      <c r="M8" s="93"/>
      <c r="N8" s="93"/>
      <c r="O8" s="94"/>
    </row>
    <row r="9" spans="2:15" x14ac:dyDescent="0.25">
      <c r="B9" s="29"/>
      <c r="C9" s="81"/>
      <c r="D9" s="29"/>
      <c r="F9" s="29"/>
      <c r="G9" s="29"/>
      <c r="H9" s="29"/>
      <c r="I9" s="29"/>
      <c r="J9" s="29"/>
      <c r="K9" s="29"/>
      <c r="M9" s="83" t="s">
        <v>301</v>
      </c>
      <c r="N9" s="83" t="s">
        <v>302</v>
      </c>
      <c r="O9" s="83" t="s">
        <v>303</v>
      </c>
    </row>
    <row r="10" spans="2:15" x14ac:dyDescent="0.25">
      <c r="B10" s="29"/>
      <c r="C10" s="82" t="str">
        <f>IF(C5="","",Análise!L45)</f>
        <v>Ouro</v>
      </c>
      <c r="D10" s="29"/>
      <c r="F10" s="29"/>
      <c r="G10" s="29"/>
      <c r="H10" s="29"/>
      <c r="I10" s="29"/>
      <c r="J10" s="29"/>
      <c r="K10" s="29"/>
      <c r="M10" s="83"/>
      <c r="N10" s="83"/>
      <c r="O10" s="83"/>
    </row>
    <row r="11" spans="2:15" ht="15" customHeight="1" x14ac:dyDescent="0.25">
      <c r="B11" s="29"/>
      <c r="C11" s="82"/>
      <c r="D11" s="29"/>
      <c r="F11" s="29"/>
      <c r="G11" s="29"/>
      <c r="H11" s="29"/>
      <c r="I11" s="29"/>
      <c r="J11" s="29"/>
      <c r="K11" s="29"/>
      <c r="M11" s="83"/>
      <c r="N11" s="83"/>
      <c r="O11" s="83"/>
    </row>
    <row r="12" spans="2:15" x14ac:dyDescent="0.25">
      <c r="B12" s="32"/>
      <c r="C12" s="32"/>
      <c r="D12" s="32"/>
      <c r="F12" s="32"/>
      <c r="G12" s="32"/>
      <c r="H12" s="32"/>
      <c r="I12" s="32"/>
      <c r="J12" s="32"/>
      <c r="K12" s="32"/>
      <c r="M12" s="88">
        <f>Análise!I9</f>
        <v>7463</v>
      </c>
      <c r="N12" s="88">
        <f>IF(C5="",0,Análise!I8)</f>
        <v>932.875</v>
      </c>
      <c r="O12" s="90">
        <f>Análise!I10</f>
        <v>8</v>
      </c>
    </row>
    <row r="13" spans="2:15" x14ac:dyDescent="0.25">
      <c r="M13" s="89"/>
      <c r="N13" s="89"/>
      <c r="O13" s="89"/>
    </row>
    <row r="14" spans="2:15" x14ac:dyDescent="0.25"/>
    <row r="15" spans="2:15" x14ac:dyDescent="0.25">
      <c r="F15" s="27" t="s">
        <v>306</v>
      </c>
      <c r="G15" s="27"/>
      <c r="H15" s="27"/>
      <c r="I15" s="27"/>
      <c r="J15" s="27"/>
      <c r="K15" s="27"/>
      <c r="N15" s="34" t="s">
        <v>304</v>
      </c>
      <c r="O15" s="27"/>
    </row>
    <row r="16" spans="2:15" ht="15" customHeight="1" x14ac:dyDescent="0.25">
      <c r="F16" s="29" t="s">
        <v>307</v>
      </c>
      <c r="G16" s="29"/>
      <c r="H16" s="29"/>
      <c r="I16" s="29" t="s">
        <v>286</v>
      </c>
      <c r="J16" s="29"/>
      <c r="K16" s="29"/>
    </row>
    <row r="17" spans="2:15" ht="15" customHeight="1" x14ac:dyDescent="0.25">
      <c r="F17" s="29"/>
      <c r="G17" s="29"/>
      <c r="H17" s="29"/>
      <c r="I17" s="29"/>
      <c r="J17" s="29"/>
      <c r="K17" s="29"/>
      <c r="N17" s="85" t="s">
        <v>305</v>
      </c>
      <c r="O17" s="87">
        <f>Análise!I15</f>
        <v>0</v>
      </c>
    </row>
    <row r="18" spans="2:15" ht="15" customHeight="1" x14ac:dyDescent="0.25">
      <c r="F18" s="29"/>
      <c r="G18" s="29"/>
      <c r="H18" s="29"/>
      <c r="I18" s="29"/>
      <c r="J18" s="29"/>
      <c r="K18" s="29"/>
      <c r="N18" s="85"/>
      <c r="O18" s="87"/>
    </row>
    <row r="19" spans="2:15" x14ac:dyDescent="0.25">
      <c r="F19" s="29"/>
      <c r="G19" s="29"/>
      <c r="H19" s="29"/>
      <c r="I19" s="29"/>
      <c r="J19" s="29"/>
      <c r="K19" s="29"/>
      <c r="N19" s="85"/>
      <c r="O19" s="87"/>
    </row>
    <row r="20" spans="2:15" x14ac:dyDescent="0.25">
      <c r="F20" s="29"/>
      <c r="G20" s="29"/>
      <c r="H20" s="29"/>
      <c r="I20" s="29"/>
      <c r="J20" s="29"/>
      <c r="K20" s="29"/>
      <c r="N20" s="32"/>
      <c r="O20" s="32"/>
    </row>
    <row r="21" spans="2:15" x14ac:dyDescent="0.25">
      <c r="F21" s="29"/>
      <c r="G21" s="29"/>
      <c r="H21" s="29"/>
      <c r="I21" s="29"/>
      <c r="J21" s="29"/>
      <c r="K21" s="29"/>
    </row>
    <row r="22" spans="2:15" x14ac:dyDescent="0.25">
      <c r="F22" s="32"/>
      <c r="G22" s="32"/>
      <c r="H22" s="32"/>
      <c r="I22" s="32"/>
      <c r="J22" s="32"/>
      <c r="K22" s="32"/>
    </row>
    <row r="23" spans="2:15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ht="5.0999999999999996" customHeight="1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sheetProtection sheet="1" objects="1" scenarios="1" selectLockedCells="1"/>
  <mergeCells count="12">
    <mergeCell ref="M7:N8"/>
    <mergeCell ref="O7:O8"/>
    <mergeCell ref="M5:N6"/>
    <mergeCell ref="O5:O6"/>
    <mergeCell ref="N17:N19"/>
    <mergeCell ref="O17:O19"/>
    <mergeCell ref="M9:M11"/>
    <mergeCell ref="N9:N11"/>
    <mergeCell ref="O9:O11"/>
    <mergeCell ref="C2:G2"/>
    <mergeCell ref="C8:C9"/>
    <mergeCell ref="C10:C11"/>
  </mergeCells>
  <conditionalFormatting sqref="C10:C11">
    <cfRule type="containsText" dxfId="3" priority="1" operator="containsText" text="Diamante">
      <formula>NOT(ISERROR(SEARCH("Diamante",C10)))</formula>
    </cfRule>
    <cfRule type="containsText" dxfId="2" priority="2" operator="containsText" text="Ouro">
      <formula>NOT(ISERROR(SEARCH("Ouro",C10)))</formula>
    </cfRule>
    <cfRule type="containsText" dxfId="1" priority="3" operator="containsText" text="Prata">
      <formula>NOT(ISERROR(SEARCH("Prata",C10)))</formula>
    </cfRule>
    <cfRule type="containsText" dxfId="0" priority="4" operator="containsText" text="Bronze">
      <formula>NOT(ISERROR(SEARCH("Bronze",C10)))</formula>
    </cfRule>
  </conditionalFormatting>
  <dataValidations count="1">
    <dataValidation type="list" allowBlank="1" showInputMessage="1" showErrorMessage="1" errorTitle="CPF inexistente!" sqref="C5" xr:uid="{B3B95E39-4DFB-4054-BCFC-E1108E5CAEF8}">
      <formula1>CPF</formula1>
    </dataValidation>
  </dataValidations>
  <pageMargins left="0.51181102362204722" right="0.51181102362204722" top="0.78740157480314965" bottom="0.78740157480314965" header="0.31496062992125984" footer="0.31496062992125984"/>
  <pageSetup paperSize="9" scale="74" orientation="landscape" r:id="rId1"/>
  <headerFooter>
    <oddFooter>&amp;RCidade,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A2:P45"/>
  <sheetViews>
    <sheetView showGridLines="0" topLeftCell="A7" workbookViewId="0">
      <selection activeCell="G18" sqref="G18:I19"/>
    </sheetView>
  </sheetViews>
  <sheetFormatPr defaultColWidth="0" defaultRowHeight="15" x14ac:dyDescent="0.25"/>
  <cols>
    <col min="1" max="1" width="9.140625" customWidth="1"/>
    <col min="2" max="15" width="12.7109375" customWidth="1"/>
    <col min="16" max="16" width="2.7109375" customWidth="1"/>
    <col min="17" max="16384" width="9.140625" hidden="1"/>
  </cols>
  <sheetData>
    <row r="2" spans="2:15" x14ac:dyDescent="0.25">
      <c r="B2" s="1" t="s">
        <v>11</v>
      </c>
    </row>
    <row r="4" spans="2:15" x14ac:dyDescent="0.25">
      <c r="B4" s="12" t="s">
        <v>12</v>
      </c>
      <c r="C4" s="26">
        <f>Painel!O2</f>
        <v>43831</v>
      </c>
    </row>
    <row r="6" spans="2:15" x14ac:dyDescent="0.25">
      <c r="B6" s="12" t="s">
        <v>2</v>
      </c>
      <c r="C6" s="25">
        <f>Painel!C5</f>
        <v>86657720246</v>
      </c>
    </row>
    <row r="8" spans="2:15" x14ac:dyDescent="0.25">
      <c r="B8" s="13" t="s">
        <v>245</v>
      </c>
      <c r="C8" s="12"/>
      <c r="D8" s="12"/>
      <c r="E8" s="12"/>
      <c r="G8" s="35" t="s">
        <v>251</v>
      </c>
      <c r="H8" s="13"/>
      <c r="I8" s="36">
        <f>I9/I10</f>
        <v>932.875</v>
      </c>
      <c r="K8" s="13" t="s">
        <v>249</v>
      </c>
      <c r="L8" s="50" t="s">
        <v>260</v>
      </c>
      <c r="M8" s="50" t="s">
        <v>261</v>
      </c>
    </row>
    <row r="9" spans="2:15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8" t="s">
        <v>253</v>
      </c>
      <c r="H9" s="29"/>
      <c r="I9" s="37">
        <f>SUMIF(TabVendas[CPF],C6,TabVendas[Valor da Venda])</f>
        <v>7463</v>
      </c>
      <c r="K9" s="34" t="s">
        <v>262</v>
      </c>
      <c r="L9" s="45">
        <f t="array" ref="L9">INDEX(TabVendas[Data da Venda],SMALL(IF(TabVendas[CPF]=$C$6,ROW(TabVendas[CPF])-3),1),1)</f>
        <v>43833</v>
      </c>
      <c r="M9" s="46">
        <f t="array" ref="M9">INDEX(TabVendas[Valor da Venda],SMALL(IF(TabVendas[CPF]=$C$6,ROW(TabVendas[CPF])-3),1),1)</f>
        <v>740</v>
      </c>
    </row>
    <row r="10" spans="2:15" x14ac:dyDescent="0.25">
      <c r="B10" s="15">
        <f>C4</f>
        <v>43831</v>
      </c>
      <c r="C10" s="19">
        <f>MONTH(B10)</f>
        <v>1</v>
      </c>
      <c r="D10" s="19">
        <f>YEAR(B10)</f>
        <v>2020</v>
      </c>
      <c r="E10" s="22">
        <f>SUMIFS(TabVendas[Valor da Venda],TabVendas[Ano da Venda],D10,TabVendas[Mês da Venda],C10,TabVendas[CPF],$C$6)</f>
        <v>740</v>
      </c>
      <c r="G10" s="31" t="s">
        <v>252</v>
      </c>
      <c r="H10" s="32"/>
      <c r="I10" s="39">
        <f>COUNTIF(TabVendas[CPF],C6)</f>
        <v>8</v>
      </c>
      <c r="K10" s="51" t="s">
        <v>263</v>
      </c>
      <c r="L10" s="47">
        <f t="array" ref="L10">INDEX(TabVendas[Data da Venda],LARGE(IF(TabVendas[CPF]=$C$6,ROW(TabVendas[CPF])-3),1),1)</f>
        <v>44309</v>
      </c>
      <c r="M10" s="48">
        <f t="array" ref="M10">INDEX(TabVendas[Valor da Venda],LARGE(IF(TabVendas[CPF]=$C$6,ROW(TabVendas[CPF])-3),1),1)</f>
        <v>725</v>
      </c>
    </row>
    <row r="11" spans="2:15" x14ac:dyDescent="0.25">
      <c r="B11" s="16">
        <f>B10-30</f>
        <v>43801</v>
      </c>
      <c r="C11" s="20">
        <f>MONTH(B11)</f>
        <v>12</v>
      </c>
      <c r="D11" s="20">
        <f>YEAR(B11)</f>
        <v>2019</v>
      </c>
      <c r="E11" s="23">
        <f>SUMIFS(TabVendas[Valor da Venda],TabVendas[Ano da Venda],D11,TabVendas[Mês da Venda],C11,TabVendas[CPF],$C$6)</f>
        <v>0</v>
      </c>
      <c r="K11" s="34" t="s">
        <v>264</v>
      </c>
      <c r="L11" s="27"/>
      <c r="M11" s="27">
        <f>IF(INT((C4-L10)/30)&lt;0,0,INT((C4-L10)/30))</f>
        <v>0</v>
      </c>
    </row>
    <row r="12" spans="2:15" x14ac:dyDescent="0.25">
      <c r="B12" s="16">
        <f t="shared" ref="B12:B21" si="0">B11-30</f>
        <v>43771</v>
      </c>
      <c r="C12" s="20">
        <f t="shared" ref="C12:C21" si="1">MONTH(B12)</f>
        <v>11</v>
      </c>
      <c r="D12" s="20">
        <f t="shared" ref="D12:D21" si="2">YEAR(B12)</f>
        <v>2019</v>
      </c>
      <c r="E12" s="23">
        <f>SUMIFS(TabVendas[Valor da Venda],TabVendas[Ano da Venda],D12,TabVendas[Mês da Venda],C12,TabVendas[CPF],$C$6)</f>
        <v>0</v>
      </c>
      <c r="G12" s="35" t="s">
        <v>254</v>
      </c>
      <c r="H12" s="13"/>
      <c r="I12" s="13"/>
      <c r="K12" s="51" t="s">
        <v>265</v>
      </c>
      <c r="L12" s="32"/>
      <c r="M12" s="32">
        <f>INT((L10-L9)/30)</f>
        <v>15</v>
      </c>
    </row>
    <row r="13" spans="2:15" x14ac:dyDescent="0.25">
      <c r="B13" s="16">
        <f t="shared" si="0"/>
        <v>43741</v>
      </c>
      <c r="C13" s="20">
        <f t="shared" si="1"/>
        <v>10</v>
      </c>
      <c r="D13" s="20">
        <f t="shared" si="2"/>
        <v>2019</v>
      </c>
      <c r="E13" s="23">
        <f>SUMIFS(TabVendas[Valor da Venda],TabVendas[Ano da Venda],D13,TabVendas[Mês da Venda],C13,TabVendas[CPF],$C$6)</f>
        <v>0</v>
      </c>
      <c r="G13" s="40" t="s">
        <v>252</v>
      </c>
      <c r="H13" s="29"/>
      <c r="I13" s="30">
        <f>COUNTIFS(TabVendas[CPF],C6,TabVendas[Dias de Atraso],"&gt;0")</f>
        <v>0</v>
      </c>
      <c r="K13" s="49" t="s">
        <v>266</v>
      </c>
    </row>
    <row r="14" spans="2:15" x14ac:dyDescent="0.25">
      <c r="B14" s="16">
        <f t="shared" si="0"/>
        <v>43711</v>
      </c>
      <c r="C14" s="20">
        <f t="shared" si="1"/>
        <v>9</v>
      </c>
      <c r="D14" s="20">
        <f t="shared" si="2"/>
        <v>2019</v>
      </c>
      <c r="E14" s="23">
        <f>SUMIFS(TabVendas[Valor da Venda],TabVendas[Ano da Venda],D14,TabVendas[Mês da Venda],C14,TabVendas[CPF],$C$6)</f>
        <v>0</v>
      </c>
      <c r="G14" s="40" t="s">
        <v>255</v>
      </c>
      <c r="H14" s="29"/>
      <c r="I14" s="30">
        <f>SUMIF(TabVendas[CPF],C6,TabVendas[Dias de Atraso])</f>
        <v>0</v>
      </c>
    </row>
    <row r="15" spans="2:15" x14ac:dyDescent="0.25">
      <c r="B15" s="16">
        <f t="shared" si="0"/>
        <v>43681</v>
      </c>
      <c r="C15" s="20">
        <f t="shared" si="1"/>
        <v>8</v>
      </c>
      <c r="D15" s="20">
        <f t="shared" si="2"/>
        <v>2019</v>
      </c>
      <c r="E15" s="23">
        <f>SUMIFS(TabVendas[Valor da Venda],TabVendas[Ano da Venda],D15,TabVendas[Mês da Venda],C15,TabVendas[CPF],$C$6)</f>
        <v>0</v>
      </c>
      <c r="G15" s="31" t="s">
        <v>256</v>
      </c>
      <c r="H15" s="32"/>
      <c r="I15" s="38">
        <f>IF(I13=0,0,I14/I13)</f>
        <v>0</v>
      </c>
      <c r="K15" s="65" t="s">
        <v>267</v>
      </c>
      <c r="L15" s="13"/>
      <c r="M15" s="50" t="s">
        <v>270</v>
      </c>
      <c r="N15" s="50" t="s">
        <v>271</v>
      </c>
      <c r="O15" s="50" t="s">
        <v>272</v>
      </c>
    </row>
    <row r="16" spans="2:15" x14ac:dyDescent="0.25">
      <c r="B16" s="16">
        <f t="shared" si="0"/>
        <v>43651</v>
      </c>
      <c r="C16" s="20">
        <f t="shared" si="1"/>
        <v>7</v>
      </c>
      <c r="D16" s="20">
        <f t="shared" si="2"/>
        <v>2019</v>
      </c>
      <c r="E16" s="23">
        <f>SUMIFS(TabVendas[Valor da Venda],TabVendas[Ano da Venda],D16,TabVendas[Mês da Venda],C16,TabVendas[CPF],$C$6)</f>
        <v>0</v>
      </c>
      <c r="K16" s="66" t="s">
        <v>268</v>
      </c>
      <c r="L16" s="29"/>
      <c r="M16" s="20">
        <v>15</v>
      </c>
      <c r="N16" s="20">
        <f>VLOOKUP(M12,B27:D32,3,TRUE)</f>
        <v>100</v>
      </c>
      <c r="O16" s="20">
        <f>N16*M16/$M$22</f>
        <v>15</v>
      </c>
    </row>
    <row r="17" spans="2:15" x14ac:dyDescent="0.25">
      <c r="B17" s="16">
        <f t="shared" si="0"/>
        <v>43621</v>
      </c>
      <c r="C17" s="20">
        <f t="shared" si="1"/>
        <v>6</v>
      </c>
      <c r="D17" s="20">
        <f t="shared" si="2"/>
        <v>2019</v>
      </c>
      <c r="E17" s="23">
        <f>SUMIFS(TabVendas[Valor da Venda],TabVendas[Ano da Venda],D17,TabVendas[Mês da Venda],C17,TabVendas[CPF],$C$6)</f>
        <v>0</v>
      </c>
      <c r="G17" s="42" t="s">
        <v>259</v>
      </c>
      <c r="H17" s="13"/>
      <c r="I17" s="13"/>
      <c r="K17" s="66" t="s">
        <v>253</v>
      </c>
      <c r="L17" s="29"/>
      <c r="M17" s="20">
        <v>25</v>
      </c>
      <c r="N17" s="20">
        <f>VLOOKUP(I9,F27:H32,3,TRUE)</f>
        <v>100</v>
      </c>
      <c r="O17" s="20">
        <f t="shared" ref="O17:O21" si="3">N17*M17/$M$22</f>
        <v>25</v>
      </c>
    </row>
    <row r="18" spans="2:15" x14ac:dyDescent="0.25">
      <c r="B18" s="16">
        <f t="shared" si="0"/>
        <v>43591</v>
      </c>
      <c r="C18" s="20">
        <f t="shared" si="1"/>
        <v>5</v>
      </c>
      <c r="D18" s="20">
        <f t="shared" si="2"/>
        <v>2019</v>
      </c>
      <c r="E18" s="23">
        <f>SUMIFS(TabVendas[Valor da Venda],TabVendas[Ano da Venda],D18,TabVendas[Mês da Venda],C18,TabVendas[CPF],$C$6)</f>
        <v>0</v>
      </c>
      <c r="G18" s="28" t="s">
        <v>257</v>
      </c>
      <c r="H18" s="29"/>
      <c r="I18" s="43">
        <f>SUMIFS(TabVendas[Valor da Venda],TabVendas[CPF],C6,TabVendas[À vista?],"Sim")</f>
        <v>0</v>
      </c>
      <c r="K18" s="66" t="s">
        <v>251</v>
      </c>
      <c r="L18" s="29"/>
      <c r="M18" s="20">
        <v>15</v>
      </c>
      <c r="N18" s="20">
        <f>VLOOKUP(I8,B35:D40,3,TRUE)</f>
        <v>40</v>
      </c>
      <c r="O18" s="20">
        <f t="shared" si="3"/>
        <v>6</v>
      </c>
    </row>
    <row r="19" spans="2:15" x14ac:dyDescent="0.25">
      <c r="B19" s="16">
        <f t="shared" si="0"/>
        <v>43561</v>
      </c>
      <c r="C19" s="20">
        <f t="shared" si="1"/>
        <v>4</v>
      </c>
      <c r="D19" s="20">
        <f t="shared" si="2"/>
        <v>2019</v>
      </c>
      <c r="E19" s="23">
        <f>SUMIFS(TabVendas[Valor da Venda],TabVendas[Ano da Venda],D19,TabVendas[Mês da Venda],C19,TabVendas[CPF],$C$6)</f>
        <v>0</v>
      </c>
      <c r="G19" s="28" t="s">
        <v>258</v>
      </c>
      <c r="H19" s="29"/>
      <c r="I19" s="43">
        <f>SUMIFS(TabVendas[Valor da Venda],TabVendas[CPF],C6,TabVendas[À vista?],"Não")</f>
        <v>7463</v>
      </c>
      <c r="K19" s="66" t="s">
        <v>269</v>
      </c>
      <c r="L19" s="29"/>
      <c r="M19" s="20">
        <v>10</v>
      </c>
      <c r="N19" s="20">
        <f>VLOOKUP(M11,F35:H40,3,TRUE)</f>
        <v>100</v>
      </c>
      <c r="O19" s="20">
        <f t="shared" si="3"/>
        <v>10</v>
      </c>
    </row>
    <row r="20" spans="2:15" x14ac:dyDescent="0.25">
      <c r="B20" s="16">
        <f t="shared" si="0"/>
        <v>43531</v>
      </c>
      <c r="C20" s="20">
        <f t="shared" si="1"/>
        <v>3</v>
      </c>
      <c r="D20" s="20">
        <f t="shared" si="2"/>
        <v>2019</v>
      </c>
      <c r="E20" s="23">
        <f>SUMIFS(TabVendas[Valor da Venda],TabVendas[Ano da Venda],D20,TabVendas[Mês da Venda],C20,TabVendas[CPF],$C$6)</f>
        <v>0</v>
      </c>
      <c r="G20" s="28" t="s">
        <v>7</v>
      </c>
      <c r="H20" s="29"/>
      <c r="I20" s="43">
        <f>SUMIFS(TabVendas[Valor da Venda],TabVendas[CPF],$C$6,TabVendas[Meio Pagto],G20)</f>
        <v>1881</v>
      </c>
      <c r="K20" s="66" t="s">
        <v>273</v>
      </c>
      <c r="L20" s="29"/>
      <c r="M20" s="20">
        <v>30</v>
      </c>
      <c r="N20" s="20">
        <f>VLOOKUP(I15,J27:L32,3,TRUE)</f>
        <v>100</v>
      </c>
      <c r="O20" s="20">
        <f t="shared" si="3"/>
        <v>30</v>
      </c>
    </row>
    <row r="21" spans="2:15" x14ac:dyDescent="0.25">
      <c r="B21" s="17">
        <f t="shared" si="0"/>
        <v>43501</v>
      </c>
      <c r="C21" s="21">
        <f t="shared" si="1"/>
        <v>2</v>
      </c>
      <c r="D21" s="21">
        <f t="shared" si="2"/>
        <v>2019</v>
      </c>
      <c r="E21" s="24">
        <f>SUMIFS(TabVendas[Valor da Venda],TabVendas[Ano da Venda],D21,TabVendas[Mês da Venda],C21,TabVendas[CPF],$C$6)</f>
        <v>0</v>
      </c>
      <c r="G21" s="28" t="s">
        <v>8</v>
      </c>
      <c r="H21" s="29"/>
      <c r="I21" s="43">
        <f>SUMIFS(TabVendas[Valor da Venda],TabVendas[CPF],$C$6,TabVendas[Meio Pagto],G21)</f>
        <v>2923</v>
      </c>
      <c r="K21" s="66" t="s">
        <v>274</v>
      </c>
      <c r="L21" s="29"/>
      <c r="M21" s="20">
        <v>5</v>
      </c>
      <c r="N21" s="20">
        <f>M36</f>
        <v>40</v>
      </c>
      <c r="O21" s="20">
        <f t="shared" si="3"/>
        <v>2</v>
      </c>
    </row>
    <row r="22" spans="2:15" x14ac:dyDescent="0.25">
      <c r="B22" s="11"/>
      <c r="G22" s="41" t="s">
        <v>9</v>
      </c>
      <c r="H22" s="32"/>
      <c r="I22" s="44">
        <f>SUMIFS(TabVendas[Valor da Venda],TabVendas[CPF],$C$6,TabVendas[Meio Pagto],G22)</f>
        <v>2659</v>
      </c>
      <c r="K22" s="64" t="s">
        <v>275</v>
      </c>
      <c r="L22" s="51"/>
      <c r="M22" s="67">
        <f>SUM(M16:M21)</f>
        <v>100</v>
      </c>
      <c r="N22" s="67"/>
      <c r="O22" s="67">
        <f>SUM(O16:O21)</f>
        <v>88</v>
      </c>
    </row>
    <row r="23" spans="2:15" x14ac:dyDescent="0.25">
      <c r="B23" s="11"/>
    </row>
    <row r="24" spans="2:15" x14ac:dyDescent="0.25">
      <c r="B24" s="11"/>
    </row>
    <row r="26" spans="2:15" x14ac:dyDescent="0.25">
      <c r="B26" s="1" t="s">
        <v>276</v>
      </c>
      <c r="C26" s="1"/>
      <c r="D26" s="1"/>
      <c r="F26" s="1" t="s">
        <v>280</v>
      </c>
      <c r="G26" s="1"/>
      <c r="H26" s="1"/>
      <c r="J26" s="1" t="s">
        <v>283</v>
      </c>
      <c r="K26" s="1"/>
      <c r="L26" s="1"/>
    </row>
    <row r="27" spans="2:15" x14ac:dyDescent="0.25">
      <c r="B27" s="35" t="s">
        <v>277</v>
      </c>
      <c r="C27" s="35" t="s">
        <v>278</v>
      </c>
      <c r="D27" s="50" t="s">
        <v>279</v>
      </c>
      <c r="F27" s="33" t="s">
        <v>277</v>
      </c>
      <c r="G27" s="33" t="s">
        <v>278</v>
      </c>
      <c r="H27" s="59" t="s">
        <v>279</v>
      </c>
      <c r="J27" s="35" t="s">
        <v>277</v>
      </c>
      <c r="K27" s="35" t="s">
        <v>278</v>
      </c>
      <c r="L27" s="50" t="s">
        <v>279</v>
      </c>
    </row>
    <row r="28" spans="2:15" x14ac:dyDescent="0.25">
      <c r="B28" s="55">
        <v>0</v>
      </c>
      <c r="C28" s="55">
        <v>1</v>
      </c>
      <c r="D28" s="68">
        <v>20</v>
      </c>
      <c r="F28" s="60">
        <v>0</v>
      </c>
      <c r="G28" s="60">
        <v>1000</v>
      </c>
      <c r="H28" s="74">
        <v>20</v>
      </c>
      <c r="J28" s="55">
        <v>0</v>
      </c>
      <c r="K28" s="55">
        <v>0</v>
      </c>
      <c r="L28" s="68">
        <v>100</v>
      </c>
    </row>
    <row r="29" spans="2:15" x14ac:dyDescent="0.25">
      <c r="B29" s="53">
        <v>2</v>
      </c>
      <c r="C29" s="53">
        <v>3</v>
      </c>
      <c r="D29" s="69">
        <v>40</v>
      </c>
      <c r="F29" s="61">
        <v>1001</v>
      </c>
      <c r="G29" s="61">
        <v>2000</v>
      </c>
      <c r="H29" s="75">
        <v>40</v>
      </c>
      <c r="J29" s="53">
        <v>1</v>
      </c>
      <c r="K29" s="53">
        <v>10</v>
      </c>
      <c r="L29" s="69">
        <v>80</v>
      </c>
    </row>
    <row r="30" spans="2:15" x14ac:dyDescent="0.25">
      <c r="B30" s="53">
        <v>4</v>
      </c>
      <c r="C30" s="53">
        <v>5</v>
      </c>
      <c r="D30" s="69">
        <v>60</v>
      </c>
      <c r="F30" s="61">
        <v>2001</v>
      </c>
      <c r="G30" s="61">
        <v>3000</v>
      </c>
      <c r="H30" s="75">
        <v>60</v>
      </c>
      <c r="J30" s="53">
        <v>11</v>
      </c>
      <c r="K30" s="53">
        <v>15</v>
      </c>
      <c r="L30" s="69">
        <v>60</v>
      </c>
    </row>
    <row r="31" spans="2:15" x14ac:dyDescent="0.25">
      <c r="B31" s="53">
        <v>6</v>
      </c>
      <c r="C31" s="53">
        <v>7</v>
      </c>
      <c r="D31" s="69">
        <v>80</v>
      </c>
      <c r="F31" s="61">
        <v>3001</v>
      </c>
      <c r="G31" s="61">
        <v>4000</v>
      </c>
      <c r="H31" s="75">
        <v>80</v>
      </c>
      <c r="J31" s="53">
        <v>16</v>
      </c>
      <c r="K31" s="53">
        <v>20</v>
      </c>
      <c r="L31" s="69">
        <v>40</v>
      </c>
    </row>
    <row r="32" spans="2:15" x14ac:dyDescent="0.25">
      <c r="B32" s="57">
        <v>8</v>
      </c>
      <c r="C32" s="58"/>
      <c r="D32" s="70">
        <v>100</v>
      </c>
      <c r="F32" s="62">
        <v>4001</v>
      </c>
      <c r="G32" s="63"/>
      <c r="H32" s="76">
        <v>100</v>
      </c>
      <c r="J32" s="57">
        <v>21</v>
      </c>
      <c r="K32" s="58"/>
      <c r="L32" s="70">
        <v>20</v>
      </c>
    </row>
    <row r="33" spans="2:13" x14ac:dyDescent="0.25">
      <c r="J33" s="55"/>
      <c r="K33" s="55"/>
      <c r="L33" s="56"/>
    </row>
    <row r="34" spans="2:13" x14ac:dyDescent="0.25">
      <c r="B34" s="1" t="s">
        <v>281</v>
      </c>
      <c r="C34" s="1"/>
      <c r="D34" s="1"/>
      <c r="F34" s="1" t="s">
        <v>282</v>
      </c>
      <c r="G34" s="1"/>
      <c r="H34" s="1"/>
      <c r="J34" s="13" t="s">
        <v>284</v>
      </c>
      <c r="K34" s="13"/>
      <c r="L34" s="13"/>
      <c r="M34" s="13"/>
    </row>
    <row r="35" spans="2:13" x14ac:dyDescent="0.25">
      <c r="B35" s="33" t="s">
        <v>277</v>
      </c>
      <c r="C35" s="33" t="s">
        <v>278</v>
      </c>
      <c r="D35" s="59" t="s">
        <v>279</v>
      </c>
      <c r="F35" s="35" t="s">
        <v>277</v>
      </c>
      <c r="G35" s="35" t="s">
        <v>278</v>
      </c>
      <c r="H35" s="50" t="s">
        <v>279</v>
      </c>
      <c r="J35" s="29" t="s">
        <v>285</v>
      </c>
      <c r="K35" s="29" t="s">
        <v>286</v>
      </c>
      <c r="L35" s="29"/>
      <c r="M35" s="20" t="s">
        <v>287</v>
      </c>
    </row>
    <row r="36" spans="2:13" x14ac:dyDescent="0.25">
      <c r="B36" s="60">
        <v>0</v>
      </c>
      <c r="C36" s="60">
        <v>500</v>
      </c>
      <c r="D36" s="74">
        <v>20</v>
      </c>
      <c r="F36" s="55">
        <v>0</v>
      </c>
      <c r="G36" s="55">
        <v>1</v>
      </c>
      <c r="H36" s="68">
        <v>100</v>
      </c>
      <c r="J36" s="44">
        <f>LARGE(I18:I19,1)</f>
        <v>7463</v>
      </c>
      <c r="K36" s="32" t="str">
        <f>INDEX(G18:G19,MATCH(J36,I18:I19,0),1)</f>
        <v>Compras a prazo</v>
      </c>
      <c r="L36" s="32"/>
      <c r="M36" s="21">
        <f>IF(K36="Compras à vista",60,40)</f>
        <v>40</v>
      </c>
    </row>
    <row r="37" spans="2:13" x14ac:dyDescent="0.25">
      <c r="B37" s="61">
        <v>501</v>
      </c>
      <c r="C37" s="61">
        <v>1000</v>
      </c>
      <c r="D37" s="75">
        <v>40</v>
      </c>
      <c r="F37" s="53">
        <v>2</v>
      </c>
      <c r="G37" s="53">
        <v>3</v>
      </c>
      <c r="H37" s="69">
        <v>80</v>
      </c>
    </row>
    <row r="38" spans="2:13" x14ac:dyDescent="0.25">
      <c r="B38" s="61">
        <v>1001</v>
      </c>
      <c r="C38" s="61">
        <v>1500</v>
      </c>
      <c r="D38" s="75">
        <v>60</v>
      </c>
      <c r="F38" s="53">
        <v>4</v>
      </c>
      <c r="G38" s="53">
        <v>5</v>
      </c>
      <c r="H38" s="69">
        <v>60</v>
      </c>
      <c r="J38" s="1" t="s">
        <v>292</v>
      </c>
      <c r="K38" s="1"/>
      <c r="L38" s="1"/>
    </row>
    <row r="39" spans="2:13" x14ac:dyDescent="0.25">
      <c r="B39" s="61">
        <v>1501</v>
      </c>
      <c r="C39" s="61">
        <v>2000</v>
      </c>
      <c r="D39" s="75">
        <v>80</v>
      </c>
      <c r="F39" s="53">
        <v>6</v>
      </c>
      <c r="G39" s="53">
        <v>7</v>
      </c>
      <c r="H39" s="69">
        <v>40</v>
      </c>
      <c r="J39" s="35" t="s">
        <v>277</v>
      </c>
      <c r="K39" s="35" t="s">
        <v>278</v>
      </c>
      <c r="L39" s="50" t="s">
        <v>279</v>
      </c>
    </row>
    <row r="40" spans="2:13" x14ac:dyDescent="0.25">
      <c r="B40" s="62">
        <v>2001</v>
      </c>
      <c r="C40" s="63"/>
      <c r="D40" s="76">
        <v>100</v>
      </c>
      <c r="F40" s="57">
        <v>7</v>
      </c>
      <c r="G40" s="58"/>
      <c r="H40" s="70">
        <v>20</v>
      </c>
      <c r="J40" s="55">
        <v>0</v>
      </c>
      <c r="K40" s="55">
        <v>54</v>
      </c>
      <c r="L40" s="71" t="s">
        <v>288</v>
      </c>
    </row>
    <row r="41" spans="2:13" x14ac:dyDescent="0.25">
      <c r="J41" s="53">
        <v>55</v>
      </c>
      <c r="K41" s="53">
        <v>64</v>
      </c>
      <c r="L41" s="72" t="s">
        <v>289</v>
      </c>
    </row>
    <row r="42" spans="2:13" x14ac:dyDescent="0.25">
      <c r="J42" s="53">
        <v>65</v>
      </c>
      <c r="K42" s="53">
        <v>89</v>
      </c>
      <c r="L42" s="72" t="s">
        <v>290</v>
      </c>
    </row>
    <row r="43" spans="2:13" ht="15" customHeight="1" x14ac:dyDescent="0.25">
      <c r="J43" s="57">
        <v>90</v>
      </c>
      <c r="K43" s="57">
        <v>100</v>
      </c>
      <c r="L43" s="73" t="s">
        <v>291</v>
      </c>
    </row>
    <row r="44" spans="2:13" x14ac:dyDescent="0.25">
      <c r="J44" s="53"/>
      <c r="K44" s="52"/>
      <c r="L44" s="54"/>
    </row>
    <row r="45" spans="2:13" x14ac:dyDescent="0.25">
      <c r="J45" s="77" t="s">
        <v>293</v>
      </c>
      <c r="K45" s="77"/>
      <c r="L45" s="78" t="str">
        <f>VLOOKUP(O22,J39:L43,3,TRUE)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2:K1006"/>
  <sheetViews>
    <sheetView showGridLines="0" topLeftCell="A3" workbookViewId="0">
      <selection activeCell="E1" sqref="E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44197</v>
      </c>
      <c r="C4" s="3">
        <v>86657720215</v>
      </c>
      <c r="D4" s="4">
        <v>351</v>
      </c>
      <c r="E4" s="2">
        <v>43831</v>
      </c>
      <c r="F4" s="2">
        <v>43831</v>
      </c>
      <c r="G4" s="5" t="s">
        <v>7</v>
      </c>
      <c r="H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2021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43831</v>
      </c>
      <c r="C5" s="3">
        <v>86657720255</v>
      </c>
      <c r="D5" s="4">
        <v>1208</v>
      </c>
      <c r="E5" s="2">
        <v>43861</v>
      </c>
      <c r="F5" s="2">
        <v>43861</v>
      </c>
      <c r="G5" s="5" t="s">
        <v>7</v>
      </c>
      <c r="H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2020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43832</v>
      </c>
      <c r="C6" s="3">
        <v>86657720204</v>
      </c>
      <c r="D6" s="4">
        <v>1148</v>
      </c>
      <c r="E6" s="2">
        <v>43862</v>
      </c>
      <c r="F6" s="2">
        <v>43862</v>
      </c>
      <c r="G6" s="5" t="s">
        <v>8</v>
      </c>
      <c r="H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2020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43832</v>
      </c>
      <c r="C7" s="3">
        <v>86657720213</v>
      </c>
      <c r="D7" s="4">
        <v>472</v>
      </c>
      <c r="E7" s="2">
        <v>43893</v>
      </c>
      <c r="F7" s="2">
        <v>43919</v>
      </c>
      <c r="G7" s="5" t="s">
        <v>9</v>
      </c>
      <c r="H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" s="9">
        <f>MONTH(TabVendas[[#This Row],[Data da Venda]])</f>
        <v>1</v>
      </c>
      <c r="J7" s="9">
        <f>YEAR(TabVendas[[#This Row],[Data da Venda]])</f>
        <v>2020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43832</v>
      </c>
      <c r="C8" s="3">
        <v>86657720232</v>
      </c>
      <c r="D8" s="4">
        <v>774</v>
      </c>
      <c r="E8" s="2">
        <v>43923</v>
      </c>
      <c r="F8" s="2">
        <v>43963</v>
      </c>
      <c r="G8" s="5" t="s">
        <v>7</v>
      </c>
      <c r="H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" s="9">
        <f>MONTH(TabVendas[[#This Row],[Data da Venda]])</f>
        <v>1</v>
      </c>
      <c r="J8" s="9">
        <f>YEAR(TabVendas[[#This Row],[Data da Venda]])</f>
        <v>2020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43833</v>
      </c>
      <c r="C9" s="3">
        <v>86657720080</v>
      </c>
      <c r="D9" s="4">
        <v>140</v>
      </c>
      <c r="E9" s="2">
        <v>43863</v>
      </c>
      <c r="F9" s="2">
        <v>43870</v>
      </c>
      <c r="G9" s="5" t="s">
        <v>9</v>
      </c>
      <c r="H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" s="9">
        <f>MONTH(TabVendas[[#This Row],[Data da Venda]])</f>
        <v>1</v>
      </c>
      <c r="J9" s="9">
        <f>YEAR(TabVendas[[#This Row],[Data da Venda]])</f>
        <v>2020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43833</v>
      </c>
      <c r="C10" s="3">
        <v>86657720246</v>
      </c>
      <c r="D10" s="4">
        <v>740</v>
      </c>
      <c r="E10" s="2">
        <v>43894</v>
      </c>
      <c r="F10" s="2">
        <v>43894</v>
      </c>
      <c r="G10" s="5" t="s">
        <v>7</v>
      </c>
      <c r="H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2020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43833</v>
      </c>
      <c r="C11" s="3">
        <v>86657720260</v>
      </c>
      <c r="D11" s="4">
        <v>946</v>
      </c>
      <c r="E11" s="2">
        <v>43894</v>
      </c>
      <c r="F11" s="2">
        <v>43894</v>
      </c>
      <c r="G11" s="5" t="s">
        <v>7</v>
      </c>
      <c r="H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2020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43834</v>
      </c>
      <c r="C12" s="3">
        <v>86657720097</v>
      </c>
      <c r="D12" s="4">
        <v>1031</v>
      </c>
      <c r="E12" s="2">
        <v>43864</v>
      </c>
      <c r="F12" s="2">
        <v>43864</v>
      </c>
      <c r="G12" s="5" t="s">
        <v>8</v>
      </c>
      <c r="H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2020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43834</v>
      </c>
      <c r="C13" s="3">
        <v>86657720072</v>
      </c>
      <c r="D13" s="4">
        <v>993</v>
      </c>
      <c r="E13" s="2">
        <v>43864</v>
      </c>
      <c r="F13" s="2">
        <v>43864</v>
      </c>
      <c r="G13" s="5" t="s">
        <v>9</v>
      </c>
      <c r="H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2020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43834</v>
      </c>
      <c r="C14" s="3">
        <v>86657720219</v>
      </c>
      <c r="D14" s="4">
        <v>794</v>
      </c>
      <c r="E14" s="2">
        <v>43864</v>
      </c>
      <c r="F14" s="2">
        <v>43864</v>
      </c>
      <c r="G14" s="5" t="s">
        <v>8</v>
      </c>
      <c r="H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2020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43835</v>
      </c>
      <c r="C15" s="3">
        <v>86657720214</v>
      </c>
      <c r="D15" s="4">
        <v>518</v>
      </c>
      <c r="E15" s="2">
        <v>43865</v>
      </c>
      <c r="F15" s="2">
        <v>43865</v>
      </c>
      <c r="G15" s="5" t="s">
        <v>8</v>
      </c>
      <c r="H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2020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43835</v>
      </c>
      <c r="C16" s="3">
        <v>86657720245</v>
      </c>
      <c r="D16" s="4">
        <v>700</v>
      </c>
      <c r="E16" s="2">
        <v>43896</v>
      </c>
      <c r="F16" s="2">
        <v>43896</v>
      </c>
      <c r="G16" s="5" t="s">
        <v>8</v>
      </c>
      <c r="H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2020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43835</v>
      </c>
      <c r="C17" s="3">
        <v>86657720111</v>
      </c>
      <c r="D17" s="4">
        <v>1422</v>
      </c>
      <c r="E17" s="2">
        <v>43926</v>
      </c>
      <c r="F17" s="2">
        <v>43942</v>
      </c>
      <c r="G17" s="5" t="s">
        <v>9</v>
      </c>
      <c r="H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" s="9">
        <f>MONTH(TabVendas[[#This Row],[Data da Venda]])</f>
        <v>1</v>
      </c>
      <c r="J17" s="9">
        <f>YEAR(TabVendas[[#This Row],[Data da Venda]])</f>
        <v>2020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43835</v>
      </c>
      <c r="C18" s="3">
        <v>86657720131</v>
      </c>
      <c r="D18" s="4">
        <v>1121</v>
      </c>
      <c r="E18" s="2">
        <v>43926</v>
      </c>
      <c r="F18" s="2">
        <v>43926</v>
      </c>
      <c r="G18" s="5" t="s">
        <v>8</v>
      </c>
      <c r="H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2020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43836</v>
      </c>
      <c r="C19" s="3">
        <v>86657720249</v>
      </c>
      <c r="D19" s="4">
        <v>1105</v>
      </c>
      <c r="E19" s="2">
        <v>43866</v>
      </c>
      <c r="F19" s="2">
        <v>43885</v>
      </c>
      <c r="G19" s="5" t="s">
        <v>8</v>
      </c>
      <c r="H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" s="9">
        <f>MONTH(TabVendas[[#This Row],[Data da Venda]])</f>
        <v>1</v>
      </c>
      <c r="J19" s="9">
        <f>YEAR(TabVendas[[#This Row],[Data da Venda]])</f>
        <v>2020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43836</v>
      </c>
      <c r="C20" s="3">
        <v>86657720178</v>
      </c>
      <c r="D20" s="4">
        <v>143</v>
      </c>
      <c r="E20" s="2">
        <v>43897</v>
      </c>
      <c r="F20" s="2">
        <v>43897</v>
      </c>
      <c r="G20" s="5" t="s">
        <v>9</v>
      </c>
      <c r="H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2020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43836</v>
      </c>
      <c r="C21" s="3">
        <v>86657720252</v>
      </c>
      <c r="D21" s="4">
        <v>679</v>
      </c>
      <c r="E21" s="2">
        <v>43897</v>
      </c>
      <c r="F21" s="2">
        <v>43897</v>
      </c>
      <c r="G21" s="5" t="s">
        <v>8</v>
      </c>
      <c r="H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2020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43836</v>
      </c>
      <c r="C22" s="3">
        <v>86657720071</v>
      </c>
      <c r="D22" s="4">
        <v>862</v>
      </c>
      <c r="E22" s="2">
        <v>43927</v>
      </c>
      <c r="F22" s="2">
        <v>43927</v>
      </c>
      <c r="G22" s="5" t="s">
        <v>7</v>
      </c>
      <c r="H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2020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43837</v>
      </c>
      <c r="C23" s="3">
        <v>86657720216</v>
      </c>
      <c r="D23" s="4">
        <v>1029</v>
      </c>
      <c r="E23" s="2">
        <v>43898</v>
      </c>
      <c r="F23" s="2">
        <v>43898</v>
      </c>
      <c r="G23" s="5" t="s">
        <v>8</v>
      </c>
      <c r="H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2020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43837</v>
      </c>
      <c r="C24" s="3">
        <v>86657720245</v>
      </c>
      <c r="D24" s="4">
        <v>648</v>
      </c>
      <c r="E24" s="2">
        <v>43898</v>
      </c>
      <c r="F24" s="2">
        <v>43898</v>
      </c>
      <c r="G24" s="5" t="s">
        <v>8</v>
      </c>
      <c r="H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2020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43837</v>
      </c>
      <c r="C25" s="3">
        <v>86657720059</v>
      </c>
      <c r="D25" s="4">
        <v>1133</v>
      </c>
      <c r="E25" s="2">
        <v>43928</v>
      </c>
      <c r="F25" s="2">
        <v>43928</v>
      </c>
      <c r="G25" s="5" t="s">
        <v>8</v>
      </c>
      <c r="H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2020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43838</v>
      </c>
      <c r="C26" s="3">
        <v>86657720141</v>
      </c>
      <c r="D26" s="4">
        <v>717</v>
      </c>
      <c r="E26" s="2">
        <v>43899</v>
      </c>
      <c r="F26" s="2">
        <v>43899</v>
      </c>
      <c r="G26" s="5" t="s">
        <v>9</v>
      </c>
      <c r="H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2020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43838</v>
      </c>
      <c r="C27" s="3">
        <v>86657720081</v>
      </c>
      <c r="D27" s="4">
        <v>878</v>
      </c>
      <c r="E27" s="2">
        <v>43929</v>
      </c>
      <c r="F27" s="2">
        <v>43929</v>
      </c>
      <c r="G27" s="5" t="s">
        <v>8</v>
      </c>
      <c r="H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2020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43839</v>
      </c>
      <c r="C28" s="3">
        <v>86657720160</v>
      </c>
      <c r="D28" s="4">
        <v>1434</v>
      </c>
      <c r="E28" s="2">
        <v>43839</v>
      </c>
      <c r="F28" s="2">
        <v>43839</v>
      </c>
      <c r="G28" s="5" t="s">
        <v>9</v>
      </c>
      <c r="H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2020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43839</v>
      </c>
      <c r="C29" s="3">
        <v>86657720203</v>
      </c>
      <c r="D29" s="4">
        <v>841</v>
      </c>
      <c r="E29" s="2">
        <v>43900</v>
      </c>
      <c r="F29" s="2">
        <v>43900</v>
      </c>
      <c r="G29" s="5" t="s">
        <v>8</v>
      </c>
      <c r="H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2020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43840</v>
      </c>
      <c r="C30" s="3">
        <v>86657720116</v>
      </c>
      <c r="D30" s="4">
        <v>1362</v>
      </c>
      <c r="E30" s="2">
        <v>43840</v>
      </c>
      <c r="F30" s="2">
        <v>43840</v>
      </c>
      <c r="G30" s="5" t="s">
        <v>9</v>
      </c>
      <c r="H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2020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43840</v>
      </c>
      <c r="C31" s="3">
        <v>86657720232</v>
      </c>
      <c r="D31" s="4">
        <v>1119</v>
      </c>
      <c r="E31" s="2">
        <v>43870</v>
      </c>
      <c r="F31" s="2">
        <v>43887</v>
      </c>
      <c r="G31" s="5" t="s">
        <v>7</v>
      </c>
      <c r="H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" s="9">
        <f>MONTH(TabVendas[[#This Row],[Data da Venda]])</f>
        <v>1</v>
      </c>
      <c r="J31" s="9">
        <f>YEAR(TabVendas[[#This Row],[Data da Venda]])</f>
        <v>2020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43840</v>
      </c>
      <c r="C32" s="3">
        <v>86657720216</v>
      </c>
      <c r="D32" s="4">
        <v>424</v>
      </c>
      <c r="E32" s="2">
        <v>43870</v>
      </c>
      <c r="F32" s="2">
        <v>43870</v>
      </c>
      <c r="G32" s="5" t="s">
        <v>9</v>
      </c>
      <c r="H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2020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43841</v>
      </c>
      <c r="C33" s="3">
        <v>86657720230</v>
      </c>
      <c r="D33" s="4">
        <v>1413</v>
      </c>
      <c r="E33" s="2">
        <v>43841</v>
      </c>
      <c r="F33" s="2">
        <v>43874</v>
      </c>
      <c r="G33" s="5" t="s">
        <v>7</v>
      </c>
      <c r="H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" s="9">
        <f>MONTH(TabVendas[[#This Row],[Data da Venda]])</f>
        <v>1</v>
      </c>
      <c r="J33" s="9">
        <f>YEAR(TabVendas[[#This Row],[Data da Venda]])</f>
        <v>2020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43841</v>
      </c>
      <c r="C34" s="3">
        <v>86657720135</v>
      </c>
      <c r="D34" s="4">
        <v>642</v>
      </c>
      <c r="E34" s="2">
        <v>43871</v>
      </c>
      <c r="F34" s="2">
        <v>43871</v>
      </c>
      <c r="G34" s="5" t="s">
        <v>7</v>
      </c>
      <c r="H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2020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43841</v>
      </c>
      <c r="C35" s="3">
        <v>86657720071</v>
      </c>
      <c r="D35" s="4">
        <v>500</v>
      </c>
      <c r="E35" s="2">
        <v>43871</v>
      </c>
      <c r="F35" s="2">
        <v>43871</v>
      </c>
      <c r="G35" s="5" t="s">
        <v>8</v>
      </c>
      <c r="H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2020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43842</v>
      </c>
      <c r="C36" s="3">
        <v>86657720202</v>
      </c>
      <c r="D36" s="4">
        <v>904</v>
      </c>
      <c r="E36" s="2">
        <v>43842</v>
      </c>
      <c r="F36" s="2">
        <v>43873</v>
      </c>
      <c r="G36" s="5" t="s">
        <v>7</v>
      </c>
      <c r="H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" s="9">
        <f>MONTH(TabVendas[[#This Row],[Data da Venda]])</f>
        <v>1</v>
      </c>
      <c r="J36" s="9">
        <f>YEAR(TabVendas[[#This Row],[Data da Venda]])</f>
        <v>2020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43843</v>
      </c>
      <c r="C37" s="3">
        <v>86657720168</v>
      </c>
      <c r="D37" s="4">
        <v>572</v>
      </c>
      <c r="E37" s="2">
        <v>43904</v>
      </c>
      <c r="F37" s="2">
        <v>43904</v>
      </c>
      <c r="G37" s="5" t="s">
        <v>8</v>
      </c>
      <c r="H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2020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43843</v>
      </c>
      <c r="C38" s="3">
        <v>86657720095</v>
      </c>
      <c r="D38" s="4">
        <v>436</v>
      </c>
      <c r="E38" s="2">
        <v>43904</v>
      </c>
      <c r="F38" s="2">
        <v>43904</v>
      </c>
      <c r="G38" s="5" t="s">
        <v>7</v>
      </c>
      <c r="H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2020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43843</v>
      </c>
      <c r="C39" s="3">
        <v>86657720104</v>
      </c>
      <c r="D39" s="4">
        <v>1187</v>
      </c>
      <c r="E39" s="2">
        <v>43904</v>
      </c>
      <c r="F39" s="2">
        <v>43904</v>
      </c>
      <c r="G39" s="5" t="s">
        <v>9</v>
      </c>
      <c r="H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2020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43844</v>
      </c>
      <c r="C40" s="3">
        <v>86657720202</v>
      </c>
      <c r="D40" s="4">
        <v>246</v>
      </c>
      <c r="E40" s="2">
        <v>43905</v>
      </c>
      <c r="F40" s="2">
        <v>43905</v>
      </c>
      <c r="G40" s="5" t="s">
        <v>7</v>
      </c>
      <c r="H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2020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43845</v>
      </c>
      <c r="C41" s="3">
        <v>86657720210</v>
      </c>
      <c r="D41" s="4">
        <v>1474</v>
      </c>
      <c r="E41" s="2">
        <v>43875</v>
      </c>
      <c r="F41" s="2">
        <v>43875</v>
      </c>
      <c r="G41" s="5" t="s">
        <v>9</v>
      </c>
      <c r="H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2020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43845</v>
      </c>
      <c r="C42" s="3">
        <v>86657720112</v>
      </c>
      <c r="D42" s="4">
        <v>1012</v>
      </c>
      <c r="E42" s="2">
        <v>43875</v>
      </c>
      <c r="F42" s="2">
        <v>43875</v>
      </c>
      <c r="G42" s="5" t="s">
        <v>8</v>
      </c>
      <c r="H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2020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43846</v>
      </c>
      <c r="C43" s="3">
        <v>86657720214</v>
      </c>
      <c r="D43" s="4">
        <v>1032</v>
      </c>
      <c r="E43" s="2">
        <v>43876</v>
      </c>
      <c r="F43" s="2">
        <v>43897</v>
      </c>
      <c r="G43" s="5" t="s">
        <v>8</v>
      </c>
      <c r="H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" s="9">
        <f>MONTH(TabVendas[[#This Row],[Data da Venda]])</f>
        <v>1</v>
      </c>
      <c r="J43" s="9">
        <f>YEAR(TabVendas[[#This Row],[Data da Venda]])</f>
        <v>2020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43847</v>
      </c>
      <c r="C44" s="3">
        <v>86657720160</v>
      </c>
      <c r="D44" s="4">
        <v>1041</v>
      </c>
      <c r="E44" s="2">
        <v>43908</v>
      </c>
      <c r="F44" s="2">
        <v>43908</v>
      </c>
      <c r="G44" s="5" t="s">
        <v>9</v>
      </c>
      <c r="H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2020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43848</v>
      </c>
      <c r="C45" s="3">
        <v>86657720092</v>
      </c>
      <c r="D45" s="4">
        <v>172</v>
      </c>
      <c r="E45" s="2">
        <v>43878</v>
      </c>
      <c r="F45" s="2">
        <v>43878</v>
      </c>
      <c r="G45" s="5" t="s">
        <v>9</v>
      </c>
      <c r="H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2020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43849</v>
      </c>
      <c r="C46" s="3">
        <v>86657720131</v>
      </c>
      <c r="D46" s="4">
        <v>744</v>
      </c>
      <c r="E46" s="2">
        <v>43879</v>
      </c>
      <c r="F46" s="2">
        <v>43879</v>
      </c>
      <c r="G46" s="5" t="s">
        <v>9</v>
      </c>
      <c r="H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2020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43849</v>
      </c>
      <c r="C47" s="3">
        <v>86657720257</v>
      </c>
      <c r="D47" s="4">
        <v>764</v>
      </c>
      <c r="E47" s="2">
        <v>43910</v>
      </c>
      <c r="F47" s="2">
        <v>43910</v>
      </c>
      <c r="G47" s="5" t="s">
        <v>8</v>
      </c>
      <c r="H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2020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43849</v>
      </c>
      <c r="C48" s="3">
        <v>86657720090</v>
      </c>
      <c r="D48" s="4">
        <v>354</v>
      </c>
      <c r="E48" s="2">
        <v>43910</v>
      </c>
      <c r="F48" s="2">
        <v>43910</v>
      </c>
      <c r="G48" s="5" t="s">
        <v>8</v>
      </c>
      <c r="H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2020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43850</v>
      </c>
      <c r="C49" s="3">
        <v>86657720239</v>
      </c>
      <c r="D49" s="4">
        <v>1268</v>
      </c>
      <c r="E49" s="2">
        <v>43850</v>
      </c>
      <c r="F49" s="2">
        <v>43850</v>
      </c>
      <c r="G49" s="5" t="s">
        <v>8</v>
      </c>
      <c r="H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2020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43851</v>
      </c>
      <c r="C50" s="3">
        <v>86657720212</v>
      </c>
      <c r="D50" s="4">
        <v>548</v>
      </c>
      <c r="E50" s="2">
        <v>43942</v>
      </c>
      <c r="F50" s="2">
        <v>43942</v>
      </c>
      <c r="G50" s="5" t="s">
        <v>9</v>
      </c>
      <c r="H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2020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43852</v>
      </c>
      <c r="C51" s="3">
        <v>86657720051</v>
      </c>
      <c r="D51" s="4">
        <v>375</v>
      </c>
      <c r="E51" s="2">
        <v>43852</v>
      </c>
      <c r="F51" s="2">
        <v>43852</v>
      </c>
      <c r="G51" s="5" t="s">
        <v>7</v>
      </c>
      <c r="H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2020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43852</v>
      </c>
      <c r="C52" s="3">
        <v>86657720125</v>
      </c>
      <c r="D52" s="4">
        <v>60</v>
      </c>
      <c r="E52" s="2">
        <v>43913</v>
      </c>
      <c r="F52" s="2">
        <v>43913</v>
      </c>
      <c r="G52" s="5" t="s">
        <v>7</v>
      </c>
      <c r="H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2020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43853</v>
      </c>
      <c r="C53" s="3">
        <v>86657720122</v>
      </c>
      <c r="D53" s="4">
        <v>114</v>
      </c>
      <c r="E53" s="2">
        <v>43853</v>
      </c>
      <c r="F53" s="2">
        <v>43887</v>
      </c>
      <c r="G53" s="5" t="s">
        <v>7</v>
      </c>
      <c r="H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" s="9">
        <f>MONTH(TabVendas[[#This Row],[Data da Venda]])</f>
        <v>1</v>
      </c>
      <c r="J53" s="9">
        <f>YEAR(TabVendas[[#This Row],[Data da Venda]])</f>
        <v>2020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43853</v>
      </c>
      <c r="C54" s="3">
        <v>86657720219</v>
      </c>
      <c r="D54" s="4">
        <v>232</v>
      </c>
      <c r="E54" s="2">
        <v>43853</v>
      </c>
      <c r="F54" s="2">
        <v>43853</v>
      </c>
      <c r="G54" s="5" t="s">
        <v>8</v>
      </c>
      <c r="H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2020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43853</v>
      </c>
      <c r="C55" s="3">
        <v>86657720169</v>
      </c>
      <c r="D55" s="4">
        <v>317</v>
      </c>
      <c r="E55" s="2">
        <v>43883</v>
      </c>
      <c r="F55" s="2">
        <v>43883</v>
      </c>
      <c r="G55" s="5" t="s">
        <v>8</v>
      </c>
      <c r="H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2020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43853</v>
      </c>
      <c r="C56" s="3">
        <v>86657720054</v>
      </c>
      <c r="D56" s="4">
        <v>349</v>
      </c>
      <c r="E56" s="2">
        <v>43944</v>
      </c>
      <c r="F56" s="2">
        <v>43944</v>
      </c>
      <c r="G56" s="5" t="s">
        <v>9</v>
      </c>
      <c r="H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2020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43855</v>
      </c>
      <c r="C57" s="3">
        <v>86657720236</v>
      </c>
      <c r="D57" s="4">
        <v>1068</v>
      </c>
      <c r="E57" s="2">
        <v>43885</v>
      </c>
      <c r="F57" s="2">
        <v>43921</v>
      </c>
      <c r="G57" s="5" t="s">
        <v>9</v>
      </c>
      <c r="H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" s="9">
        <f>MONTH(TabVendas[[#This Row],[Data da Venda]])</f>
        <v>1</v>
      </c>
      <c r="J57" s="9">
        <f>YEAR(TabVendas[[#This Row],[Data da Venda]])</f>
        <v>2020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43856</v>
      </c>
      <c r="C58" s="3">
        <v>86657720106</v>
      </c>
      <c r="D58" s="4">
        <v>403</v>
      </c>
      <c r="E58" s="2">
        <v>43886</v>
      </c>
      <c r="F58" s="2">
        <v>43918</v>
      </c>
      <c r="G58" s="5" t="s">
        <v>8</v>
      </c>
      <c r="H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" s="9">
        <f>MONTH(TabVendas[[#This Row],[Data da Venda]])</f>
        <v>1</v>
      </c>
      <c r="J58" s="9">
        <f>YEAR(TabVendas[[#This Row],[Data da Venda]])</f>
        <v>2020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43856</v>
      </c>
      <c r="C59" s="3">
        <v>86657720183</v>
      </c>
      <c r="D59" s="4">
        <v>859</v>
      </c>
      <c r="E59" s="2">
        <v>43886</v>
      </c>
      <c r="F59" s="2">
        <v>43886</v>
      </c>
      <c r="G59" s="5" t="s">
        <v>7</v>
      </c>
      <c r="H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2020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43857</v>
      </c>
      <c r="C60" s="3">
        <v>86657720222</v>
      </c>
      <c r="D60" s="4">
        <v>636</v>
      </c>
      <c r="E60" s="2">
        <v>43887</v>
      </c>
      <c r="F60" s="2">
        <v>43887</v>
      </c>
      <c r="G60" s="5" t="s">
        <v>7</v>
      </c>
      <c r="H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2020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43857</v>
      </c>
      <c r="C61" s="3">
        <v>86657720148</v>
      </c>
      <c r="D61" s="4">
        <v>768</v>
      </c>
      <c r="E61" s="2">
        <v>43918</v>
      </c>
      <c r="F61" s="2">
        <v>43935</v>
      </c>
      <c r="G61" s="5" t="s">
        <v>7</v>
      </c>
      <c r="H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" s="9">
        <f>MONTH(TabVendas[[#This Row],[Data da Venda]])</f>
        <v>1</v>
      </c>
      <c r="J61" s="9">
        <f>YEAR(TabVendas[[#This Row],[Data da Venda]])</f>
        <v>2020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43859</v>
      </c>
      <c r="C62" s="3">
        <v>86657720184</v>
      </c>
      <c r="D62" s="4">
        <v>222</v>
      </c>
      <c r="E62" s="2">
        <v>43920</v>
      </c>
      <c r="F62" s="2">
        <v>43945</v>
      </c>
      <c r="G62" s="5" t="s">
        <v>7</v>
      </c>
      <c r="H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" s="9">
        <f>MONTH(TabVendas[[#This Row],[Data da Venda]])</f>
        <v>1</v>
      </c>
      <c r="J62" s="9">
        <f>YEAR(TabVendas[[#This Row],[Data da Venda]])</f>
        <v>2020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43859</v>
      </c>
      <c r="C63" s="3">
        <v>86657720106</v>
      </c>
      <c r="D63" s="4">
        <v>979</v>
      </c>
      <c r="E63" s="2">
        <v>43920</v>
      </c>
      <c r="F63" s="2">
        <v>43958</v>
      </c>
      <c r="G63" s="5" t="s">
        <v>7</v>
      </c>
      <c r="H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" s="9">
        <f>MONTH(TabVendas[[#This Row],[Data da Venda]])</f>
        <v>1</v>
      </c>
      <c r="J63" s="9">
        <f>YEAR(TabVendas[[#This Row],[Data da Venda]])</f>
        <v>2020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43860</v>
      </c>
      <c r="C64" s="3">
        <v>86657720114</v>
      </c>
      <c r="D64" s="4">
        <v>971</v>
      </c>
      <c r="E64" s="2">
        <v>43860</v>
      </c>
      <c r="F64" s="2">
        <v>43896</v>
      </c>
      <c r="G64" s="5" t="s">
        <v>8</v>
      </c>
      <c r="H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" s="9">
        <f>MONTH(TabVendas[[#This Row],[Data da Venda]])</f>
        <v>1</v>
      </c>
      <c r="J64" s="9">
        <f>YEAR(TabVendas[[#This Row],[Data da Venda]])</f>
        <v>2020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43860</v>
      </c>
      <c r="C65" s="3">
        <v>86657720245</v>
      </c>
      <c r="D65" s="4">
        <v>816</v>
      </c>
      <c r="E65" s="2">
        <v>43860</v>
      </c>
      <c r="F65" s="2">
        <v>43860</v>
      </c>
      <c r="G65" s="5" t="s">
        <v>8</v>
      </c>
      <c r="H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2020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43860</v>
      </c>
      <c r="C66" s="3">
        <v>86657720244</v>
      </c>
      <c r="D66" s="4">
        <v>144</v>
      </c>
      <c r="E66" s="2">
        <v>43891</v>
      </c>
      <c r="F66" s="2">
        <v>43891</v>
      </c>
      <c r="G66" s="5" t="s">
        <v>8</v>
      </c>
      <c r="H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2020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43861</v>
      </c>
      <c r="C67" s="3">
        <v>86657720204</v>
      </c>
      <c r="D67" s="4">
        <v>1292</v>
      </c>
      <c r="E67" s="2">
        <v>43892</v>
      </c>
      <c r="F67" s="2">
        <v>43892</v>
      </c>
      <c r="G67" s="5" t="s">
        <v>9</v>
      </c>
      <c r="H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2020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43861</v>
      </c>
      <c r="C68" s="3">
        <v>86657720112</v>
      </c>
      <c r="D68" s="4">
        <v>677</v>
      </c>
      <c r="E68" s="2">
        <v>43922</v>
      </c>
      <c r="F68" s="2">
        <v>43922</v>
      </c>
      <c r="G68" s="5" t="s">
        <v>8</v>
      </c>
      <c r="H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2020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43862</v>
      </c>
      <c r="C69" s="3">
        <v>86657720256</v>
      </c>
      <c r="D69" s="4">
        <v>990</v>
      </c>
      <c r="E69" s="2">
        <v>43893</v>
      </c>
      <c r="F69" s="2">
        <v>43893</v>
      </c>
      <c r="G69" s="5" t="s">
        <v>8</v>
      </c>
      <c r="H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2020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43862</v>
      </c>
      <c r="C70" s="3">
        <v>86657720222</v>
      </c>
      <c r="D70" s="4">
        <v>1081</v>
      </c>
      <c r="E70" s="2">
        <v>43923</v>
      </c>
      <c r="F70" s="2">
        <v>43947</v>
      </c>
      <c r="G70" s="5" t="s">
        <v>8</v>
      </c>
      <c r="H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" s="9">
        <f>MONTH(TabVendas[[#This Row],[Data da Venda]])</f>
        <v>2</v>
      </c>
      <c r="J70" s="9">
        <f>YEAR(TabVendas[[#This Row],[Data da Venda]])</f>
        <v>2020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43863</v>
      </c>
      <c r="C71" s="3">
        <v>86657720078</v>
      </c>
      <c r="D71" s="4">
        <v>1303</v>
      </c>
      <c r="E71" s="2">
        <v>43863</v>
      </c>
      <c r="F71" s="2">
        <v>43863</v>
      </c>
      <c r="G71" s="5" t="s">
        <v>9</v>
      </c>
      <c r="H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2020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43863</v>
      </c>
      <c r="C72" s="3">
        <v>86657720070</v>
      </c>
      <c r="D72" s="4">
        <v>1092</v>
      </c>
      <c r="E72" s="2">
        <v>43894</v>
      </c>
      <c r="F72" s="2">
        <v>43894</v>
      </c>
      <c r="G72" s="5" t="s">
        <v>8</v>
      </c>
      <c r="H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2020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43864</v>
      </c>
      <c r="C73" s="3">
        <v>86657720165</v>
      </c>
      <c r="D73" s="4">
        <v>1017</v>
      </c>
      <c r="E73" s="2">
        <v>43895</v>
      </c>
      <c r="F73" s="2">
        <v>43895</v>
      </c>
      <c r="G73" s="5" t="s">
        <v>8</v>
      </c>
      <c r="H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2020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43864</v>
      </c>
      <c r="C74" s="3">
        <v>86657720252</v>
      </c>
      <c r="D74" s="4">
        <v>869</v>
      </c>
      <c r="E74" s="2">
        <v>43925</v>
      </c>
      <c r="F74" s="2">
        <v>43941</v>
      </c>
      <c r="G74" s="5" t="s">
        <v>7</v>
      </c>
      <c r="H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" s="9">
        <f>MONTH(TabVendas[[#This Row],[Data da Venda]])</f>
        <v>2</v>
      </c>
      <c r="J74" s="9">
        <f>YEAR(TabVendas[[#This Row],[Data da Venda]])</f>
        <v>2020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43865</v>
      </c>
      <c r="C75" s="3">
        <v>86657720076</v>
      </c>
      <c r="D75" s="4">
        <v>1331</v>
      </c>
      <c r="E75" s="2">
        <v>43865</v>
      </c>
      <c r="F75" s="2">
        <v>43865</v>
      </c>
      <c r="G75" s="5" t="s">
        <v>8</v>
      </c>
      <c r="H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2020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43866</v>
      </c>
      <c r="C76" s="3">
        <v>86657720087</v>
      </c>
      <c r="D76" s="4">
        <v>1486</v>
      </c>
      <c r="E76" s="2">
        <v>43866</v>
      </c>
      <c r="F76" s="2">
        <v>43866</v>
      </c>
      <c r="G76" s="5" t="s">
        <v>8</v>
      </c>
      <c r="H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2020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43866</v>
      </c>
      <c r="C77" s="3">
        <v>86657720149</v>
      </c>
      <c r="D77" s="4">
        <v>612</v>
      </c>
      <c r="E77" s="2">
        <v>43866</v>
      </c>
      <c r="F77" s="2">
        <v>43866</v>
      </c>
      <c r="G77" s="5" t="s">
        <v>8</v>
      </c>
      <c r="H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2020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43866</v>
      </c>
      <c r="C78" s="3">
        <v>86657720103</v>
      </c>
      <c r="D78" s="4">
        <v>1081</v>
      </c>
      <c r="E78" s="2">
        <v>43897</v>
      </c>
      <c r="F78" s="2">
        <v>43897</v>
      </c>
      <c r="G78" s="5" t="s">
        <v>9</v>
      </c>
      <c r="H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2020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43866</v>
      </c>
      <c r="C79" s="3">
        <v>86657720130</v>
      </c>
      <c r="D79" s="4">
        <v>1295</v>
      </c>
      <c r="E79" s="2">
        <v>43897</v>
      </c>
      <c r="F79" s="2">
        <v>43897</v>
      </c>
      <c r="G79" s="5" t="s">
        <v>9</v>
      </c>
      <c r="H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2020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43867</v>
      </c>
      <c r="C80" s="3">
        <v>86657720162</v>
      </c>
      <c r="D80" s="4">
        <v>812</v>
      </c>
      <c r="E80" s="2">
        <v>43867</v>
      </c>
      <c r="F80" s="2">
        <v>43867</v>
      </c>
      <c r="G80" s="5" t="s">
        <v>7</v>
      </c>
      <c r="H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2020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43867</v>
      </c>
      <c r="C81" s="3">
        <v>86657720175</v>
      </c>
      <c r="D81" s="4">
        <v>657</v>
      </c>
      <c r="E81" s="2">
        <v>43867</v>
      </c>
      <c r="F81" s="2">
        <v>43867</v>
      </c>
      <c r="G81" s="5" t="s">
        <v>8</v>
      </c>
      <c r="H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2020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43867</v>
      </c>
      <c r="C82" s="3">
        <v>86657720087</v>
      </c>
      <c r="D82" s="4">
        <v>719</v>
      </c>
      <c r="E82" s="2">
        <v>43867</v>
      </c>
      <c r="F82" s="2">
        <v>43899</v>
      </c>
      <c r="G82" s="5" t="s">
        <v>8</v>
      </c>
      <c r="H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" s="9">
        <f>MONTH(TabVendas[[#This Row],[Data da Venda]])</f>
        <v>2</v>
      </c>
      <c r="J82" s="9">
        <f>YEAR(TabVendas[[#This Row],[Data da Venda]])</f>
        <v>2020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43867</v>
      </c>
      <c r="C83" s="3">
        <v>86657720154</v>
      </c>
      <c r="D83" s="4">
        <v>1465</v>
      </c>
      <c r="E83" s="2">
        <v>43898</v>
      </c>
      <c r="F83" s="2">
        <v>43898</v>
      </c>
      <c r="G83" s="5" t="s">
        <v>9</v>
      </c>
      <c r="H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2020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43867</v>
      </c>
      <c r="C84" s="3">
        <v>86657720107</v>
      </c>
      <c r="D84" s="4">
        <v>676</v>
      </c>
      <c r="E84" s="2">
        <v>43928</v>
      </c>
      <c r="F84" s="2">
        <v>43928</v>
      </c>
      <c r="G84" s="5" t="s">
        <v>9</v>
      </c>
      <c r="H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2020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43867</v>
      </c>
      <c r="C85" s="3">
        <v>86657720236</v>
      </c>
      <c r="D85" s="4">
        <v>301</v>
      </c>
      <c r="E85" s="2">
        <v>43928</v>
      </c>
      <c r="F85" s="2">
        <v>43928</v>
      </c>
      <c r="G85" s="5" t="s">
        <v>8</v>
      </c>
      <c r="H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2020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43867</v>
      </c>
      <c r="C86" s="3">
        <v>86657720129</v>
      </c>
      <c r="D86" s="4">
        <v>1334</v>
      </c>
      <c r="E86" s="2">
        <v>43928</v>
      </c>
      <c r="F86" s="2">
        <v>43928</v>
      </c>
      <c r="G86" s="5" t="s">
        <v>8</v>
      </c>
      <c r="H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2020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43868</v>
      </c>
      <c r="C87" s="3">
        <v>86657720061</v>
      </c>
      <c r="D87" s="4">
        <v>347</v>
      </c>
      <c r="E87" s="2">
        <v>43929</v>
      </c>
      <c r="F87" s="2">
        <v>43929</v>
      </c>
      <c r="G87" s="5" t="s">
        <v>9</v>
      </c>
      <c r="H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2020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43869</v>
      </c>
      <c r="C88" s="3">
        <v>86657720086</v>
      </c>
      <c r="D88" s="4">
        <v>846</v>
      </c>
      <c r="E88" s="2">
        <v>43900</v>
      </c>
      <c r="F88" s="2">
        <v>43900</v>
      </c>
      <c r="G88" s="5" t="s">
        <v>9</v>
      </c>
      <c r="H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2020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43869</v>
      </c>
      <c r="C89" s="3">
        <v>86657720068</v>
      </c>
      <c r="D89" s="4">
        <v>1426</v>
      </c>
      <c r="E89" s="2">
        <v>43930</v>
      </c>
      <c r="F89" s="2">
        <v>43930</v>
      </c>
      <c r="G89" s="5" t="s">
        <v>8</v>
      </c>
      <c r="H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2020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43869</v>
      </c>
      <c r="C90" s="3">
        <v>86657720249</v>
      </c>
      <c r="D90" s="4">
        <v>1111</v>
      </c>
      <c r="E90" s="2">
        <v>43960</v>
      </c>
      <c r="F90" s="2">
        <v>43960</v>
      </c>
      <c r="G90" s="5" t="s">
        <v>8</v>
      </c>
      <c r="H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2020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43870</v>
      </c>
      <c r="C91" s="3">
        <v>86657720250</v>
      </c>
      <c r="D91" s="4">
        <v>174</v>
      </c>
      <c r="E91" s="2">
        <v>43870</v>
      </c>
      <c r="F91" s="2">
        <v>43870</v>
      </c>
      <c r="G91" s="5" t="s">
        <v>7</v>
      </c>
      <c r="H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2020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43870</v>
      </c>
      <c r="C92" s="3">
        <v>86657720156</v>
      </c>
      <c r="D92" s="4">
        <v>618</v>
      </c>
      <c r="E92" s="2">
        <v>43901</v>
      </c>
      <c r="F92" s="2">
        <v>43901</v>
      </c>
      <c r="G92" s="5" t="s">
        <v>9</v>
      </c>
      <c r="H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2020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43870</v>
      </c>
      <c r="C93" s="3">
        <v>86657720157</v>
      </c>
      <c r="D93" s="4">
        <v>1165</v>
      </c>
      <c r="E93" s="2">
        <v>43901</v>
      </c>
      <c r="F93" s="2">
        <v>43901</v>
      </c>
      <c r="G93" s="5" t="s">
        <v>8</v>
      </c>
      <c r="H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2020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43870</v>
      </c>
      <c r="C94" s="3">
        <v>86657720153</v>
      </c>
      <c r="D94" s="4">
        <v>346</v>
      </c>
      <c r="E94" s="2">
        <v>43931</v>
      </c>
      <c r="F94" s="2">
        <v>43953</v>
      </c>
      <c r="G94" s="5" t="s">
        <v>9</v>
      </c>
      <c r="H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" s="9">
        <f>MONTH(TabVendas[[#This Row],[Data da Venda]])</f>
        <v>2</v>
      </c>
      <c r="J94" s="9">
        <f>YEAR(TabVendas[[#This Row],[Data da Venda]])</f>
        <v>2020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43870</v>
      </c>
      <c r="C95" s="3">
        <v>86657720225</v>
      </c>
      <c r="D95" s="4">
        <v>1187</v>
      </c>
      <c r="E95" s="2">
        <v>43931</v>
      </c>
      <c r="F95" s="2">
        <v>43931</v>
      </c>
      <c r="G95" s="5" t="s">
        <v>8</v>
      </c>
      <c r="H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2020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43871</v>
      </c>
      <c r="C96" s="3">
        <v>86657720107</v>
      </c>
      <c r="D96" s="4">
        <v>661</v>
      </c>
      <c r="E96" s="2">
        <v>43932</v>
      </c>
      <c r="F96" s="2">
        <v>43932</v>
      </c>
      <c r="G96" s="5" t="s">
        <v>8</v>
      </c>
      <c r="H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2020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43871</v>
      </c>
      <c r="C97" s="3">
        <v>86657720127</v>
      </c>
      <c r="D97" s="4">
        <v>998</v>
      </c>
      <c r="E97" s="2">
        <v>43962</v>
      </c>
      <c r="F97" s="2">
        <v>43962</v>
      </c>
      <c r="G97" s="5" t="s">
        <v>8</v>
      </c>
      <c r="H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2020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43872</v>
      </c>
      <c r="C98" s="3">
        <v>86657720141</v>
      </c>
      <c r="D98" s="4">
        <v>446</v>
      </c>
      <c r="E98" s="2">
        <v>43872</v>
      </c>
      <c r="F98" s="2">
        <v>43872</v>
      </c>
      <c r="G98" s="5" t="s">
        <v>7</v>
      </c>
      <c r="H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2020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43872</v>
      </c>
      <c r="C99" s="3">
        <v>86657720087</v>
      </c>
      <c r="D99" s="4">
        <v>1225</v>
      </c>
      <c r="E99" s="2">
        <v>43903</v>
      </c>
      <c r="F99" s="2">
        <v>43903</v>
      </c>
      <c r="G99" s="5" t="s">
        <v>7</v>
      </c>
      <c r="H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2020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43872</v>
      </c>
      <c r="C100" s="3">
        <v>86657720200</v>
      </c>
      <c r="D100" s="4">
        <v>663</v>
      </c>
      <c r="E100" s="2">
        <v>43903</v>
      </c>
      <c r="F100" s="2">
        <v>43903</v>
      </c>
      <c r="G100" s="5" t="s">
        <v>9</v>
      </c>
      <c r="H1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2020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43872</v>
      </c>
      <c r="C101" s="3">
        <v>86657720097</v>
      </c>
      <c r="D101" s="4">
        <v>1039</v>
      </c>
      <c r="E101" s="2">
        <v>43933</v>
      </c>
      <c r="F101" s="2">
        <v>43965</v>
      </c>
      <c r="G101" s="5" t="s">
        <v>8</v>
      </c>
      <c r="H1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1" s="9">
        <f>MONTH(TabVendas[[#This Row],[Data da Venda]])</f>
        <v>2</v>
      </c>
      <c r="J101" s="9">
        <f>YEAR(TabVendas[[#This Row],[Data da Venda]])</f>
        <v>2020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43874</v>
      </c>
      <c r="C102" s="3">
        <v>86657720058</v>
      </c>
      <c r="D102" s="4">
        <v>286</v>
      </c>
      <c r="E102" s="2">
        <v>43874</v>
      </c>
      <c r="F102" s="2">
        <v>43874</v>
      </c>
      <c r="G102" s="5" t="s">
        <v>7</v>
      </c>
      <c r="H1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2020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43874</v>
      </c>
      <c r="C103" s="3">
        <v>86657720173</v>
      </c>
      <c r="D103" s="4">
        <v>1169</v>
      </c>
      <c r="E103" s="2">
        <v>43905</v>
      </c>
      <c r="F103" s="2">
        <v>43930</v>
      </c>
      <c r="G103" s="5" t="s">
        <v>8</v>
      </c>
      <c r="H1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3" s="9">
        <f>MONTH(TabVendas[[#This Row],[Data da Venda]])</f>
        <v>2</v>
      </c>
      <c r="J103" s="9">
        <f>YEAR(TabVendas[[#This Row],[Data da Venda]])</f>
        <v>2020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43874</v>
      </c>
      <c r="C104" s="3">
        <v>86657720146</v>
      </c>
      <c r="D104" s="4">
        <v>855</v>
      </c>
      <c r="E104" s="2">
        <v>43905</v>
      </c>
      <c r="F104" s="2">
        <v>43905</v>
      </c>
      <c r="G104" s="5" t="s">
        <v>7</v>
      </c>
      <c r="H1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2020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43877</v>
      </c>
      <c r="C105" s="3">
        <v>86657720132</v>
      </c>
      <c r="D105" s="4">
        <v>1033</v>
      </c>
      <c r="E105" s="2">
        <v>43877</v>
      </c>
      <c r="F105" s="2">
        <v>43877</v>
      </c>
      <c r="G105" s="5" t="s">
        <v>8</v>
      </c>
      <c r="H1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2020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43877</v>
      </c>
      <c r="C106" s="3">
        <v>86657720091</v>
      </c>
      <c r="D106" s="4">
        <v>1335</v>
      </c>
      <c r="E106" s="2">
        <v>43908</v>
      </c>
      <c r="F106" s="2">
        <v>43908</v>
      </c>
      <c r="G106" s="5" t="s">
        <v>7</v>
      </c>
      <c r="H1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2020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43877</v>
      </c>
      <c r="C107" s="3">
        <v>86657720071</v>
      </c>
      <c r="D107" s="4">
        <v>120</v>
      </c>
      <c r="E107" s="2">
        <v>43938</v>
      </c>
      <c r="F107" s="2">
        <v>43938</v>
      </c>
      <c r="G107" s="5" t="s">
        <v>8</v>
      </c>
      <c r="H1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2020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43879</v>
      </c>
      <c r="C108" s="3">
        <v>86657720144</v>
      </c>
      <c r="D108" s="4">
        <v>884</v>
      </c>
      <c r="E108" s="2">
        <v>43879</v>
      </c>
      <c r="F108" s="2">
        <v>43879</v>
      </c>
      <c r="G108" s="5" t="s">
        <v>9</v>
      </c>
      <c r="H1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2020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43879</v>
      </c>
      <c r="C109" s="3">
        <v>86657720128</v>
      </c>
      <c r="D109" s="4">
        <v>1006</v>
      </c>
      <c r="E109" s="2">
        <v>43879</v>
      </c>
      <c r="F109" s="2">
        <v>43879</v>
      </c>
      <c r="G109" s="5" t="s">
        <v>8</v>
      </c>
      <c r="H1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2020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43879</v>
      </c>
      <c r="C110" s="3">
        <v>86657720236</v>
      </c>
      <c r="D110" s="4">
        <v>719</v>
      </c>
      <c r="E110" s="2">
        <v>43910</v>
      </c>
      <c r="F110" s="2">
        <v>43910</v>
      </c>
      <c r="G110" s="5" t="s">
        <v>9</v>
      </c>
      <c r="H1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2020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43880</v>
      </c>
      <c r="C111" s="3">
        <v>86657720063</v>
      </c>
      <c r="D111" s="4">
        <v>776</v>
      </c>
      <c r="E111" s="2">
        <v>43941</v>
      </c>
      <c r="F111" s="2">
        <v>43941</v>
      </c>
      <c r="G111" s="5" t="s">
        <v>9</v>
      </c>
      <c r="H1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2020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43880</v>
      </c>
      <c r="C112" s="3">
        <v>86657720125</v>
      </c>
      <c r="D112" s="4">
        <v>218</v>
      </c>
      <c r="E112" s="2">
        <v>43971</v>
      </c>
      <c r="F112" s="2">
        <v>43999</v>
      </c>
      <c r="G112" s="5" t="s">
        <v>8</v>
      </c>
      <c r="H1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2" s="9">
        <f>MONTH(TabVendas[[#This Row],[Data da Venda]])</f>
        <v>2</v>
      </c>
      <c r="J112" s="9">
        <f>YEAR(TabVendas[[#This Row],[Data da Venda]])</f>
        <v>2020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43881</v>
      </c>
      <c r="C113" s="3">
        <v>86657720167</v>
      </c>
      <c r="D113" s="4">
        <v>404</v>
      </c>
      <c r="E113" s="2">
        <v>43912</v>
      </c>
      <c r="F113" s="2">
        <v>43924</v>
      </c>
      <c r="G113" s="5" t="s">
        <v>9</v>
      </c>
      <c r="H1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3" s="9">
        <f>MONTH(TabVendas[[#This Row],[Data da Venda]])</f>
        <v>2</v>
      </c>
      <c r="J113" s="9">
        <f>YEAR(TabVendas[[#This Row],[Data da Venda]])</f>
        <v>2020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43881</v>
      </c>
      <c r="C114" s="3">
        <v>86657720257</v>
      </c>
      <c r="D114" s="4">
        <v>693</v>
      </c>
      <c r="E114" s="2">
        <v>43942</v>
      </c>
      <c r="F114" s="2">
        <v>43942</v>
      </c>
      <c r="G114" s="5" t="s">
        <v>7</v>
      </c>
      <c r="H1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2020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43881</v>
      </c>
      <c r="C115" s="3">
        <v>86657720236</v>
      </c>
      <c r="D115" s="4">
        <v>1439</v>
      </c>
      <c r="E115" s="2">
        <v>43942</v>
      </c>
      <c r="F115" s="2">
        <v>43942</v>
      </c>
      <c r="G115" s="5" t="s">
        <v>7</v>
      </c>
      <c r="H1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2020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43882</v>
      </c>
      <c r="C116" s="3">
        <v>86657720149</v>
      </c>
      <c r="D116" s="4">
        <v>98</v>
      </c>
      <c r="E116" s="2">
        <v>43882</v>
      </c>
      <c r="F116" s="2">
        <v>43922</v>
      </c>
      <c r="G116" s="5" t="s">
        <v>8</v>
      </c>
      <c r="H1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6" s="9">
        <f>MONTH(TabVendas[[#This Row],[Data da Venda]])</f>
        <v>2</v>
      </c>
      <c r="J116" s="9">
        <f>YEAR(TabVendas[[#This Row],[Data da Venda]])</f>
        <v>2020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43882</v>
      </c>
      <c r="C117" s="3">
        <v>86657720097</v>
      </c>
      <c r="D117" s="4">
        <v>1131</v>
      </c>
      <c r="E117" s="2">
        <v>43913</v>
      </c>
      <c r="F117" s="2">
        <v>43913</v>
      </c>
      <c r="G117" s="5" t="s">
        <v>8</v>
      </c>
      <c r="H1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2020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43882</v>
      </c>
      <c r="C118" s="3">
        <v>86657720124</v>
      </c>
      <c r="D118" s="4">
        <v>67</v>
      </c>
      <c r="E118" s="2">
        <v>43913</v>
      </c>
      <c r="F118" s="2">
        <v>43952</v>
      </c>
      <c r="G118" s="5" t="s">
        <v>7</v>
      </c>
      <c r="H1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8" s="9">
        <f>MONTH(TabVendas[[#This Row],[Data da Venda]])</f>
        <v>2</v>
      </c>
      <c r="J118" s="9">
        <f>YEAR(TabVendas[[#This Row],[Data da Venda]])</f>
        <v>2020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43882</v>
      </c>
      <c r="C119" s="3">
        <v>86657720101</v>
      </c>
      <c r="D119" s="4">
        <v>844</v>
      </c>
      <c r="E119" s="2">
        <v>43943</v>
      </c>
      <c r="F119" s="2">
        <v>43943</v>
      </c>
      <c r="G119" s="5" t="s">
        <v>9</v>
      </c>
      <c r="H1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2020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43883</v>
      </c>
      <c r="C120" s="3">
        <v>86657720215</v>
      </c>
      <c r="D120" s="4">
        <v>396</v>
      </c>
      <c r="E120" s="2">
        <v>43944</v>
      </c>
      <c r="F120" s="2">
        <v>43958</v>
      </c>
      <c r="G120" s="5" t="s">
        <v>7</v>
      </c>
      <c r="H1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0" s="9">
        <f>MONTH(TabVendas[[#This Row],[Data da Venda]])</f>
        <v>2</v>
      </c>
      <c r="J120" s="9">
        <f>YEAR(TabVendas[[#This Row],[Data da Venda]])</f>
        <v>2020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43884</v>
      </c>
      <c r="C121" s="3">
        <v>86657720126</v>
      </c>
      <c r="D121" s="4">
        <v>860</v>
      </c>
      <c r="E121" s="2">
        <v>43884</v>
      </c>
      <c r="F121" s="2">
        <v>43884</v>
      </c>
      <c r="G121" s="5" t="s">
        <v>7</v>
      </c>
      <c r="H1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2020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43885</v>
      </c>
      <c r="C122" s="3">
        <v>86657720120</v>
      </c>
      <c r="D122" s="4">
        <v>741</v>
      </c>
      <c r="E122" s="2">
        <v>43885</v>
      </c>
      <c r="F122" s="2">
        <v>43885</v>
      </c>
      <c r="G122" s="5" t="s">
        <v>9</v>
      </c>
      <c r="H1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2020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43885</v>
      </c>
      <c r="C123" s="3">
        <v>86657720132</v>
      </c>
      <c r="D123" s="4">
        <v>601</v>
      </c>
      <c r="E123" s="2">
        <v>43946</v>
      </c>
      <c r="F123" s="2">
        <v>43946</v>
      </c>
      <c r="G123" s="5" t="s">
        <v>8</v>
      </c>
      <c r="H1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2020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43885</v>
      </c>
      <c r="C124" s="3">
        <v>86657720164</v>
      </c>
      <c r="D124" s="4">
        <v>869</v>
      </c>
      <c r="E124" s="2">
        <v>43946</v>
      </c>
      <c r="F124" s="2">
        <v>43946</v>
      </c>
      <c r="G124" s="5" t="s">
        <v>7</v>
      </c>
      <c r="H1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2020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43885</v>
      </c>
      <c r="C125" s="3">
        <v>86657720052</v>
      </c>
      <c r="D125" s="4">
        <v>594</v>
      </c>
      <c r="E125" s="2">
        <v>43976</v>
      </c>
      <c r="F125" s="2">
        <v>43993</v>
      </c>
      <c r="G125" s="5" t="s">
        <v>8</v>
      </c>
      <c r="H1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5" s="9">
        <f>MONTH(TabVendas[[#This Row],[Data da Venda]])</f>
        <v>2</v>
      </c>
      <c r="J125" s="9">
        <f>YEAR(TabVendas[[#This Row],[Data da Venda]])</f>
        <v>2020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43885</v>
      </c>
      <c r="C126" s="3">
        <v>86657720237</v>
      </c>
      <c r="D126" s="4">
        <v>1300</v>
      </c>
      <c r="E126" s="2">
        <v>43976</v>
      </c>
      <c r="F126" s="2">
        <v>43996</v>
      </c>
      <c r="G126" s="5" t="s">
        <v>9</v>
      </c>
      <c r="H1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6" s="9">
        <f>MONTH(TabVendas[[#This Row],[Data da Venda]])</f>
        <v>2</v>
      </c>
      <c r="J126" s="9">
        <f>YEAR(TabVendas[[#This Row],[Data da Venda]])</f>
        <v>2020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43886</v>
      </c>
      <c r="C127" s="3">
        <v>86657720153</v>
      </c>
      <c r="D127" s="4">
        <v>612</v>
      </c>
      <c r="E127" s="2">
        <v>43917</v>
      </c>
      <c r="F127" s="2">
        <v>43917</v>
      </c>
      <c r="G127" s="5" t="s">
        <v>8</v>
      </c>
      <c r="H1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2020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43887</v>
      </c>
      <c r="C128" s="3">
        <v>86657720108</v>
      </c>
      <c r="D128" s="4">
        <v>130</v>
      </c>
      <c r="E128" s="2">
        <v>43887</v>
      </c>
      <c r="F128" s="2">
        <v>43887</v>
      </c>
      <c r="G128" s="5" t="s">
        <v>7</v>
      </c>
      <c r="H1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2020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43887</v>
      </c>
      <c r="C129" s="3">
        <v>86657720241</v>
      </c>
      <c r="D129" s="4">
        <v>328</v>
      </c>
      <c r="E129" s="2">
        <v>43918</v>
      </c>
      <c r="F129" s="2">
        <v>43923</v>
      </c>
      <c r="G129" s="5" t="s">
        <v>9</v>
      </c>
      <c r="H1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9" s="9">
        <f>MONTH(TabVendas[[#This Row],[Data da Venda]])</f>
        <v>2</v>
      </c>
      <c r="J129" s="9">
        <f>YEAR(TabVendas[[#This Row],[Data da Venda]])</f>
        <v>2020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43887</v>
      </c>
      <c r="C130" s="3">
        <v>86657720065</v>
      </c>
      <c r="D130" s="4">
        <v>1055</v>
      </c>
      <c r="E130" s="2">
        <v>43948</v>
      </c>
      <c r="F130" s="2">
        <v>43973</v>
      </c>
      <c r="G130" s="5" t="s">
        <v>9</v>
      </c>
      <c r="H1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0" s="9">
        <f>MONTH(TabVendas[[#This Row],[Data da Venda]])</f>
        <v>2</v>
      </c>
      <c r="J130" s="9">
        <f>YEAR(TabVendas[[#This Row],[Data da Venda]])</f>
        <v>2020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43889</v>
      </c>
      <c r="C131" s="3">
        <v>86657720052</v>
      </c>
      <c r="D131" s="4">
        <v>720</v>
      </c>
      <c r="E131" s="2">
        <v>43889</v>
      </c>
      <c r="F131" s="2">
        <v>43889</v>
      </c>
      <c r="G131" s="5" t="s">
        <v>8</v>
      </c>
      <c r="H1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2020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43889</v>
      </c>
      <c r="C132" s="3">
        <v>86657720202</v>
      </c>
      <c r="D132" s="4">
        <v>128</v>
      </c>
      <c r="E132" s="2">
        <v>43920</v>
      </c>
      <c r="F132" s="2">
        <v>43920</v>
      </c>
      <c r="G132" s="5" t="s">
        <v>8</v>
      </c>
      <c r="H1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2020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43889</v>
      </c>
      <c r="C133" s="3">
        <v>86657720055</v>
      </c>
      <c r="D133" s="4">
        <v>664</v>
      </c>
      <c r="E133" s="2">
        <v>43950</v>
      </c>
      <c r="F133" s="2">
        <v>43967</v>
      </c>
      <c r="G133" s="5" t="s">
        <v>8</v>
      </c>
      <c r="H1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3" s="9">
        <f>MONTH(TabVendas[[#This Row],[Data da Venda]])</f>
        <v>2</v>
      </c>
      <c r="J133" s="9">
        <f>YEAR(TabVendas[[#This Row],[Data da Venda]])</f>
        <v>2020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43889</v>
      </c>
      <c r="C134" s="3">
        <v>86657720239</v>
      </c>
      <c r="D134" s="4">
        <v>719</v>
      </c>
      <c r="E134" s="2">
        <v>43950</v>
      </c>
      <c r="F134" s="2">
        <v>43950</v>
      </c>
      <c r="G134" s="5" t="s">
        <v>9</v>
      </c>
      <c r="H1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2020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43891</v>
      </c>
      <c r="C135" s="3">
        <v>86657720187</v>
      </c>
      <c r="D135" s="4">
        <v>350</v>
      </c>
      <c r="E135" s="2">
        <v>43891</v>
      </c>
      <c r="F135" s="2">
        <v>43891</v>
      </c>
      <c r="G135" s="5" t="s">
        <v>7</v>
      </c>
      <c r="H1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2020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43891</v>
      </c>
      <c r="C136" s="3">
        <v>86657720100</v>
      </c>
      <c r="D136" s="4">
        <v>266</v>
      </c>
      <c r="E136" s="2">
        <v>43891</v>
      </c>
      <c r="F136" s="2">
        <v>43891</v>
      </c>
      <c r="G136" s="5" t="s">
        <v>8</v>
      </c>
      <c r="H1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2020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43891</v>
      </c>
      <c r="C137" s="3">
        <v>86657720177</v>
      </c>
      <c r="D137" s="4">
        <v>748</v>
      </c>
      <c r="E137" s="2">
        <v>43921</v>
      </c>
      <c r="F137" s="2">
        <v>43921</v>
      </c>
      <c r="G137" s="5" t="s">
        <v>8</v>
      </c>
      <c r="H1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2020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43891</v>
      </c>
      <c r="C138" s="3">
        <v>86657720073</v>
      </c>
      <c r="D138" s="4">
        <v>454</v>
      </c>
      <c r="E138" s="2">
        <v>43951</v>
      </c>
      <c r="F138" s="2">
        <v>43951</v>
      </c>
      <c r="G138" s="5" t="s">
        <v>9</v>
      </c>
      <c r="H1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2020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43891</v>
      </c>
      <c r="C139" s="3">
        <v>86657720205</v>
      </c>
      <c r="D139" s="4">
        <v>1299</v>
      </c>
      <c r="E139" s="2">
        <v>43951</v>
      </c>
      <c r="F139" s="2">
        <v>43982</v>
      </c>
      <c r="G139" s="5" t="s">
        <v>8</v>
      </c>
      <c r="H1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9" s="9">
        <f>MONTH(TabVendas[[#This Row],[Data da Venda]])</f>
        <v>3</v>
      </c>
      <c r="J139" s="9">
        <f>YEAR(TabVendas[[#This Row],[Data da Venda]])</f>
        <v>2020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43891</v>
      </c>
      <c r="C140" s="3">
        <v>86657720071</v>
      </c>
      <c r="D140" s="4">
        <v>1174</v>
      </c>
      <c r="E140" s="2">
        <v>43981</v>
      </c>
      <c r="F140" s="2">
        <v>44003</v>
      </c>
      <c r="G140" s="5" t="s">
        <v>8</v>
      </c>
      <c r="H1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0" s="9">
        <f>MONTH(TabVendas[[#This Row],[Data da Venda]])</f>
        <v>3</v>
      </c>
      <c r="J140" s="9">
        <f>YEAR(TabVendas[[#This Row],[Data da Venda]])</f>
        <v>2020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43891</v>
      </c>
      <c r="C141" s="3">
        <v>86657720070</v>
      </c>
      <c r="D141" s="4">
        <v>614</v>
      </c>
      <c r="E141" s="2">
        <v>43981</v>
      </c>
      <c r="F141" s="2">
        <v>43981</v>
      </c>
      <c r="G141" s="5" t="s">
        <v>7</v>
      </c>
      <c r="H1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2020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43892</v>
      </c>
      <c r="C142" s="3">
        <v>86657720202</v>
      </c>
      <c r="D142" s="4">
        <v>1368</v>
      </c>
      <c r="E142" s="2">
        <v>43922</v>
      </c>
      <c r="F142" s="2">
        <v>43922</v>
      </c>
      <c r="G142" s="5" t="s">
        <v>7</v>
      </c>
      <c r="H1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2020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43893</v>
      </c>
      <c r="C143" s="3">
        <v>86657720066</v>
      </c>
      <c r="D143" s="4">
        <v>1340</v>
      </c>
      <c r="E143" s="2">
        <v>43923</v>
      </c>
      <c r="F143" s="2">
        <v>43923</v>
      </c>
      <c r="G143" s="5" t="s">
        <v>9</v>
      </c>
      <c r="H1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2020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43893</v>
      </c>
      <c r="C144" s="3">
        <v>86657720092</v>
      </c>
      <c r="D144" s="4">
        <v>419</v>
      </c>
      <c r="E144" s="2">
        <v>43923</v>
      </c>
      <c r="F144" s="2">
        <v>43923</v>
      </c>
      <c r="G144" s="5" t="s">
        <v>8</v>
      </c>
      <c r="H1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2020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43893</v>
      </c>
      <c r="C145" s="3">
        <v>86657720083</v>
      </c>
      <c r="D145" s="4">
        <v>1151</v>
      </c>
      <c r="E145" s="2">
        <v>43923</v>
      </c>
      <c r="F145" s="2">
        <v>43940</v>
      </c>
      <c r="G145" s="5" t="s">
        <v>9</v>
      </c>
      <c r="H1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5" s="9">
        <f>MONTH(TabVendas[[#This Row],[Data da Venda]])</f>
        <v>3</v>
      </c>
      <c r="J145" s="9">
        <f>YEAR(TabVendas[[#This Row],[Data da Venda]])</f>
        <v>2020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43893</v>
      </c>
      <c r="C146" s="3">
        <v>86657720067</v>
      </c>
      <c r="D146" s="4">
        <v>802</v>
      </c>
      <c r="E146" s="2">
        <v>43983</v>
      </c>
      <c r="F146" s="2">
        <v>43983</v>
      </c>
      <c r="G146" s="5" t="s">
        <v>8</v>
      </c>
      <c r="H1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2020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43894</v>
      </c>
      <c r="C147" s="3">
        <v>86657720101</v>
      </c>
      <c r="D147" s="4">
        <v>723</v>
      </c>
      <c r="E147" s="2">
        <v>43894</v>
      </c>
      <c r="F147" s="2">
        <v>43894</v>
      </c>
      <c r="G147" s="5" t="s">
        <v>9</v>
      </c>
      <c r="H1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2020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43894</v>
      </c>
      <c r="C148" s="3">
        <v>86657720080</v>
      </c>
      <c r="D148" s="4">
        <v>140</v>
      </c>
      <c r="E148" s="2">
        <v>43924</v>
      </c>
      <c r="F148" s="2">
        <v>43924</v>
      </c>
      <c r="G148" s="5" t="s">
        <v>9</v>
      </c>
      <c r="H1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2020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43895</v>
      </c>
      <c r="C149" s="3">
        <v>86657720075</v>
      </c>
      <c r="D149" s="4">
        <v>1063</v>
      </c>
      <c r="E149" s="2">
        <v>43925</v>
      </c>
      <c r="F149" s="2">
        <v>43962</v>
      </c>
      <c r="G149" s="5" t="s">
        <v>7</v>
      </c>
      <c r="H1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9" s="9">
        <f>MONTH(TabVendas[[#This Row],[Data da Venda]])</f>
        <v>3</v>
      </c>
      <c r="J149" s="9">
        <f>YEAR(TabVendas[[#This Row],[Data da Venda]])</f>
        <v>2020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43895</v>
      </c>
      <c r="C150" s="3">
        <v>86657720221</v>
      </c>
      <c r="D150" s="4">
        <v>181</v>
      </c>
      <c r="E150" s="2">
        <v>43955</v>
      </c>
      <c r="F150" s="2">
        <v>43987</v>
      </c>
      <c r="G150" s="5" t="s">
        <v>9</v>
      </c>
      <c r="H1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0" s="9">
        <f>MONTH(TabVendas[[#This Row],[Data da Venda]])</f>
        <v>3</v>
      </c>
      <c r="J150" s="9">
        <f>YEAR(TabVendas[[#This Row],[Data da Venda]])</f>
        <v>2020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43895</v>
      </c>
      <c r="C151" s="3">
        <v>86657720100</v>
      </c>
      <c r="D151" s="4">
        <v>321</v>
      </c>
      <c r="E151" s="2">
        <v>43955</v>
      </c>
      <c r="F151" s="2">
        <v>43955</v>
      </c>
      <c r="G151" s="5" t="s">
        <v>8</v>
      </c>
      <c r="H1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2020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43895</v>
      </c>
      <c r="C152" s="3">
        <v>86657720225</v>
      </c>
      <c r="D152" s="4">
        <v>1353</v>
      </c>
      <c r="E152" s="2">
        <v>43985</v>
      </c>
      <c r="F152" s="2">
        <v>44010</v>
      </c>
      <c r="G152" s="5" t="s">
        <v>7</v>
      </c>
      <c r="H1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2" s="9">
        <f>MONTH(TabVendas[[#This Row],[Data da Venda]])</f>
        <v>3</v>
      </c>
      <c r="J152" s="9">
        <f>YEAR(TabVendas[[#This Row],[Data da Venda]])</f>
        <v>2020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43896</v>
      </c>
      <c r="C153" s="3">
        <v>86657720163</v>
      </c>
      <c r="D153" s="4">
        <v>644</v>
      </c>
      <c r="E153" s="2">
        <v>43926</v>
      </c>
      <c r="F153" s="2">
        <v>43926</v>
      </c>
      <c r="G153" s="5" t="s">
        <v>9</v>
      </c>
      <c r="H1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2020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43896</v>
      </c>
      <c r="C154" s="3">
        <v>86657720228</v>
      </c>
      <c r="D154" s="4">
        <v>682</v>
      </c>
      <c r="E154" s="2">
        <v>43986</v>
      </c>
      <c r="F154" s="2">
        <v>43986</v>
      </c>
      <c r="G154" s="5" t="s">
        <v>7</v>
      </c>
      <c r="H1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2020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43897</v>
      </c>
      <c r="C155" s="3">
        <v>86657720203</v>
      </c>
      <c r="D155" s="4">
        <v>1373</v>
      </c>
      <c r="E155" s="2">
        <v>43927</v>
      </c>
      <c r="F155" s="2">
        <v>43927</v>
      </c>
      <c r="G155" s="5" t="s">
        <v>8</v>
      </c>
      <c r="H1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2020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43897</v>
      </c>
      <c r="C156" s="3">
        <v>86657720161</v>
      </c>
      <c r="D156" s="4">
        <v>468</v>
      </c>
      <c r="E156" s="2">
        <v>43927</v>
      </c>
      <c r="F156" s="2">
        <v>43927</v>
      </c>
      <c r="G156" s="5" t="s">
        <v>8</v>
      </c>
      <c r="H1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2020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43897</v>
      </c>
      <c r="C157" s="3">
        <v>86657720227</v>
      </c>
      <c r="D157" s="4">
        <v>129</v>
      </c>
      <c r="E157" s="2">
        <v>43987</v>
      </c>
      <c r="F157" s="2">
        <v>44019</v>
      </c>
      <c r="G157" s="5" t="s">
        <v>8</v>
      </c>
      <c r="H1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7" s="9">
        <f>MONTH(TabVendas[[#This Row],[Data da Venda]])</f>
        <v>3</v>
      </c>
      <c r="J157" s="9">
        <f>YEAR(TabVendas[[#This Row],[Data da Venda]])</f>
        <v>2020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43898</v>
      </c>
      <c r="C158" s="3">
        <v>86657720259</v>
      </c>
      <c r="D158" s="4">
        <v>809</v>
      </c>
      <c r="E158" s="2">
        <v>43958</v>
      </c>
      <c r="F158" s="2">
        <v>43958</v>
      </c>
      <c r="G158" s="5" t="s">
        <v>9</v>
      </c>
      <c r="H1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2020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43898</v>
      </c>
      <c r="C159" s="3">
        <v>86657720240</v>
      </c>
      <c r="D159" s="4">
        <v>1236</v>
      </c>
      <c r="E159" s="2">
        <v>43958</v>
      </c>
      <c r="F159" s="2">
        <v>43958</v>
      </c>
      <c r="G159" s="5" t="s">
        <v>9</v>
      </c>
      <c r="H1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2020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43898</v>
      </c>
      <c r="C160" s="3">
        <v>86657720117</v>
      </c>
      <c r="D160" s="4">
        <v>1032</v>
      </c>
      <c r="E160" s="2">
        <v>43988</v>
      </c>
      <c r="F160" s="2">
        <v>44014</v>
      </c>
      <c r="G160" s="5" t="s">
        <v>8</v>
      </c>
      <c r="H1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0" s="9">
        <f>MONTH(TabVendas[[#This Row],[Data da Venda]])</f>
        <v>3</v>
      </c>
      <c r="J160" s="9">
        <f>YEAR(TabVendas[[#This Row],[Data da Venda]])</f>
        <v>2020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43899</v>
      </c>
      <c r="C161" s="3">
        <v>86657720200</v>
      </c>
      <c r="D161" s="4">
        <v>641</v>
      </c>
      <c r="E161" s="2">
        <v>43959</v>
      </c>
      <c r="F161" s="2">
        <v>43959</v>
      </c>
      <c r="G161" s="5" t="s">
        <v>8</v>
      </c>
      <c r="H1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2020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43900</v>
      </c>
      <c r="C162" s="3">
        <v>86657720071</v>
      </c>
      <c r="D162" s="4">
        <v>1407</v>
      </c>
      <c r="E162" s="2">
        <v>43930</v>
      </c>
      <c r="F162" s="2">
        <v>43930</v>
      </c>
      <c r="G162" s="5" t="s">
        <v>8</v>
      </c>
      <c r="H1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2020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43900</v>
      </c>
      <c r="C163" s="3">
        <v>86657720165</v>
      </c>
      <c r="D163" s="4">
        <v>612</v>
      </c>
      <c r="E163" s="2">
        <v>43960</v>
      </c>
      <c r="F163" s="2">
        <v>43995</v>
      </c>
      <c r="G163" s="5" t="s">
        <v>8</v>
      </c>
      <c r="H1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3" s="9">
        <f>MONTH(TabVendas[[#This Row],[Data da Venda]])</f>
        <v>3</v>
      </c>
      <c r="J163" s="9">
        <f>YEAR(TabVendas[[#This Row],[Data da Venda]])</f>
        <v>2020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43900</v>
      </c>
      <c r="C164" s="3">
        <v>86657720153</v>
      </c>
      <c r="D164" s="4">
        <v>419</v>
      </c>
      <c r="E164" s="2">
        <v>43960</v>
      </c>
      <c r="F164" s="2">
        <v>43960</v>
      </c>
      <c r="G164" s="5" t="s">
        <v>7</v>
      </c>
      <c r="H1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2020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43901</v>
      </c>
      <c r="C165" s="3">
        <v>86657720099</v>
      </c>
      <c r="D165" s="4">
        <v>513</v>
      </c>
      <c r="E165" s="2">
        <v>43931</v>
      </c>
      <c r="F165" s="2">
        <v>43931</v>
      </c>
      <c r="G165" s="5" t="s">
        <v>8</v>
      </c>
      <c r="H1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2020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43901</v>
      </c>
      <c r="C166" s="3">
        <v>86657720060</v>
      </c>
      <c r="D166" s="4">
        <v>1229</v>
      </c>
      <c r="E166" s="2">
        <v>43931</v>
      </c>
      <c r="F166" s="2">
        <v>43931</v>
      </c>
      <c r="G166" s="5" t="s">
        <v>9</v>
      </c>
      <c r="H1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2020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43901</v>
      </c>
      <c r="C167" s="3">
        <v>86657720251</v>
      </c>
      <c r="D167" s="4">
        <v>1462</v>
      </c>
      <c r="E167" s="2">
        <v>43961</v>
      </c>
      <c r="F167" s="2">
        <v>43966</v>
      </c>
      <c r="G167" s="5" t="s">
        <v>8</v>
      </c>
      <c r="H1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7" s="9">
        <f>MONTH(TabVendas[[#This Row],[Data da Venda]])</f>
        <v>3</v>
      </c>
      <c r="J167" s="9">
        <f>YEAR(TabVendas[[#This Row],[Data da Venda]])</f>
        <v>2020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43901</v>
      </c>
      <c r="C168" s="3">
        <v>86657720246</v>
      </c>
      <c r="D168" s="4">
        <v>1500</v>
      </c>
      <c r="E168" s="2">
        <v>43961</v>
      </c>
      <c r="F168" s="2">
        <v>43961</v>
      </c>
      <c r="G168" s="5" t="s">
        <v>8</v>
      </c>
      <c r="H1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2020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43902</v>
      </c>
      <c r="C169" s="3">
        <v>86657720228</v>
      </c>
      <c r="D169" s="4">
        <v>612</v>
      </c>
      <c r="E169" s="2">
        <v>43932</v>
      </c>
      <c r="F169" s="2">
        <v>43932</v>
      </c>
      <c r="G169" s="5" t="s">
        <v>8</v>
      </c>
      <c r="H1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2020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43903</v>
      </c>
      <c r="C170" s="3">
        <v>86657720130</v>
      </c>
      <c r="D170" s="4">
        <v>449</v>
      </c>
      <c r="E170" s="2">
        <v>43933</v>
      </c>
      <c r="F170" s="2">
        <v>43933</v>
      </c>
      <c r="G170" s="5" t="s">
        <v>9</v>
      </c>
      <c r="H1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2020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43904</v>
      </c>
      <c r="C171" s="3">
        <v>86657720135</v>
      </c>
      <c r="D171" s="4">
        <v>560</v>
      </c>
      <c r="E171" s="2">
        <v>43904</v>
      </c>
      <c r="F171" s="2">
        <v>43904</v>
      </c>
      <c r="G171" s="5" t="s">
        <v>7</v>
      </c>
      <c r="H1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2020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43904</v>
      </c>
      <c r="C172" s="3">
        <v>86657720134</v>
      </c>
      <c r="D172" s="4">
        <v>1355</v>
      </c>
      <c r="E172" s="2">
        <v>43904</v>
      </c>
      <c r="F172" s="2">
        <v>43904</v>
      </c>
      <c r="G172" s="5" t="s">
        <v>8</v>
      </c>
      <c r="H1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2020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43904</v>
      </c>
      <c r="C173" s="3">
        <v>86657720067</v>
      </c>
      <c r="D173" s="4">
        <v>1377</v>
      </c>
      <c r="E173" s="2">
        <v>43994</v>
      </c>
      <c r="F173" s="2">
        <v>43994</v>
      </c>
      <c r="G173" s="5" t="s">
        <v>7</v>
      </c>
      <c r="H1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2020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43905</v>
      </c>
      <c r="C174" s="3">
        <v>86657720216</v>
      </c>
      <c r="D174" s="4">
        <v>748</v>
      </c>
      <c r="E174" s="2">
        <v>43965</v>
      </c>
      <c r="F174" s="2">
        <v>43965</v>
      </c>
      <c r="G174" s="5" t="s">
        <v>9</v>
      </c>
      <c r="H1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2020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43906</v>
      </c>
      <c r="C175" s="3">
        <v>86657720089</v>
      </c>
      <c r="D175" s="4">
        <v>382</v>
      </c>
      <c r="E175" s="2">
        <v>43906</v>
      </c>
      <c r="F175" s="2">
        <v>43906</v>
      </c>
      <c r="G175" s="5" t="s">
        <v>7</v>
      </c>
      <c r="H1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2020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43906</v>
      </c>
      <c r="C176" s="3">
        <v>86657720157</v>
      </c>
      <c r="D176" s="4">
        <v>797</v>
      </c>
      <c r="E176" s="2">
        <v>43936</v>
      </c>
      <c r="F176" s="2">
        <v>43961</v>
      </c>
      <c r="G176" s="5" t="s">
        <v>9</v>
      </c>
      <c r="H1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6" s="9">
        <f>MONTH(TabVendas[[#This Row],[Data da Venda]])</f>
        <v>3</v>
      </c>
      <c r="J176" s="9">
        <f>YEAR(TabVendas[[#This Row],[Data da Venda]])</f>
        <v>2020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43906</v>
      </c>
      <c r="C177" s="3">
        <v>86657720239</v>
      </c>
      <c r="D177" s="4">
        <v>1281</v>
      </c>
      <c r="E177" s="2">
        <v>43996</v>
      </c>
      <c r="F177" s="2">
        <v>43996</v>
      </c>
      <c r="G177" s="5" t="s">
        <v>9</v>
      </c>
      <c r="H1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2020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43907</v>
      </c>
      <c r="C178" s="3">
        <v>86657720230</v>
      </c>
      <c r="D178" s="4">
        <v>860</v>
      </c>
      <c r="E178" s="2">
        <v>43937</v>
      </c>
      <c r="F178" s="2">
        <v>43937</v>
      </c>
      <c r="G178" s="5" t="s">
        <v>7</v>
      </c>
      <c r="H1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2020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43907</v>
      </c>
      <c r="C179" s="3">
        <v>86657720060</v>
      </c>
      <c r="D179" s="4">
        <v>397</v>
      </c>
      <c r="E179" s="2">
        <v>43967</v>
      </c>
      <c r="F179" s="2">
        <v>43967</v>
      </c>
      <c r="G179" s="5" t="s">
        <v>8</v>
      </c>
      <c r="H1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2020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43908</v>
      </c>
      <c r="C180" s="3">
        <v>86657720078</v>
      </c>
      <c r="D180" s="4">
        <v>638</v>
      </c>
      <c r="E180" s="2">
        <v>43938</v>
      </c>
      <c r="F180" s="2">
        <v>43938</v>
      </c>
      <c r="G180" s="5" t="s">
        <v>7</v>
      </c>
      <c r="H1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2020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43908</v>
      </c>
      <c r="C181" s="3">
        <v>86657720061</v>
      </c>
      <c r="D181" s="4">
        <v>92</v>
      </c>
      <c r="E181" s="2">
        <v>43938</v>
      </c>
      <c r="F181" s="2">
        <v>43968</v>
      </c>
      <c r="G181" s="5" t="s">
        <v>8</v>
      </c>
      <c r="H1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1" s="9">
        <f>MONTH(TabVendas[[#This Row],[Data da Venda]])</f>
        <v>3</v>
      </c>
      <c r="J181" s="9">
        <f>YEAR(TabVendas[[#This Row],[Data da Venda]])</f>
        <v>2020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43908</v>
      </c>
      <c r="C182" s="3">
        <v>86657720185</v>
      </c>
      <c r="D182" s="4">
        <v>828</v>
      </c>
      <c r="E182" s="2">
        <v>43938</v>
      </c>
      <c r="F182" s="2">
        <v>43938</v>
      </c>
      <c r="G182" s="5" t="s">
        <v>9</v>
      </c>
      <c r="H1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2020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43908</v>
      </c>
      <c r="C183" s="3">
        <v>86657720213</v>
      </c>
      <c r="D183" s="4">
        <v>498</v>
      </c>
      <c r="E183" s="2">
        <v>43968</v>
      </c>
      <c r="F183" s="2">
        <v>43968</v>
      </c>
      <c r="G183" s="5" t="s">
        <v>7</v>
      </c>
      <c r="H1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2020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43908</v>
      </c>
      <c r="C184" s="3">
        <v>86657720146</v>
      </c>
      <c r="D184" s="4">
        <v>1490</v>
      </c>
      <c r="E184" s="2">
        <v>43968</v>
      </c>
      <c r="F184" s="2">
        <v>43968</v>
      </c>
      <c r="G184" s="5" t="s">
        <v>7</v>
      </c>
      <c r="H1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2020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43909</v>
      </c>
      <c r="C185" s="3">
        <v>86657720133</v>
      </c>
      <c r="D185" s="4">
        <v>544</v>
      </c>
      <c r="E185" s="2">
        <v>43939</v>
      </c>
      <c r="F185" s="2">
        <v>43966</v>
      </c>
      <c r="G185" s="5" t="s">
        <v>8</v>
      </c>
      <c r="H1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5" s="9">
        <f>MONTH(TabVendas[[#This Row],[Data da Venda]])</f>
        <v>3</v>
      </c>
      <c r="J185" s="9">
        <f>YEAR(TabVendas[[#This Row],[Data da Venda]])</f>
        <v>2020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43909</v>
      </c>
      <c r="C186" s="3">
        <v>86657720107</v>
      </c>
      <c r="D186" s="4">
        <v>959</v>
      </c>
      <c r="E186" s="2">
        <v>43939</v>
      </c>
      <c r="F186" s="2">
        <v>43939</v>
      </c>
      <c r="G186" s="5" t="s">
        <v>9</v>
      </c>
      <c r="H1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2020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43912</v>
      </c>
      <c r="C187" s="3">
        <v>86657720157</v>
      </c>
      <c r="D187" s="4">
        <v>1208</v>
      </c>
      <c r="E187" s="2">
        <v>43912</v>
      </c>
      <c r="F187" s="2">
        <v>43912</v>
      </c>
      <c r="G187" s="5" t="s">
        <v>9</v>
      </c>
      <c r="H1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2020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43913</v>
      </c>
      <c r="C188" s="3">
        <v>86657720123</v>
      </c>
      <c r="D188" s="4">
        <v>326</v>
      </c>
      <c r="E188" s="2">
        <v>43973</v>
      </c>
      <c r="F188" s="2">
        <v>43973</v>
      </c>
      <c r="G188" s="5" t="s">
        <v>8</v>
      </c>
      <c r="H1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2020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43913</v>
      </c>
      <c r="C189" s="3">
        <v>86657720213</v>
      </c>
      <c r="D189" s="4">
        <v>846</v>
      </c>
      <c r="E189" s="2">
        <v>43973</v>
      </c>
      <c r="F189" s="2">
        <v>43991</v>
      </c>
      <c r="G189" s="5" t="s">
        <v>9</v>
      </c>
      <c r="H1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9" s="9">
        <f>MONTH(TabVendas[[#This Row],[Data da Venda]])</f>
        <v>3</v>
      </c>
      <c r="J189" s="9">
        <f>YEAR(TabVendas[[#This Row],[Data da Venda]])</f>
        <v>2020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43913</v>
      </c>
      <c r="C190" s="3">
        <v>86657720259</v>
      </c>
      <c r="D190" s="4">
        <v>545</v>
      </c>
      <c r="E190" s="2">
        <v>44003</v>
      </c>
      <c r="F190" s="2">
        <v>44037</v>
      </c>
      <c r="G190" s="5" t="s">
        <v>8</v>
      </c>
      <c r="H1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0" s="9">
        <f>MONTH(TabVendas[[#This Row],[Data da Venda]])</f>
        <v>3</v>
      </c>
      <c r="J190" s="9">
        <f>YEAR(TabVendas[[#This Row],[Data da Venda]])</f>
        <v>2020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43914</v>
      </c>
      <c r="C191" s="3">
        <v>86657720068</v>
      </c>
      <c r="D191" s="4">
        <v>1463</v>
      </c>
      <c r="E191" s="2">
        <v>43914</v>
      </c>
      <c r="F191" s="2">
        <v>43914</v>
      </c>
      <c r="G191" s="5" t="s">
        <v>9</v>
      </c>
      <c r="H1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2020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43914</v>
      </c>
      <c r="C192" s="3">
        <v>86657720090</v>
      </c>
      <c r="D192" s="4">
        <v>1194</v>
      </c>
      <c r="E192" s="2">
        <v>43944</v>
      </c>
      <c r="F192" s="2">
        <v>43944</v>
      </c>
      <c r="G192" s="5" t="s">
        <v>7</v>
      </c>
      <c r="H1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2020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43915</v>
      </c>
      <c r="C193" s="3">
        <v>86657720171</v>
      </c>
      <c r="D193" s="4">
        <v>264</v>
      </c>
      <c r="E193" s="2">
        <v>43915</v>
      </c>
      <c r="F193" s="2">
        <v>43915</v>
      </c>
      <c r="G193" s="5" t="s">
        <v>7</v>
      </c>
      <c r="H1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2020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43915</v>
      </c>
      <c r="C194" s="3">
        <v>86657720220</v>
      </c>
      <c r="D194" s="4">
        <v>1454</v>
      </c>
      <c r="E194" s="2">
        <v>43975</v>
      </c>
      <c r="F194" s="2">
        <v>44002</v>
      </c>
      <c r="G194" s="5" t="s">
        <v>8</v>
      </c>
      <c r="H1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4" s="9">
        <f>MONTH(TabVendas[[#This Row],[Data da Venda]])</f>
        <v>3</v>
      </c>
      <c r="J194" s="9">
        <f>YEAR(TabVendas[[#This Row],[Data da Venda]])</f>
        <v>2020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43915</v>
      </c>
      <c r="C195" s="3">
        <v>86657720079</v>
      </c>
      <c r="D195" s="4">
        <v>554</v>
      </c>
      <c r="E195" s="2">
        <v>43975</v>
      </c>
      <c r="F195" s="2">
        <v>44000</v>
      </c>
      <c r="G195" s="5" t="s">
        <v>9</v>
      </c>
      <c r="H1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5" s="9">
        <f>MONTH(TabVendas[[#This Row],[Data da Venda]])</f>
        <v>3</v>
      </c>
      <c r="J195" s="9">
        <f>YEAR(TabVendas[[#This Row],[Data da Venda]])</f>
        <v>2020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43915</v>
      </c>
      <c r="C196" s="3">
        <v>86657720061</v>
      </c>
      <c r="D196" s="4">
        <v>726</v>
      </c>
      <c r="E196" s="2">
        <v>43975</v>
      </c>
      <c r="F196" s="2">
        <v>43994</v>
      </c>
      <c r="G196" s="5" t="s">
        <v>7</v>
      </c>
      <c r="H1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6" s="9">
        <f>MONTH(TabVendas[[#This Row],[Data da Venda]])</f>
        <v>3</v>
      </c>
      <c r="J196" s="9">
        <f>YEAR(TabVendas[[#This Row],[Data da Venda]])</f>
        <v>2020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43916</v>
      </c>
      <c r="C197" s="3">
        <v>86657720233</v>
      </c>
      <c r="D197" s="4">
        <v>299</v>
      </c>
      <c r="E197" s="2">
        <v>43916</v>
      </c>
      <c r="F197" s="2">
        <v>43916</v>
      </c>
      <c r="G197" s="5" t="s">
        <v>8</v>
      </c>
      <c r="H1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2020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43916</v>
      </c>
      <c r="C198" s="3">
        <v>86657720151</v>
      </c>
      <c r="D198" s="4">
        <v>1328</v>
      </c>
      <c r="E198" s="2">
        <v>43916</v>
      </c>
      <c r="F198" s="2">
        <v>43950</v>
      </c>
      <c r="G198" s="5" t="s">
        <v>9</v>
      </c>
      <c r="H1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8" s="9">
        <f>MONTH(TabVendas[[#This Row],[Data da Venda]])</f>
        <v>3</v>
      </c>
      <c r="J198" s="9">
        <f>YEAR(TabVendas[[#This Row],[Data da Venda]])</f>
        <v>2020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43916</v>
      </c>
      <c r="C199" s="3">
        <v>86657720073</v>
      </c>
      <c r="D199" s="4">
        <v>137</v>
      </c>
      <c r="E199" s="2">
        <v>43976</v>
      </c>
      <c r="F199" s="2">
        <v>43987</v>
      </c>
      <c r="G199" s="5" t="s">
        <v>9</v>
      </c>
      <c r="H1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9" s="9">
        <f>MONTH(TabVendas[[#This Row],[Data da Venda]])</f>
        <v>3</v>
      </c>
      <c r="J199" s="9">
        <f>YEAR(TabVendas[[#This Row],[Data da Venda]])</f>
        <v>2020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43916</v>
      </c>
      <c r="C200" s="3">
        <v>86657720107</v>
      </c>
      <c r="D200" s="4">
        <v>1000</v>
      </c>
      <c r="E200" s="2">
        <v>43976</v>
      </c>
      <c r="F200" s="2">
        <v>43976</v>
      </c>
      <c r="G200" s="5" t="s">
        <v>8</v>
      </c>
      <c r="H2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2020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43917</v>
      </c>
      <c r="C201" s="3">
        <v>86657720232</v>
      </c>
      <c r="D201" s="4">
        <v>816</v>
      </c>
      <c r="E201" s="2">
        <v>43917</v>
      </c>
      <c r="F201" s="2">
        <v>43940</v>
      </c>
      <c r="G201" s="5" t="s">
        <v>8</v>
      </c>
      <c r="H2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1" s="9">
        <f>MONTH(TabVendas[[#This Row],[Data da Venda]])</f>
        <v>3</v>
      </c>
      <c r="J201" s="9">
        <f>YEAR(TabVendas[[#This Row],[Data da Venda]])</f>
        <v>2020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43917</v>
      </c>
      <c r="C202" s="3">
        <v>86657720112</v>
      </c>
      <c r="D202" s="4">
        <v>443</v>
      </c>
      <c r="E202" s="2">
        <v>43947</v>
      </c>
      <c r="F202" s="2">
        <v>43947</v>
      </c>
      <c r="G202" s="5" t="s">
        <v>9</v>
      </c>
      <c r="H2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2020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43917</v>
      </c>
      <c r="C203" s="3">
        <v>86657720070</v>
      </c>
      <c r="D203" s="4">
        <v>672</v>
      </c>
      <c r="E203" s="2">
        <v>44007</v>
      </c>
      <c r="F203" s="2">
        <v>44007</v>
      </c>
      <c r="G203" s="5" t="s">
        <v>8</v>
      </c>
      <c r="H2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2020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43917</v>
      </c>
      <c r="C204" s="3">
        <v>86657720231</v>
      </c>
      <c r="D204" s="4">
        <v>516</v>
      </c>
      <c r="E204" s="2">
        <v>44007</v>
      </c>
      <c r="F204" s="2">
        <v>44015</v>
      </c>
      <c r="G204" s="5" t="s">
        <v>7</v>
      </c>
      <c r="H2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4" s="9">
        <f>MONTH(TabVendas[[#This Row],[Data da Venda]])</f>
        <v>3</v>
      </c>
      <c r="J204" s="9">
        <f>YEAR(TabVendas[[#This Row],[Data da Venda]])</f>
        <v>2020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43918</v>
      </c>
      <c r="C205" s="3">
        <v>86657720064</v>
      </c>
      <c r="D205" s="4">
        <v>1407</v>
      </c>
      <c r="E205" s="2">
        <v>43978</v>
      </c>
      <c r="F205" s="2">
        <v>43978</v>
      </c>
      <c r="G205" s="5" t="s">
        <v>8</v>
      </c>
      <c r="H2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2020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43918</v>
      </c>
      <c r="C206" s="3">
        <v>86657720151</v>
      </c>
      <c r="D206" s="4">
        <v>906</v>
      </c>
      <c r="E206" s="2">
        <v>43978</v>
      </c>
      <c r="F206" s="2">
        <v>43978</v>
      </c>
      <c r="G206" s="5" t="s">
        <v>9</v>
      </c>
      <c r="H2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2020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43919</v>
      </c>
      <c r="C207" s="3">
        <v>86657720138</v>
      </c>
      <c r="D207" s="4">
        <v>1309</v>
      </c>
      <c r="E207" s="2">
        <v>43949</v>
      </c>
      <c r="F207" s="2">
        <v>43949</v>
      </c>
      <c r="G207" s="5" t="s">
        <v>7</v>
      </c>
      <c r="H2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2020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43919</v>
      </c>
      <c r="C208" s="3">
        <v>86657720237</v>
      </c>
      <c r="D208" s="4">
        <v>943</v>
      </c>
      <c r="E208" s="2">
        <v>43949</v>
      </c>
      <c r="F208" s="2">
        <v>43949</v>
      </c>
      <c r="G208" s="5" t="s">
        <v>8</v>
      </c>
      <c r="H2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2020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43920</v>
      </c>
      <c r="C209" s="3">
        <v>86657720113</v>
      </c>
      <c r="D209" s="4">
        <v>251</v>
      </c>
      <c r="E209" s="2">
        <v>43950</v>
      </c>
      <c r="F209" s="2">
        <v>43950</v>
      </c>
      <c r="G209" s="5" t="s">
        <v>8</v>
      </c>
      <c r="H2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2020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43920</v>
      </c>
      <c r="C210" s="3">
        <v>86657720238</v>
      </c>
      <c r="D210" s="4">
        <v>1271</v>
      </c>
      <c r="E210" s="2">
        <v>43950</v>
      </c>
      <c r="F210" s="2">
        <v>43950</v>
      </c>
      <c r="G210" s="5" t="s">
        <v>9</v>
      </c>
      <c r="H2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2020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43921</v>
      </c>
      <c r="C211" s="3">
        <v>86657720205</v>
      </c>
      <c r="D211" s="4">
        <v>135</v>
      </c>
      <c r="E211" s="2">
        <v>44011</v>
      </c>
      <c r="F211" s="2">
        <v>44011</v>
      </c>
      <c r="G211" s="5" t="s">
        <v>8</v>
      </c>
      <c r="H2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2020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43922</v>
      </c>
      <c r="C212" s="3">
        <v>86657720200</v>
      </c>
      <c r="D212" s="4">
        <v>159</v>
      </c>
      <c r="E212" s="2">
        <v>43922</v>
      </c>
      <c r="F212" s="2">
        <v>43922</v>
      </c>
      <c r="G212" s="5" t="s">
        <v>9</v>
      </c>
      <c r="H2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2020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43923</v>
      </c>
      <c r="C213" s="3">
        <v>86657720113</v>
      </c>
      <c r="D213" s="4">
        <v>1356</v>
      </c>
      <c r="E213" s="2">
        <v>43923</v>
      </c>
      <c r="F213" s="2">
        <v>43923</v>
      </c>
      <c r="G213" s="5" t="s">
        <v>8</v>
      </c>
      <c r="H2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2020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43923</v>
      </c>
      <c r="C214" s="3">
        <v>86657720144</v>
      </c>
      <c r="D214" s="4">
        <v>1108</v>
      </c>
      <c r="E214" s="2">
        <v>43953</v>
      </c>
      <c r="F214" s="2">
        <v>43953</v>
      </c>
      <c r="G214" s="5" t="s">
        <v>8</v>
      </c>
      <c r="H2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2020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43924</v>
      </c>
      <c r="C215" s="3">
        <v>86657720153</v>
      </c>
      <c r="D215" s="4">
        <v>492</v>
      </c>
      <c r="E215" s="2">
        <v>43954</v>
      </c>
      <c r="F215" s="2">
        <v>43954</v>
      </c>
      <c r="G215" s="5" t="s">
        <v>9</v>
      </c>
      <c r="H2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2020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43924</v>
      </c>
      <c r="C216" s="3">
        <v>86657720163</v>
      </c>
      <c r="D216" s="4">
        <v>688</v>
      </c>
      <c r="E216" s="2">
        <v>43984</v>
      </c>
      <c r="F216" s="2">
        <v>43984</v>
      </c>
      <c r="G216" s="5" t="s">
        <v>9</v>
      </c>
      <c r="H2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2020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43925</v>
      </c>
      <c r="C217" s="3">
        <v>86657720215</v>
      </c>
      <c r="D217" s="4">
        <v>417</v>
      </c>
      <c r="E217" s="2">
        <v>43985</v>
      </c>
      <c r="F217" s="2">
        <v>43985</v>
      </c>
      <c r="G217" s="5" t="s">
        <v>8</v>
      </c>
      <c r="H2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2020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43926</v>
      </c>
      <c r="C218" s="3">
        <v>86657720141</v>
      </c>
      <c r="D218" s="4">
        <v>116</v>
      </c>
      <c r="E218" s="2">
        <v>43926</v>
      </c>
      <c r="F218" s="2">
        <v>43926</v>
      </c>
      <c r="G218" s="5" t="s">
        <v>9</v>
      </c>
      <c r="H2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2020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43926</v>
      </c>
      <c r="C219" s="3">
        <v>86657720117</v>
      </c>
      <c r="D219" s="4">
        <v>362</v>
      </c>
      <c r="E219" s="2">
        <v>43956</v>
      </c>
      <c r="F219" s="2">
        <v>43956</v>
      </c>
      <c r="G219" s="5" t="s">
        <v>7</v>
      </c>
      <c r="H2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2020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43926</v>
      </c>
      <c r="C220" s="3">
        <v>86657720091</v>
      </c>
      <c r="D220" s="4">
        <v>349</v>
      </c>
      <c r="E220" s="2">
        <v>43956</v>
      </c>
      <c r="F220" s="2">
        <v>43956</v>
      </c>
      <c r="G220" s="5" t="s">
        <v>8</v>
      </c>
      <c r="H2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2020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43927</v>
      </c>
      <c r="C221" s="3">
        <v>86657720178</v>
      </c>
      <c r="D221" s="4">
        <v>236</v>
      </c>
      <c r="E221" s="2">
        <v>43957</v>
      </c>
      <c r="F221" s="2">
        <v>43995</v>
      </c>
      <c r="G221" s="5" t="s">
        <v>7</v>
      </c>
      <c r="H2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1" s="9">
        <f>MONTH(TabVendas[[#This Row],[Data da Venda]])</f>
        <v>4</v>
      </c>
      <c r="J221" s="9">
        <f>YEAR(TabVendas[[#This Row],[Data da Venda]])</f>
        <v>2020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43927</v>
      </c>
      <c r="C222" s="3">
        <v>86657720187</v>
      </c>
      <c r="D222" s="4">
        <v>1407</v>
      </c>
      <c r="E222" s="2">
        <v>44017</v>
      </c>
      <c r="F222" s="2">
        <v>44039</v>
      </c>
      <c r="G222" s="5" t="s">
        <v>9</v>
      </c>
      <c r="H2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2" s="9">
        <f>MONTH(TabVendas[[#This Row],[Data da Venda]])</f>
        <v>4</v>
      </c>
      <c r="J222" s="9">
        <f>YEAR(TabVendas[[#This Row],[Data da Venda]])</f>
        <v>2020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43928</v>
      </c>
      <c r="C223" s="3">
        <v>86657720115</v>
      </c>
      <c r="D223" s="4">
        <v>1095</v>
      </c>
      <c r="E223" s="2">
        <v>43988</v>
      </c>
      <c r="F223" s="2">
        <v>43988</v>
      </c>
      <c r="G223" s="5" t="s">
        <v>8</v>
      </c>
      <c r="H2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2020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43929</v>
      </c>
      <c r="C224" s="3">
        <v>86657720061</v>
      </c>
      <c r="D224" s="4">
        <v>329</v>
      </c>
      <c r="E224" s="2">
        <v>43929</v>
      </c>
      <c r="F224" s="2">
        <v>43929</v>
      </c>
      <c r="G224" s="5" t="s">
        <v>7</v>
      </c>
      <c r="H2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2020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43929</v>
      </c>
      <c r="C225" s="3">
        <v>86657720223</v>
      </c>
      <c r="D225" s="4">
        <v>190</v>
      </c>
      <c r="E225" s="2">
        <v>43929</v>
      </c>
      <c r="F225" s="2">
        <v>43967</v>
      </c>
      <c r="G225" s="5" t="s">
        <v>8</v>
      </c>
      <c r="H2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5" s="9">
        <f>MONTH(TabVendas[[#This Row],[Data da Venda]])</f>
        <v>4</v>
      </c>
      <c r="J225" s="9">
        <f>YEAR(TabVendas[[#This Row],[Data da Venda]])</f>
        <v>2020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43930</v>
      </c>
      <c r="C226" s="3">
        <v>86657720158</v>
      </c>
      <c r="D226" s="4">
        <v>1011</v>
      </c>
      <c r="E226" s="2">
        <v>43930</v>
      </c>
      <c r="F226" s="2">
        <v>43930</v>
      </c>
      <c r="G226" s="5" t="s">
        <v>8</v>
      </c>
      <c r="H2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2020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43930</v>
      </c>
      <c r="C227" s="3">
        <v>86657720163</v>
      </c>
      <c r="D227" s="4">
        <v>287</v>
      </c>
      <c r="E227" s="2">
        <v>43960</v>
      </c>
      <c r="F227" s="2">
        <v>43960</v>
      </c>
      <c r="G227" s="5" t="s">
        <v>8</v>
      </c>
      <c r="H2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2020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43930</v>
      </c>
      <c r="C228" s="3">
        <v>86657720222</v>
      </c>
      <c r="D228" s="4">
        <v>783</v>
      </c>
      <c r="E228" s="2">
        <v>43960</v>
      </c>
      <c r="F228" s="2">
        <v>43996</v>
      </c>
      <c r="G228" s="5" t="s">
        <v>9</v>
      </c>
      <c r="H2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8" s="9">
        <f>MONTH(TabVendas[[#This Row],[Data da Venda]])</f>
        <v>4</v>
      </c>
      <c r="J228" s="9">
        <f>YEAR(TabVendas[[#This Row],[Data da Venda]])</f>
        <v>2020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43930</v>
      </c>
      <c r="C229" s="3">
        <v>86657720075</v>
      </c>
      <c r="D229" s="4">
        <v>737</v>
      </c>
      <c r="E229" s="2">
        <v>44020</v>
      </c>
      <c r="F229" s="2">
        <v>44020</v>
      </c>
      <c r="G229" s="5" t="s">
        <v>8</v>
      </c>
      <c r="H2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2020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43931</v>
      </c>
      <c r="C230" s="3">
        <v>86657720081</v>
      </c>
      <c r="D230" s="4">
        <v>1301</v>
      </c>
      <c r="E230" s="2">
        <v>43931</v>
      </c>
      <c r="F230" s="2">
        <v>43931</v>
      </c>
      <c r="G230" s="5" t="s">
        <v>7</v>
      </c>
      <c r="H2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2020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43931</v>
      </c>
      <c r="C231" s="3">
        <v>86657720134</v>
      </c>
      <c r="D231" s="4">
        <v>640</v>
      </c>
      <c r="E231" s="2">
        <v>43931</v>
      </c>
      <c r="F231" s="2">
        <v>43967</v>
      </c>
      <c r="G231" s="5" t="s">
        <v>9</v>
      </c>
      <c r="H2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1" s="9">
        <f>MONTH(TabVendas[[#This Row],[Data da Venda]])</f>
        <v>4</v>
      </c>
      <c r="J231" s="9">
        <f>YEAR(TabVendas[[#This Row],[Data da Venda]])</f>
        <v>2020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43931</v>
      </c>
      <c r="C232" s="3">
        <v>86657720127</v>
      </c>
      <c r="D232" s="4">
        <v>873</v>
      </c>
      <c r="E232" s="2">
        <v>43961</v>
      </c>
      <c r="F232" s="2">
        <v>43961</v>
      </c>
      <c r="G232" s="5" t="s">
        <v>8</v>
      </c>
      <c r="H2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2020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43931</v>
      </c>
      <c r="C233" s="3">
        <v>86657720148</v>
      </c>
      <c r="D233" s="4">
        <v>266</v>
      </c>
      <c r="E233" s="2">
        <v>44021</v>
      </c>
      <c r="F233" s="2">
        <v>44021</v>
      </c>
      <c r="G233" s="5" t="s">
        <v>8</v>
      </c>
      <c r="H2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2020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43932</v>
      </c>
      <c r="C234" s="3">
        <v>86657720185</v>
      </c>
      <c r="D234" s="4">
        <v>808</v>
      </c>
      <c r="E234" s="2">
        <v>43932</v>
      </c>
      <c r="F234" s="2">
        <v>43965</v>
      </c>
      <c r="G234" s="5" t="s">
        <v>8</v>
      </c>
      <c r="H2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4" s="9">
        <f>MONTH(TabVendas[[#This Row],[Data da Venda]])</f>
        <v>4</v>
      </c>
      <c r="J234" s="9">
        <f>YEAR(TabVendas[[#This Row],[Data da Venda]])</f>
        <v>2020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43933</v>
      </c>
      <c r="C235" s="3">
        <v>86657720062</v>
      </c>
      <c r="D235" s="4">
        <v>251</v>
      </c>
      <c r="E235" s="2">
        <v>43963</v>
      </c>
      <c r="F235" s="2">
        <v>43963</v>
      </c>
      <c r="G235" s="5" t="s">
        <v>8</v>
      </c>
      <c r="H2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2020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43933</v>
      </c>
      <c r="C236" s="3">
        <v>86657720202</v>
      </c>
      <c r="D236" s="4">
        <v>682</v>
      </c>
      <c r="E236" s="2">
        <v>43963</v>
      </c>
      <c r="F236" s="2">
        <v>43992</v>
      </c>
      <c r="G236" s="5" t="s">
        <v>8</v>
      </c>
      <c r="H2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6" s="9">
        <f>MONTH(TabVendas[[#This Row],[Data da Venda]])</f>
        <v>4</v>
      </c>
      <c r="J236" s="9">
        <f>YEAR(TabVendas[[#This Row],[Data da Venda]])</f>
        <v>2020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43933</v>
      </c>
      <c r="C237" s="3">
        <v>86657720084</v>
      </c>
      <c r="D237" s="4">
        <v>1337</v>
      </c>
      <c r="E237" s="2">
        <v>44023</v>
      </c>
      <c r="F237" s="2">
        <v>44023</v>
      </c>
      <c r="G237" s="5" t="s">
        <v>9</v>
      </c>
      <c r="H2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2020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43935</v>
      </c>
      <c r="C238" s="3">
        <v>86657720164</v>
      </c>
      <c r="D238" s="4">
        <v>484</v>
      </c>
      <c r="E238" s="2">
        <v>43935</v>
      </c>
      <c r="F238" s="2">
        <v>43935</v>
      </c>
      <c r="G238" s="5" t="s">
        <v>8</v>
      </c>
      <c r="H2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2020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43935</v>
      </c>
      <c r="C239" s="3">
        <v>86657720210</v>
      </c>
      <c r="D239" s="4">
        <v>568</v>
      </c>
      <c r="E239" s="2">
        <v>43965</v>
      </c>
      <c r="F239" s="2">
        <v>43965</v>
      </c>
      <c r="G239" s="5" t="s">
        <v>9</v>
      </c>
      <c r="H2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2020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43935</v>
      </c>
      <c r="C240" s="3">
        <v>86657720071</v>
      </c>
      <c r="D240" s="4">
        <v>354</v>
      </c>
      <c r="E240" s="2">
        <v>43965</v>
      </c>
      <c r="F240" s="2">
        <v>43992</v>
      </c>
      <c r="G240" s="5" t="s">
        <v>9</v>
      </c>
      <c r="H2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0" s="9">
        <f>MONTH(TabVendas[[#This Row],[Data da Venda]])</f>
        <v>4</v>
      </c>
      <c r="J240" s="9">
        <f>YEAR(TabVendas[[#This Row],[Data da Venda]])</f>
        <v>2020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43936</v>
      </c>
      <c r="C241" s="3">
        <v>86657720108</v>
      </c>
      <c r="D241" s="4">
        <v>1230</v>
      </c>
      <c r="E241" s="2">
        <v>43936</v>
      </c>
      <c r="F241" s="2">
        <v>43974</v>
      </c>
      <c r="G241" s="5" t="s">
        <v>7</v>
      </c>
      <c r="H2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1" s="9">
        <f>MONTH(TabVendas[[#This Row],[Data da Venda]])</f>
        <v>4</v>
      </c>
      <c r="J241" s="9">
        <f>YEAR(TabVendas[[#This Row],[Data da Venda]])</f>
        <v>2020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43936</v>
      </c>
      <c r="C242" s="3">
        <v>86657720249</v>
      </c>
      <c r="D242" s="4">
        <v>315</v>
      </c>
      <c r="E242" s="2">
        <v>43996</v>
      </c>
      <c r="F242" s="2">
        <v>43996</v>
      </c>
      <c r="G242" s="5" t="s">
        <v>9</v>
      </c>
      <c r="H2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2020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43937</v>
      </c>
      <c r="C243" s="3">
        <v>86657720157</v>
      </c>
      <c r="D243" s="4">
        <v>146</v>
      </c>
      <c r="E243" s="2">
        <v>44027</v>
      </c>
      <c r="F243" s="2">
        <v>44027</v>
      </c>
      <c r="G243" s="5" t="s">
        <v>9</v>
      </c>
      <c r="H2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2020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43938</v>
      </c>
      <c r="C244" s="3">
        <v>86657720132</v>
      </c>
      <c r="D244" s="4">
        <v>184</v>
      </c>
      <c r="E244" s="2">
        <v>43938</v>
      </c>
      <c r="F244" s="2">
        <v>43977</v>
      </c>
      <c r="G244" s="5" t="s">
        <v>8</v>
      </c>
      <c r="H2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4" s="9">
        <f>MONTH(TabVendas[[#This Row],[Data da Venda]])</f>
        <v>4</v>
      </c>
      <c r="J244" s="9">
        <f>YEAR(TabVendas[[#This Row],[Data da Venda]])</f>
        <v>2020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43938</v>
      </c>
      <c r="C245" s="3">
        <v>86657720239</v>
      </c>
      <c r="D245" s="4">
        <v>1420</v>
      </c>
      <c r="E245" s="2">
        <v>43968</v>
      </c>
      <c r="F245" s="2">
        <v>43968</v>
      </c>
      <c r="G245" s="5" t="s">
        <v>8</v>
      </c>
      <c r="H2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2020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43939</v>
      </c>
      <c r="C246" s="3">
        <v>86657720250</v>
      </c>
      <c r="D246" s="4">
        <v>1138</v>
      </c>
      <c r="E246" s="2">
        <v>43939</v>
      </c>
      <c r="F246" s="2">
        <v>43968</v>
      </c>
      <c r="G246" s="5" t="s">
        <v>8</v>
      </c>
      <c r="H2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6" s="9">
        <f>MONTH(TabVendas[[#This Row],[Data da Venda]])</f>
        <v>4</v>
      </c>
      <c r="J246" s="9">
        <f>YEAR(TabVendas[[#This Row],[Data da Venda]])</f>
        <v>2020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43939</v>
      </c>
      <c r="C247" s="3">
        <v>86657720056</v>
      </c>
      <c r="D247" s="4">
        <v>1361</v>
      </c>
      <c r="E247" s="2">
        <v>43969</v>
      </c>
      <c r="F247" s="2">
        <v>43969</v>
      </c>
      <c r="G247" s="5" t="s">
        <v>9</v>
      </c>
      <c r="H2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2020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43939</v>
      </c>
      <c r="C248" s="3">
        <v>86657720118</v>
      </c>
      <c r="D248" s="4">
        <v>970</v>
      </c>
      <c r="E248" s="2">
        <v>43999</v>
      </c>
      <c r="F248" s="2">
        <v>43999</v>
      </c>
      <c r="G248" s="5" t="s">
        <v>9</v>
      </c>
      <c r="H2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2020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43940</v>
      </c>
      <c r="C249" s="3">
        <v>86657720063</v>
      </c>
      <c r="D249" s="4">
        <v>927</v>
      </c>
      <c r="E249" s="2">
        <v>44000</v>
      </c>
      <c r="F249" s="2">
        <v>44000</v>
      </c>
      <c r="G249" s="5" t="s">
        <v>7</v>
      </c>
      <c r="H2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2020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43940</v>
      </c>
      <c r="C250" s="3">
        <v>86657720134</v>
      </c>
      <c r="D250" s="4">
        <v>798</v>
      </c>
      <c r="E250" s="2">
        <v>44030</v>
      </c>
      <c r="F250" s="2">
        <v>44030</v>
      </c>
      <c r="G250" s="5" t="s">
        <v>8</v>
      </c>
      <c r="H2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2020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43943</v>
      </c>
      <c r="C251" s="3">
        <v>86657720219</v>
      </c>
      <c r="D251" s="4">
        <v>1313</v>
      </c>
      <c r="E251" s="2">
        <v>43973</v>
      </c>
      <c r="F251" s="2">
        <v>43973</v>
      </c>
      <c r="G251" s="5" t="s">
        <v>9</v>
      </c>
      <c r="H2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2020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43943</v>
      </c>
      <c r="C252" s="3">
        <v>86657720232</v>
      </c>
      <c r="D252" s="4">
        <v>1469</v>
      </c>
      <c r="E252" s="2">
        <v>43973</v>
      </c>
      <c r="F252" s="2">
        <v>43973</v>
      </c>
      <c r="G252" s="5" t="s">
        <v>8</v>
      </c>
      <c r="H2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2020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43943</v>
      </c>
      <c r="C253" s="3">
        <v>86657720217</v>
      </c>
      <c r="D253" s="4">
        <v>852</v>
      </c>
      <c r="E253" s="2">
        <v>44033</v>
      </c>
      <c r="F253" s="2">
        <v>44033</v>
      </c>
      <c r="G253" s="5" t="s">
        <v>9</v>
      </c>
      <c r="H2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2020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43944</v>
      </c>
      <c r="C254" s="3">
        <v>86657720090</v>
      </c>
      <c r="D254" s="4">
        <v>539</v>
      </c>
      <c r="E254" s="2">
        <v>43974</v>
      </c>
      <c r="F254" s="2">
        <v>43974</v>
      </c>
      <c r="G254" s="5" t="s">
        <v>9</v>
      </c>
      <c r="H2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2020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43944</v>
      </c>
      <c r="C255" s="3">
        <v>86657720210</v>
      </c>
      <c r="D255" s="4">
        <v>1040</v>
      </c>
      <c r="E255" s="2">
        <v>43974</v>
      </c>
      <c r="F255" s="2">
        <v>43974</v>
      </c>
      <c r="G255" s="5" t="s">
        <v>7</v>
      </c>
      <c r="H2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2020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43944</v>
      </c>
      <c r="C256" s="3">
        <v>86657720183</v>
      </c>
      <c r="D256" s="4">
        <v>1200</v>
      </c>
      <c r="E256" s="2">
        <v>44004</v>
      </c>
      <c r="F256" s="2">
        <v>44004</v>
      </c>
      <c r="G256" s="5" t="s">
        <v>8</v>
      </c>
      <c r="H2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2020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43945</v>
      </c>
      <c r="C257" s="3">
        <v>86657720219</v>
      </c>
      <c r="D257" s="4">
        <v>374</v>
      </c>
      <c r="E257" s="2">
        <v>43975</v>
      </c>
      <c r="F257" s="2">
        <v>43975</v>
      </c>
      <c r="G257" s="5" t="s">
        <v>9</v>
      </c>
      <c r="H2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2020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43946</v>
      </c>
      <c r="C258" s="3">
        <v>86657720104</v>
      </c>
      <c r="D258" s="4">
        <v>208</v>
      </c>
      <c r="E258" s="2">
        <v>43946</v>
      </c>
      <c r="F258" s="2">
        <v>43946</v>
      </c>
      <c r="G258" s="5" t="s">
        <v>8</v>
      </c>
      <c r="H2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2020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43946</v>
      </c>
      <c r="C259" s="3">
        <v>86657720101</v>
      </c>
      <c r="D259" s="4">
        <v>1245</v>
      </c>
      <c r="E259" s="2">
        <v>43946</v>
      </c>
      <c r="F259" s="2">
        <v>43983</v>
      </c>
      <c r="G259" s="5" t="s">
        <v>8</v>
      </c>
      <c r="H2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9" s="9">
        <f>MONTH(TabVendas[[#This Row],[Data da Venda]])</f>
        <v>4</v>
      </c>
      <c r="J259" s="9">
        <f>YEAR(TabVendas[[#This Row],[Data da Venda]])</f>
        <v>2020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43946</v>
      </c>
      <c r="C260" s="3">
        <v>86657720136</v>
      </c>
      <c r="D260" s="4">
        <v>1180</v>
      </c>
      <c r="E260" s="2">
        <v>43976</v>
      </c>
      <c r="F260" s="2">
        <v>43976</v>
      </c>
      <c r="G260" s="5" t="s">
        <v>7</v>
      </c>
      <c r="H2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2020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43947</v>
      </c>
      <c r="C261" s="3">
        <v>86657720219</v>
      </c>
      <c r="D261" s="4">
        <v>1044</v>
      </c>
      <c r="E261" s="2">
        <v>44007</v>
      </c>
      <c r="F261" s="2">
        <v>44047</v>
      </c>
      <c r="G261" s="5" t="s">
        <v>8</v>
      </c>
      <c r="H2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1" s="9">
        <f>MONTH(TabVendas[[#This Row],[Data da Venda]])</f>
        <v>4</v>
      </c>
      <c r="J261" s="9">
        <f>YEAR(TabVendas[[#This Row],[Data da Venda]])</f>
        <v>2020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43949</v>
      </c>
      <c r="C262" s="3">
        <v>86657720059</v>
      </c>
      <c r="D262" s="4">
        <v>631</v>
      </c>
      <c r="E262" s="2">
        <v>43979</v>
      </c>
      <c r="F262" s="2">
        <v>43984</v>
      </c>
      <c r="G262" s="5" t="s">
        <v>9</v>
      </c>
      <c r="H2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2" s="9">
        <f>MONTH(TabVendas[[#This Row],[Data da Venda]])</f>
        <v>4</v>
      </c>
      <c r="J262" s="9">
        <f>YEAR(TabVendas[[#This Row],[Data da Venda]])</f>
        <v>2020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43949</v>
      </c>
      <c r="C263" s="3">
        <v>86657720097</v>
      </c>
      <c r="D263" s="4">
        <v>831</v>
      </c>
      <c r="E263" s="2">
        <v>44009</v>
      </c>
      <c r="F263" s="2">
        <v>44025</v>
      </c>
      <c r="G263" s="5" t="s">
        <v>8</v>
      </c>
      <c r="H2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3" s="9">
        <f>MONTH(TabVendas[[#This Row],[Data da Venda]])</f>
        <v>4</v>
      </c>
      <c r="J263" s="9">
        <f>YEAR(TabVendas[[#This Row],[Data da Venda]])</f>
        <v>2020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43949</v>
      </c>
      <c r="C264" s="3">
        <v>86657720209</v>
      </c>
      <c r="D264" s="4">
        <v>1238</v>
      </c>
      <c r="E264" s="2">
        <v>44039</v>
      </c>
      <c r="F264" s="2">
        <v>44074</v>
      </c>
      <c r="G264" s="5" t="s">
        <v>7</v>
      </c>
      <c r="H2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4" s="9">
        <f>MONTH(TabVendas[[#This Row],[Data da Venda]])</f>
        <v>4</v>
      </c>
      <c r="J264" s="9">
        <f>YEAR(TabVendas[[#This Row],[Data da Venda]])</f>
        <v>2020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43950</v>
      </c>
      <c r="C265" s="3">
        <v>86657720054</v>
      </c>
      <c r="D265" s="4">
        <v>532</v>
      </c>
      <c r="E265" s="2">
        <v>43950</v>
      </c>
      <c r="F265" s="2">
        <v>43950</v>
      </c>
      <c r="G265" s="5" t="s">
        <v>8</v>
      </c>
      <c r="H2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2020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43951</v>
      </c>
      <c r="C266" s="3">
        <v>86657720132</v>
      </c>
      <c r="D266" s="4">
        <v>721</v>
      </c>
      <c r="E266" s="2">
        <v>44011</v>
      </c>
      <c r="F266" s="2">
        <v>44011</v>
      </c>
      <c r="G266" s="5" t="s">
        <v>9</v>
      </c>
      <c r="H2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2020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43952</v>
      </c>
      <c r="C267" s="3">
        <v>86657720119</v>
      </c>
      <c r="D267" s="4">
        <v>112</v>
      </c>
      <c r="E267" s="2">
        <v>44012</v>
      </c>
      <c r="F267" s="2">
        <v>44012</v>
      </c>
      <c r="G267" s="5" t="s">
        <v>8</v>
      </c>
      <c r="H2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2020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43952</v>
      </c>
      <c r="C268" s="3">
        <v>86657720054</v>
      </c>
      <c r="D268" s="4">
        <v>1083</v>
      </c>
      <c r="E268" s="2">
        <v>44042</v>
      </c>
      <c r="F268" s="2">
        <v>44042</v>
      </c>
      <c r="G268" s="5" t="s">
        <v>8</v>
      </c>
      <c r="H2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2020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43953</v>
      </c>
      <c r="C269" s="3">
        <v>86657720092</v>
      </c>
      <c r="D269" s="4">
        <v>78</v>
      </c>
      <c r="E269" s="2">
        <v>43953</v>
      </c>
      <c r="F269" s="2">
        <v>43971</v>
      </c>
      <c r="G269" s="5" t="s">
        <v>8</v>
      </c>
      <c r="H2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9" s="9">
        <f>MONTH(TabVendas[[#This Row],[Data da Venda]])</f>
        <v>5</v>
      </c>
      <c r="J269" s="9">
        <f>YEAR(TabVendas[[#This Row],[Data da Venda]])</f>
        <v>2020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43953</v>
      </c>
      <c r="C270" s="3">
        <v>86657720215</v>
      </c>
      <c r="D270" s="4">
        <v>1029</v>
      </c>
      <c r="E270" s="2">
        <v>43953</v>
      </c>
      <c r="F270" s="2">
        <v>43953</v>
      </c>
      <c r="G270" s="5" t="s">
        <v>9</v>
      </c>
      <c r="H2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2020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43953</v>
      </c>
      <c r="C271" s="3">
        <v>86657720110</v>
      </c>
      <c r="D271" s="4">
        <v>1076</v>
      </c>
      <c r="E271" s="2">
        <v>44013</v>
      </c>
      <c r="F271" s="2">
        <v>44013</v>
      </c>
      <c r="G271" s="5" t="s">
        <v>9</v>
      </c>
      <c r="H2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2020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43954</v>
      </c>
      <c r="C272" s="3">
        <v>86657720124</v>
      </c>
      <c r="D272" s="4">
        <v>131</v>
      </c>
      <c r="E272" s="2">
        <v>43954</v>
      </c>
      <c r="F272" s="2">
        <v>43971</v>
      </c>
      <c r="G272" s="5" t="s">
        <v>8</v>
      </c>
      <c r="H2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2" s="9">
        <f>MONTH(TabVendas[[#This Row],[Data da Venda]])</f>
        <v>5</v>
      </c>
      <c r="J272" s="9">
        <f>YEAR(TabVendas[[#This Row],[Data da Venda]])</f>
        <v>2020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43954</v>
      </c>
      <c r="C273" s="3">
        <v>86657720143</v>
      </c>
      <c r="D273" s="4">
        <v>274</v>
      </c>
      <c r="E273" s="2">
        <v>43984</v>
      </c>
      <c r="F273" s="2">
        <v>44001</v>
      </c>
      <c r="G273" s="5" t="s">
        <v>9</v>
      </c>
      <c r="H2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3" s="9">
        <f>MONTH(TabVendas[[#This Row],[Data da Venda]])</f>
        <v>5</v>
      </c>
      <c r="J273" s="9">
        <f>YEAR(TabVendas[[#This Row],[Data da Venda]])</f>
        <v>2020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43955</v>
      </c>
      <c r="C274" s="3">
        <v>86657720258</v>
      </c>
      <c r="D274" s="4">
        <v>835</v>
      </c>
      <c r="E274" s="2">
        <v>44015</v>
      </c>
      <c r="F274" s="2">
        <v>44015</v>
      </c>
      <c r="G274" s="5" t="s">
        <v>8</v>
      </c>
      <c r="H2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2020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43956</v>
      </c>
      <c r="C275" s="3">
        <v>86657720215</v>
      </c>
      <c r="D275" s="4">
        <v>741</v>
      </c>
      <c r="E275" s="2">
        <v>43956</v>
      </c>
      <c r="F275" s="2">
        <v>43956</v>
      </c>
      <c r="G275" s="5" t="s">
        <v>8</v>
      </c>
      <c r="H2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2020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43956</v>
      </c>
      <c r="C276" s="3">
        <v>86657720220</v>
      </c>
      <c r="D276" s="4">
        <v>771</v>
      </c>
      <c r="E276" s="2">
        <v>44016</v>
      </c>
      <c r="F276" s="2">
        <v>44040</v>
      </c>
      <c r="G276" s="5" t="s">
        <v>8</v>
      </c>
      <c r="H2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6" s="9">
        <f>MONTH(TabVendas[[#This Row],[Data da Venda]])</f>
        <v>5</v>
      </c>
      <c r="J276" s="9">
        <f>YEAR(TabVendas[[#This Row],[Data da Venda]])</f>
        <v>2020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43956</v>
      </c>
      <c r="C277" s="3">
        <v>86657720061</v>
      </c>
      <c r="D277" s="4">
        <v>461</v>
      </c>
      <c r="E277" s="2">
        <v>44016</v>
      </c>
      <c r="F277" s="2">
        <v>44016</v>
      </c>
      <c r="G277" s="5" t="s">
        <v>8</v>
      </c>
      <c r="H2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2020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43956</v>
      </c>
      <c r="C278" s="3">
        <v>86657720249</v>
      </c>
      <c r="D278" s="4">
        <v>401</v>
      </c>
      <c r="E278" s="2">
        <v>44046</v>
      </c>
      <c r="F278" s="2">
        <v>44046</v>
      </c>
      <c r="G278" s="5" t="s">
        <v>9</v>
      </c>
      <c r="H2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2020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43957</v>
      </c>
      <c r="C279" s="3">
        <v>86657720074</v>
      </c>
      <c r="D279" s="4">
        <v>525</v>
      </c>
      <c r="E279" s="2">
        <v>44017</v>
      </c>
      <c r="F279" s="2">
        <v>44017</v>
      </c>
      <c r="G279" s="5" t="s">
        <v>9</v>
      </c>
      <c r="H2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2020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43957</v>
      </c>
      <c r="C280" s="3">
        <v>86657720065</v>
      </c>
      <c r="D280" s="4">
        <v>128</v>
      </c>
      <c r="E280" s="2">
        <v>44047</v>
      </c>
      <c r="F280" s="2">
        <v>44047</v>
      </c>
      <c r="G280" s="5" t="s">
        <v>8</v>
      </c>
      <c r="H2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2020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43958</v>
      </c>
      <c r="C281" s="3">
        <v>86657720107</v>
      </c>
      <c r="D281" s="4">
        <v>414</v>
      </c>
      <c r="E281" s="2">
        <v>43958</v>
      </c>
      <c r="F281" s="2">
        <v>43958</v>
      </c>
      <c r="G281" s="5" t="s">
        <v>8</v>
      </c>
      <c r="H2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2020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43958</v>
      </c>
      <c r="C282" s="3">
        <v>86657720210</v>
      </c>
      <c r="D282" s="4">
        <v>503</v>
      </c>
      <c r="E282" s="2">
        <v>43988</v>
      </c>
      <c r="F282" s="2">
        <v>43995</v>
      </c>
      <c r="G282" s="5" t="s">
        <v>9</v>
      </c>
      <c r="H2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2" s="9">
        <f>MONTH(TabVendas[[#This Row],[Data da Venda]])</f>
        <v>5</v>
      </c>
      <c r="J282" s="9">
        <f>YEAR(TabVendas[[#This Row],[Data da Venda]])</f>
        <v>2020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43959</v>
      </c>
      <c r="C283" s="3">
        <v>86657720114</v>
      </c>
      <c r="D283" s="4">
        <v>103</v>
      </c>
      <c r="E283" s="2">
        <v>43959</v>
      </c>
      <c r="F283" s="2">
        <v>43959</v>
      </c>
      <c r="G283" s="5" t="s">
        <v>7</v>
      </c>
      <c r="H2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2020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43959</v>
      </c>
      <c r="C284" s="3">
        <v>86657720066</v>
      </c>
      <c r="D284" s="4">
        <v>146</v>
      </c>
      <c r="E284" s="2">
        <v>44019</v>
      </c>
      <c r="F284" s="2">
        <v>44038</v>
      </c>
      <c r="G284" s="5" t="s">
        <v>9</v>
      </c>
      <c r="H2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4" s="9">
        <f>MONTH(TabVendas[[#This Row],[Data da Venda]])</f>
        <v>5</v>
      </c>
      <c r="J284" s="9">
        <f>YEAR(TabVendas[[#This Row],[Data da Venda]])</f>
        <v>2020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43959</v>
      </c>
      <c r="C285" s="3">
        <v>86657720087</v>
      </c>
      <c r="D285" s="4">
        <v>1269</v>
      </c>
      <c r="E285" s="2">
        <v>44019</v>
      </c>
      <c r="F285" s="2">
        <v>44019</v>
      </c>
      <c r="G285" s="5" t="s">
        <v>7</v>
      </c>
      <c r="H2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2020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43960</v>
      </c>
      <c r="C286" s="3">
        <v>86657720100</v>
      </c>
      <c r="D286" s="4">
        <v>430</v>
      </c>
      <c r="E286" s="2">
        <v>43990</v>
      </c>
      <c r="F286" s="2">
        <v>43990</v>
      </c>
      <c r="G286" s="5" t="s">
        <v>9</v>
      </c>
      <c r="H2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2020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43960</v>
      </c>
      <c r="C287" s="3">
        <v>86657720055</v>
      </c>
      <c r="D287" s="4">
        <v>1215</v>
      </c>
      <c r="E287" s="2">
        <v>43990</v>
      </c>
      <c r="F287" s="2">
        <v>43990</v>
      </c>
      <c r="G287" s="5" t="s">
        <v>8</v>
      </c>
      <c r="H2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2020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43960</v>
      </c>
      <c r="C288" s="3">
        <v>86657720145</v>
      </c>
      <c r="D288" s="4">
        <v>453</v>
      </c>
      <c r="E288" s="2">
        <v>44020</v>
      </c>
      <c r="F288" s="2">
        <v>44036</v>
      </c>
      <c r="G288" s="5" t="s">
        <v>8</v>
      </c>
      <c r="H2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8" s="9">
        <f>MONTH(TabVendas[[#This Row],[Data da Venda]])</f>
        <v>5</v>
      </c>
      <c r="J288" s="9">
        <f>YEAR(TabVendas[[#This Row],[Data da Venda]])</f>
        <v>2020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43961</v>
      </c>
      <c r="C289" s="3">
        <v>86657720097</v>
      </c>
      <c r="D289" s="4">
        <v>428</v>
      </c>
      <c r="E289" s="2">
        <v>43991</v>
      </c>
      <c r="F289" s="2">
        <v>43991</v>
      </c>
      <c r="G289" s="5" t="s">
        <v>8</v>
      </c>
      <c r="H2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2020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43962</v>
      </c>
      <c r="C290" s="3">
        <v>86657720187</v>
      </c>
      <c r="D290" s="4">
        <v>334</v>
      </c>
      <c r="E290" s="2">
        <v>43962</v>
      </c>
      <c r="F290" s="2">
        <v>43962</v>
      </c>
      <c r="G290" s="5" t="s">
        <v>8</v>
      </c>
      <c r="H2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2020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43963</v>
      </c>
      <c r="C291" s="3">
        <v>86657720103</v>
      </c>
      <c r="D291" s="4">
        <v>446</v>
      </c>
      <c r="E291" s="2">
        <v>43963</v>
      </c>
      <c r="F291" s="2">
        <v>43986</v>
      </c>
      <c r="G291" s="5" t="s">
        <v>9</v>
      </c>
      <c r="H2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1" s="9">
        <f>MONTH(TabVendas[[#This Row],[Data da Venda]])</f>
        <v>5</v>
      </c>
      <c r="J291" s="9">
        <f>YEAR(TabVendas[[#This Row],[Data da Venda]])</f>
        <v>2020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43963</v>
      </c>
      <c r="C292" s="3">
        <v>86657720207</v>
      </c>
      <c r="D292" s="4">
        <v>180</v>
      </c>
      <c r="E292" s="2">
        <v>43993</v>
      </c>
      <c r="F292" s="2">
        <v>43993</v>
      </c>
      <c r="G292" s="5" t="s">
        <v>7</v>
      </c>
      <c r="H2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2020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43963</v>
      </c>
      <c r="C293" s="3">
        <v>86657720249</v>
      </c>
      <c r="D293" s="4">
        <v>130</v>
      </c>
      <c r="E293" s="2">
        <v>44053</v>
      </c>
      <c r="F293" s="2">
        <v>44053</v>
      </c>
      <c r="G293" s="5" t="s">
        <v>9</v>
      </c>
      <c r="H2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2020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43964</v>
      </c>
      <c r="C294" s="3">
        <v>86657720214</v>
      </c>
      <c r="D294" s="4">
        <v>1147</v>
      </c>
      <c r="E294" s="2">
        <v>43994</v>
      </c>
      <c r="F294" s="2">
        <v>44015</v>
      </c>
      <c r="G294" s="5" t="s">
        <v>8</v>
      </c>
      <c r="H2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4" s="9">
        <f>MONTH(TabVendas[[#This Row],[Data da Venda]])</f>
        <v>5</v>
      </c>
      <c r="J294" s="9">
        <f>YEAR(TabVendas[[#This Row],[Data da Venda]])</f>
        <v>2020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43964</v>
      </c>
      <c r="C295" s="3">
        <v>86657720117</v>
      </c>
      <c r="D295" s="4">
        <v>1080</v>
      </c>
      <c r="E295" s="2">
        <v>43994</v>
      </c>
      <c r="F295" s="2">
        <v>43994</v>
      </c>
      <c r="G295" s="5" t="s">
        <v>7</v>
      </c>
      <c r="H2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2020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43964</v>
      </c>
      <c r="C296" s="3">
        <v>86657720165</v>
      </c>
      <c r="D296" s="4">
        <v>1400</v>
      </c>
      <c r="E296" s="2">
        <v>43994</v>
      </c>
      <c r="F296" s="2">
        <v>43994</v>
      </c>
      <c r="G296" s="5" t="s">
        <v>9</v>
      </c>
      <c r="H2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2020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43964</v>
      </c>
      <c r="C297" s="3">
        <v>86657720234</v>
      </c>
      <c r="D297" s="4">
        <v>809</v>
      </c>
      <c r="E297" s="2">
        <v>44024</v>
      </c>
      <c r="F297" s="2">
        <v>44024</v>
      </c>
      <c r="G297" s="5" t="s">
        <v>9</v>
      </c>
      <c r="H2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2020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43965</v>
      </c>
      <c r="C298" s="3">
        <v>86657720148</v>
      </c>
      <c r="D298" s="4">
        <v>369</v>
      </c>
      <c r="E298" s="2">
        <v>43965</v>
      </c>
      <c r="F298" s="2">
        <v>43965</v>
      </c>
      <c r="G298" s="5" t="s">
        <v>7</v>
      </c>
      <c r="H2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2020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43965</v>
      </c>
      <c r="C299" s="3">
        <v>86657720210</v>
      </c>
      <c r="D299" s="4">
        <v>995</v>
      </c>
      <c r="E299" s="2">
        <v>43995</v>
      </c>
      <c r="F299" s="2">
        <v>44033</v>
      </c>
      <c r="G299" s="5" t="s">
        <v>9</v>
      </c>
      <c r="H2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9" s="9">
        <f>MONTH(TabVendas[[#This Row],[Data da Venda]])</f>
        <v>5</v>
      </c>
      <c r="J299" s="9">
        <f>YEAR(TabVendas[[#This Row],[Data da Venda]])</f>
        <v>2020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43965</v>
      </c>
      <c r="C300" s="3">
        <v>86657720187</v>
      </c>
      <c r="D300" s="4">
        <v>503</v>
      </c>
      <c r="E300" s="2">
        <v>44025</v>
      </c>
      <c r="F300" s="2">
        <v>44025</v>
      </c>
      <c r="G300" s="5" t="s">
        <v>7</v>
      </c>
      <c r="H3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2020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43966</v>
      </c>
      <c r="C301" s="3">
        <v>86657720219</v>
      </c>
      <c r="D301" s="4">
        <v>458</v>
      </c>
      <c r="E301" s="2">
        <v>43966</v>
      </c>
      <c r="F301" s="2">
        <v>44002</v>
      </c>
      <c r="G301" s="5" t="s">
        <v>8</v>
      </c>
      <c r="H3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1" s="9">
        <f>MONTH(TabVendas[[#This Row],[Data da Venda]])</f>
        <v>5</v>
      </c>
      <c r="J301" s="9">
        <f>YEAR(TabVendas[[#This Row],[Data da Venda]])</f>
        <v>2020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43966</v>
      </c>
      <c r="C302" s="3">
        <v>86657720073</v>
      </c>
      <c r="D302" s="4">
        <v>455</v>
      </c>
      <c r="E302" s="2">
        <v>44026</v>
      </c>
      <c r="F302" s="2">
        <v>44026</v>
      </c>
      <c r="G302" s="5" t="s">
        <v>9</v>
      </c>
      <c r="H3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2020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43967</v>
      </c>
      <c r="C303" s="3">
        <v>86657720061</v>
      </c>
      <c r="D303" s="4">
        <v>682</v>
      </c>
      <c r="E303" s="2">
        <v>43967</v>
      </c>
      <c r="F303" s="2">
        <v>43967</v>
      </c>
      <c r="G303" s="5" t="s">
        <v>9</v>
      </c>
      <c r="H3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2020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43967</v>
      </c>
      <c r="C304" s="3">
        <v>86657720118</v>
      </c>
      <c r="D304" s="4">
        <v>433</v>
      </c>
      <c r="E304" s="2">
        <v>43967</v>
      </c>
      <c r="F304" s="2">
        <v>44007</v>
      </c>
      <c r="G304" s="5" t="s">
        <v>8</v>
      </c>
      <c r="H3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4" s="9">
        <f>MONTH(TabVendas[[#This Row],[Data da Venda]])</f>
        <v>5</v>
      </c>
      <c r="J304" s="9">
        <f>YEAR(TabVendas[[#This Row],[Data da Venda]])</f>
        <v>2020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43967</v>
      </c>
      <c r="C305" s="3">
        <v>86657720210</v>
      </c>
      <c r="D305" s="4">
        <v>1345</v>
      </c>
      <c r="E305" s="2">
        <v>44027</v>
      </c>
      <c r="F305" s="2">
        <v>44059</v>
      </c>
      <c r="G305" s="5" t="s">
        <v>7</v>
      </c>
      <c r="H3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5" s="9">
        <f>MONTH(TabVendas[[#This Row],[Data da Venda]])</f>
        <v>5</v>
      </c>
      <c r="J305" s="9">
        <f>YEAR(TabVendas[[#This Row],[Data da Venda]])</f>
        <v>2020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43968</v>
      </c>
      <c r="C306" s="3">
        <v>86657720185</v>
      </c>
      <c r="D306" s="4">
        <v>301</v>
      </c>
      <c r="E306" s="2">
        <v>44028</v>
      </c>
      <c r="F306" s="2">
        <v>44034</v>
      </c>
      <c r="G306" s="5" t="s">
        <v>8</v>
      </c>
      <c r="H3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6" s="9">
        <f>MONTH(TabVendas[[#This Row],[Data da Venda]])</f>
        <v>5</v>
      </c>
      <c r="J306" s="9">
        <f>YEAR(TabVendas[[#This Row],[Data da Venda]])</f>
        <v>2020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43969</v>
      </c>
      <c r="C307" s="3">
        <v>86657720130</v>
      </c>
      <c r="D307" s="4">
        <v>931</v>
      </c>
      <c r="E307" s="2">
        <v>43969</v>
      </c>
      <c r="F307" s="2">
        <v>43969</v>
      </c>
      <c r="G307" s="5" t="s">
        <v>9</v>
      </c>
      <c r="H3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2020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43969</v>
      </c>
      <c r="C308" s="3">
        <v>86657720087</v>
      </c>
      <c r="D308" s="4">
        <v>1297</v>
      </c>
      <c r="E308" s="2">
        <v>44029</v>
      </c>
      <c r="F308" s="2">
        <v>44029</v>
      </c>
      <c r="G308" s="5" t="s">
        <v>9</v>
      </c>
      <c r="H3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2020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43970</v>
      </c>
      <c r="C309" s="3">
        <v>86657720095</v>
      </c>
      <c r="D309" s="4">
        <v>1114</v>
      </c>
      <c r="E309" s="2">
        <v>44000</v>
      </c>
      <c r="F309" s="2">
        <v>44017</v>
      </c>
      <c r="G309" s="5" t="s">
        <v>8</v>
      </c>
      <c r="H3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9" s="9">
        <f>MONTH(TabVendas[[#This Row],[Data da Venda]])</f>
        <v>5</v>
      </c>
      <c r="J309" s="9">
        <f>YEAR(TabVendas[[#This Row],[Data da Venda]])</f>
        <v>2020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43970</v>
      </c>
      <c r="C310" s="3">
        <v>86657720218</v>
      </c>
      <c r="D310" s="4">
        <v>1116</v>
      </c>
      <c r="E310" s="2">
        <v>44000</v>
      </c>
      <c r="F310" s="2">
        <v>44000</v>
      </c>
      <c r="G310" s="5" t="s">
        <v>9</v>
      </c>
      <c r="H3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2020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43970</v>
      </c>
      <c r="C311" s="3">
        <v>86657720159</v>
      </c>
      <c r="D311" s="4">
        <v>179</v>
      </c>
      <c r="E311" s="2">
        <v>44030</v>
      </c>
      <c r="F311" s="2">
        <v>44030</v>
      </c>
      <c r="G311" s="5" t="s">
        <v>8</v>
      </c>
      <c r="H3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2020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43971</v>
      </c>
      <c r="C312" s="3">
        <v>86657720058</v>
      </c>
      <c r="D312" s="4">
        <v>1464</v>
      </c>
      <c r="E312" s="2">
        <v>43971</v>
      </c>
      <c r="F312" s="2">
        <v>43971</v>
      </c>
      <c r="G312" s="5" t="s">
        <v>8</v>
      </c>
      <c r="H3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2020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43971</v>
      </c>
      <c r="C313" s="3">
        <v>86657720156</v>
      </c>
      <c r="D313" s="4">
        <v>841</v>
      </c>
      <c r="E313" s="2">
        <v>44001</v>
      </c>
      <c r="F313" s="2">
        <v>44017</v>
      </c>
      <c r="G313" s="5" t="s">
        <v>8</v>
      </c>
      <c r="H3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3" s="9">
        <f>MONTH(TabVendas[[#This Row],[Data da Venda]])</f>
        <v>5</v>
      </c>
      <c r="J313" s="9">
        <f>YEAR(TabVendas[[#This Row],[Data da Venda]])</f>
        <v>2020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43971</v>
      </c>
      <c r="C314" s="3">
        <v>86657720179</v>
      </c>
      <c r="D314" s="4">
        <v>1073</v>
      </c>
      <c r="E314" s="2">
        <v>44001</v>
      </c>
      <c r="F314" s="2">
        <v>44021</v>
      </c>
      <c r="G314" s="5" t="s">
        <v>7</v>
      </c>
      <c r="H3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4" s="9">
        <f>MONTH(TabVendas[[#This Row],[Data da Venda]])</f>
        <v>5</v>
      </c>
      <c r="J314" s="9">
        <f>YEAR(TabVendas[[#This Row],[Data da Venda]])</f>
        <v>2020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43971</v>
      </c>
      <c r="C315" s="3">
        <v>86657720087</v>
      </c>
      <c r="D315" s="4">
        <v>410</v>
      </c>
      <c r="E315" s="2">
        <v>44001</v>
      </c>
      <c r="F315" s="2">
        <v>44001</v>
      </c>
      <c r="G315" s="5" t="s">
        <v>9</v>
      </c>
      <c r="H3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2020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43971</v>
      </c>
      <c r="C316" s="3">
        <v>86657720157</v>
      </c>
      <c r="D316" s="4">
        <v>1056</v>
      </c>
      <c r="E316" s="2">
        <v>44001</v>
      </c>
      <c r="F316" s="2">
        <v>44001</v>
      </c>
      <c r="G316" s="5" t="s">
        <v>7</v>
      </c>
      <c r="H3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2020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43971</v>
      </c>
      <c r="C317" s="3">
        <v>86657720066</v>
      </c>
      <c r="D317" s="4">
        <v>1454</v>
      </c>
      <c r="E317" s="2">
        <v>44001</v>
      </c>
      <c r="F317" s="2">
        <v>44001</v>
      </c>
      <c r="G317" s="5" t="s">
        <v>8</v>
      </c>
      <c r="H3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2020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43971</v>
      </c>
      <c r="C318" s="3">
        <v>86657720163</v>
      </c>
      <c r="D318" s="4">
        <v>399</v>
      </c>
      <c r="E318" s="2">
        <v>44061</v>
      </c>
      <c r="F318" s="2">
        <v>44061</v>
      </c>
      <c r="G318" s="5" t="s">
        <v>9</v>
      </c>
      <c r="H3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2020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43972</v>
      </c>
      <c r="C319" s="3">
        <v>86657720065</v>
      </c>
      <c r="D319" s="4">
        <v>114</v>
      </c>
      <c r="E319" s="2">
        <v>44002</v>
      </c>
      <c r="F319" s="2">
        <v>44002</v>
      </c>
      <c r="G319" s="5" t="s">
        <v>9</v>
      </c>
      <c r="H3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2020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43972</v>
      </c>
      <c r="C320" s="3">
        <v>86657720257</v>
      </c>
      <c r="D320" s="4">
        <v>1468</v>
      </c>
      <c r="E320" s="2">
        <v>44002</v>
      </c>
      <c r="F320" s="2">
        <v>44002</v>
      </c>
      <c r="G320" s="5" t="s">
        <v>8</v>
      </c>
      <c r="H3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2020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43972</v>
      </c>
      <c r="C321" s="3">
        <v>86657720062</v>
      </c>
      <c r="D321" s="4">
        <v>631</v>
      </c>
      <c r="E321" s="2">
        <v>44032</v>
      </c>
      <c r="F321" s="2">
        <v>44032</v>
      </c>
      <c r="G321" s="5" t="s">
        <v>8</v>
      </c>
      <c r="H3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2020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43972</v>
      </c>
      <c r="C322" s="3">
        <v>86657720200</v>
      </c>
      <c r="D322" s="4">
        <v>491</v>
      </c>
      <c r="E322" s="2">
        <v>44032</v>
      </c>
      <c r="F322" s="2">
        <v>44032</v>
      </c>
      <c r="G322" s="5" t="s">
        <v>7</v>
      </c>
      <c r="H3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2020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43973</v>
      </c>
      <c r="C323" s="3">
        <v>86657720233</v>
      </c>
      <c r="D323" s="4">
        <v>420</v>
      </c>
      <c r="E323" s="2">
        <v>44033</v>
      </c>
      <c r="F323" s="2">
        <v>44045</v>
      </c>
      <c r="G323" s="5" t="s">
        <v>9</v>
      </c>
      <c r="H3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3" s="9">
        <f>MONTH(TabVendas[[#This Row],[Data da Venda]])</f>
        <v>5</v>
      </c>
      <c r="J323" s="9">
        <f>YEAR(TabVendas[[#This Row],[Data da Venda]])</f>
        <v>2020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43976</v>
      </c>
      <c r="C324" s="3">
        <v>86657720236</v>
      </c>
      <c r="D324" s="4">
        <v>1456</v>
      </c>
      <c r="E324" s="2">
        <v>43976</v>
      </c>
      <c r="F324" s="2">
        <v>44005</v>
      </c>
      <c r="G324" s="5" t="s">
        <v>9</v>
      </c>
      <c r="H3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4" s="9">
        <f>MONTH(TabVendas[[#This Row],[Data da Venda]])</f>
        <v>5</v>
      </c>
      <c r="J324" s="9">
        <f>YEAR(TabVendas[[#This Row],[Data da Venda]])</f>
        <v>2020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43976</v>
      </c>
      <c r="C325" s="3">
        <v>86657720242</v>
      </c>
      <c r="D325" s="4">
        <v>353</v>
      </c>
      <c r="E325" s="2">
        <v>44006</v>
      </c>
      <c r="F325" s="2">
        <v>44012</v>
      </c>
      <c r="G325" s="5" t="s">
        <v>8</v>
      </c>
      <c r="H3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5" s="9">
        <f>MONTH(TabVendas[[#This Row],[Data da Venda]])</f>
        <v>5</v>
      </c>
      <c r="J325" s="9">
        <f>YEAR(TabVendas[[#This Row],[Data da Venda]])</f>
        <v>2020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43977</v>
      </c>
      <c r="C326" s="3">
        <v>86657720153</v>
      </c>
      <c r="D326" s="4">
        <v>1028</v>
      </c>
      <c r="E326" s="2">
        <v>44007</v>
      </c>
      <c r="F326" s="2">
        <v>44037</v>
      </c>
      <c r="G326" s="5" t="s">
        <v>8</v>
      </c>
      <c r="H3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6" s="9">
        <f>MONTH(TabVendas[[#This Row],[Data da Venda]])</f>
        <v>5</v>
      </c>
      <c r="J326" s="9">
        <f>YEAR(TabVendas[[#This Row],[Data da Venda]])</f>
        <v>2020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43977</v>
      </c>
      <c r="C327" s="3">
        <v>86657720075</v>
      </c>
      <c r="D327" s="4">
        <v>1383</v>
      </c>
      <c r="E327" s="2">
        <v>44037</v>
      </c>
      <c r="F327" s="2">
        <v>44037</v>
      </c>
      <c r="G327" s="5" t="s">
        <v>9</v>
      </c>
      <c r="H3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2020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43978</v>
      </c>
      <c r="C328" s="3">
        <v>86657720207</v>
      </c>
      <c r="D328" s="4">
        <v>601</v>
      </c>
      <c r="E328" s="2">
        <v>43978</v>
      </c>
      <c r="F328" s="2">
        <v>43978</v>
      </c>
      <c r="G328" s="5" t="s">
        <v>7</v>
      </c>
      <c r="H3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2020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43978</v>
      </c>
      <c r="C329" s="3">
        <v>86657720110</v>
      </c>
      <c r="D329" s="4">
        <v>977</v>
      </c>
      <c r="E329" s="2">
        <v>44008</v>
      </c>
      <c r="F329" s="2">
        <v>44008</v>
      </c>
      <c r="G329" s="5" t="s">
        <v>8</v>
      </c>
      <c r="H3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2020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43978</v>
      </c>
      <c r="C330" s="3">
        <v>86657720132</v>
      </c>
      <c r="D330" s="4">
        <v>894</v>
      </c>
      <c r="E330" s="2">
        <v>44038</v>
      </c>
      <c r="F330" s="2">
        <v>44038</v>
      </c>
      <c r="G330" s="5" t="s">
        <v>7</v>
      </c>
      <c r="H3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2020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43978</v>
      </c>
      <c r="C331" s="3">
        <v>86657720124</v>
      </c>
      <c r="D331" s="4">
        <v>1455</v>
      </c>
      <c r="E331" s="2">
        <v>44068</v>
      </c>
      <c r="F331" s="2">
        <v>44068</v>
      </c>
      <c r="G331" s="5" t="s">
        <v>9</v>
      </c>
      <c r="H3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2020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43978</v>
      </c>
      <c r="C332" s="3">
        <v>86657720244</v>
      </c>
      <c r="D332" s="4">
        <v>335</v>
      </c>
      <c r="E332" s="2">
        <v>44068</v>
      </c>
      <c r="F332" s="2">
        <v>44068</v>
      </c>
      <c r="G332" s="5" t="s">
        <v>9</v>
      </c>
      <c r="H3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2020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43980</v>
      </c>
      <c r="C333" s="3">
        <v>86657720120</v>
      </c>
      <c r="D333" s="4">
        <v>197</v>
      </c>
      <c r="E333" s="2">
        <v>44010</v>
      </c>
      <c r="F333" s="2">
        <v>44010</v>
      </c>
      <c r="G333" s="5" t="s">
        <v>9</v>
      </c>
      <c r="H3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2020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43980</v>
      </c>
      <c r="C334" s="3">
        <v>86657720156</v>
      </c>
      <c r="D334" s="4">
        <v>971</v>
      </c>
      <c r="E334" s="2">
        <v>44010</v>
      </c>
      <c r="F334" s="2">
        <v>44010</v>
      </c>
      <c r="G334" s="5" t="s">
        <v>8</v>
      </c>
      <c r="H3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2020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43980</v>
      </c>
      <c r="C335" s="3">
        <v>86657720142</v>
      </c>
      <c r="D335" s="4">
        <v>1493</v>
      </c>
      <c r="E335" s="2">
        <v>44040</v>
      </c>
      <c r="F335" s="2">
        <v>44040</v>
      </c>
      <c r="G335" s="5" t="s">
        <v>8</v>
      </c>
      <c r="H3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2020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43981</v>
      </c>
      <c r="C336" s="3">
        <v>86657720069</v>
      </c>
      <c r="D336" s="4">
        <v>355</v>
      </c>
      <c r="E336" s="2">
        <v>43981</v>
      </c>
      <c r="F336" s="2">
        <v>43981</v>
      </c>
      <c r="G336" s="5" t="s">
        <v>9</v>
      </c>
      <c r="H3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2020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43981</v>
      </c>
      <c r="C337" s="3">
        <v>86657720254</v>
      </c>
      <c r="D337" s="4">
        <v>1027</v>
      </c>
      <c r="E337" s="2">
        <v>44011</v>
      </c>
      <c r="F337" s="2">
        <v>44046</v>
      </c>
      <c r="G337" s="5" t="s">
        <v>7</v>
      </c>
      <c r="H3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7" s="9">
        <f>MONTH(TabVendas[[#This Row],[Data da Venda]])</f>
        <v>5</v>
      </c>
      <c r="J337" s="9">
        <f>YEAR(TabVendas[[#This Row],[Data da Venda]])</f>
        <v>2020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43982</v>
      </c>
      <c r="C338" s="3">
        <v>86657720160</v>
      </c>
      <c r="D338" s="4">
        <v>304</v>
      </c>
      <c r="E338" s="2">
        <v>43982</v>
      </c>
      <c r="F338" s="2">
        <v>43982</v>
      </c>
      <c r="G338" s="5" t="s">
        <v>9</v>
      </c>
      <c r="H3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2020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43983</v>
      </c>
      <c r="C339" s="3">
        <v>86657720087</v>
      </c>
      <c r="D339" s="4">
        <v>262</v>
      </c>
      <c r="E339" s="2">
        <v>43983</v>
      </c>
      <c r="F339" s="2">
        <v>43997</v>
      </c>
      <c r="G339" s="5" t="s">
        <v>9</v>
      </c>
      <c r="H3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9" s="9">
        <f>MONTH(TabVendas[[#This Row],[Data da Venda]])</f>
        <v>6</v>
      </c>
      <c r="J339" s="9">
        <f>YEAR(TabVendas[[#This Row],[Data da Venda]])</f>
        <v>2020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43983</v>
      </c>
      <c r="C340" s="3">
        <v>86657720054</v>
      </c>
      <c r="D340" s="4">
        <v>1459</v>
      </c>
      <c r="E340" s="2">
        <v>43983</v>
      </c>
      <c r="F340" s="2">
        <v>43983</v>
      </c>
      <c r="G340" s="5" t="s">
        <v>9</v>
      </c>
      <c r="H3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2020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43983</v>
      </c>
      <c r="C341" s="3">
        <v>86657720053</v>
      </c>
      <c r="D341" s="4">
        <v>397</v>
      </c>
      <c r="E341" s="2">
        <v>44013</v>
      </c>
      <c r="F341" s="2">
        <v>44013</v>
      </c>
      <c r="G341" s="5" t="s">
        <v>7</v>
      </c>
      <c r="H3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2020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43983</v>
      </c>
      <c r="C342" s="3">
        <v>86657720219</v>
      </c>
      <c r="D342" s="4">
        <v>942</v>
      </c>
      <c r="E342" s="2">
        <v>44043</v>
      </c>
      <c r="F342" s="2">
        <v>44043</v>
      </c>
      <c r="G342" s="5" t="s">
        <v>7</v>
      </c>
      <c r="H3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2020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43983</v>
      </c>
      <c r="C343" s="3">
        <v>86657720145</v>
      </c>
      <c r="D343" s="4">
        <v>1122</v>
      </c>
      <c r="E343" s="2">
        <v>44043</v>
      </c>
      <c r="F343" s="2">
        <v>44043</v>
      </c>
      <c r="G343" s="5" t="s">
        <v>8</v>
      </c>
      <c r="H3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2020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43984</v>
      </c>
      <c r="C344" s="3">
        <v>86657720218</v>
      </c>
      <c r="D344" s="4">
        <v>1326</v>
      </c>
      <c r="E344" s="2">
        <v>44044</v>
      </c>
      <c r="F344" s="2">
        <v>44081</v>
      </c>
      <c r="G344" s="5" t="s">
        <v>8</v>
      </c>
      <c r="H3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4" s="9">
        <f>MONTH(TabVendas[[#This Row],[Data da Venda]])</f>
        <v>6</v>
      </c>
      <c r="J344" s="9">
        <f>YEAR(TabVendas[[#This Row],[Data da Venda]])</f>
        <v>2020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43986</v>
      </c>
      <c r="C345" s="3">
        <v>86657720085</v>
      </c>
      <c r="D345" s="4">
        <v>1124</v>
      </c>
      <c r="E345" s="2">
        <v>44016</v>
      </c>
      <c r="F345" s="2">
        <v>44016</v>
      </c>
      <c r="G345" s="5" t="s">
        <v>9</v>
      </c>
      <c r="H3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2020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43986</v>
      </c>
      <c r="C346" s="3">
        <v>86657720215</v>
      </c>
      <c r="D346" s="4">
        <v>1348</v>
      </c>
      <c r="E346" s="2">
        <v>44046</v>
      </c>
      <c r="F346" s="2">
        <v>44046</v>
      </c>
      <c r="G346" s="5" t="s">
        <v>7</v>
      </c>
      <c r="H3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2020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43986</v>
      </c>
      <c r="C347" s="3">
        <v>86657720235</v>
      </c>
      <c r="D347" s="4">
        <v>1362</v>
      </c>
      <c r="E347" s="2">
        <v>44076</v>
      </c>
      <c r="F347" s="2">
        <v>44076</v>
      </c>
      <c r="G347" s="5" t="s">
        <v>8</v>
      </c>
      <c r="H3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2020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43987</v>
      </c>
      <c r="C348" s="3">
        <v>86657720202</v>
      </c>
      <c r="D348" s="4">
        <v>154</v>
      </c>
      <c r="E348" s="2">
        <v>44017</v>
      </c>
      <c r="F348" s="2">
        <v>44017</v>
      </c>
      <c r="G348" s="5" t="s">
        <v>8</v>
      </c>
      <c r="H3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2020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43987</v>
      </c>
      <c r="C349" s="3">
        <v>86657720252</v>
      </c>
      <c r="D349" s="4">
        <v>1025</v>
      </c>
      <c r="E349" s="2">
        <v>44047</v>
      </c>
      <c r="F349" s="2">
        <v>44047</v>
      </c>
      <c r="G349" s="5" t="s">
        <v>8</v>
      </c>
      <c r="H3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2020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43987</v>
      </c>
      <c r="C350" s="3">
        <v>86657720171</v>
      </c>
      <c r="D350" s="4">
        <v>822</v>
      </c>
      <c r="E350" s="2">
        <v>44077</v>
      </c>
      <c r="F350" s="2">
        <v>44105</v>
      </c>
      <c r="G350" s="5" t="s">
        <v>9</v>
      </c>
      <c r="H3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0" s="9">
        <f>MONTH(TabVendas[[#This Row],[Data da Venda]])</f>
        <v>6</v>
      </c>
      <c r="J350" s="9">
        <f>YEAR(TabVendas[[#This Row],[Data da Venda]])</f>
        <v>2020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43988</v>
      </c>
      <c r="C351" s="3">
        <v>86657720260</v>
      </c>
      <c r="D351" s="4">
        <v>1372</v>
      </c>
      <c r="E351" s="2">
        <v>43988</v>
      </c>
      <c r="F351" s="2">
        <v>44022</v>
      </c>
      <c r="G351" s="5" t="s">
        <v>8</v>
      </c>
      <c r="H3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1" s="9">
        <f>MONTH(TabVendas[[#This Row],[Data da Venda]])</f>
        <v>6</v>
      </c>
      <c r="J351" s="9">
        <f>YEAR(TabVendas[[#This Row],[Data da Venda]])</f>
        <v>2020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43988</v>
      </c>
      <c r="C352" s="3">
        <v>86657720054</v>
      </c>
      <c r="D352" s="4">
        <v>50</v>
      </c>
      <c r="E352" s="2">
        <v>44048</v>
      </c>
      <c r="F352" s="2">
        <v>44048</v>
      </c>
      <c r="G352" s="5" t="s">
        <v>7</v>
      </c>
      <c r="H3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2020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43988</v>
      </c>
      <c r="C353" s="3">
        <v>86657720071</v>
      </c>
      <c r="D353" s="4">
        <v>1273</v>
      </c>
      <c r="E353" s="2">
        <v>44048</v>
      </c>
      <c r="F353" s="2">
        <v>44048</v>
      </c>
      <c r="G353" s="5" t="s">
        <v>8</v>
      </c>
      <c r="H3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2020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43990</v>
      </c>
      <c r="C354" s="3">
        <v>86657720237</v>
      </c>
      <c r="D354" s="4">
        <v>632</v>
      </c>
      <c r="E354" s="2">
        <v>43990</v>
      </c>
      <c r="F354" s="2">
        <v>43990</v>
      </c>
      <c r="G354" s="5" t="s">
        <v>8</v>
      </c>
      <c r="H3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2020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43990</v>
      </c>
      <c r="C355" s="3">
        <v>86657720052</v>
      </c>
      <c r="D355" s="4">
        <v>560</v>
      </c>
      <c r="E355" s="2">
        <v>44020</v>
      </c>
      <c r="F355" s="2">
        <v>44048</v>
      </c>
      <c r="G355" s="5" t="s">
        <v>7</v>
      </c>
      <c r="H3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5" s="9">
        <f>MONTH(TabVendas[[#This Row],[Data da Venda]])</f>
        <v>6</v>
      </c>
      <c r="J355" s="9">
        <f>YEAR(TabVendas[[#This Row],[Data da Venda]])</f>
        <v>2020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43990</v>
      </c>
      <c r="C356" s="3">
        <v>86657720102</v>
      </c>
      <c r="D356" s="4">
        <v>395</v>
      </c>
      <c r="E356" s="2">
        <v>44050</v>
      </c>
      <c r="F356" s="2">
        <v>44050</v>
      </c>
      <c r="G356" s="5" t="s">
        <v>8</v>
      </c>
      <c r="H3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2020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43991</v>
      </c>
      <c r="C357" s="3">
        <v>86657720204</v>
      </c>
      <c r="D357" s="4">
        <v>1476</v>
      </c>
      <c r="E357" s="2">
        <v>43991</v>
      </c>
      <c r="F357" s="2">
        <v>43991</v>
      </c>
      <c r="G357" s="5" t="s">
        <v>7</v>
      </c>
      <c r="H3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2020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43991</v>
      </c>
      <c r="C358" s="3">
        <v>86657720080</v>
      </c>
      <c r="D358" s="4">
        <v>454</v>
      </c>
      <c r="E358" s="2">
        <v>44051</v>
      </c>
      <c r="F358" s="2">
        <v>44051</v>
      </c>
      <c r="G358" s="5" t="s">
        <v>7</v>
      </c>
      <c r="H3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2020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43991</v>
      </c>
      <c r="C359" s="3">
        <v>86657720153</v>
      </c>
      <c r="D359" s="4">
        <v>1127</v>
      </c>
      <c r="E359" s="2">
        <v>44081</v>
      </c>
      <c r="F359" s="2">
        <v>44081</v>
      </c>
      <c r="G359" s="5" t="s">
        <v>9</v>
      </c>
      <c r="H3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2020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43992</v>
      </c>
      <c r="C360" s="3">
        <v>86657720100</v>
      </c>
      <c r="D360" s="4">
        <v>692</v>
      </c>
      <c r="E360" s="2">
        <v>44052</v>
      </c>
      <c r="F360" s="2">
        <v>44068</v>
      </c>
      <c r="G360" s="5" t="s">
        <v>9</v>
      </c>
      <c r="H3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0" s="9">
        <f>MONTH(TabVendas[[#This Row],[Data da Venda]])</f>
        <v>6</v>
      </c>
      <c r="J360" s="9">
        <f>YEAR(TabVendas[[#This Row],[Data da Venda]])</f>
        <v>2020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43993</v>
      </c>
      <c r="C361" s="3">
        <v>86657720130</v>
      </c>
      <c r="D361" s="4">
        <v>797</v>
      </c>
      <c r="E361" s="2">
        <v>43993</v>
      </c>
      <c r="F361" s="2">
        <v>43993</v>
      </c>
      <c r="G361" s="5" t="s">
        <v>8</v>
      </c>
      <c r="H3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2020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43994</v>
      </c>
      <c r="C362" s="3">
        <v>86657720205</v>
      </c>
      <c r="D362" s="4">
        <v>529</v>
      </c>
      <c r="E362" s="2">
        <v>43994</v>
      </c>
      <c r="F362" s="2">
        <v>43994</v>
      </c>
      <c r="G362" s="5" t="s">
        <v>8</v>
      </c>
      <c r="H3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2020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43994</v>
      </c>
      <c r="C363" s="3">
        <v>86657720170</v>
      </c>
      <c r="D363" s="4">
        <v>905</v>
      </c>
      <c r="E363" s="2">
        <v>44024</v>
      </c>
      <c r="F363" s="2">
        <v>44051</v>
      </c>
      <c r="G363" s="5" t="s">
        <v>9</v>
      </c>
      <c r="H3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3" s="9">
        <f>MONTH(TabVendas[[#This Row],[Data da Venda]])</f>
        <v>6</v>
      </c>
      <c r="J363" s="9">
        <f>YEAR(TabVendas[[#This Row],[Data da Venda]])</f>
        <v>2020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43994</v>
      </c>
      <c r="C364" s="3">
        <v>86657720116</v>
      </c>
      <c r="D364" s="4">
        <v>389</v>
      </c>
      <c r="E364" s="2">
        <v>44084</v>
      </c>
      <c r="F364" s="2">
        <v>44084</v>
      </c>
      <c r="G364" s="5" t="s">
        <v>8</v>
      </c>
      <c r="H3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2020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43995</v>
      </c>
      <c r="C365" s="3">
        <v>86657720134</v>
      </c>
      <c r="D365" s="4">
        <v>1215</v>
      </c>
      <c r="E365" s="2">
        <v>43995</v>
      </c>
      <c r="F365" s="2">
        <v>44010</v>
      </c>
      <c r="G365" s="5" t="s">
        <v>8</v>
      </c>
      <c r="H3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5" s="9">
        <f>MONTH(TabVendas[[#This Row],[Data da Venda]])</f>
        <v>6</v>
      </c>
      <c r="J365" s="9">
        <f>YEAR(TabVendas[[#This Row],[Data da Venda]])</f>
        <v>2020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43995</v>
      </c>
      <c r="C366" s="3">
        <v>86657720211</v>
      </c>
      <c r="D366" s="4">
        <v>199</v>
      </c>
      <c r="E366" s="2">
        <v>43995</v>
      </c>
      <c r="F366" s="2">
        <v>44009</v>
      </c>
      <c r="G366" s="5" t="s">
        <v>8</v>
      </c>
      <c r="H3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6" s="9">
        <f>MONTH(TabVendas[[#This Row],[Data da Venda]])</f>
        <v>6</v>
      </c>
      <c r="J366" s="9">
        <f>YEAR(TabVendas[[#This Row],[Data da Venda]])</f>
        <v>2020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43995</v>
      </c>
      <c r="C367" s="3">
        <v>86657720131</v>
      </c>
      <c r="D367" s="4">
        <v>66</v>
      </c>
      <c r="E367" s="2">
        <v>44025</v>
      </c>
      <c r="F367" s="2">
        <v>44025</v>
      </c>
      <c r="G367" s="5" t="s">
        <v>9</v>
      </c>
      <c r="H3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2020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43995</v>
      </c>
      <c r="C368" s="3">
        <v>86657720091</v>
      </c>
      <c r="D368" s="4">
        <v>59</v>
      </c>
      <c r="E368" s="2">
        <v>44085</v>
      </c>
      <c r="F368" s="2">
        <v>44085</v>
      </c>
      <c r="G368" s="5" t="s">
        <v>8</v>
      </c>
      <c r="H3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2020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43996</v>
      </c>
      <c r="C369" s="3">
        <v>86657720086</v>
      </c>
      <c r="D369" s="4">
        <v>641</v>
      </c>
      <c r="E369" s="2">
        <v>43996</v>
      </c>
      <c r="F369" s="2">
        <v>44025</v>
      </c>
      <c r="G369" s="5" t="s">
        <v>8</v>
      </c>
      <c r="H3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9" s="9">
        <f>MONTH(TabVendas[[#This Row],[Data da Venda]])</f>
        <v>6</v>
      </c>
      <c r="J369" s="9">
        <f>YEAR(TabVendas[[#This Row],[Data da Venda]])</f>
        <v>2020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43996</v>
      </c>
      <c r="C370" s="3">
        <v>86657720096</v>
      </c>
      <c r="D370" s="4">
        <v>489</v>
      </c>
      <c r="E370" s="2">
        <v>43996</v>
      </c>
      <c r="F370" s="2">
        <v>43996</v>
      </c>
      <c r="G370" s="5" t="s">
        <v>8</v>
      </c>
      <c r="H3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2020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43996</v>
      </c>
      <c r="C371" s="3">
        <v>86657720174</v>
      </c>
      <c r="D371" s="4">
        <v>1264</v>
      </c>
      <c r="E371" s="2">
        <v>43996</v>
      </c>
      <c r="F371" s="2">
        <v>43996</v>
      </c>
      <c r="G371" s="5" t="s">
        <v>9</v>
      </c>
      <c r="H3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2020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43997</v>
      </c>
      <c r="C372" s="3">
        <v>86657720138</v>
      </c>
      <c r="D372" s="4">
        <v>983</v>
      </c>
      <c r="E372" s="2">
        <v>43997</v>
      </c>
      <c r="F372" s="2">
        <v>43997</v>
      </c>
      <c r="G372" s="5" t="s">
        <v>7</v>
      </c>
      <c r="H3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2020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43997</v>
      </c>
      <c r="C373" s="3">
        <v>86657720209</v>
      </c>
      <c r="D373" s="4">
        <v>930</v>
      </c>
      <c r="E373" s="2">
        <v>44057</v>
      </c>
      <c r="F373" s="2">
        <v>44057</v>
      </c>
      <c r="G373" s="5" t="s">
        <v>8</v>
      </c>
      <c r="H3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2020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43998</v>
      </c>
      <c r="C374" s="3">
        <v>86657720124</v>
      </c>
      <c r="D374" s="4">
        <v>536</v>
      </c>
      <c r="E374" s="2">
        <v>43998</v>
      </c>
      <c r="F374" s="2">
        <v>43998</v>
      </c>
      <c r="G374" s="5" t="s">
        <v>9</v>
      </c>
      <c r="H3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2020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43998</v>
      </c>
      <c r="C375" s="3">
        <v>86657720153</v>
      </c>
      <c r="D375" s="4">
        <v>1138</v>
      </c>
      <c r="E375" s="2">
        <v>44028</v>
      </c>
      <c r="F375" s="2">
        <v>44028</v>
      </c>
      <c r="G375" s="5" t="s">
        <v>7</v>
      </c>
      <c r="H3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2020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44000</v>
      </c>
      <c r="C376" s="3">
        <v>86657720214</v>
      </c>
      <c r="D376" s="4">
        <v>784</v>
      </c>
      <c r="E376" s="2">
        <v>44000</v>
      </c>
      <c r="F376" s="2">
        <v>44000</v>
      </c>
      <c r="G376" s="5" t="s">
        <v>9</v>
      </c>
      <c r="H3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2020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44000</v>
      </c>
      <c r="C377" s="3">
        <v>86657720100</v>
      </c>
      <c r="D377" s="4">
        <v>1221</v>
      </c>
      <c r="E377" s="2">
        <v>44090</v>
      </c>
      <c r="F377" s="2">
        <v>44112</v>
      </c>
      <c r="G377" s="5" t="s">
        <v>8</v>
      </c>
      <c r="H3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7" s="9">
        <f>MONTH(TabVendas[[#This Row],[Data da Venda]])</f>
        <v>6</v>
      </c>
      <c r="J377" s="9">
        <f>YEAR(TabVendas[[#This Row],[Data da Venda]])</f>
        <v>2020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44002</v>
      </c>
      <c r="C378" s="3">
        <v>86657720127</v>
      </c>
      <c r="D378" s="4">
        <v>1175</v>
      </c>
      <c r="E378" s="2">
        <v>44032</v>
      </c>
      <c r="F378" s="2">
        <v>44040</v>
      </c>
      <c r="G378" s="5" t="s">
        <v>9</v>
      </c>
      <c r="H3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8" s="9">
        <f>MONTH(TabVendas[[#This Row],[Data da Venda]])</f>
        <v>6</v>
      </c>
      <c r="J378" s="9">
        <f>YEAR(TabVendas[[#This Row],[Data da Venda]])</f>
        <v>2020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44002</v>
      </c>
      <c r="C379" s="3">
        <v>86657720182</v>
      </c>
      <c r="D379" s="4">
        <v>992</v>
      </c>
      <c r="E379" s="2">
        <v>44032</v>
      </c>
      <c r="F379" s="2">
        <v>44054</v>
      </c>
      <c r="G379" s="5" t="s">
        <v>8</v>
      </c>
      <c r="H3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9" s="9">
        <f>MONTH(TabVendas[[#This Row],[Data da Venda]])</f>
        <v>6</v>
      </c>
      <c r="J379" s="9">
        <f>YEAR(TabVendas[[#This Row],[Data da Venda]])</f>
        <v>2020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44003</v>
      </c>
      <c r="C380" s="3">
        <v>86657720126</v>
      </c>
      <c r="D380" s="4">
        <v>428</v>
      </c>
      <c r="E380" s="2">
        <v>44033</v>
      </c>
      <c r="F380" s="2">
        <v>44033</v>
      </c>
      <c r="G380" s="5" t="s">
        <v>7</v>
      </c>
      <c r="H3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2020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44003</v>
      </c>
      <c r="C381" s="3">
        <v>86657720249</v>
      </c>
      <c r="D381" s="4">
        <v>180</v>
      </c>
      <c r="E381" s="2">
        <v>44063</v>
      </c>
      <c r="F381" s="2">
        <v>44063</v>
      </c>
      <c r="G381" s="5" t="s">
        <v>8</v>
      </c>
      <c r="H3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2020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44004</v>
      </c>
      <c r="C382" s="3">
        <v>86657720205</v>
      </c>
      <c r="D382" s="4">
        <v>1478</v>
      </c>
      <c r="E382" s="2">
        <v>44034</v>
      </c>
      <c r="F382" s="2">
        <v>44054</v>
      </c>
      <c r="G382" s="5" t="s">
        <v>7</v>
      </c>
      <c r="H3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2" s="9">
        <f>MONTH(TabVendas[[#This Row],[Data da Venda]])</f>
        <v>6</v>
      </c>
      <c r="J382" s="9">
        <f>YEAR(TabVendas[[#This Row],[Data da Venda]])</f>
        <v>2020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44004</v>
      </c>
      <c r="C383" s="3">
        <v>86657720238</v>
      </c>
      <c r="D383" s="4">
        <v>631</v>
      </c>
      <c r="E383" s="2">
        <v>44034</v>
      </c>
      <c r="F383" s="2">
        <v>44072</v>
      </c>
      <c r="G383" s="5" t="s">
        <v>8</v>
      </c>
      <c r="H3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3" s="9">
        <f>MONTH(TabVendas[[#This Row],[Data da Venda]])</f>
        <v>6</v>
      </c>
      <c r="J383" s="9">
        <f>YEAR(TabVendas[[#This Row],[Data da Venda]])</f>
        <v>2020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44005</v>
      </c>
      <c r="C384" s="3">
        <v>86657720160</v>
      </c>
      <c r="D384" s="4">
        <v>1166</v>
      </c>
      <c r="E384" s="2">
        <v>44035</v>
      </c>
      <c r="F384" s="2">
        <v>44035</v>
      </c>
      <c r="G384" s="5" t="s">
        <v>9</v>
      </c>
      <c r="H3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2020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44008</v>
      </c>
      <c r="C385" s="3">
        <v>86657720064</v>
      </c>
      <c r="D385" s="4">
        <v>343</v>
      </c>
      <c r="E385" s="2">
        <v>44038</v>
      </c>
      <c r="F385" s="2">
        <v>44038</v>
      </c>
      <c r="G385" s="5" t="s">
        <v>7</v>
      </c>
      <c r="H3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2020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44009</v>
      </c>
      <c r="C386" s="3">
        <v>86657720061</v>
      </c>
      <c r="D386" s="4">
        <v>1284</v>
      </c>
      <c r="E386" s="2">
        <v>44009</v>
      </c>
      <c r="F386" s="2">
        <v>44009</v>
      </c>
      <c r="G386" s="5" t="s">
        <v>8</v>
      </c>
      <c r="H3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2020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44009</v>
      </c>
      <c r="C387" s="3">
        <v>86657720218</v>
      </c>
      <c r="D387" s="4">
        <v>89</v>
      </c>
      <c r="E387" s="2">
        <v>44069</v>
      </c>
      <c r="F387" s="2">
        <v>44069</v>
      </c>
      <c r="G387" s="5" t="s">
        <v>8</v>
      </c>
      <c r="H3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2020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44010</v>
      </c>
      <c r="C388" s="3">
        <v>86657720125</v>
      </c>
      <c r="D388" s="4">
        <v>415</v>
      </c>
      <c r="E388" s="2">
        <v>44010</v>
      </c>
      <c r="F388" s="2">
        <v>44010</v>
      </c>
      <c r="G388" s="5" t="s">
        <v>9</v>
      </c>
      <c r="H3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2020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44011</v>
      </c>
      <c r="C389" s="3">
        <v>86657720240</v>
      </c>
      <c r="D389" s="4">
        <v>1355</v>
      </c>
      <c r="E389" s="2">
        <v>44071</v>
      </c>
      <c r="F389" s="2">
        <v>44071</v>
      </c>
      <c r="G389" s="5" t="s">
        <v>8</v>
      </c>
      <c r="H3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2020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44013</v>
      </c>
      <c r="C390" s="3">
        <v>86657720119</v>
      </c>
      <c r="D390" s="4">
        <v>1483</v>
      </c>
      <c r="E390" s="2">
        <v>44013</v>
      </c>
      <c r="F390" s="2">
        <v>44013</v>
      </c>
      <c r="G390" s="5" t="s">
        <v>9</v>
      </c>
      <c r="H3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2020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44013</v>
      </c>
      <c r="C391" s="3">
        <v>86657720214</v>
      </c>
      <c r="D391" s="4">
        <v>871</v>
      </c>
      <c r="E391" s="2">
        <v>44013</v>
      </c>
      <c r="F391" s="2">
        <v>44013</v>
      </c>
      <c r="G391" s="5" t="s">
        <v>9</v>
      </c>
      <c r="H3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2020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44013</v>
      </c>
      <c r="C392" s="3">
        <v>86657720183</v>
      </c>
      <c r="D392" s="4">
        <v>482</v>
      </c>
      <c r="E392" s="2">
        <v>44073</v>
      </c>
      <c r="F392" s="2">
        <v>44109</v>
      </c>
      <c r="G392" s="5" t="s">
        <v>8</v>
      </c>
      <c r="H3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2" s="9">
        <f>MONTH(TabVendas[[#This Row],[Data da Venda]])</f>
        <v>7</v>
      </c>
      <c r="J392" s="9">
        <f>YEAR(TabVendas[[#This Row],[Data da Venda]])</f>
        <v>2020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44013</v>
      </c>
      <c r="C393" s="3">
        <v>86657720087</v>
      </c>
      <c r="D393" s="4">
        <v>1143</v>
      </c>
      <c r="E393" s="2">
        <v>44103</v>
      </c>
      <c r="F393" s="2">
        <v>44103</v>
      </c>
      <c r="G393" s="5" t="s">
        <v>8</v>
      </c>
      <c r="H3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2020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44013</v>
      </c>
      <c r="C394" s="3">
        <v>86657720101</v>
      </c>
      <c r="D394" s="4">
        <v>296</v>
      </c>
      <c r="E394" s="2">
        <v>44103</v>
      </c>
      <c r="F394" s="2">
        <v>44137</v>
      </c>
      <c r="G394" s="5" t="s">
        <v>9</v>
      </c>
      <c r="H3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4" s="9">
        <f>MONTH(TabVendas[[#This Row],[Data da Venda]])</f>
        <v>7</v>
      </c>
      <c r="J394" s="9">
        <f>YEAR(TabVendas[[#This Row],[Data da Venda]])</f>
        <v>2020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44014</v>
      </c>
      <c r="C395" s="3">
        <v>86657720180</v>
      </c>
      <c r="D395" s="4">
        <v>93</v>
      </c>
      <c r="E395" s="2">
        <v>44014</v>
      </c>
      <c r="F395" s="2">
        <v>44014</v>
      </c>
      <c r="G395" s="5" t="s">
        <v>9</v>
      </c>
      <c r="H3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2020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44014</v>
      </c>
      <c r="C396" s="3">
        <v>86657720231</v>
      </c>
      <c r="D396" s="4">
        <v>521</v>
      </c>
      <c r="E396" s="2">
        <v>44014</v>
      </c>
      <c r="F396" s="2">
        <v>44050</v>
      </c>
      <c r="G396" s="5" t="s">
        <v>9</v>
      </c>
      <c r="H3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6" s="9">
        <f>MONTH(TabVendas[[#This Row],[Data da Venda]])</f>
        <v>7</v>
      </c>
      <c r="J396" s="9">
        <f>YEAR(TabVendas[[#This Row],[Data da Venda]])</f>
        <v>2020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44014</v>
      </c>
      <c r="C397" s="3">
        <v>86657720212</v>
      </c>
      <c r="D397" s="4">
        <v>554</v>
      </c>
      <c r="E397" s="2">
        <v>44104</v>
      </c>
      <c r="F397" s="2">
        <v>44104</v>
      </c>
      <c r="G397" s="5" t="s">
        <v>7</v>
      </c>
      <c r="H3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2020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44014</v>
      </c>
      <c r="C398" s="3">
        <v>86657720060</v>
      </c>
      <c r="D398" s="4">
        <v>1207</v>
      </c>
      <c r="E398" s="2">
        <v>44104</v>
      </c>
      <c r="F398" s="2">
        <v>44104</v>
      </c>
      <c r="G398" s="5" t="s">
        <v>8</v>
      </c>
      <c r="H3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2020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44015</v>
      </c>
      <c r="C399" s="3">
        <v>86657720210</v>
      </c>
      <c r="D399" s="4">
        <v>456</v>
      </c>
      <c r="E399" s="2">
        <v>44075</v>
      </c>
      <c r="F399" s="2">
        <v>44109</v>
      </c>
      <c r="G399" s="5" t="s">
        <v>8</v>
      </c>
      <c r="H3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9" s="9">
        <f>MONTH(TabVendas[[#This Row],[Data da Venda]])</f>
        <v>7</v>
      </c>
      <c r="J399" s="9">
        <f>YEAR(TabVendas[[#This Row],[Data da Venda]])</f>
        <v>2020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44016</v>
      </c>
      <c r="C400" s="3">
        <v>86657720213</v>
      </c>
      <c r="D400" s="4">
        <v>826</v>
      </c>
      <c r="E400" s="2">
        <v>44046</v>
      </c>
      <c r="F400" s="2">
        <v>44046</v>
      </c>
      <c r="G400" s="5" t="s">
        <v>9</v>
      </c>
      <c r="H4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2020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44016</v>
      </c>
      <c r="C401" s="3">
        <v>86657720204</v>
      </c>
      <c r="D401" s="4">
        <v>1058</v>
      </c>
      <c r="E401" s="2">
        <v>44076</v>
      </c>
      <c r="F401" s="2">
        <v>44083</v>
      </c>
      <c r="G401" s="5" t="s">
        <v>7</v>
      </c>
      <c r="H4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1" s="9">
        <f>MONTH(TabVendas[[#This Row],[Data da Venda]])</f>
        <v>7</v>
      </c>
      <c r="J401" s="9">
        <f>YEAR(TabVendas[[#This Row],[Data da Venda]])</f>
        <v>2020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44017</v>
      </c>
      <c r="C402" s="3">
        <v>86657720220</v>
      </c>
      <c r="D402" s="4">
        <v>1037</v>
      </c>
      <c r="E402" s="2">
        <v>44077</v>
      </c>
      <c r="F402" s="2">
        <v>44077</v>
      </c>
      <c r="G402" s="5" t="s">
        <v>8</v>
      </c>
      <c r="H4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2020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44017</v>
      </c>
      <c r="C403" s="3">
        <v>86657720156</v>
      </c>
      <c r="D403" s="4">
        <v>883</v>
      </c>
      <c r="E403" s="2">
        <v>44107</v>
      </c>
      <c r="F403" s="2">
        <v>44107</v>
      </c>
      <c r="G403" s="5" t="s">
        <v>8</v>
      </c>
      <c r="H4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2020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44018</v>
      </c>
      <c r="C404" s="3">
        <v>86657720256</v>
      </c>
      <c r="D404" s="4">
        <v>1354</v>
      </c>
      <c r="E404" s="2">
        <v>44018</v>
      </c>
      <c r="F404" s="2">
        <v>44029</v>
      </c>
      <c r="G404" s="5" t="s">
        <v>8</v>
      </c>
      <c r="H4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4" s="9">
        <f>MONTH(TabVendas[[#This Row],[Data da Venda]])</f>
        <v>7</v>
      </c>
      <c r="J404" s="9">
        <f>YEAR(TabVendas[[#This Row],[Data da Venda]])</f>
        <v>2020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44018</v>
      </c>
      <c r="C405" s="3">
        <v>86657720061</v>
      </c>
      <c r="D405" s="4">
        <v>730</v>
      </c>
      <c r="E405" s="2">
        <v>44048</v>
      </c>
      <c r="F405" s="2">
        <v>44077</v>
      </c>
      <c r="G405" s="5" t="s">
        <v>9</v>
      </c>
      <c r="H4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5" s="9">
        <f>MONTH(TabVendas[[#This Row],[Data da Venda]])</f>
        <v>7</v>
      </c>
      <c r="J405" s="9">
        <f>YEAR(TabVendas[[#This Row],[Data da Venda]])</f>
        <v>2020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44018</v>
      </c>
      <c r="C406" s="3">
        <v>86657720114</v>
      </c>
      <c r="D406" s="4">
        <v>875</v>
      </c>
      <c r="E406" s="2">
        <v>44078</v>
      </c>
      <c r="F406" s="2">
        <v>44103</v>
      </c>
      <c r="G406" s="5" t="s">
        <v>8</v>
      </c>
      <c r="H4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6" s="9">
        <f>MONTH(TabVendas[[#This Row],[Data da Venda]])</f>
        <v>7</v>
      </c>
      <c r="J406" s="9">
        <f>YEAR(TabVendas[[#This Row],[Data da Venda]])</f>
        <v>2020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44018</v>
      </c>
      <c r="C407" s="3">
        <v>86657720056</v>
      </c>
      <c r="D407" s="4">
        <v>1268</v>
      </c>
      <c r="E407" s="2">
        <v>44108</v>
      </c>
      <c r="F407" s="2">
        <v>44108</v>
      </c>
      <c r="G407" s="5" t="s">
        <v>8</v>
      </c>
      <c r="H4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2020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44019</v>
      </c>
      <c r="C408" s="3">
        <v>86657720164</v>
      </c>
      <c r="D408" s="4">
        <v>1393</v>
      </c>
      <c r="E408" s="2">
        <v>44019</v>
      </c>
      <c r="F408" s="2">
        <v>44019</v>
      </c>
      <c r="G408" s="5" t="s">
        <v>9</v>
      </c>
      <c r="H4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2020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44019</v>
      </c>
      <c r="C409" s="3">
        <v>86657720177</v>
      </c>
      <c r="D409" s="4">
        <v>1059</v>
      </c>
      <c r="E409" s="2">
        <v>44079</v>
      </c>
      <c r="F409" s="2">
        <v>44116</v>
      </c>
      <c r="G409" s="5" t="s">
        <v>7</v>
      </c>
      <c r="H4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9" s="9">
        <f>MONTH(TabVendas[[#This Row],[Data da Venda]])</f>
        <v>7</v>
      </c>
      <c r="J409" s="9">
        <f>YEAR(TabVendas[[#This Row],[Data da Venda]])</f>
        <v>2020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44020</v>
      </c>
      <c r="C410" s="3">
        <v>86657720169</v>
      </c>
      <c r="D410" s="4">
        <v>1397</v>
      </c>
      <c r="E410" s="2">
        <v>44020</v>
      </c>
      <c r="F410" s="2">
        <v>44054</v>
      </c>
      <c r="G410" s="5" t="s">
        <v>9</v>
      </c>
      <c r="H4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0" s="9">
        <f>MONTH(TabVendas[[#This Row],[Data da Venda]])</f>
        <v>7</v>
      </c>
      <c r="J410" s="9">
        <f>YEAR(TabVendas[[#This Row],[Data da Venda]])</f>
        <v>2020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44020</v>
      </c>
      <c r="C411" s="3">
        <v>86657720182</v>
      </c>
      <c r="D411" s="4">
        <v>69</v>
      </c>
      <c r="E411" s="2">
        <v>44050</v>
      </c>
      <c r="F411" s="2">
        <v>44050</v>
      </c>
      <c r="G411" s="5" t="s">
        <v>9</v>
      </c>
      <c r="H4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2020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44020</v>
      </c>
      <c r="C412" s="3">
        <v>86657720161</v>
      </c>
      <c r="D412" s="4">
        <v>953</v>
      </c>
      <c r="E412" s="2">
        <v>44080</v>
      </c>
      <c r="F412" s="2">
        <v>44080</v>
      </c>
      <c r="G412" s="5" t="s">
        <v>8</v>
      </c>
      <c r="H4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2020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44020</v>
      </c>
      <c r="C413" s="3">
        <v>86657720161</v>
      </c>
      <c r="D413" s="4">
        <v>1012</v>
      </c>
      <c r="E413" s="2">
        <v>44080</v>
      </c>
      <c r="F413" s="2">
        <v>44080</v>
      </c>
      <c r="G413" s="5" t="s">
        <v>9</v>
      </c>
      <c r="H4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2020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44020</v>
      </c>
      <c r="C414" s="3">
        <v>86657720174</v>
      </c>
      <c r="D414" s="4">
        <v>788</v>
      </c>
      <c r="E414" s="2">
        <v>44080</v>
      </c>
      <c r="F414" s="2">
        <v>44080</v>
      </c>
      <c r="G414" s="5" t="s">
        <v>7</v>
      </c>
      <c r="H4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2020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44021</v>
      </c>
      <c r="C415" s="3">
        <v>86657720071</v>
      </c>
      <c r="D415" s="4">
        <v>1125</v>
      </c>
      <c r="E415" s="2">
        <v>44051</v>
      </c>
      <c r="F415" s="2">
        <v>44051</v>
      </c>
      <c r="G415" s="5" t="s">
        <v>9</v>
      </c>
      <c r="H4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2020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44021</v>
      </c>
      <c r="C416" s="3">
        <v>86657720121</v>
      </c>
      <c r="D416" s="4">
        <v>450</v>
      </c>
      <c r="E416" s="2">
        <v>44081</v>
      </c>
      <c r="F416" s="2">
        <v>44081</v>
      </c>
      <c r="G416" s="5" t="s">
        <v>7</v>
      </c>
      <c r="H4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2020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44022</v>
      </c>
      <c r="C417" s="3">
        <v>86657720236</v>
      </c>
      <c r="D417" s="4">
        <v>243</v>
      </c>
      <c r="E417" s="2">
        <v>44112</v>
      </c>
      <c r="F417" s="2">
        <v>44112</v>
      </c>
      <c r="G417" s="5" t="s">
        <v>9</v>
      </c>
      <c r="H4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2020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44023</v>
      </c>
      <c r="C418" s="3">
        <v>86657720119</v>
      </c>
      <c r="D418" s="4">
        <v>788</v>
      </c>
      <c r="E418" s="2">
        <v>44023</v>
      </c>
      <c r="F418" s="2">
        <v>44023</v>
      </c>
      <c r="G418" s="5" t="s">
        <v>8</v>
      </c>
      <c r="H4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2020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44023</v>
      </c>
      <c r="C419" s="3">
        <v>86657720150</v>
      </c>
      <c r="D419" s="4">
        <v>1395</v>
      </c>
      <c r="E419" s="2">
        <v>44053</v>
      </c>
      <c r="F419" s="2">
        <v>44087</v>
      </c>
      <c r="G419" s="5" t="s">
        <v>8</v>
      </c>
      <c r="H4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9" s="9">
        <f>MONTH(TabVendas[[#This Row],[Data da Venda]])</f>
        <v>7</v>
      </c>
      <c r="J419" s="9">
        <f>YEAR(TabVendas[[#This Row],[Data da Venda]])</f>
        <v>2020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44024</v>
      </c>
      <c r="C420" s="3">
        <v>86657720110</v>
      </c>
      <c r="D420" s="4">
        <v>759</v>
      </c>
      <c r="E420" s="2">
        <v>44054</v>
      </c>
      <c r="F420" s="2">
        <v>44054</v>
      </c>
      <c r="G420" s="5" t="s">
        <v>8</v>
      </c>
      <c r="H4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2020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44024</v>
      </c>
      <c r="C421" s="3">
        <v>86657720218</v>
      </c>
      <c r="D421" s="4">
        <v>637</v>
      </c>
      <c r="E421" s="2">
        <v>44084</v>
      </c>
      <c r="F421" s="2">
        <v>44099</v>
      </c>
      <c r="G421" s="5" t="s">
        <v>8</v>
      </c>
      <c r="H4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1" s="9">
        <f>MONTH(TabVendas[[#This Row],[Data da Venda]])</f>
        <v>7</v>
      </c>
      <c r="J421" s="9">
        <f>YEAR(TabVendas[[#This Row],[Data da Venda]])</f>
        <v>2020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44025</v>
      </c>
      <c r="C422" s="3">
        <v>86657720111</v>
      </c>
      <c r="D422" s="4">
        <v>889</v>
      </c>
      <c r="E422" s="2">
        <v>44025</v>
      </c>
      <c r="F422" s="2">
        <v>44025</v>
      </c>
      <c r="G422" s="5" t="s">
        <v>9</v>
      </c>
      <c r="H4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2020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44025</v>
      </c>
      <c r="C423" s="3">
        <v>86657720250</v>
      </c>
      <c r="D423" s="4">
        <v>854</v>
      </c>
      <c r="E423" s="2">
        <v>44055</v>
      </c>
      <c r="F423" s="2">
        <v>44055</v>
      </c>
      <c r="G423" s="5" t="s">
        <v>8</v>
      </c>
      <c r="H4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2020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44026</v>
      </c>
      <c r="C424" s="3">
        <v>86657720075</v>
      </c>
      <c r="D424" s="4">
        <v>1221</v>
      </c>
      <c r="E424" s="2">
        <v>44026</v>
      </c>
      <c r="F424" s="2">
        <v>44026</v>
      </c>
      <c r="G424" s="5" t="s">
        <v>8</v>
      </c>
      <c r="H4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2020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44027</v>
      </c>
      <c r="C425" s="3">
        <v>86657720210</v>
      </c>
      <c r="D425" s="4">
        <v>871</v>
      </c>
      <c r="E425" s="2">
        <v>44027</v>
      </c>
      <c r="F425" s="2">
        <v>44027</v>
      </c>
      <c r="G425" s="5" t="s">
        <v>8</v>
      </c>
      <c r="H4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2020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44027</v>
      </c>
      <c r="C426" s="3">
        <v>86657720119</v>
      </c>
      <c r="D426" s="4">
        <v>113</v>
      </c>
      <c r="E426" s="2">
        <v>44027</v>
      </c>
      <c r="F426" s="2">
        <v>44027</v>
      </c>
      <c r="G426" s="5" t="s">
        <v>8</v>
      </c>
      <c r="H4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2020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44027</v>
      </c>
      <c r="C427" s="3">
        <v>86657720151</v>
      </c>
      <c r="D427" s="4">
        <v>233</v>
      </c>
      <c r="E427" s="2">
        <v>44087</v>
      </c>
      <c r="F427" s="2">
        <v>44087</v>
      </c>
      <c r="G427" s="5" t="s">
        <v>8</v>
      </c>
      <c r="H4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2020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44028</v>
      </c>
      <c r="C428" s="3">
        <v>86657720234</v>
      </c>
      <c r="D428" s="4">
        <v>1457</v>
      </c>
      <c r="E428" s="2">
        <v>44058</v>
      </c>
      <c r="F428" s="2">
        <v>44094</v>
      </c>
      <c r="G428" s="5" t="s">
        <v>8</v>
      </c>
      <c r="H4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8" s="9">
        <f>MONTH(TabVendas[[#This Row],[Data da Venda]])</f>
        <v>7</v>
      </c>
      <c r="J428" s="9">
        <f>YEAR(TabVendas[[#This Row],[Data da Venda]])</f>
        <v>2020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44028</v>
      </c>
      <c r="C429" s="3">
        <v>86657720186</v>
      </c>
      <c r="D429" s="4">
        <v>964</v>
      </c>
      <c r="E429" s="2">
        <v>44058</v>
      </c>
      <c r="F429" s="2">
        <v>44058</v>
      </c>
      <c r="G429" s="5" t="s">
        <v>8</v>
      </c>
      <c r="H4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2020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44028</v>
      </c>
      <c r="C430" s="3">
        <v>86657720256</v>
      </c>
      <c r="D430" s="4">
        <v>1401</v>
      </c>
      <c r="E430" s="2">
        <v>44088</v>
      </c>
      <c r="F430" s="2">
        <v>44088</v>
      </c>
      <c r="G430" s="5" t="s">
        <v>9</v>
      </c>
      <c r="H4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2020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44029</v>
      </c>
      <c r="C431" s="3">
        <v>86657720184</v>
      </c>
      <c r="D431" s="4">
        <v>997</v>
      </c>
      <c r="E431" s="2">
        <v>44029</v>
      </c>
      <c r="F431" s="2">
        <v>44029</v>
      </c>
      <c r="G431" s="5" t="s">
        <v>8</v>
      </c>
      <c r="H4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2020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44029</v>
      </c>
      <c r="C432" s="3">
        <v>86657720088</v>
      </c>
      <c r="D432" s="4">
        <v>1190</v>
      </c>
      <c r="E432" s="2">
        <v>44059</v>
      </c>
      <c r="F432" s="2">
        <v>44059</v>
      </c>
      <c r="G432" s="5" t="s">
        <v>9</v>
      </c>
      <c r="H4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2020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44030</v>
      </c>
      <c r="C433" s="3">
        <v>86657720146</v>
      </c>
      <c r="D433" s="4">
        <v>651</v>
      </c>
      <c r="E433" s="2">
        <v>44060</v>
      </c>
      <c r="F433" s="2">
        <v>44092</v>
      </c>
      <c r="G433" s="5" t="s">
        <v>8</v>
      </c>
      <c r="H4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3" s="9">
        <f>MONTH(TabVendas[[#This Row],[Data da Venda]])</f>
        <v>7</v>
      </c>
      <c r="J433" s="9">
        <f>YEAR(TabVendas[[#This Row],[Data da Venda]])</f>
        <v>2020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44030</v>
      </c>
      <c r="C434" s="3">
        <v>86657720184</v>
      </c>
      <c r="D434" s="4">
        <v>906</v>
      </c>
      <c r="E434" s="2">
        <v>44090</v>
      </c>
      <c r="F434" s="2">
        <v>44090</v>
      </c>
      <c r="G434" s="5" t="s">
        <v>9</v>
      </c>
      <c r="H4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2020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44030</v>
      </c>
      <c r="C435" s="3">
        <v>86657720076</v>
      </c>
      <c r="D435" s="4">
        <v>57</v>
      </c>
      <c r="E435" s="2">
        <v>44120</v>
      </c>
      <c r="F435" s="2">
        <v>44120</v>
      </c>
      <c r="G435" s="5" t="s">
        <v>9</v>
      </c>
      <c r="H4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2020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44031</v>
      </c>
      <c r="C436" s="3">
        <v>86657720130</v>
      </c>
      <c r="D436" s="4">
        <v>1304</v>
      </c>
      <c r="E436" s="2">
        <v>44061</v>
      </c>
      <c r="F436" s="2">
        <v>44061</v>
      </c>
      <c r="G436" s="5" t="s">
        <v>9</v>
      </c>
      <c r="H4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2020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44031</v>
      </c>
      <c r="C437" s="3">
        <v>86657720129</v>
      </c>
      <c r="D437" s="4">
        <v>686</v>
      </c>
      <c r="E437" s="2">
        <v>44091</v>
      </c>
      <c r="F437" s="2">
        <v>44091</v>
      </c>
      <c r="G437" s="5" t="s">
        <v>9</v>
      </c>
      <c r="H4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2020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44033</v>
      </c>
      <c r="C438" s="3">
        <v>86657720157</v>
      </c>
      <c r="D438" s="4">
        <v>716</v>
      </c>
      <c r="E438" s="2">
        <v>44063</v>
      </c>
      <c r="F438" s="2">
        <v>44063</v>
      </c>
      <c r="G438" s="5" t="s">
        <v>7</v>
      </c>
      <c r="H4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2020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44033</v>
      </c>
      <c r="C439" s="3">
        <v>86657720095</v>
      </c>
      <c r="D439" s="4">
        <v>80</v>
      </c>
      <c r="E439" s="2">
        <v>44093</v>
      </c>
      <c r="F439" s="2">
        <v>44120</v>
      </c>
      <c r="G439" s="5" t="s">
        <v>9</v>
      </c>
      <c r="H4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9" s="9">
        <f>MONTH(TabVendas[[#This Row],[Data da Venda]])</f>
        <v>7</v>
      </c>
      <c r="J439" s="9">
        <f>YEAR(TabVendas[[#This Row],[Data da Venda]])</f>
        <v>2020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44034</v>
      </c>
      <c r="C440" s="3">
        <v>86657720104</v>
      </c>
      <c r="D440" s="4">
        <v>556</v>
      </c>
      <c r="E440" s="2">
        <v>44034</v>
      </c>
      <c r="F440" s="2">
        <v>44034</v>
      </c>
      <c r="G440" s="5" t="s">
        <v>7</v>
      </c>
      <c r="H4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2020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44034</v>
      </c>
      <c r="C441" s="3">
        <v>86657720173</v>
      </c>
      <c r="D441" s="4">
        <v>1063</v>
      </c>
      <c r="E441" s="2">
        <v>44034</v>
      </c>
      <c r="F441" s="2">
        <v>44034</v>
      </c>
      <c r="G441" s="5" t="s">
        <v>9</v>
      </c>
      <c r="H4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2020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44034</v>
      </c>
      <c r="C442" s="3">
        <v>86657720223</v>
      </c>
      <c r="D442" s="4">
        <v>264</v>
      </c>
      <c r="E442" s="2">
        <v>44094</v>
      </c>
      <c r="F442" s="2">
        <v>44103</v>
      </c>
      <c r="G442" s="5" t="s">
        <v>9</v>
      </c>
      <c r="H4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2" s="9">
        <f>MONTH(TabVendas[[#This Row],[Data da Venda]])</f>
        <v>7</v>
      </c>
      <c r="J442" s="9">
        <f>YEAR(TabVendas[[#This Row],[Data da Venda]])</f>
        <v>2020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44034</v>
      </c>
      <c r="C443" s="3">
        <v>86657720057</v>
      </c>
      <c r="D443" s="4">
        <v>268</v>
      </c>
      <c r="E443" s="2">
        <v>44094</v>
      </c>
      <c r="F443" s="2">
        <v>44094</v>
      </c>
      <c r="G443" s="5" t="s">
        <v>9</v>
      </c>
      <c r="H4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2020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44036</v>
      </c>
      <c r="C444" s="3">
        <v>86657720051</v>
      </c>
      <c r="D444" s="4">
        <v>116</v>
      </c>
      <c r="E444" s="2">
        <v>44036</v>
      </c>
      <c r="F444" s="2">
        <v>44036</v>
      </c>
      <c r="G444" s="5" t="s">
        <v>7</v>
      </c>
      <c r="H4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2020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44036</v>
      </c>
      <c r="C445" s="3">
        <v>86657720181</v>
      </c>
      <c r="D445" s="4">
        <v>440</v>
      </c>
      <c r="E445" s="2">
        <v>44066</v>
      </c>
      <c r="F445" s="2">
        <v>44093</v>
      </c>
      <c r="G445" s="5" t="s">
        <v>9</v>
      </c>
      <c r="H4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5" s="9">
        <f>MONTH(TabVendas[[#This Row],[Data da Venda]])</f>
        <v>7</v>
      </c>
      <c r="J445" s="9">
        <f>YEAR(TabVendas[[#This Row],[Data da Venda]])</f>
        <v>2020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44037</v>
      </c>
      <c r="C446" s="3">
        <v>86657720249</v>
      </c>
      <c r="D446" s="4">
        <v>927</v>
      </c>
      <c r="E446" s="2">
        <v>44127</v>
      </c>
      <c r="F446" s="2">
        <v>44127</v>
      </c>
      <c r="G446" s="5" t="s">
        <v>9</v>
      </c>
      <c r="H4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2020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44038</v>
      </c>
      <c r="C447" s="3">
        <v>86657720062</v>
      </c>
      <c r="D447" s="4">
        <v>1188</v>
      </c>
      <c r="E447" s="2">
        <v>44038</v>
      </c>
      <c r="F447" s="2">
        <v>44038</v>
      </c>
      <c r="G447" s="5" t="s">
        <v>7</v>
      </c>
      <c r="H4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2020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44038</v>
      </c>
      <c r="C448" s="3">
        <v>86657720207</v>
      </c>
      <c r="D448" s="4">
        <v>228</v>
      </c>
      <c r="E448" s="2">
        <v>44068</v>
      </c>
      <c r="F448" s="2">
        <v>44068</v>
      </c>
      <c r="G448" s="5" t="s">
        <v>9</v>
      </c>
      <c r="H4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2020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44039</v>
      </c>
      <c r="C449" s="3">
        <v>86657720147</v>
      </c>
      <c r="D449" s="4">
        <v>895</v>
      </c>
      <c r="E449" s="2">
        <v>44069</v>
      </c>
      <c r="F449" s="2">
        <v>44069</v>
      </c>
      <c r="G449" s="5" t="s">
        <v>8</v>
      </c>
      <c r="H4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2020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44039</v>
      </c>
      <c r="C450" s="3">
        <v>86657720161</v>
      </c>
      <c r="D450" s="4">
        <v>330</v>
      </c>
      <c r="E450" s="2">
        <v>44099</v>
      </c>
      <c r="F450" s="2">
        <v>44099</v>
      </c>
      <c r="G450" s="5" t="s">
        <v>8</v>
      </c>
      <c r="H4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2020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44040</v>
      </c>
      <c r="C451" s="3">
        <v>86657720214</v>
      </c>
      <c r="D451" s="4">
        <v>704</v>
      </c>
      <c r="E451" s="2">
        <v>44100</v>
      </c>
      <c r="F451" s="2">
        <v>44122</v>
      </c>
      <c r="G451" s="5" t="s">
        <v>8</v>
      </c>
      <c r="H4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1" s="9">
        <f>MONTH(TabVendas[[#This Row],[Data da Venda]])</f>
        <v>7</v>
      </c>
      <c r="J451" s="9">
        <f>YEAR(TabVendas[[#This Row],[Data da Venda]])</f>
        <v>2020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44040</v>
      </c>
      <c r="C452" s="3">
        <v>86657720105</v>
      </c>
      <c r="D452" s="4">
        <v>1383</v>
      </c>
      <c r="E452" s="2">
        <v>44100</v>
      </c>
      <c r="F452" s="2">
        <v>44100</v>
      </c>
      <c r="G452" s="5" t="s">
        <v>9</v>
      </c>
      <c r="H4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2020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44040</v>
      </c>
      <c r="C453" s="3">
        <v>86657720233</v>
      </c>
      <c r="D453" s="4">
        <v>588</v>
      </c>
      <c r="E453" s="2">
        <v>44130</v>
      </c>
      <c r="F453" s="2">
        <v>44130</v>
      </c>
      <c r="G453" s="5" t="s">
        <v>8</v>
      </c>
      <c r="H4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2020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44041</v>
      </c>
      <c r="C454" s="3">
        <v>86657720257</v>
      </c>
      <c r="D454" s="4">
        <v>1265</v>
      </c>
      <c r="E454" s="2">
        <v>44071</v>
      </c>
      <c r="F454" s="2">
        <v>44071</v>
      </c>
      <c r="G454" s="5" t="s">
        <v>8</v>
      </c>
      <c r="H4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2020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44041</v>
      </c>
      <c r="C455" s="3">
        <v>86657720242</v>
      </c>
      <c r="D455" s="4">
        <v>1168</v>
      </c>
      <c r="E455" s="2">
        <v>44071</v>
      </c>
      <c r="F455" s="2">
        <v>44102</v>
      </c>
      <c r="G455" s="5" t="s">
        <v>7</v>
      </c>
      <c r="H4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5" s="9">
        <f>MONTH(TabVendas[[#This Row],[Data da Venda]])</f>
        <v>7</v>
      </c>
      <c r="J455" s="9">
        <f>YEAR(TabVendas[[#This Row],[Data da Venda]])</f>
        <v>2020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44042</v>
      </c>
      <c r="C456" s="3">
        <v>86657720075</v>
      </c>
      <c r="D456" s="4">
        <v>372</v>
      </c>
      <c r="E456" s="2">
        <v>44042</v>
      </c>
      <c r="F456" s="2">
        <v>44042</v>
      </c>
      <c r="G456" s="5" t="s">
        <v>9</v>
      </c>
      <c r="H4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2020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44042</v>
      </c>
      <c r="C457" s="3">
        <v>86657720187</v>
      </c>
      <c r="D457" s="4">
        <v>53</v>
      </c>
      <c r="E457" s="2">
        <v>44072</v>
      </c>
      <c r="F457" s="2">
        <v>44072</v>
      </c>
      <c r="G457" s="5" t="s">
        <v>8</v>
      </c>
      <c r="H4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2020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44042</v>
      </c>
      <c r="C458" s="3">
        <v>86657720162</v>
      </c>
      <c r="D458" s="4">
        <v>79</v>
      </c>
      <c r="E458" s="2">
        <v>44102</v>
      </c>
      <c r="F458" s="2">
        <v>44119</v>
      </c>
      <c r="G458" s="5" t="s">
        <v>7</v>
      </c>
      <c r="H4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8" s="9">
        <f>MONTH(TabVendas[[#This Row],[Data da Venda]])</f>
        <v>7</v>
      </c>
      <c r="J458" s="9">
        <f>YEAR(TabVendas[[#This Row],[Data da Venda]])</f>
        <v>2020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44043</v>
      </c>
      <c r="C459" s="3">
        <v>86657720136</v>
      </c>
      <c r="D459" s="4">
        <v>536</v>
      </c>
      <c r="E459" s="2">
        <v>44043</v>
      </c>
      <c r="F459" s="2">
        <v>44043</v>
      </c>
      <c r="G459" s="5" t="s">
        <v>8</v>
      </c>
      <c r="H4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2020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44043</v>
      </c>
      <c r="C460" s="3">
        <v>86657720109</v>
      </c>
      <c r="D460" s="4">
        <v>251</v>
      </c>
      <c r="E460" s="2">
        <v>44073</v>
      </c>
      <c r="F460" s="2">
        <v>44073</v>
      </c>
      <c r="G460" s="5" t="s">
        <v>8</v>
      </c>
      <c r="H4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2020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44044</v>
      </c>
      <c r="C461" s="3">
        <v>86657720149</v>
      </c>
      <c r="D461" s="4">
        <v>414</v>
      </c>
      <c r="E461" s="2">
        <v>44044</v>
      </c>
      <c r="F461" s="2">
        <v>44073</v>
      </c>
      <c r="G461" s="5" t="s">
        <v>8</v>
      </c>
      <c r="H4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1" s="9">
        <f>MONTH(TabVendas[[#This Row],[Data da Venda]])</f>
        <v>8</v>
      </c>
      <c r="J461" s="9">
        <f>YEAR(TabVendas[[#This Row],[Data da Venda]])</f>
        <v>2020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44044</v>
      </c>
      <c r="C462" s="3">
        <v>86657720176</v>
      </c>
      <c r="D462" s="4">
        <v>264</v>
      </c>
      <c r="E462" s="2">
        <v>44074</v>
      </c>
      <c r="F462" s="2">
        <v>44074</v>
      </c>
      <c r="G462" s="5" t="s">
        <v>8</v>
      </c>
      <c r="H4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2020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44045</v>
      </c>
      <c r="C463" s="3">
        <v>86657720257</v>
      </c>
      <c r="D463" s="4">
        <v>223</v>
      </c>
      <c r="E463" s="2">
        <v>44045</v>
      </c>
      <c r="F463" s="2">
        <v>44045</v>
      </c>
      <c r="G463" s="5" t="s">
        <v>9</v>
      </c>
      <c r="H4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2020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44045</v>
      </c>
      <c r="C464" s="3">
        <v>86657720211</v>
      </c>
      <c r="D464" s="4">
        <v>803</v>
      </c>
      <c r="E464" s="2">
        <v>44105</v>
      </c>
      <c r="F464" s="2">
        <v>44128</v>
      </c>
      <c r="G464" s="5" t="s">
        <v>9</v>
      </c>
      <c r="H4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4" s="9">
        <f>MONTH(TabVendas[[#This Row],[Data da Venda]])</f>
        <v>8</v>
      </c>
      <c r="J464" s="9">
        <f>YEAR(TabVendas[[#This Row],[Data da Venda]])</f>
        <v>2020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44045</v>
      </c>
      <c r="C465" s="3">
        <v>86657720051</v>
      </c>
      <c r="D465" s="4">
        <v>425</v>
      </c>
      <c r="E465" s="2">
        <v>44105</v>
      </c>
      <c r="F465" s="2">
        <v>44105</v>
      </c>
      <c r="G465" s="5" t="s">
        <v>8</v>
      </c>
      <c r="H4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2020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44045</v>
      </c>
      <c r="C466" s="3">
        <v>86657720219</v>
      </c>
      <c r="D466" s="4">
        <v>1423</v>
      </c>
      <c r="E466" s="2">
        <v>44105</v>
      </c>
      <c r="F466" s="2">
        <v>44105</v>
      </c>
      <c r="G466" s="5" t="s">
        <v>9</v>
      </c>
      <c r="H4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2020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44046</v>
      </c>
      <c r="C467" s="3">
        <v>86657720166</v>
      </c>
      <c r="D467" s="4">
        <v>753</v>
      </c>
      <c r="E467" s="2">
        <v>44076</v>
      </c>
      <c r="F467" s="2">
        <v>44076</v>
      </c>
      <c r="G467" s="5" t="s">
        <v>9</v>
      </c>
      <c r="H4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2020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44047</v>
      </c>
      <c r="C468" s="3">
        <v>86657720159</v>
      </c>
      <c r="D468" s="4">
        <v>748</v>
      </c>
      <c r="E468" s="2">
        <v>44047</v>
      </c>
      <c r="F468" s="2">
        <v>44047</v>
      </c>
      <c r="G468" s="5" t="s">
        <v>8</v>
      </c>
      <c r="H4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2020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44047</v>
      </c>
      <c r="C469" s="3">
        <v>86657720103</v>
      </c>
      <c r="D469" s="4">
        <v>741</v>
      </c>
      <c r="E469" s="2">
        <v>44077</v>
      </c>
      <c r="F469" s="2">
        <v>44111</v>
      </c>
      <c r="G469" s="5" t="s">
        <v>8</v>
      </c>
      <c r="H4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9" s="9">
        <f>MONTH(TabVendas[[#This Row],[Data da Venda]])</f>
        <v>8</v>
      </c>
      <c r="J469" s="9">
        <f>YEAR(TabVendas[[#This Row],[Data da Venda]])</f>
        <v>2020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44047</v>
      </c>
      <c r="C470" s="3">
        <v>86657720175</v>
      </c>
      <c r="D470" s="4">
        <v>1348</v>
      </c>
      <c r="E470" s="2">
        <v>44077</v>
      </c>
      <c r="F470" s="2">
        <v>44116</v>
      </c>
      <c r="G470" s="5" t="s">
        <v>7</v>
      </c>
      <c r="H4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0" s="9">
        <f>MONTH(TabVendas[[#This Row],[Data da Venda]])</f>
        <v>8</v>
      </c>
      <c r="J470" s="9">
        <f>YEAR(TabVendas[[#This Row],[Data da Venda]])</f>
        <v>2020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44047</v>
      </c>
      <c r="C471" s="3">
        <v>86657720147</v>
      </c>
      <c r="D471" s="4">
        <v>655</v>
      </c>
      <c r="E471" s="2">
        <v>44107</v>
      </c>
      <c r="F471" s="2">
        <v>44107</v>
      </c>
      <c r="G471" s="5" t="s">
        <v>7</v>
      </c>
      <c r="H4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2020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44047</v>
      </c>
      <c r="C472" s="3">
        <v>86657720218</v>
      </c>
      <c r="D472" s="4">
        <v>411</v>
      </c>
      <c r="E472" s="2">
        <v>44137</v>
      </c>
      <c r="F472" s="2">
        <v>44137</v>
      </c>
      <c r="G472" s="5" t="s">
        <v>8</v>
      </c>
      <c r="H4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2020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44048</v>
      </c>
      <c r="C473" s="3">
        <v>86657720216</v>
      </c>
      <c r="D473" s="4">
        <v>1035</v>
      </c>
      <c r="E473" s="2">
        <v>44078</v>
      </c>
      <c r="F473" s="2">
        <v>44113</v>
      </c>
      <c r="G473" s="5" t="s">
        <v>9</v>
      </c>
      <c r="H4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3" s="9">
        <f>MONTH(TabVendas[[#This Row],[Data da Venda]])</f>
        <v>8</v>
      </c>
      <c r="J473" s="9">
        <f>YEAR(TabVendas[[#This Row],[Data da Venda]])</f>
        <v>2020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44048</v>
      </c>
      <c r="C474" s="3">
        <v>86657720211</v>
      </c>
      <c r="D474" s="4">
        <v>1407</v>
      </c>
      <c r="E474" s="2">
        <v>44078</v>
      </c>
      <c r="F474" s="2">
        <v>44078</v>
      </c>
      <c r="G474" s="5" t="s">
        <v>9</v>
      </c>
      <c r="H4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2020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44049</v>
      </c>
      <c r="C475" s="3">
        <v>86657720256</v>
      </c>
      <c r="D475" s="4">
        <v>771</v>
      </c>
      <c r="E475" s="2">
        <v>44049</v>
      </c>
      <c r="F475" s="2">
        <v>44049</v>
      </c>
      <c r="G475" s="5" t="s">
        <v>8</v>
      </c>
      <c r="H4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2020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44049</v>
      </c>
      <c r="C476" s="3">
        <v>86657720255</v>
      </c>
      <c r="D476" s="4">
        <v>672</v>
      </c>
      <c r="E476" s="2">
        <v>44139</v>
      </c>
      <c r="F476" s="2">
        <v>44139</v>
      </c>
      <c r="G476" s="5" t="s">
        <v>9</v>
      </c>
      <c r="H4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2020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44050</v>
      </c>
      <c r="C477" s="3">
        <v>86657720149</v>
      </c>
      <c r="D477" s="4">
        <v>766</v>
      </c>
      <c r="E477" s="2">
        <v>44110</v>
      </c>
      <c r="F477" s="2">
        <v>44131</v>
      </c>
      <c r="G477" s="5" t="s">
        <v>8</v>
      </c>
      <c r="H4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7" s="9">
        <f>MONTH(TabVendas[[#This Row],[Data da Venda]])</f>
        <v>8</v>
      </c>
      <c r="J477" s="9">
        <f>YEAR(TabVendas[[#This Row],[Data da Venda]])</f>
        <v>2020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44051</v>
      </c>
      <c r="C478" s="3">
        <v>86657720179</v>
      </c>
      <c r="D478" s="4">
        <v>689</v>
      </c>
      <c r="E478" s="2">
        <v>44111</v>
      </c>
      <c r="F478" s="2">
        <v>44111</v>
      </c>
      <c r="G478" s="5" t="s">
        <v>7</v>
      </c>
      <c r="H4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2020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44052</v>
      </c>
      <c r="C479" s="3">
        <v>86657720151</v>
      </c>
      <c r="D479" s="4">
        <v>358</v>
      </c>
      <c r="E479" s="2">
        <v>44052</v>
      </c>
      <c r="F479" s="2">
        <v>44083</v>
      </c>
      <c r="G479" s="5" t="s">
        <v>9</v>
      </c>
      <c r="H4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9" s="9">
        <f>MONTH(TabVendas[[#This Row],[Data da Venda]])</f>
        <v>8</v>
      </c>
      <c r="J479" s="9">
        <f>YEAR(TabVendas[[#This Row],[Data da Venda]])</f>
        <v>2020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44052</v>
      </c>
      <c r="C480" s="3">
        <v>86657720208</v>
      </c>
      <c r="D480" s="4">
        <v>1001</v>
      </c>
      <c r="E480" s="2">
        <v>44052</v>
      </c>
      <c r="F480" s="2">
        <v>44052</v>
      </c>
      <c r="G480" s="5" t="s">
        <v>7</v>
      </c>
      <c r="H4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2020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44052</v>
      </c>
      <c r="C481" s="3">
        <v>86657720228</v>
      </c>
      <c r="D481" s="4">
        <v>567</v>
      </c>
      <c r="E481" s="2">
        <v>44112</v>
      </c>
      <c r="F481" s="2">
        <v>44145</v>
      </c>
      <c r="G481" s="5" t="s">
        <v>9</v>
      </c>
      <c r="H4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1" s="9">
        <f>MONTH(TabVendas[[#This Row],[Data da Venda]])</f>
        <v>8</v>
      </c>
      <c r="J481" s="9">
        <f>YEAR(TabVendas[[#This Row],[Data da Venda]])</f>
        <v>2020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44053</v>
      </c>
      <c r="C482" s="3">
        <v>86657720182</v>
      </c>
      <c r="D482" s="4">
        <v>1418</v>
      </c>
      <c r="E482" s="2">
        <v>44113</v>
      </c>
      <c r="F482" s="2">
        <v>44113</v>
      </c>
      <c r="G482" s="5" t="s">
        <v>7</v>
      </c>
      <c r="H4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2020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44054</v>
      </c>
      <c r="C483" s="3">
        <v>86657720150</v>
      </c>
      <c r="D483" s="4">
        <v>1198</v>
      </c>
      <c r="E483" s="2">
        <v>44054</v>
      </c>
      <c r="F483" s="2">
        <v>44065</v>
      </c>
      <c r="G483" s="5" t="s">
        <v>7</v>
      </c>
      <c r="H4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3" s="9">
        <f>MONTH(TabVendas[[#This Row],[Data da Venda]])</f>
        <v>8</v>
      </c>
      <c r="J483" s="9">
        <f>YEAR(TabVendas[[#This Row],[Data da Venda]])</f>
        <v>2020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44054</v>
      </c>
      <c r="C484" s="3">
        <v>86657720201</v>
      </c>
      <c r="D484" s="4">
        <v>486</v>
      </c>
      <c r="E484" s="2">
        <v>44114</v>
      </c>
      <c r="F484" s="2">
        <v>44114</v>
      </c>
      <c r="G484" s="5" t="s">
        <v>8</v>
      </c>
      <c r="H4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2020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44055</v>
      </c>
      <c r="C485" s="3">
        <v>86657720071</v>
      </c>
      <c r="D485" s="4">
        <v>1277</v>
      </c>
      <c r="E485" s="2">
        <v>44085</v>
      </c>
      <c r="F485" s="2">
        <v>44103</v>
      </c>
      <c r="G485" s="5" t="s">
        <v>7</v>
      </c>
      <c r="H4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5" s="9">
        <f>MONTH(TabVendas[[#This Row],[Data da Venda]])</f>
        <v>8</v>
      </c>
      <c r="J485" s="9">
        <f>YEAR(TabVendas[[#This Row],[Data da Venda]])</f>
        <v>2020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44055</v>
      </c>
      <c r="C486" s="3">
        <v>86657720131</v>
      </c>
      <c r="D486" s="4">
        <v>816</v>
      </c>
      <c r="E486" s="2">
        <v>44145</v>
      </c>
      <c r="F486" s="2">
        <v>44165</v>
      </c>
      <c r="G486" s="5" t="s">
        <v>8</v>
      </c>
      <c r="H4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6" s="9">
        <f>MONTH(TabVendas[[#This Row],[Data da Venda]])</f>
        <v>8</v>
      </c>
      <c r="J486" s="9">
        <f>YEAR(TabVendas[[#This Row],[Data da Venda]])</f>
        <v>2020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44055</v>
      </c>
      <c r="C487" s="3">
        <v>86657720169</v>
      </c>
      <c r="D487" s="4">
        <v>197</v>
      </c>
      <c r="E487" s="2">
        <v>44145</v>
      </c>
      <c r="F487" s="2">
        <v>44145</v>
      </c>
      <c r="G487" s="5" t="s">
        <v>8</v>
      </c>
      <c r="H4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2020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44056</v>
      </c>
      <c r="C488" s="3">
        <v>86657720070</v>
      </c>
      <c r="D488" s="4">
        <v>697</v>
      </c>
      <c r="E488" s="2">
        <v>44116</v>
      </c>
      <c r="F488" s="2">
        <v>44116</v>
      </c>
      <c r="G488" s="5" t="s">
        <v>8</v>
      </c>
      <c r="H4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2020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44057</v>
      </c>
      <c r="C489" s="3">
        <v>86657720259</v>
      </c>
      <c r="D489" s="4">
        <v>145</v>
      </c>
      <c r="E489" s="2">
        <v>44057</v>
      </c>
      <c r="F489" s="2">
        <v>44057</v>
      </c>
      <c r="G489" s="5" t="s">
        <v>8</v>
      </c>
      <c r="H4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2020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44057</v>
      </c>
      <c r="C490" s="3">
        <v>86657720163</v>
      </c>
      <c r="D490" s="4">
        <v>309</v>
      </c>
      <c r="E490" s="2">
        <v>44057</v>
      </c>
      <c r="F490" s="2">
        <v>44069</v>
      </c>
      <c r="G490" s="5" t="s">
        <v>8</v>
      </c>
      <c r="H4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0" s="9">
        <f>MONTH(TabVendas[[#This Row],[Data da Venda]])</f>
        <v>8</v>
      </c>
      <c r="J490" s="9">
        <f>YEAR(TabVendas[[#This Row],[Data da Venda]])</f>
        <v>2020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44058</v>
      </c>
      <c r="C491" s="3">
        <v>86657720254</v>
      </c>
      <c r="D491" s="4">
        <v>1498</v>
      </c>
      <c r="E491" s="2">
        <v>44088</v>
      </c>
      <c r="F491" s="2">
        <v>44088</v>
      </c>
      <c r="G491" s="5" t="s">
        <v>8</v>
      </c>
      <c r="H4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2020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44058</v>
      </c>
      <c r="C492" s="3">
        <v>86657720248</v>
      </c>
      <c r="D492" s="4">
        <v>1386</v>
      </c>
      <c r="E492" s="2">
        <v>44088</v>
      </c>
      <c r="F492" s="2">
        <v>44088</v>
      </c>
      <c r="G492" s="5" t="s">
        <v>8</v>
      </c>
      <c r="H4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2020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44059</v>
      </c>
      <c r="C493" s="3">
        <v>86657720136</v>
      </c>
      <c r="D493" s="4">
        <v>597</v>
      </c>
      <c r="E493" s="2">
        <v>44059</v>
      </c>
      <c r="F493" s="2">
        <v>44078</v>
      </c>
      <c r="G493" s="5" t="s">
        <v>9</v>
      </c>
      <c r="H4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3" s="9">
        <f>MONTH(TabVendas[[#This Row],[Data da Venda]])</f>
        <v>8</v>
      </c>
      <c r="J493" s="9">
        <f>YEAR(TabVendas[[#This Row],[Data da Venda]])</f>
        <v>2020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44059</v>
      </c>
      <c r="C494" s="3">
        <v>86657720258</v>
      </c>
      <c r="D494" s="4">
        <v>1104</v>
      </c>
      <c r="E494" s="2">
        <v>44089</v>
      </c>
      <c r="F494" s="2">
        <v>44109</v>
      </c>
      <c r="G494" s="5" t="s">
        <v>8</v>
      </c>
      <c r="H4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4" s="9">
        <f>MONTH(TabVendas[[#This Row],[Data da Venda]])</f>
        <v>8</v>
      </c>
      <c r="J494" s="9">
        <f>YEAR(TabVendas[[#This Row],[Data da Venda]])</f>
        <v>2020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44059</v>
      </c>
      <c r="C495" s="3">
        <v>86657720171</v>
      </c>
      <c r="D495" s="4">
        <v>1257</v>
      </c>
      <c r="E495" s="2">
        <v>44119</v>
      </c>
      <c r="F495" s="2">
        <v>44153</v>
      </c>
      <c r="G495" s="5" t="s">
        <v>9</v>
      </c>
      <c r="H4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5" s="9">
        <f>MONTH(TabVendas[[#This Row],[Data da Venda]])</f>
        <v>8</v>
      </c>
      <c r="J495" s="9">
        <f>YEAR(TabVendas[[#This Row],[Data da Venda]])</f>
        <v>2020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44061</v>
      </c>
      <c r="C496" s="3">
        <v>86657720095</v>
      </c>
      <c r="D496" s="4">
        <v>64</v>
      </c>
      <c r="E496" s="2">
        <v>44061</v>
      </c>
      <c r="F496" s="2">
        <v>44061</v>
      </c>
      <c r="G496" s="5" t="s">
        <v>9</v>
      </c>
      <c r="H4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2020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44061</v>
      </c>
      <c r="C497" s="3">
        <v>86657720219</v>
      </c>
      <c r="D497" s="4">
        <v>1267</v>
      </c>
      <c r="E497" s="2">
        <v>44061</v>
      </c>
      <c r="F497" s="2">
        <v>44061</v>
      </c>
      <c r="G497" s="5" t="s">
        <v>7</v>
      </c>
      <c r="H4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2020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44061</v>
      </c>
      <c r="C498" s="3">
        <v>86657720215</v>
      </c>
      <c r="D498" s="4">
        <v>585</v>
      </c>
      <c r="E498" s="2">
        <v>44091</v>
      </c>
      <c r="F498" s="2">
        <v>44091</v>
      </c>
      <c r="G498" s="5" t="s">
        <v>7</v>
      </c>
      <c r="H4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2020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44061</v>
      </c>
      <c r="C499" s="3">
        <v>86657720218</v>
      </c>
      <c r="D499" s="4">
        <v>1287</v>
      </c>
      <c r="E499" s="2">
        <v>44091</v>
      </c>
      <c r="F499" s="2">
        <v>44091</v>
      </c>
      <c r="G499" s="5" t="s">
        <v>7</v>
      </c>
      <c r="H4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2020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44062</v>
      </c>
      <c r="C500" s="3">
        <v>86657720134</v>
      </c>
      <c r="D500" s="4">
        <v>324</v>
      </c>
      <c r="E500" s="2">
        <v>44062</v>
      </c>
      <c r="F500" s="2">
        <v>44087</v>
      </c>
      <c r="G500" s="5" t="s">
        <v>9</v>
      </c>
      <c r="H5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0" s="9">
        <f>MONTH(TabVendas[[#This Row],[Data da Venda]])</f>
        <v>8</v>
      </c>
      <c r="J500" s="9">
        <f>YEAR(TabVendas[[#This Row],[Data da Venda]])</f>
        <v>2020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44063</v>
      </c>
      <c r="C501" s="3">
        <v>86657720247</v>
      </c>
      <c r="D501" s="4">
        <v>1410</v>
      </c>
      <c r="E501" s="2">
        <v>44063</v>
      </c>
      <c r="F501" s="2">
        <v>44063</v>
      </c>
      <c r="G501" s="5" t="s">
        <v>9</v>
      </c>
      <c r="H5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2020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44063</v>
      </c>
      <c r="C502" s="3">
        <v>86657720210</v>
      </c>
      <c r="D502" s="4">
        <v>301</v>
      </c>
      <c r="E502" s="2">
        <v>44063</v>
      </c>
      <c r="F502" s="2">
        <v>44083</v>
      </c>
      <c r="G502" s="5" t="s">
        <v>7</v>
      </c>
      <c r="H5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2" s="9">
        <f>MONTH(TabVendas[[#This Row],[Data da Venda]])</f>
        <v>8</v>
      </c>
      <c r="J502" s="9">
        <f>YEAR(TabVendas[[#This Row],[Data da Venda]])</f>
        <v>2020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44063</v>
      </c>
      <c r="C503" s="3">
        <v>86657720246</v>
      </c>
      <c r="D503" s="4">
        <v>1062</v>
      </c>
      <c r="E503" s="2">
        <v>44093</v>
      </c>
      <c r="F503" s="2">
        <v>44093</v>
      </c>
      <c r="G503" s="5" t="s">
        <v>9</v>
      </c>
      <c r="H5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2020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44063</v>
      </c>
      <c r="C504" s="3">
        <v>86657720172</v>
      </c>
      <c r="D504" s="4">
        <v>1040</v>
      </c>
      <c r="E504" s="2">
        <v>44123</v>
      </c>
      <c r="F504" s="2">
        <v>44123</v>
      </c>
      <c r="G504" s="5" t="s">
        <v>7</v>
      </c>
      <c r="H5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2020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44063</v>
      </c>
      <c r="C505" s="3">
        <v>86657720180</v>
      </c>
      <c r="D505" s="4">
        <v>745</v>
      </c>
      <c r="E505" s="2">
        <v>44123</v>
      </c>
      <c r="F505" s="2">
        <v>44132</v>
      </c>
      <c r="G505" s="5" t="s">
        <v>7</v>
      </c>
      <c r="H5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5" s="9">
        <f>MONTH(TabVendas[[#This Row],[Data da Venda]])</f>
        <v>8</v>
      </c>
      <c r="J505" s="9">
        <f>YEAR(TabVendas[[#This Row],[Data da Venda]])</f>
        <v>2020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44063</v>
      </c>
      <c r="C506" s="3">
        <v>86657720062</v>
      </c>
      <c r="D506" s="4">
        <v>143</v>
      </c>
      <c r="E506" s="2">
        <v>44123</v>
      </c>
      <c r="F506" s="2">
        <v>44123</v>
      </c>
      <c r="G506" s="5" t="s">
        <v>8</v>
      </c>
      <c r="H5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2020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44065</v>
      </c>
      <c r="C507" s="3">
        <v>86657720074</v>
      </c>
      <c r="D507" s="4">
        <v>560</v>
      </c>
      <c r="E507" s="2">
        <v>44095</v>
      </c>
      <c r="F507" s="2">
        <v>44095</v>
      </c>
      <c r="G507" s="5" t="s">
        <v>9</v>
      </c>
      <c r="H5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2020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44066</v>
      </c>
      <c r="C508" s="3">
        <v>86657720053</v>
      </c>
      <c r="D508" s="4">
        <v>460</v>
      </c>
      <c r="E508" s="2">
        <v>44066</v>
      </c>
      <c r="F508" s="2">
        <v>44066</v>
      </c>
      <c r="G508" s="5" t="s">
        <v>9</v>
      </c>
      <c r="H5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2020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44066</v>
      </c>
      <c r="C509" s="3">
        <v>86657720208</v>
      </c>
      <c r="D509" s="4">
        <v>957</v>
      </c>
      <c r="E509" s="2">
        <v>44096</v>
      </c>
      <c r="F509" s="2">
        <v>44111</v>
      </c>
      <c r="G509" s="5" t="s">
        <v>8</v>
      </c>
      <c r="H5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9" s="9">
        <f>MONTH(TabVendas[[#This Row],[Data da Venda]])</f>
        <v>8</v>
      </c>
      <c r="J509" s="9">
        <f>YEAR(TabVendas[[#This Row],[Data da Venda]])</f>
        <v>2020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44067</v>
      </c>
      <c r="C510" s="3">
        <v>86657720168</v>
      </c>
      <c r="D510" s="4">
        <v>1186</v>
      </c>
      <c r="E510" s="2">
        <v>44067</v>
      </c>
      <c r="F510" s="2">
        <v>44067</v>
      </c>
      <c r="G510" s="5" t="s">
        <v>8</v>
      </c>
      <c r="H5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2020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44067</v>
      </c>
      <c r="C511" s="3">
        <v>86657720158</v>
      </c>
      <c r="D511" s="4">
        <v>540</v>
      </c>
      <c r="E511" s="2">
        <v>44067</v>
      </c>
      <c r="F511" s="2">
        <v>44067</v>
      </c>
      <c r="G511" s="5" t="s">
        <v>9</v>
      </c>
      <c r="H5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2020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44067</v>
      </c>
      <c r="C512" s="3">
        <v>86657720185</v>
      </c>
      <c r="D512" s="4">
        <v>675</v>
      </c>
      <c r="E512" s="2">
        <v>44097</v>
      </c>
      <c r="F512" s="2">
        <v>44097</v>
      </c>
      <c r="G512" s="5" t="s">
        <v>8</v>
      </c>
      <c r="H5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2020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44067</v>
      </c>
      <c r="C513" s="3">
        <v>86657720179</v>
      </c>
      <c r="D513" s="4">
        <v>301</v>
      </c>
      <c r="E513" s="2">
        <v>44127</v>
      </c>
      <c r="F513" s="2">
        <v>44127</v>
      </c>
      <c r="G513" s="5" t="s">
        <v>8</v>
      </c>
      <c r="H5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2020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44069</v>
      </c>
      <c r="C514" s="3">
        <v>86657720139</v>
      </c>
      <c r="D514" s="4">
        <v>1058</v>
      </c>
      <c r="E514" s="2">
        <v>44099</v>
      </c>
      <c r="F514" s="2">
        <v>44099</v>
      </c>
      <c r="G514" s="5" t="s">
        <v>8</v>
      </c>
      <c r="H5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2020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44069</v>
      </c>
      <c r="C515" s="3">
        <v>86657720179</v>
      </c>
      <c r="D515" s="4">
        <v>309</v>
      </c>
      <c r="E515" s="2">
        <v>44099</v>
      </c>
      <c r="F515" s="2">
        <v>44099</v>
      </c>
      <c r="G515" s="5" t="s">
        <v>7</v>
      </c>
      <c r="H5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2020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44071</v>
      </c>
      <c r="C516" s="3">
        <v>86657720119</v>
      </c>
      <c r="D516" s="4">
        <v>494</v>
      </c>
      <c r="E516" s="2">
        <v>44101</v>
      </c>
      <c r="F516" s="2">
        <v>44101</v>
      </c>
      <c r="G516" s="5" t="s">
        <v>7</v>
      </c>
      <c r="H5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2020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44071</v>
      </c>
      <c r="C517" s="3">
        <v>86657720094</v>
      </c>
      <c r="D517" s="4">
        <v>1255</v>
      </c>
      <c r="E517" s="2">
        <v>44101</v>
      </c>
      <c r="F517" s="2">
        <v>44101</v>
      </c>
      <c r="G517" s="5" t="s">
        <v>7</v>
      </c>
      <c r="H5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2020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44073</v>
      </c>
      <c r="C518" s="3">
        <v>86657720231</v>
      </c>
      <c r="D518" s="4">
        <v>955</v>
      </c>
      <c r="E518" s="2">
        <v>44103</v>
      </c>
      <c r="F518" s="2">
        <v>44103</v>
      </c>
      <c r="G518" s="5" t="s">
        <v>9</v>
      </c>
      <c r="H5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2020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44073</v>
      </c>
      <c r="C519" s="3">
        <v>86657720213</v>
      </c>
      <c r="D519" s="4">
        <v>194</v>
      </c>
      <c r="E519" s="2">
        <v>44133</v>
      </c>
      <c r="F519" s="2">
        <v>44133</v>
      </c>
      <c r="G519" s="5" t="s">
        <v>9</v>
      </c>
      <c r="H5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2020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44073</v>
      </c>
      <c r="C520" s="3">
        <v>86657720162</v>
      </c>
      <c r="D520" s="4">
        <v>1483</v>
      </c>
      <c r="E520" s="2">
        <v>44133</v>
      </c>
      <c r="F520" s="2">
        <v>44133</v>
      </c>
      <c r="G520" s="5" t="s">
        <v>7</v>
      </c>
      <c r="H5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2020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44073</v>
      </c>
      <c r="C521" s="3">
        <v>86657720214</v>
      </c>
      <c r="D521" s="4">
        <v>1478</v>
      </c>
      <c r="E521" s="2">
        <v>44133</v>
      </c>
      <c r="F521" s="2">
        <v>44158</v>
      </c>
      <c r="G521" s="5" t="s">
        <v>9</v>
      </c>
      <c r="H5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1" s="9">
        <f>MONTH(TabVendas[[#This Row],[Data da Venda]])</f>
        <v>8</v>
      </c>
      <c r="J521" s="9">
        <f>YEAR(TabVendas[[#This Row],[Data da Venda]])</f>
        <v>2020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44073</v>
      </c>
      <c r="C522" s="3">
        <v>86657720073</v>
      </c>
      <c r="D522" s="4">
        <v>713</v>
      </c>
      <c r="E522" s="2">
        <v>44163</v>
      </c>
      <c r="F522" s="2">
        <v>44163</v>
      </c>
      <c r="G522" s="5" t="s">
        <v>9</v>
      </c>
      <c r="H5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2020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44074</v>
      </c>
      <c r="C523" s="3">
        <v>86657720056</v>
      </c>
      <c r="D523" s="4">
        <v>1421</v>
      </c>
      <c r="E523" s="2">
        <v>44074</v>
      </c>
      <c r="F523" s="2">
        <v>44095</v>
      </c>
      <c r="G523" s="5" t="s">
        <v>8</v>
      </c>
      <c r="H5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3" s="9">
        <f>MONTH(TabVendas[[#This Row],[Data da Venda]])</f>
        <v>8</v>
      </c>
      <c r="J523" s="9">
        <f>YEAR(TabVendas[[#This Row],[Data da Venda]])</f>
        <v>2020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44074</v>
      </c>
      <c r="C524" s="3">
        <v>86657720202</v>
      </c>
      <c r="D524" s="4">
        <v>1220</v>
      </c>
      <c r="E524" s="2">
        <v>44104</v>
      </c>
      <c r="F524" s="2">
        <v>44104</v>
      </c>
      <c r="G524" s="5" t="s">
        <v>8</v>
      </c>
      <c r="H5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2020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44075</v>
      </c>
      <c r="C525" s="3">
        <v>86657720206</v>
      </c>
      <c r="D525" s="4">
        <v>477</v>
      </c>
      <c r="E525" s="2">
        <v>44075</v>
      </c>
      <c r="F525" s="2">
        <v>44075</v>
      </c>
      <c r="G525" s="5" t="s">
        <v>7</v>
      </c>
      <c r="H5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2020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44075</v>
      </c>
      <c r="C526" s="3">
        <v>86657720166</v>
      </c>
      <c r="D526" s="4">
        <v>1408</v>
      </c>
      <c r="E526" s="2">
        <v>44135</v>
      </c>
      <c r="F526" s="2">
        <v>44135</v>
      </c>
      <c r="G526" s="5" t="s">
        <v>8</v>
      </c>
      <c r="H5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2020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44075</v>
      </c>
      <c r="C527" s="3">
        <v>86657720150</v>
      </c>
      <c r="D527" s="4">
        <v>766</v>
      </c>
      <c r="E527" s="2">
        <v>44165</v>
      </c>
      <c r="F527" s="2">
        <v>44165</v>
      </c>
      <c r="G527" s="5" t="s">
        <v>7</v>
      </c>
      <c r="H5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2020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44076</v>
      </c>
      <c r="C528" s="3">
        <v>86657720163</v>
      </c>
      <c r="D528" s="4">
        <v>1155</v>
      </c>
      <c r="E528" s="2">
        <v>44106</v>
      </c>
      <c r="F528" s="2">
        <v>44137</v>
      </c>
      <c r="G528" s="5" t="s">
        <v>7</v>
      </c>
      <c r="H5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8" s="9">
        <f>MONTH(TabVendas[[#This Row],[Data da Venda]])</f>
        <v>9</v>
      </c>
      <c r="J528" s="9">
        <f>YEAR(TabVendas[[#This Row],[Data da Venda]])</f>
        <v>2020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44076</v>
      </c>
      <c r="C529" s="3">
        <v>86657720069</v>
      </c>
      <c r="D529" s="4">
        <v>1006</v>
      </c>
      <c r="E529" s="2">
        <v>44136</v>
      </c>
      <c r="F529" s="2">
        <v>44136</v>
      </c>
      <c r="G529" s="5" t="s">
        <v>8</v>
      </c>
      <c r="H5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2020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44076</v>
      </c>
      <c r="C530" s="3">
        <v>86657720241</v>
      </c>
      <c r="D530" s="4">
        <v>157</v>
      </c>
      <c r="E530" s="2">
        <v>44166</v>
      </c>
      <c r="F530" s="2">
        <v>44189</v>
      </c>
      <c r="G530" s="5" t="s">
        <v>9</v>
      </c>
      <c r="H5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0" s="9">
        <f>MONTH(TabVendas[[#This Row],[Data da Venda]])</f>
        <v>9</v>
      </c>
      <c r="J530" s="9">
        <f>YEAR(TabVendas[[#This Row],[Data da Venda]])</f>
        <v>2020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44077</v>
      </c>
      <c r="C531" s="3">
        <v>86657720229</v>
      </c>
      <c r="D531" s="4">
        <v>1286</v>
      </c>
      <c r="E531" s="2">
        <v>44107</v>
      </c>
      <c r="F531" s="2">
        <v>44107</v>
      </c>
      <c r="G531" s="5" t="s">
        <v>8</v>
      </c>
      <c r="H5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2020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44077</v>
      </c>
      <c r="C532" s="3">
        <v>86657720152</v>
      </c>
      <c r="D532" s="4">
        <v>60</v>
      </c>
      <c r="E532" s="2">
        <v>44137</v>
      </c>
      <c r="F532" s="2">
        <v>44137</v>
      </c>
      <c r="G532" s="5" t="s">
        <v>8</v>
      </c>
      <c r="H5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2020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44078</v>
      </c>
      <c r="C533" s="3">
        <v>86657720053</v>
      </c>
      <c r="D533" s="4">
        <v>503</v>
      </c>
      <c r="E533" s="2">
        <v>44078</v>
      </c>
      <c r="F533" s="2">
        <v>44078</v>
      </c>
      <c r="G533" s="5" t="s">
        <v>9</v>
      </c>
      <c r="H5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2020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44080</v>
      </c>
      <c r="C534" s="3">
        <v>86657720102</v>
      </c>
      <c r="D534" s="4">
        <v>729</v>
      </c>
      <c r="E534" s="2">
        <v>44110</v>
      </c>
      <c r="F534" s="2">
        <v>44110</v>
      </c>
      <c r="G534" s="5" t="s">
        <v>9</v>
      </c>
      <c r="H5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2020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44080</v>
      </c>
      <c r="C535" s="3">
        <v>86657720219</v>
      </c>
      <c r="D535" s="4">
        <v>187</v>
      </c>
      <c r="E535" s="2">
        <v>44140</v>
      </c>
      <c r="F535" s="2">
        <v>44176</v>
      </c>
      <c r="G535" s="5" t="s">
        <v>9</v>
      </c>
      <c r="H5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5" s="9">
        <f>MONTH(TabVendas[[#This Row],[Data da Venda]])</f>
        <v>9</v>
      </c>
      <c r="J535" s="9">
        <f>YEAR(TabVendas[[#This Row],[Data da Venda]])</f>
        <v>2020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44080</v>
      </c>
      <c r="C536" s="3">
        <v>86657720116</v>
      </c>
      <c r="D536" s="4">
        <v>1049</v>
      </c>
      <c r="E536" s="2">
        <v>44170</v>
      </c>
      <c r="F536" s="2">
        <v>44195</v>
      </c>
      <c r="G536" s="5" t="s">
        <v>7</v>
      </c>
      <c r="H5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6" s="9">
        <f>MONTH(TabVendas[[#This Row],[Data da Venda]])</f>
        <v>9</v>
      </c>
      <c r="J536" s="9">
        <f>YEAR(TabVendas[[#This Row],[Data da Venda]])</f>
        <v>2020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44081</v>
      </c>
      <c r="C537" s="3">
        <v>86657720052</v>
      </c>
      <c r="D537" s="4">
        <v>694</v>
      </c>
      <c r="E537" s="2">
        <v>44141</v>
      </c>
      <c r="F537" s="2">
        <v>44141</v>
      </c>
      <c r="G537" s="5" t="s">
        <v>7</v>
      </c>
      <c r="H5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2020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44081</v>
      </c>
      <c r="C538" s="3">
        <v>86657720101</v>
      </c>
      <c r="D538" s="4">
        <v>1295</v>
      </c>
      <c r="E538" s="2">
        <v>44171</v>
      </c>
      <c r="F538" s="2">
        <v>44171</v>
      </c>
      <c r="G538" s="5" t="s">
        <v>7</v>
      </c>
      <c r="H5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2020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44082</v>
      </c>
      <c r="C539" s="3">
        <v>86657720161</v>
      </c>
      <c r="D539" s="4">
        <v>1390</v>
      </c>
      <c r="E539" s="2">
        <v>44082</v>
      </c>
      <c r="F539" s="2">
        <v>44082</v>
      </c>
      <c r="G539" s="5" t="s">
        <v>9</v>
      </c>
      <c r="H5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2020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44082</v>
      </c>
      <c r="C540" s="3">
        <v>86657720217</v>
      </c>
      <c r="D540" s="4">
        <v>1443</v>
      </c>
      <c r="E540" s="2">
        <v>44142</v>
      </c>
      <c r="F540" s="2">
        <v>44164</v>
      </c>
      <c r="G540" s="5" t="s">
        <v>8</v>
      </c>
      <c r="H5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0" s="9">
        <f>MONTH(TabVendas[[#This Row],[Data da Venda]])</f>
        <v>9</v>
      </c>
      <c r="J540" s="9">
        <f>YEAR(TabVendas[[#This Row],[Data da Venda]])</f>
        <v>2020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44083</v>
      </c>
      <c r="C541" s="3">
        <v>86657720157</v>
      </c>
      <c r="D541" s="4">
        <v>1176</v>
      </c>
      <c r="E541" s="2">
        <v>44113</v>
      </c>
      <c r="F541" s="2">
        <v>44151</v>
      </c>
      <c r="G541" s="5" t="s">
        <v>8</v>
      </c>
      <c r="H5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1" s="9">
        <f>MONTH(TabVendas[[#This Row],[Data da Venda]])</f>
        <v>9</v>
      </c>
      <c r="J541" s="9">
        <f>YEAR(TabVendas[[#This Row],[Data da Venda]])</f>
        <v>2020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44083</v>
      </c>
      <c r="C542" s="3">
        <v>86657720182</v>
      </c>
      <c r="D542" s="4">
        <v>329</v>
      </c>
      <c r="E542" s="2">
        <v>44113</v>
      </c>
      <c r="F542" s="2">
        <v>44113</v>
      </c>
      <c r="G542" s="5" t="s">
        <v>9</v>
      </c>
      <c r="H5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2020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44083</v>
      </c>
      <c r="C543" s="3">
        <v>86657720213</v>
      </c>
      <c r="D543" s="4">
        <v>622</v>
      </c>
      <c r="E543" s="2">
        <v>44143</v>
      </c>
      <c r="F543" s="2">
        <v>44143</v>
      </c>
      <c r="G543" s="5" t="s">
        <v>8</v>
      </c>
      <c r="H5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2020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44083</v>
      </c>
      <c r="C544" s="3">
        <v>86657720254</v>
      </c>
      <c r="D544" s="4">
        <v>555</v>
      </c>
      <c r="E544" s="2">
        <v>44143</v>
      </c>
      <c r="F544" s="2">
        <v>44143</v>
      </c>
      <c r="G544" s="5" t="s">
        <v>9</v>
      </c>
      <c r="H5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2020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44085</v>
      </c>
      <c r="C545" s="3">
        <v>86657720200</v>
      </c>
      <c r="D545" s="4">
        <v>1001</v>
      </c>
      <c r="E545" s="2">
        <v>44115</v>
      </c>
      <c r="F545" s="2">
        <v>44115</v>
      </c>
      <c r="G545" s="5" t="s">
        <v>9</v>
      </c>
      <c r="H5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2020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44086</v>
      </c>
      <c r="C546" s="3">
        <v>86657720075</v>
      </c>
      <c r="D546" s="4">
        <v>85</v>
      </c>
      <c r="E546" s="2">
        <v>44116</v>
      </c>
      <c r="F546" s="2">
        <v>44116</v>
      </c>
      <c r="G546" s="5" t="s">
        <v>9</v>
      </c>
      <c r="H5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2020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44086</v>
      </c>
      <c r="C547" s="3">
        <v>86657720212</v>
      </c>
      <c r="D547" s="4">
        <v>806</v>
      </c>
      <c r="E547" s="2">
        <v>44146</v>
      </c>
      <c r="F547" s="2">
        <v>44172</v>
      </c>
      <c r="G547" s="5" t="s">
        <v>8</v>
      </c>
      <c r="H5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7" s="9">
        <f>MONTH(TabVendas[[#This Row],[Data da Venda]])</f>
        <v>9</v>
      </c>
      <c r="J547" s="9">
        <f>YEAR(TabVendas[[#This Row],[Data da Venda]])</f>
        <v>2020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44087</v>
      </c>
      <c r="C548" s="3">
        <v>86657720178</v>
      </c>
      <c r="D548" s="4">
        <v>1081</v>
      </c>
      <c r="E548" s="2">
        <v>44117</v>
      </c>
      <c r="F548" s="2">
        <v>44117</v>
      </c>
      <c r="G548" s="5" t="s">
        <v>7</v>
      </c>
      <c r="H5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2020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44087</v>
      </c>
      <c r="C549" s="3">
        <v>86657720115</v>
      </c>
      <c r="D549" s="4">
        <v>504</v>
      </c>
      <c r="E549" s="2">
        <v>44147</v>
      </c>
      <c r="F549" s="2">
        <v>44147</v>
      </c>
      <c r="G549" s="5" t="s">
        <v>8</v>
      </c>
      <c r="H5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2020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44088</v>
      </c>
      <c r="C550" s="3">
        <v>86657720245</v>
      </c>
      <c r="D550" s="4">
        <v>1377</v>
      </c>
      <c r="E550" s="2">
        <v>44118</v>
      </c>
      <c r="F550" s="2">
        <v>44155</v>
      </c>
      <c r="G550" s="5" t="s">
        <v>7</v>
      </c>
      <c r="H5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0" s="9">
        <f>MONTH(TabVendas[[#This Row],[Data da Venda]])</f>
        <v>9</v>
      </c>
      <c r="J550" s="9">
        <f>YEAR(TabVendas[[#This Row],[Data da Venda]])</f>
        <v>2020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44088</v>
      </c>
      <c r="C551" s="3">
        <v>86657720137</v>
      </c>
      <c r="D551" s="4">
        <v>1479</v>
      </c>
      <c r="E551" s="2">
        <v>44118</v>
      </c>
      <c r="F551" s="2">
        <v>44118</v>
      </c>
      <c r="G551" s="5" t="s">
        <v>9</v>
      </c>
      <c r="H5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2020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44089</v>
      </c>
      <c r="C552" s="3">
        <v>86657720177</v>
      </c>
      <c r="D552" s="4">
        <v>147</v>
      </c>
      <c r="E552" s="2">
        <v>44089</v>
      </c>
      <c r="F552" s="2">
        <v>44089</v>
      </c>
      <c r="G552" s="5" t="s">
        <v>8</v>
      </c>
      <c r="H5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2020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44089</v>
      </c>
      <c r="C553" s="3">
        <v>86657720176</v>
      </c>
      <c r="D553" s="4">
        <v>826</v>
      </c>
      <c r="E553" s="2">
        <v>44119</v>
      </c>
      <c r="F553" s="2">
        <v>44119</v>
      </c>
      <c r="G553" s="5" t="s">
        <v>9</v>
      </c>
      <c r="H5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2020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44090</v>
      </c>
      <c r="C554" s="3">
        <v>86657720050</v>
      </c>
      <c r="D554" s="4">
        <v>1180</v>
      </c>
      <c r="E554" s="2">
        <v>44090</v>
      </c>
      <c r="F554" s="2">
        <v>44090</v>
      </c>
      <c r="G554" s="5" t="s">
        <v>8</v>
      </c>
      <c r="H5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2020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44090</v>
      </c>
      <c r="C555" s="3">
        <v>86657720101</v>
      </c>
      <c r="D555" s="4">
        <v>302</v>
      </c>
      <c r="E555" s="2">
        <v>44120</v>
      </c>
      <c r="F555" s="2">
        <v>44120</v>
      </c>
      <c r="G555" s="5" t="s">
        <v>8</v>
      </c>
      <c r="H5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2020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44090</v>
      </c>
      <c r="C556" s="3">
        <v>86657720176</v>
      </c>
      <c r="D556" s="4">
        <v>351</v>
      </c>
      <c r="E556" s="2">
        <v>44180</v>
      </c>
      <c r="F556" s="2">
        <v>44180</v>
      </c>
      <c r="G556" s="5" t="s">
        <v>9</v>
      </c>
      <c r="H5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2020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44091</v>
      </c>
      <c r="C557" s="3">
        <v>86657720083</v>
      </c>
      <c r="D557" s="4">
        <v>1425</v>
      </c>
      <c r="E557" s="2">
        <v>44151</v>
      </c>
      <c r="F557" s="2">
        <v>44151</v>
      </c>
      <c r="G557" s="5" t="s">
        <v>8</v>
      </c>
      <c r="H5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2020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44091</v>
      </c>
      <c r="C558" s="3">
        <v>86657720183</v>
      </c>
      <c r="D558" s="4">
        <v>815</v>
      </c>
      <c r="E558" s="2">
        <v>44151</v>
      </c>
      <c r="F558" s="2">
        <v>44169</v>
      </c>
      <c r="G558" s="5" t="s">
        <v>9</v>
      </c>
      <c r="H5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8" s="9">
        <f>MONTH(TabVendas[[#This Row],[Data da Venda]])</f>
        <v>9</v>
      </c>
      <c r="J558" s="9">
        <f>YEAR(TabVendas[[#This Row],[Data da Venda]])</f>
        <v>2020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44093</v>
      </c>
      <c r="C559" s="3">
        <v>86657720155</v>
      </c>
      <c r="D559" s="4">
        <v>1285</v>
      </c>
      <c r="E559" s="2">
        <v>44123</v>
      </c>
      <c r="F559" s="2">
        <v>44123</v>
      </c>
      <c r="G559" s="5" t="s">
        <v>8</v>
      </c>
      <c r="H5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2020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44094</v>
      </c>
      <c r="C560" s="3">
        <v>86657720078</v>
      </c>
      <c r="D560" s="4">
        <v>933</v>
      </c>
      <c r="E560" s="2">
        <v>44124</v>
      </c>
      <c r="F560" s="2">
        <v>44124</v>
      </c>
      <c r="G560" s="5" t="s">
        <v>7</v>
      </c>
      <c r="H5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2020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44095</v>
      </c>
      <c r="C561" s="3">
        <v>86657720079</v>
      </c>
      <c r="D561" s="4">
        <v>211</v>
      </c>
      <c r="E561" s="2">
        <v>44095</v>
      </c>
      <c r="F561" s="2">
        <v>44095</v>
      </c>
      <c r="G561" s="5" t="s">
        <v>7</v>
      </c>
      <c r="H5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2020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44095</v>
      </c>
      <c r="C562" s="3">
        <v>86657720156</v>
      </c>
      <c r="D562" s="4">
        <v>920</v>
      </c>
      <c r="E562" s="2">
        <v>44125</v>
      </c>
      <c r="F562" s="2">
        <v>44125</v>
      </c>
      <c r="G562" s="5" t="s">
        <v>8</v>
      </c>
      <c r="H5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2020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44095</v>
      </c>
      <c r="C563" s="3">
        <v>86657720201</v>
      </c>
      <c r="D563" s="4">
        <v>201</v>
      </c>
      <c r="E563" s="2">
        <v>44125</v>
      </c>
      <c r="F563" s="2">
        <v>44125</v>
      </c>
      <c r="G563" s="5" t="s">
        <v>8</v>
      </c>
      <c r="H5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2020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44096</v>
      </c>
      <c r="C564" s="3">
        <v>86657720175</v>
      </c>
      <c r="D564" s="4">
        <v>577</v>
      </c>
      <c r="E564" s="2">
        <v>44096</v>
      </c>
      <c r="F564" s="2">
        <v>44122</v>
      </c>
      <c r="G564" s="5" t="s">
        <v>8</v>
      </c>
      <c r="H5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4" s="9">
        <f>MONTH(TabVendas[[#This Row],[Data da Venda]])</f>
        <v>9</v>
      </c>
      <c r="J564" s="9">
        <f>YEAR(TabVendas[[#This Row],[Data da Venda]])</f>
        <v>2020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44096</v>
      </c>
      <c r="C565" s="3">
        <v>86657720105</v>
      </c>
      <c r="D565" s="4">
        <v>441</v>
      </c>
      <c r="E565" s="2">
        <v>44096</v>
      </c>
      <c r="F565" s="2">
        <v>44096</v>
      </c>
      <c r="G565" s="5" t="s">
        <v>7</v>
      </c>
      <c r="H5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2020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44096</v>
      </c>
      <c r="C566" s="3">
        <v>86657720177</v>
      </c>
      <c r="D566" s="4">
        <v>334</v>
      </c>
      <c r="E566" s="2">
        <v>44126</v>
      </c>
      <c r="F566" s="2">
        <v>44126</v>
      </c>
      <c r="G566" s="5" t="s">
        <v>8</v>
      </c>
      <c r="H5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2020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44097</v>
      </c>
      <c r="C567" s="3">
        <v>86657720250</v>
      </c>
      <c r="D567" s="4">
        <v>684</v>
      </c>
      <c r="E567" s="2">
        <v>44097</v>
      </c>
      <c r="F567" s="2">
        <v>44131</v>
      </c>
      <c r="G567" s="5" t="s">
        <v>8</v>
      </c>
      <c r="H5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7" s="9">
        <f>MONTH(TabVendas[[#This Row],[Data da Venda]])</f>
        <v>9</v>
      </c>
      <c r="J567" s="9">
        <f>YEAR(TabVendas[[#This Row],[Data da Venda]])</f>
        <v>2020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44097</v>
      </c>
      <c r="C568" s="3">
        <v>86657720175</v>
      </c>
      <c r="D568" s="4">
        <v>401</v>
      </c>
      <c r="E568" s="2">
        <v>44127</v>
      </c>
      <c r="F568" s="2">
        <v>44127</v>
      </c>
      <c r="G568" s="5" t="s">
        <v>9</v>
      </c>
      <c r="H5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2020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44097</v>
      </c>
      <c r="C569" s="3">
        <v>86657720153</v>
      </c>
      <c r="D569" s="4">
        <v>224</v>
      </c>
      <c r="E569" s="2">
        <v>44127</v>
      </c>
      <c r="F569" s="2">
        <v>44127</v>
      </c>
      <c r="G569" s="5" t="s">
        <v>7</v>
      </c>
      <c r="H5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2020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44099</v>
      </c>
      <c r="C570" s="3">
        <v>86657720151</v>
      </c>
      <c r="D570" s="4">
        <v>448</v>
      </c>
      <c r="E570" s="2">
        <v>44129</v>
      </c>
      <c r="F570" s="2">
        <v>44169</v>
      </c>
      <c r="G570" s="5" t="s">
        <v>9</v>
      </c>
      <c r="H5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0" s="9">
        <f>MONTH(TabVendas[[#This Row],[Data da Venda]])</f>
        <v>9</v>
      </c>
      <c r="J570" s="9">
        <f>YEAR(TabVendas[[#This Row],[Data da Venda]])</f>
        <v>2020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44099</v>
      </c>
      <c r="C571" s="3">
        <v>86657720248</v>
      </c>
      <c r="D571" s="4">
        <v>981</v>
      </c>
      <c r="E571" s="2">
        <v>44159</v>
      </c>
      <c r="F571" s="2">
        <v>44159</v>
      </c>
      <c r="G571" s="5" t="s">
        <v>9</v>
      </c>
      <c r="H5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2020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44099</v>
      </c>
      <c r="C572" s="3">
        <v>86657720206</v>
      </c>
      <c r="D572" s="4">
        <v>465</v>
      </c>
      <c r="E572" s="2">
        <v>44159</v>
      </c>
      <c r="F572" s="2">
        <v>44159</v>
      </c>
      <c r="G572" s="5" t="s">
        <v>7</v>
      </c>
      <c r="H5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2020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44099</v>
      </c>
      <c r="C573" s="3">
        <v>86657720118</v>
      </c>
      <c r="D573" s="4">
        <v>666</v>
      </c>
      <c r="E573" s="2">
        <v>44159</v>
      </c>
      <c r="F573" s="2">
        <v>44159</v>
      </c>
      <c r="G573" s="5" t="s">
        <v>8</v>
      </c>
      <c r="H5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2020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44100</v>
      </c>
      <c r="C574" s="3">
        <v>86657720209</v>
      </c>
      <c r="D574" s="4">
        <v>696</v>
      </c>
      <c r="E574" s="2">
        <v>44130</v>
      </c>
      <c r="F574" s="2">
        <v>44130</v>
      </c>
      <c r="G574" s="5" t="s">
        <v>7</v>
      </c>
      <c r="H5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2020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44100</v>
      </c>
      <c r="C575" s="3">
        <v>86657720220</v>
      </c>
      <c r="D575" s="4">
        <v>1244</v>
      </c>
      <c r="E575" s="2">
        <v>44130</v>
      </c>
      <c r="F575" s="2">
        <v>44130</v>
      </c>
      <c r="G575" s="5" t="s">
        <v>9</v>
      </c>
      <c r="H5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2020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44100</v>
      </c>
      <c r="C576" s="3">
        <v>86657720229</v>
      </c>
      <c r="D576" s="4">
        <v>1458</v>
      </c>
      <c r="E576" s="2">
        <v>44130</v>
      </c>
      <c r="F576" s="2">
        <v>44130</v>
      </c>
      <c r="G576" s="5" t="s">
        <v>8</v>
      </c>
      <c r="H5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2020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44101</v>
      </c>
      <c r="C577" s="3">
        <v>86657720079</v>
      </c>
      <c r="D577" s="4">
        <v>1024</v>
      </c>
      <c r="E577" s="2">
        <v>44191</v>
      </c>
      <c r="F577" s="2">
        <v>44191</v>
      </c>
      <c r="G577" s="5" t="s">
        <v>7</v>
      </c>
      <c r="H5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2020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44104</v>
      </c>
      <c r="C578" s="3">
        <v>86657720257</v>
      </c>
      <c r="D578" s="4">
        <v>1230</v>
      </c>
      <c r="E578" s="2">
        <v>44104</v>
      </c>
      <c r="F578" s="2">
        <v>44144</v>
      </c>
      <c r="G578" s="5" t="s">
        <v>9</v>
      </c>
      <c r="H5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8" s="9">
        <f>MONTH(TabVendas[[#This Row],[Data da Venda]])</f>
        <v>9</v>
      </c>
      <c r="J578" s="9">
        <f>YEAR(TabVendas[[#This Row],[Data da Venda]])</f>
        <v>2020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44105</v>
      </c>
      <c r="C579" s="3">
        <v>86657720143</v>
      </c>
      <c r="D579" s="4">
        <v>132</v>
      </c>
      <c r="E579" s="2">
        <v>44105</v>
      </c>
      <c r="F579" s="2">
        <v>44105</v>
      </c>
      <c r="G579" s="5" t="s">
        <v>7</v>
      </c>
      <c r="H5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2020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44105</v>
      </c>
      <c r="C580" s="3">
        <v>86657720065</v>
      </c>
      <c r="D580" s="4">
        <v>877</v>
      </c>
      <c r="E580" s="2">
        <v>44135</v>
      </c>
      <c r="F580" s="2">
        <v>44135</v>
      </c>
      <c r="G580" s="5" t="s">
        <v>9</v>
      </c>
      <c r="H5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2020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44105</v>
      </c>
      <c r="C581" s="3">
        <v>86657720208</v>
      </c>
      <c r="D581" s="4">
        <v>700</v>
      </c>
      <c r="E581" s="2">
        <v>44135</v>
      </c>
      <c r="F581" s="2">
        <v>44135</v>
      </c>
      <c r="G581" s="5" t="s">
        <v>7</v>
      </c>
      <c r="H5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2020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44106</v>
      </c>
      <c r="C582" s="3">
        <v>86657720226</v>
      </c>
      <c r="D582" s="4">
        <v>1250</v>
      </c>
      <c r="E582" s="2">
        <v>44166</v>
      </c>
      <c r="F582" s="2">
        <v>44204</v>
      </c>
      <c r="G582" s="5" t="s">
        <v>8</v>
      </c>
      <c r="H5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2" s="9">
        <f>MONTH(TabVendas[[#This Row],[Data da Venda]])</f>
        <v>10</v>
      </c>
      <c r="J582" s="9">
        <f>YEAR(TabVendas[[#This Row],[Data da Venda]])</f>
        <v>2020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44107</v>
      </c>
      <c r="C583" s="3">
        <v>86657720154</v>
      </c>
      <c r="D583" s="4">
        <v>975</v>
      </c>
      <c r="E583" s="2">
        <v>44137</v>
      </c>
      <c r="F583" s="2">
        <v>44157</v>
      </c>
      <c r="G583" s="5" t="s">
        <v>9</v>
      </c>
      <c r="H5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3" s="9">
        <f>MONTH(TabVendas[[#This Row],[Data da Venda]])</f>
        <v>10</v>
      </c>
      <c r="J583" s="9">
        <f>YEAR(TabVendas[[#This Row],[Data da Venda]])</f>
        <v>2020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44108</v>
      </c>
      <c r="C584" s="3">
        <v>86657720093</v>
      </c>
      <c r="D584" s="4">
        <v>74</v>
      </c>
      <c r="E584" s="2">
        <v>44138</v>
      </c>
      <c r="F584" s="2">
        <v>44138</v>
      </c>
      <c r="G584" s="5" t="s">
        <v>8</v>
      </c>
      <c r="H5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2020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44108</v>
      </c>
      <c r="C585" s="3">
        <v>86657720116</v>
      </c>
      <c r="D585" s="4">
        <v>606</v>
      </c>
      <c r="E585" s="2">
        <v>44138</v>
      </c>
      <c r="F585" s="2">
        <v>44138</v>
      </c>
      <c r="G585" s="5" t="s">
        <v>9</v>
      </c>
      <c r="H5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2020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44109</v>
      </c>
      <c r="C586" s="3">
        <v>86657720240</v>
      </c>
      <c r="D586" s="4">
        <v>378</v>
      </c>
      <c r="E586" s="2">
        <v>44139</v>
      </c>
      <c r="F586" s="2">
        <v>44160</v>
      </c>
      <c r="G586" s="5" t="s">
        <v>8</v>
      </c>
      <c r="H5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6" s="9">
        <f>MONTH(TabVendas[[#This Row],[Data da Venda]])</f>
        <v>10</v>
      </c>
      <c r="J586" s="9">
        <f>YEAR(TabVendas[[#This Row],[Data da Venda]])</f>
        <v>2020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44109</v>
      </c>
      <c r="C587" s="3">
        <v>86657720219</v>
      </c>
      <c r="D587" s="4">
        <v>919</v>
      </c>
      <c r="E587" s="2">
        <v>44169</v>
      </c>
      <c r="F587" s="2">
        <v>44188</v>
      </c>
      <c r="G587" s="5" t="s">
        <v>7</v>
      </c>
      <c r="H5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7" s="9">
        <f>MONTH(TabVendas[[#This Row],[Data da Venda]])</f>
        <v>10</v>
      </c>
      <c r="J587" s="9">
        <f>YEAR(TabVendas[[#This Row],[Data da Venda]])</f>
        <v>2020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44110</v>
      </c>
      <c r="C588" s="3">
        <v>86657720188</v>
      </c>
      <c r="D588" s="4">
        <v>1497</v>
      </c>
      <c r="E588" s="2">
        <v>44110</v>
      </c>
      <c r="F588" s="2">
        <v>44110</v>
      </c>
      <c r="G588" s="5" t="s">
        <v>9</v>
      </c>
      <c r="H5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2020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44110</v>
      </c>
      <c r="C589" s="3">
        <v>86657720108</v>
      </c>
      <c r="D589" s="4">
        <v>185</v>
      </c>
      <c r="E589" s="2">
        <v>44110</v>
      </c>
      <c r="F589" s="2">
        <v>44110</v>
      </c>
      <c r="G589" s="5" t="s">
        <v>8</v>
      </c>
      <c r="H5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2020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44110</v>
      </c>
      <c r="C590" s="3">
        <v>86657720237</v>
      </c>
      <c r="D590" s="4">
        <v>709</v>
      </c>
      <c r="E590" s="2">
        <v>44200</v>
      </c>
      <c r="F590" s="2">
        <v>44200</v>
      </c>
      <c r="G590" s="5" t="s">
        <v>8</v>
      </c>
      <c r="H5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2020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44112</v>
      </c>
      <c r="C591" s="3">
        <v>86657720103</v>
      </c>
      <c r="D591" s="4">
        <v>757</v>
      </c>
      <c r="E591" s="2">
        <v>44142</v>
      </c>
      <c r="F591" s="2">
        <v>44142</v>
      </c>
      <c r="G591" s="5" t="s">
        <v>7</v>
      </c>
      <c r="H5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2020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44112</v>
      </c>
      <c r="C592" s="3">
        <v>86657720235</v>
      </c>
      <c r="D592" s="4">
        <v>440</v>
      </c>
      <c r="E592" s="2">
        <v>44142</v>
      </c>
      <c r="F592" s="2">
        <v>44163</v>
      </c>
      <c r="G592" s="5" t="s">
        <v>7</v>
      </c>
      <c r="H5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2" s="9">
        <f>MONTH(TabVendas[[#This Row],[Data da Venda]])</f>
        <v>10</v>
      </c>
      <c r="J592" s="9">
        <f>YEAR(TabVendas[[#This Row],[Data da Venda]])</f>
        <v>2020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44113</v>
      </c>
      <c r="C593" s="3">
        <v>86657720143</v>
      </c>
      <c r="D593" s="4">
        <v>109</v>
      </c>
      <c r="E593" s="2">
        <v>44143</v>
      </c>
      <c r="F593" s="2">
        <v>44143</v>
      </c>
      <c r="G593" s="5" t="s">
        <v>9</v>
      </c>
      <c r="H5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2020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44113</v>
      </c>
      <c r="C594" s="3">
        <v>86657720213</v>
      </c>
      <c r="D594" s="4">
        <v>1063</v>
      </c>
      <c r="E594" s="2">
        <v>44143</v>
      </c>
      <c r="F594" s="2">
        <v>44183</v>
      </c>
      <c r="G594" s="5" t="s">
        <v>9</v>
      </c>
      <c r="H5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4" s="9">
        <f>MONTH(TabVendas[[#This Row],[Data da Venda]])</f>
        <v>10</v>
      </c>
      <c r="J594" s="9">
        <f>YEAR(TabVendas[[#This Row],[Data da Venda]])</f>
        <v>2020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44113</v>
      </c>
      <c r="C595" s="3">
        <v>86657720143</v>
      </c>
      <c r="D595" s="4">
        <v>185</v>
      </c>
      <c r="E595" s="2">
        <v>44173</v>
      </c>
      <c r="F595" s="2">
        <v>44173</v>
      </c>
      <c r="G595" s="5" t="s">
        <v>8</v>
      </c>
      <c r="H5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2020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44113</v>
      </c>
      <c r="C596" s="3">
        <v>86657720140</v>
      </c>
      <c r="D596" s="4">
        <v>696</v>
      </c>
      <c r="E596" s="2">
        <v>44173</v>
      </c>
      <c r="F596" s="2">
        <v>44173</v>
      </c>
      <c r="G596" s="5" t="s">
        <v>8</v>
      </c>
      <c r="H5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2020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44114</v>
      </c>
      <c r="C597" s="3">
        <v>86657720125</v>
      </c>
      <c r="D597" s="4">
        <v>363</v>
      </c>
      <c r="E597" s="2">
        <v>44204</v>
      </c>
      <c r="F597" s="2">
        <v>44204</v>
      </c>
      <c r="G597" s="5" t="s">
        <v>8</v>
      </c>
      <c r="H5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2020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44115</v>
      </c>
      <c r="C598" s="3">
        <v>86657720163</v>
      </c>
      <c r="D598" s="4">
        <v>1396</v>
      </c>
      <c r="E598" s="2">
        <v>44175</v>
      </c>
      <c r="F598" s="2">
        <v>44175</v>
      </c>
      <c r="G598" s="5" t="s">
        <v>9</v>
      </c>
      <c r="H5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2020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44115</v>
      </c>
      <c r="C599" s="3">
        <v>86657720188</v>
      </c>
      <c r="D599" s="4">
        <v>769</v>
      </c>
      <c r="E599" s="2">
        <v>44205</v>
      </c>
      <c r="F599" s="2">
        <v>44205</v>
      </c>
      <c r="G599" s="5" t="s">
        <v>8</v>
      </c>
      <c r="H5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2020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44116</v>
      </c>
      <c r="C600" s="3">
        <v>86657720203</v>
      </c>
      <c r="D600" s="4">
        <v>785</v>
      </c>
      <c r="E600" s="2">
        <v>44116</v>
      </c>
      <c r="F600" s="2">
        <v>44116</v>
      </c>
      <c r="G600" s="5" t="s">
        <v>8</v>
      </c>
      <c r="H6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2020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44116</v>
      </c>
      <c r="C601" s="3">
        <v>86657720201</v>
      </c>
      <c r="D601" s="4">
        <v>1082</v>
      </c>
      <c r="E601" s="2">
        <v>44116</v>
      </c>
      <c r="F601" s="2">
        <v>44126</v>
      </c>
      <c r="G601" s="5" t="s">
        <v>8</v>
      </c>
      <c r="H6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1" s="9">
        <f>MONTH(TabVendas[[#This Row],[Data da Venda]])</f>
        <v>10</v>
      </c>
      <c r="J601" s="9">
        <f>YEAR(TabVendas[[#This Row],[Data da Venda]])</f>
        <v>2020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44116</v>
      </c>
      <c r="C602" s="3">
        <v>86657720143</v>
      </c>
      <c r="D602" s="4">
        <v>122</v>
      </c>
      <c r="E602" s="2">
        <v>44116</v>
      </c>
      <c r="F602" s="2">
        <v>44116</v>
      </c>
      <c r="G602" s="5" t="s">
        <v>7</v>
      </c>
      <c r="H6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2020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44116</v>
      </c>
      <c r="C603" s="3">
        <v>86657720084</v>
      </c>
      <c r="D603" s="4">
        <v>341</v>
      </c>
      <c r="E603" s="2">
        <v>44206</v>
      </c>
      <c r="F603" s="2">
        <v>44206</v>
      </c>
      <c r="G603" s="5" t="s">
        <v>8</v>
      </c>
      <c r="H6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2020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44117</v>
      </c>
      <c r="C604" s="3">
        <v>86657720059</v>
      </c>
      <c r="D604" s="4">
        <v>544</v>
      </c>
      <c r="E604" s="2">
        <v>44117</v>
      </c>
      <c r="F604" s="2">
        <v>44117</v>
      </c>
      <c r="G604" s="5" t="s">
        <v>9</v>
      </c>
      <c r="H6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2020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44117</v>
      </c>
      <c r="C605" s="3">
        <v>86657720218</v>
      </c>
      <c r="D605" s="4">
        <v>1064</v>
      </c>
      <c r="E605" s="2">
        <v>44207</v>
      </c>
      <c r="F605" s="2">
        <v>44207</v>
      </c>
      <c r="G605" s="5" t="s">
        <v>9</v>
      </c>
      <c r="H6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2020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44117</v>
      </c>
      <c r="C606" s="3">
        <v>86657720055</v>
      </c>
      <c r="D606" s="4">
        <v>267</v>
      </c>
      <c r="E606" s="2">
        <v>44207</v>
      </c>
      <c r="F606" s="2">
        <v>44207</v>
      </c>
      <c r="G606" s="5" t="s">
        <v>9</v>
      </c>
      <c r="H6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2020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44118</v>
      </c>
      <c r="C607" s="3">
        <v>86657720234</v>
      </c>
      <c r="D607" s="4">
        <v>1086</v>
      </c>
      <c r="E607" s="2">
        <v>44118</v>
      </c>
      <c r="F607" s="2">
        <v>44134</v>
      </c>
      <c r="G607" s="5" t="s">
        <v>8</v>
      </c>
      <c r="H6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7" s="9">
        <f>MONTH(TabVendas[[#This Row],[Data da Venda]])</f>
        <v>10</v>
      </c>
      <c r="J607" s="9">
        <f>YEAR(TabVendas[[#This Row],[Data da Venda]])</f>
        <v>2020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44118</v>
      </c>
      <c r="C608" s="3">
        <v>86657720118</v>
      </c>
      <c r="D608" s="4">
        <v>1340</v>
      </c>
      <c r="E608" s="2">
        <v>44118</v>
      </c>
      <c r="F608" s="2">
        <v>44118</v>
      </c>
      <c r="G608" s="5" t="s">
        <v>8</v>
      </c>
      <c r="H6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2020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44118</v>
      </c>
      <c r="C609" s="3">
        <v>86657720081</v>
      </c>
      <c r="D609" s="4">
        <v>892</v>
      </c>
      <c r="E609" s="2">
        <v>44148</v>
      </c>
      <c r="F609" s="2">
        <v>44148</v>
      </c>
      <c r="G609" s="5" t="s">
        <v>7</v>
      </c>
      <c r="H6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2020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44118</v>
      </c>
      <c r="C610" s="3">
        <v>86657720202</v>
      </c>
      <c r="D610" s="4">
        <v>1400</v>
      </c>
      <c r="E610" s="2">
        <v>44148</v>
      </c>
      <c r="F610" s="2">
        <v>44160</v>
      </c>
      <c r="G610" s="5" t="s">
        <v>8</v>
      </c>
      <c r="H6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0" s="9">
        <f>MONTH(TabVendas[[#This Row],[Data da Venda]])</f>
        <v>10</v>
      </c>
      <c r="J610" s="9">
        <f>YEAR(TabVendas[[#This Row],[Data da Venda]])</f>
        <v>2020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44119</v>
      </c>
      <c r="C611" s="3">
        <v>86657720110</v>
      </c>
      <c r="D611" s="4">
        <v>266</v>
      </c>
      <c r="E611" s="2">
        <v>44179</v>
      </c>
      <c r="F611" s="2">
        <v>44179</v>
      </c>
      <c r="G611" s="5" t="s">
        <v>8</v>
      </c>
      <c r="H6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2020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44121</v>
      </c>
      <c r="C612" s="3">
        <v>86657720053</v>
      </c>
      <c r="D612" s="4">
        <v>842</v>
      </c>
      <c r="E612" s="2">
        <v>44181</v>
      </c>
      <c r="F612" s="2">
        <v>44181</v>
      </c>
      <c r="G612" s="5" t="s">
        <v>9</v>
      </c>
      <c r="H6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2020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44122</v>
      </c>
      <c r="C613" s="3">
        <v>86657720153</v>
      </c>
      <c r="D613" s="4">
        <v>379</v>
      </c>
      <c r="E613" s="2">
        <v>44122</v>
      </c>
      <c r="F613" s="2">
        <v>44122</v>
      </c>
      <c r="G613" s="5" t="s">
        <v>7</v>
      </c>
      <c r="H6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2020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44122</v>
      </c>
      <c r="C614" s="3">
        <v>86657720249</v>
      </c>
      <c r="D614" s="4">
        <v>377</v>
      </c>
      <c r="E614" s="2">
        <v>44152</v>
      </c>
      <c r="F614" s="2">
        <v>44152</v>
      </c>
      <c r="G614" s="5" t="s">
        <v>8</v>
      </c>
      <c r="H6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2020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44123</v>
      </c>
      <c r="C615" s="3">
        <v>86657720080</v>
      </c>
      <c r="D615" s="4">
        <v>1144</v>
      </c>
      <c r="E615" s="2">
        <v>44123</v>
      </c>
      <c r="F615" s="2">
        <v>44123</v>
      </c>
      <c r="G615" s="5" t="s">
        <v>8</v>
      </c>
      <c r="H6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2020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44123</v>
      </c>
      <c r="C616" s="3">
        <v>86657720151</v>
      </c>
      <c r="D616" s="4">
        <v>82</v>
      </c>
      <c r="E616" s="2">
        <v>44153</v>
      </c>
      <c r="F616" s="2">
        <v>44169</v>
      </c>
      <c r="G616" s="5" t="s">
        <v>9</v>
      </c>
      <c r="H6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6" s="9">
        <f>MONTH(TabVendas[[#This Row],[Data da Venda]])</f>
        <v>10</v>
      </c>
      <c r="J616" s="9">
        <f>YEAR(TabVendas[[#This Row],[Data da Venda]])</f>
        <v>2020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44123</v>
      </c>
      <c r="C617" s="3">
        <v>86657720203</v>
      </c>
      <c r="D617" s="4">
        <v>932</v>
      </c>
      <c r="E617" s="2">
        <v>44153</v>
      </c>
      <c r="F617" s="2">
        <v>44187</v>
      </c>
      <c r="G617" s="5" t="s">
        <v>9</v>
      </c>
      <c r="H6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7" s="9">
        <f>MONTH(TabVendas[[#This Row],[Data da Venda]])</f>
        <v>10</v>
      </c>
      <c r="J617" s="9">
        <f>YEAR(TabVendas[[#This Row],[Data da Venda]])</f>
        <v>2020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44123</v>
      </c>
      <c r="C618" s="3">
        <v>86657720094</v>
      </c>
      <c r="D618" s="4">
        <v>577</v>
      </c>
      <c r="E618" s="2">
        <v>44153</v>
      </c>
      <c r="F618" s="2">
        <v>44183</v>
      </c>
      <c r="G618" s="5" t="s">
        <v>9</v>
      </c>
      <c r="H6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8" s="9">
        <f>MONTH(TabVendas[[#This Row],[Data da Venda]])</f>
        <v>10</v>
      </c>
      <c r="J618" s="9">
        <f>YEAR(TabVendas[[#This Row],[Data da Venda]])</f>
        <v>2020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44123</v>
      </c>
      <c r="C619" s="3">
        <v>86657720159</v>
      </c>
      <c r="D619" s="4">
        <v>1137</v>
      </c>
      <c r="E619" s="2">
        <v>44183</v>
      </c>
      <c r="F619" s="2">
        <v>44223</v>
      </c>
      <c r="G619" s="5" t="s">
        <v>9</v>
      </c>
      <c r="H6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9" s="9">
        <f>MONTH(TabVendas[[#This Row],[Data da Venda]])</f>
        <v>10</v>
      </c>
      <c r="J619" s="9">
        <f>YEAR(TabVendas[[#This Row],[Data da Venda]])</f>
        <v>2020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44124</v>
      </c>
      <c r="C620" s="3">
        <v>86657720103</v>
      </c>
      <c r="D620" s="4">
        <v>126</v>
      </c>
      <c r="E620" s="2">
        <v>44214</v>
      </c>
      <c r="F620" s="2">
        <v>44214</v>
      </c>
      <c r="G620" s="5" t="s">
        <v>9</v>
      </c>
      <c r="H6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2020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44125</v>
      </c>
      <c r="C621" s="3">
        <v>86657720244</v>
      </c>
      <c r="D621" s="4">
        <v>1045</v>
      </c>
      <c r="E621" s="2">
        <v>44125</v>
      </c>
      <c r="F621" s="2">
        <v>44125</v>
      </c>
      <c r="G621" s="5" t="s">
        <v>8</v>
      </c>
      <c r="H6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2020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44125</v>
      </c>
      <c r="C622" s="3">
        <v>86657720221</v>
      </c>
      <c r="D622" s="4">
        <v>483</v>
      </c>
      <c r="E622" s="2">
        <v>44155</v>
      </c>
      <c r="F622" s="2">
        <v>44155</v>
      </c>
      <c r="G622" s="5" t="s">
        <v>7</v>
      </c>
      <c r="H6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2020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44125</v>
      </c>
      <c r="C623" s="3">
        <v>86657720260</v>
      </c>
      <c r="D623" s="4">
        <v>422</v>
      </c>
      <c r="E623" s="2">
        <v>44155</v>
      </c>
      <c r="F623" s="2">
        <v>44155</v>
      </c>
      <c r="G623" s="5" t="s">
        <v>7</v>
      </c>
      <c r="H6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2020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44125</v>
      </c>
      <c r="C624" s="3">
        <v>86657720230</v>
      </c>
      <c r="D624" s="4">
        <v>719</v>
      </c>
      <c r="E624" s="2">
        <v>44185</v>
      </c>
      <c r="F624" s="2">
        <v>44206</v>
      </c>
      <c r="G624" s="5" t="s">
        <v>7</v>
      </c>
      <c r="H6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4" s="9">
        <f>MONTH(TabVendas[[#This Row],[Data da Venda]])</f>
        <v>10</v>
      </c>
      <c r="J624" s="9">
        <f>YEAR(TabVendas[[#This Row],[Data da Venda]])</f>
        <v>2020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44126</v>
      </c>
      <c r="C625" s="3">
        <v>86657720085</v>
      </c>
      <c r="D625" s="4">
        <v>594</v>
      </c>
      <c r="E625" s="2">
        <v>44156</v>
      </c>
      <c r="F625" s="2">
        <v>44156</v>
      </c>
      <c r="G625" s="5" t="s">
        <v>7</v>
      </c>
      <c r="H6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2020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44126</v>
      </c>
      <c r="C626" s="3">
        <v>86657720095</v>
      </c>
      <c r="D626" s="4">
        <v>401</v>
      </c>
      <c r="E626" s="2">
        <v>44156</v>
      </c>
      <c r="F626" s="2">
        <v>44156</v>
      </c>
      <c r="G626" s="5" t="s">
        <v>8</v>
      </c>
      <c r="H6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2020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44126</v>
      </c>
      <c r="C627" s="3">
        <v>86657720059</v>
      </c>
      <c r="D627" s="4">
        <v>1221</v>
      </c>
      <c r="E627" s="2">
        <v>44216</v>
      </c>
      <c r="F627" s="2">
        <v>44216</v>
      </c>
      <c r="G627" s="5" t="s">
        <v>8</v>
      </c>
      <c r="H6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2020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44127</v>
      </c>
      <c r="C628" s="3">
        <v>86657720070</v>
      </c>
      <c r="D628" s="4">
        <v>251</v>
      </c>
      <c r="E628" s="2">
        <v>44157</v>
      </c>
      <c r="F628" s="2">
        <v>44157</v>
      </c>
      <c r="G628" s="5" t="s">
        <v>9</v>
      </c>
      <c r="H6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2020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44128</v>
      </c>
      <c r="C629" s="3">
        <v>86657720213</v>
      </c>
      <c r="D629" s="4">
        <v>350</v>
      </c>
      <c r="E629" s="2">
        <v>44128</v>
      </c>
      <c r="F629" s="2">
        <v>44128</v>
      </c>
      <c r="G629" s="5" t="s">
        <v>8</v>
      </c>
      <c r="H6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2020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44128</v>
      </c>
      <c r="C630" s="3">
        <v>86657720140</v>
      </c>
      <c r="D630" s="4">
        <v>1090</v>
      </c>
      <c r="E630" s="2">
        <v>44158</v>
      </c>
      <c r="F630" s="2">
        <v>44158</v>
      </c>
      <c r="G630" s="5" t="s">
        <v>9</v>
      </c>
      <c r="H6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2020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44129</v>
      </c>
      <c r="C631" s="3">
        <v>86657720183</v>
      </c>
      <c r="D631" s="4">
        <v>862</v>
      </c>
      <c r="E631" s="2">
        <v>44219</v>
      </c>
      <c r="F631" s="2">
        <v>44219</v>
      </c>
      <c r="G631" s="5" t="s">
        <v>8</v>
      </c>
      <c r="H6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2020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44130</v>
      </c>
      <c r="C632" s="3">
        <v>86657720058</v>
      </c>
      <c r="D632" s="4">
        <v>429</v>
      </c>
      <c r="E632" s="2">
        <v>44160</v>
      </c>
      <c r="F632" s="2">
        <v>44160</v>
      </c>
      <c r="G632" s="5" t="s">
        <v>9</v>
      </c>
      <c r="H6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2020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44130</v>
      </c>
      <c r="C633" s="3">
        <v>86657720143</v>
      </c>
      <c r="D633" s="4">
        <v>367</v>
      </c>
      <c r="E633" s="2">
        <v>44190</v>
      </c>
      <c r="F633" s="2">
        <v>44190</v>
      </c>
      <c r="G633" s="5" t="s">
        <v>9</v>
      </c>
      <c r="H6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2020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44131</v>
      </c>
      <c r="C634" s="3">
        <v>86657720126</v>
      </c>
      <c r="D634" s="4">
        <v>324</v>
      </c>
      <c r="E634" s="2">
        <v>44131</v>
      </c>
      <c r="F634" s="2">
        <v>44131</v>
      </c>
      <c r="G634" s="5" t="s">
        <v>7</v>
      </c>
      <c r="H6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2020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44131</v>
      </c>
      <c r="C635" s="3">
        <v>86657720092</v>
      </c>
      <c r="D635" s="4">
        <v>401</v>
      </c>
      <c r="E635" s="2">
        <v>44161</v>
      </c>
      <c r="F635" s="2">
        <v>44161</v>
      </c>
      <c r="G635" s="5" t="s">
        <v>8</v>
      </c>
      <c r="H6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2020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44132</v>
      </c>
      <c r="C636" s="3">
        <v>86657720073</v>
      </c>
      <c r="D636" s="4">
        <v>888</v>
      </c>
      <c r="E636" s="2">
        <v>44162</v>
      </c>
      <c r="F636" s="2">
        <v>44195</v>
      </c>
      <c r="G636" s="5" t="s">
        <v>8</v>
      </c>
      <c r="H6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6" s="9">
        <f>MONTH(TabVendas[[#This Row],[Data da Venda]])</f>
        <v>10</v>
      </c>
      <c r="J636" s="9">
        <f>YEAR(TabVendas[[#This Row],[Data da Venda]])</f>
        <v>2020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44133</v>
      </c>
      <c r="C637" s="3">
        <v>86657720050</v>
      </c>
      <c r="D637" s="4">
        <v>885</v>
      </c>
      <c r="E637" s="2">
        <v>44163</v>
      </c>
      <c r="F637" s="2">
        <v>44163</v>
      </c>
      <c r="G637" s="5" t="s">
        <v>8</v>
      </c>
      <c r="H6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2020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44133</v>
      </c>
      <c r="C638" s="3">
        <v>86657720104</v>
      </c>
      <c r="D638" s="4">
        <v>235</v>
      </c>
      <c r="E638" s="2">
        <v>44223</v>
      </c>
      <c r="F638" s="2">
        <v>44223</v>
      </c>
      <c r="G638" s="5" t="s">
        <v>7</v>
      </c>
      <c r="H6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2020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44134</v>
      </c>
      <c r="C639" s="3">
        <v>86657720137</v>
      </c>
      <c r="D639" s="4">
        <v>946</v>
      </c>
      <c r="E639" s="2">
        <v>44164</v>
      </c>
      <c r="F639" s="2">
        <v>44164</v>
      </c>
      <c r="G639" s="5" t="s">
        <v>9</v>
      </c>
      <c r="H6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2020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44134</v>
      </c>
      <c r="C640" s="3">
        <v>86657720156</v>
      </c>
      <c r="D640" s="4">
        <v>713</v>
      </c>
      <c r="E640" s="2">
        <v>44224</v>
      </c>
      <c r="F640" s="2">
        <v>44224</v>
      </c>
      <c r="G640" s="5" t="s">
        <v>8</v>
      </c>
      <c r="H6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2020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44135</v>
      </c>
      <c r="C641" s="3">
        <v>86657720222</v>
      </c>
      <c r="D641" s="4">
        <v>1286</v>
      </c>
      <c r="E641" s="2">
        <v>44165</v>
      </c>
      <c r="F641" s="2">
        <v>44165</v>
      </c>
      <c r="G641" s="5" t="s">
        <v>8</v>
      </c>
      <c r="H6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2020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44136</v>
      </c>
      <c r="C642" s="3">
        <v>86657720205</v>
      </c>
      <c r="D642" s="4">
        <v>535</v>
      </c>
      <c r="E642" s="2">
        <v>44136</v>
      </c>
      <c r="F642" s="2">
        <v>44136</v>
      </c>
      <c r="G642" s="5" t="s">
        <v>9</v>
      </c>
      <c r="H6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2020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44136</v>
      </c>
      <c r="C643" s="3">
        <v>86657720088</v>
      </c>
      <c r="D643" s="4">
        <v>382</v>
      </c>
      <c r="E643" s="2">
        <v>44166</v>
      </c>
      <c r="F643" s="2">
        <v>44166</v>
      </c>
      <c r="G643" s="5" t="s">
        <v>9</v>
      </c>
      <c r="H6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2020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44136</v>
      </c>
      <c r="C644" s="3">
        <v>86657720259</v>
      </c>
      <c r="D644" s="4">
        <v>1060</v>
      </c>
      <c r="E644" s="2">
        <v>44196</v>
      </c>
      <c r="F644" s="2">
        <v>44196</v>
      </c>
      <c r="G644" s="5" t="s">
        <v>8</v>
      </c>
      <c r="H6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2020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44138</v>
      </c>
      <c r="C645" s="3">
        <v>86657720180</v>
      </c>
      <c r="D645" s="4">
        <v>567</v>
      </c>
      <c r="E645" s="2">
        <v>44168</v>
      </c>
      <c r="F645" s="2">
        <v>44168</v>
      </c>
      <c r="G645" s="5" t="s">
        <v>7</v>
      </c>
      <c r="H6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2020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44138</v>
      </c>
      <c r="C646" s="3">
        <v>86657720135</v>
      </c>
      <c r="D646" s="4">
        <v>445</v>
      </c>
      <c r="E646" s="2">
        <v>44198</v>
      </c>
      <c r="F646" s="2">
        <v>44198</v>
      </c>
      <c r="G646" s="5" t="s">
        <v>8</v>
      </c>
      <c r="H6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2020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44139</v>
      </c>
      <c r="C647" s="3">
        <v>86657720189</v>
      </c>
      <c r="D647" s="4">
        <v>517</v>
      </c>
      <c r="E647" s="2">
        <v>44139</v>
      </c>
      <c r="F647" s="2">
        <v>44179</v>
      </c>
      <c r="G647" s="5" t="s">
        <v>9</v>
      </c>
      <c r="H6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7" s="9">
        <f>MONTH(TabVendas[[#This Row],[Data da Venda]])</f>
        <v>11</v>
      </c>
      <c r="J647" s="9">
        <f>YEAR(TabVendas[[#This Row],[Data da Venda]])</f>
        <v>2020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44139</v>
      </c>
      <c r="C648" s="3">
        <v>86657720086</v>
      </c>
      <c r="D648" s="4">
        <v>82</v>
      </c>
      <c r="E648" s="2">
        <v>44169</v>
      </c>
      <c r="F648" s="2">
        <v>44169</v>
      </c>
      <c r="G648" s="5" t="s">
        <v>7</v>
      </c>
      <c r="H6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2020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44139</v>
      </c>
      <c r="C649" s="3">
        <v>86657720082</v>
      </c>
      <c r="D649" s="4">
        <v>1072</v>
      </c>
      <c r="E649" s="2">
        <v>44199</v>
      </c>
      <c r="F649" s="2">
        <v>44199</v>
      </c>
      <c r="G649" s="5" t="s">
        <v>7</v>
      </c>
      <c r="H6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2020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44139</v>
      </c>
      <c r="C650" s="3">
        <v>86657720222</v>
      </c>
      <c r="D650" s="4">
        <v>124</v>
      </c>
      <c r="E650" s="2">
        <v>44229</v>
      </c>
      <c r="F650" s="2">
        <v>44229</v>
      </c>
      <c r="G650" s="5" t="s">
        <v>8</v>
      </c>
      <c r="H6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2020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44141</v>
      </c>
      <c r="C651" s="3">
        <v>86657720132</v>
      </c>
      <c r="D651" s="4">
        <v>851</v>
      </c>
      <c r="E651" s="2">
        <v>44171</v>
      </c>
      <c r="F651" s="2">
        <v>44171</v>
      </c>
      <c r="G651" s="5" t="s">
        <v>9</v>
      </c>
      <c r="H6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2020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44142</v>
      </c>
      <c r="C652" s="3">
        <v>86657720051</v>
      </c>
      <c r="D652" s="4">
        <v>318</v>
      </c>
      <c r="E652" s="2">
        <v>44172</v>
      </c>
      <c r="F652" s="2">
        <v>44172</v>
      </c>
      <c r="G652" s="5" t="s">
        <v>9</v>
      </c>
      <c r="H6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2020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44142</v>
      </c>
      <c r="C653" s="3">
        <v>86657720148</v>
      </c>
      <c r="D653" s="4">
        <v>1070</v>
      </c>
      <c r="E653" s="2">
        <v>44202</v>
      </c>
      <c r="F653" s="2">
        <v>44202</v>
      </c>
      <c r="G653" s="5" t="s">
        <v>7</v>
      </c>
      <c r="H6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2020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44143</v>
      </c>
      <c r="C654" s="3">
        <v>86657720126</v>
      </c>
      <c r="D654" s="4">
        <v>104</v>
      </c>
      <c r="E654" s="2">
        <v>44203</v>
      </c>
      <c r="F654" s="2">
        <v>44203</v>
      </c>
      <c r="G654" s="5" t="s">
        <v>8</v>
      </c>
      <c r="H6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2020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44144</v>
      </c>
      <c r="C655" s="3">
        <v>86657720125</v>
      </c>
      <c r="D655" s="4">
        <v>1188</v>
      </c>
      <c r="E655" s="2">
        <v>44174</v>
      </c>
      <c r="F655" s="2">
        <v>44174</v>
      </c>
      <c r="G655" s="5" t="s">
        <v>7</v>
      </c>
      <c r="H6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2020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44144</v>
      </c>
      <c r="C656" s="3">
        <v>86657720208</v>
      </c>
      <c r="D656" s="4">
        <v>1095</v>
      </c>
      <c r="E656" s="2">
        <v>44174</v>
      </c>
      <c r="F656" s="2">
        <v>44174</v>
      </c>
      <c r="G656" s="5" t="s">
        <v>8</v>
      </c>
      <c r="H6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2020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44144</v>
      </c>
      <c r="C657" s="3">
        <v>86657720086</v>
      </c>
      <c r="D657" s="4">
        <v>1468</v>
      </c>
      <c r="E657" s="2">
        <v>44234</v>
      </c>
      <c r="F657" s="2">
        <v>44273</v>
      </c>
      <c r="G657" s="5" t="s">
        <v>9</v>
      </c>
      <c r="H6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7" s="9">
        <f>MONTH(TabVendas[[#This Row],[Data da Venda]])</f>
        <v>11</v>
      </c>
      <c r="J657" s="9">
        <f>YEAR(TabVendas[[#This Row],[Data da Venda]])</f>
        <v>2020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44145</v>
      </c>
      <c r="C658" s="3">
        <v>86657720147</v>
      </c>
      <c r="D658" s="4">
        <v>1246</v>
      </c>
      <c r="E658" s="2">
        <v>44145</v>
      </c>
      <c r="F658" s="2">
        <v>44145</v>
      </c>
      <c r="G658" s="5" t="s">
        <v>7</v>
      </c>
      <c r="H6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2020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44145</v>
      </c>
      <c r="C659" s="3">
        <v>86657720217</v>
      </c>
      <c r="D659" s="4">
        <v>1472</v>
      </c>
      <c r="E659" s="2">
        <v>44175</v>
      </c>
      <c r="F659" s="2">
        <v>44184</v>
      </c>
      <c r="G659" s="5" t="s">
        <v>8</v>
      </c>
      <c r="H6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9" s="9">
        <f>MONTH(TabVendas[[#This Row],[Data da Venda]])</f>
        <v>11</v>
      </c>
      <c r="J659" s="9">
        <f>YEAR(TabVendas[[#This Row],[Data da Venda]])</f>
        <v>2020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44145</v>
      </c>
      <c r="C660" s="3">
        <v>86657720219</v>
      </c>
      <c r="D660" s="4">
        <v>1392</v>
      </c>
      <c r="E660" s="2">
        <v>44205</v>
      </c>
      <c r="F660" s="2">
        <v>44205</v>
      </c>
      <c r="G660" s="5" t="s">
        <v>7</v>
      </c>
      <c r="H6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2020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44146</v>
      </c>
      <c r="C661" s="3">
        <v>86657720061</v>
      </c>
      <c r="D661" s="4">
        <v>499</v>
      </c>
      <c r="E661" s="2">
        <v>44176</v>
      </c>
      <c r="F661" s="2">
        <v>44176</v>
      </c>
      <c r="G661" s="5" t="s">
        <v>7</v>
      </c>
      <c r="H6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2020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44147</v>
      </c>
      <c r="C662" s="3">
        <v>86657720171</v>
      </c>
      <c r="D662" s="4">
        <v>1432</v>
      </c>
      <c r="E662" s="2">
        <v>44177</v>
      </c>
      <c r="F662" s="2">
        <v>44177</v>
      </c>
      <c r="G662" s="5" t="s">
        <v>9</v>
      </c>
      <c r="H6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2020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44147</v>
      </c>
      <c r="C663" s="3">
        <v>86657720175</v>
      </c>
      <c r="D663" s="4">
        <v>734</v>
      </c>
      <c r="E663" s="2">
        <v>44207</v>
      </c>
      <c r="F663" s="2">
        <v>44207</v>
      </c>
      <c r="G663" s="5" t="s">
        <v>9</v>
      </c>
      <c r="H6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2020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44148</v>
      </c>
      <c r="C664" s="3">
        <v>86657720089</v>
      </c>
      <c r="D664" s="4">
        <v>1427</v>
      </c>
      <c r="E664" s="2">
        <v>44178</v>
      </c>
      <c r="F664" s="2">
        <v>44195</v>
      </c>
      <c r="G664" s="5" t="s">
        <v>7</v>
      </c>
      <c r="H6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4" s="9">
        <f>MONTH(TabVendas[[#This Row],[Data da Venda]])</f>
        <v>11</v>
      </c>
      <c r="J664" s="9">
        <f>YEAR(TabVendas[[#This Row],[Data da Venda]])</f>
        <v>2020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44148</v>
      </c>
      <c r="C665" s="3">
        <v>86657720070</v>
      </c>
      <c r="D665" s="4">
        <v>937</v>
      </c>
      <c r="E665" s="2">
        <v>44178</v>
      </c>
      <c r="F665" s="2">
        <v>44203</v>
      </c>
      <c r="G665" s="5" t="s">
        <v>9</v>
      </c>
      <c r="H6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5" s="9">
        <f>MONTH(TabVendas[[#This Row],[Data da Venda]])</f>
        <v>11</v>
      </c>
      <c r="J665" s="9">
        <f>YEAR(TabVendas[[#This Row],[Data da Venda]])</f>
        <v>2020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44148</v>
      </c>
      <c r="C666" s="3">
        <v>86657720248</v>
      </c>
      <c r="D666" s="4">
        <v>416</v>
      </c>
      <c r="E666" s="2">
        <v>44208</v>
      </c>
      <c r="F666" s="2">
        <v>44208</v>
      </c>
      <c r="G666" s="5" t="s">
        <v>8</v>
      </c>
      <c r="H6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2020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44148</v>
      </c>
      <c r="C667" s="3">
        <v>86657720114</v>
      </c>
      <c r="D667" s="4">
        <v>191</v>
      </c>
      <c r="E667" s="2">
        <v>44208</v>
      </c>
      <c r="F667" s="2">
        <v>44208</v>
      </c>
      <c r="G667" s="5" t="s">
        <v>9</v>
      </c>
      <c r="H6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2020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44148</v>
      </c>
      <c r="C668" s="3">
        <v>86657720141</v>
      </c>
      <c r="D668" s="4">
        <v>175</v>
      </c>
      <c r="E668" s="2">
        <v>44238</v>
      </c>
      <c r="F668" s="2">
        <v>44251</v>
      </c>
      <c r="G668" s="5" t="s">
        <v>8</v>
      </c>
      <c r="H6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8" s="9">
        <f>MONTH(TabVendas[[#This Row],[Data da Venda]])</f>
        <v>11</v>
      </c>
      <c r="J668" s="9">
        <f>YEAR(TabVendas[[#This Row],[Data da Venda]])</f>
        <v>2020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44149</v>
      </c>
      <c r="C669" s="3">
        <v>86657720061</v>
      </c>
      <c r="D669" s="4">
        <v>289</v>
      </c>
      <c r="E669" s="2">
        <v>44179</v>
      </c>
      <c r="F669" s="2">
        <v>44204</v>
      </c>
      <c r="G669" s="5" t="s">
        <v>8</v>
      </c>
      <c r="H6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9" s="9">
        <f>MONTH(TabVendas[[#This Row],[Data da Venda]])</f>
        <v>11</v>
      </c>
      <c r="J669" s="9">
        <f>YEAR(TabVendas[[#This Row],[Data da Venda]])</f>
        <v>2020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44149</v>
      </c>
      <c r="C670" s="3">
        <v>86657720058</v>
      </c>
      <c r="D670" s="4">
        <v>290</v>
      </c>
      <c r="E670" s="2">
        <v>44179</v>
      </c>
      <c r="F670" s="2">
        <v>44179</v>
      </c>
      <c r="G670" s="5" t="s">
        <v>9</v>
      </c>
      <c r="H6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2020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44149</v>
      </c>
      <c r="C671" s="3">
        <v>86657720207</v>
      </c>
      <c r="D671" s="4">
        <v>441</v>
      </c>
      <c r="E671" s="2">
        <v>44239</v>
      </c>
      <c r="F671" s="2">
        <v>44239</v>
      </c>
      <c r="G671" s="5" t="s">
        <v>7</v>
      </c>
      <c r="H6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2020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44150</v>
      </c>
      <c r="C672" s="3">
        <v>86657720089</v>
      </c>
      <c r="D672" s="4">
        <v>1276</v>
      </c>
      <c r="E672" s="2">
        <v>44240</v>
      </c>
      <c r="F672" s="2">
        <v>44240</v>
      </c>
      <c r="G672" s="5" t="s">
        <v>8</v>
      </c>
      <c r="H6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2020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44153</v>
      </c>
      <c r="C673" s="3">
        <v>86657720240</v>
      </c>
      <c r="D673" s="4">
        <v>588</v>
      </c>
      <c r="E673" s="2">
        <v>44183</v>
      </c>
      <c r="F673" s="2">
        <v>44183</v>
      </c>
      <c r="G673" s="5" t="s">
        <v>7</v>
      </c>
      <c r="H6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2020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44154</v>
      </c>
      <c r="C674" s="3">
        <v>86657720090</v>
      </c>
      <c r="D674" s="4">
        <v>136</v>
      </c>
      <c r="E674" s="2">
        <v>44154</v>
      </c>
      <c r="F674" s="2">
        <v>44164</v>
      </c>
      <c r="G674" s="5" t="s">
        <v>7</v>
      </c>
      <c r="H6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4" s="9">
        <f>MONTH(TabVendas[[#This Row],[Data da Venda]])</f>
        <v>11</v>
      </c>
      <c r="J674" s="9">
        <f>YEAR(TabVendas[[#This Row],[Data da Venda]])</f>
        <v>2020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44156</v>
      </c>
      <c r="C675" s="3">
        <v>86657720218</v>
      </c>
      <c r="D675" s="4">
        <v>1170</v>
      </c>
      <c r="E675" s="2">
        <v>44156</v>
      </c>
      <c r="F675" s="2">
        <v>44156</v>
      </c>
      <c r="G675" s="5" t="s">
        <v>9</v>
      </c>
      <c r="H6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2020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44156</v>
      </c>
      <c r="C676" s="3">
        <v>86657720158</v>
      </c>
      <c r="D676" s="4">
        <v>1386</v>
      </c>
      <c r="E676" s="2">
        <v>44216</v>
      </c>
      <c r="F676" s="2">
        <v>44216</v>
      </c>
      <c r="G676" s="5" t="s">
        <v>7</v>
      </c>
      <c r="H6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2020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44157</v>
      </c>
      <c r="C677" s="3">
        <v>86657720205</v>
      </c>
      <c r="D677" s="4">
        <v>1435</v>
      </c>
      <c r="E677" s="2">
        <v>44187</v>
      </c>
      <c r="F677" s="2">
        <v>44206</v>
      </c>
      <c r="G677" s="5" t="s">
        <v>9</v>
      </c>
      <c r="H6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7" s="9">
        <f>MONTH(TabVendas[[#This Row],[Data da Venda]])</f>
        <v>11</v>
      </c>
      <c r="J677" s="9">
        <f>YEAR(TabVendas[[#This Row],[Data da Venda]])</f>
        <v>2020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44157</v>
      </c>
      <c r="C678" s="3">
        <v>86657720219</v>
      </c>
      <c r="D678" s="4">
        <v>323</v>
      </c>
      <c r="E678" s="2">
        <v>44187</v>
      </c>
      <c r="F678" s="2">
        <v>44187</v>
      </c>
      <c r="G678" s="5" t="s">
        <v>9</v>
      </c>
      <c r="H6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2020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44157</v>
      </c>
      <c r="C679" s="3">
        <v>86657720205</v>
      </c>
      <c r="D679" s="4">
        <v>365</v>
      </c>
      <c r="E679" s="2">
        <v>44187</v>
      </c>
      <c r="F679" s="2">
        <v>44187</v>
      </c>
      <c r="G679" s="5" t="s">
        <v>9</v>
      </c>
      <c r="H6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2020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44157</v>
      </c>
      <c r="C680" s="3">
        <v>86657720109</v>
      </c>
      <c r="D680" s="4">
        <v>703</v>
      </c>
      <c r="E680" s="2">
        <v>44187</v>
      </c>
      <c r="F680" s="2">
        <v>44220</v>
      </c>
      <c r="G680" s="5" t="s">
        <v>8</v>
      </c>
      <c r="H6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0" s="9">
        <f>MONTH(TabVendas[[#This Row],[Data da Venda]])</f>
        <v>11</v>
      </c>
      <c r="J680" s="9">
        <f>YEAR(TabVendas[[#This Row],[Data da Venda]])</f>
        <v>2020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44158</v>
      </c>
      <c r="C681" s="3">
        <v>86657720216</v>
      </c>
      <c r="D681" s="4">
        <v>591</v>
      </c>
      <c r="E681" s="2">
        <v>44188</v>
      </c>
      <c r="F681" s="2">
        <v>44188</v>
      </c>
      <c r="G681" s="5" t="s">
        <v>7</v>
      </c>
      <c r="H6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2020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44158</v>
      </c>
      <c r="C682" s="3">
        <v>86657720250</v>
      </c>
      <c r="D682" s="4">
        <v>211</v>
      </c>
      <c r="E682" s="2">
        <v>44218</v>
      </c>
      <c r="F682" s="2">
        <v>44218</v>
      </c>
      <c r="G682" s="5" t="s">
        <v>8</v>
      </c>
      <c r="H6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2020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44159</v>
      </c>
      <c r="C683" s="3">
        <v>86657720115</v>
      </c>
      <c r="D683" s="4">
        <v>518</v>
      </c>
      <c r="E683" s="2">
        <v>44159</v>
      </c>
      <c r="F683" s="2">
        <v>44159</v>
      </c>
      <c r="G683" s="5" t="s">
        <v>8</v>
      </c>
      <c r="H6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2020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44159</v>
      </c>
      <c r="C684" s="3">
        <v>86657720225</v>
      </c>
      <c r="D684" s="4">
        <v>99</v>
      </c>
      <c r="E684" s="2">
        <v>44189</v>
      </c>
      <c r="F684" s="2">
        <v>44189</v>
      </c>
      <c r="G684" s="5" t="s">
        <v>7</v>
      </c>
      <c r="H6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2020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44161</v>
      </c>
      <c r="C685" s="3">
        <v>86657720111</v>
      </c>
      <c r="D685" s="4">
        <v>915</v>
      </c>
      <c r="E685" s="2">
        <v>44161</v>
      </c>
      <c r="F685" s="2">
        <v>44161</v>
      </c>
      <c r="G685" s="5" t="s">
        <v>9</v>
      </c>
      <c r="H6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2020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44161</v>
      </c>
      <c r="C686" s="3">
        <v>86657720159</v>
      </c>
      <c r="D686" s="4">
        <v>439</v>
      </c>
      <c r="E686" s="2">
        <v>44161</v>
      </c>
      <c r="F686" s="2">
        <v>44191</v>
      </c>
      <c r="G686" s="5" t="s">
        <v>9</v>
      </c>
      <c r="H6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6" s="9">
        <f>MONTH(TabVendas[[#This Row],[Data da Venda]])</f>
        <v>11</v>
      </c>
      <c r="J686" s="9">
        <f>YEAR(TabVendas[[#This Row],[Data da Venda]])</f>
        <v>2020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44161</v>
      </c>
      <c r="C687" s="3">
        <v>86657720178</v>
      </c>
      <c r="D687" s="4">
        <v>1290</v>
      </c>
      <c r="E687" s="2">
        <v>44191</v>
      </c>
      <c r="F687" s="2">
        <v>44191</v>
      </c>
      <c r="G687" s="5" t="s">
        <v>8</v>
      </c>
      <c r="H6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2020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44161</v>
      </c>
      <c r="C688" s="3">
        <v>86657720155</v>
      </c>
      <c r="D688" s="4">
        <v>1042</v>
      </c>
      <c r="E688" s="2">
        <v>44191</v>
      </c>
      <c r="F688" s="2">
        <v>44230</v>
      </c>
      <c r="G688" s="5" t="s">
        <v>8</v>
      </c>
      <c r="H6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8" s="9">
        <f>MONTH(TabVendas[[#This Row],[Data da Venda]])</f>
        <v>11</v>
      </c>
      <c r="J688" s="9">
        <f>YEAR(TabVendas[[#This Row],[Data da Venda]])</f>
        <v>2020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44161</v>
      </c>
      <c r="C689" s="3">
        <v>86657720077</v>
      </c>
      <c r="D689" s="4">
        <v>61</v>
      </c>
      <c r="E689" s="2">
        <v>44221</v>
      </c>
      <c r="F689" s="2">
        <v>44252</v>
      </c>
      <c r="G689" s="5" t="s">
        <v>8</v>
      </c>
      <c r="H6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9" s="9">
        <f>MONTH(TabVendas[[#This Row],[Data da Venda]])</f>
        <v>11</v>
      </c>
      <c r="J689" s="9">
        <f>YEAR(TabVendas[[#This Row],[Data da Venda]])</f>
        <v>2020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44161</v>
      </c>
      <c r="C690" s="3">
        <v>86657720243</v>
      </c>
      <c r="D690" s="4">
        <v>1493</v>
      </c>
      <c r="E690" s="2">
        <v>44221</v>
      </c>
      <c r="F690" s="2">
        <v>44221</v>
      </c>
      <c r="G690" s="5" t="s">
        <v>9</v>
      </c>
      <c r="H6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2020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44162</v>
      </c>
      <c r="C691" s="3">
        <v>86657720216</v>
      </c>
      <c r="D691" s="4">
        <v>1104</v>
      </c>
      <c r="E691" s="2">
        <v>44192</v>
      </c>
      <c r="F691" s="2">
        <v>44192</v>
      </c>
      <c r="G691" s="5" t="s">
        <v>8</v>
      </c>
      <c r="H6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2020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44164</v>
      </c>
      <c r="C692" s="3">
        <v>86657720077</v>
      </c>
      <c r="D692" s="4">
        <v>1138</v>
      </c>
      <c r="E692" s="2">
        <v>44194</v>
      </c>
      <c r="F692" s="2">
        <v>44194</v>
      </c>
      <c r="G692" s="5" t="s">
        <v>7</v>
      </c>
      <c r="H6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2020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44165</v>
      </c>
      <c r="C693" s="3">
        <v>86657720134</v>
      </c>
      <c r="D693" s="4">
        <v>1053</v>
      </c>
      <c r="E693" s="2">
        <v>44195</v>
      </c>
      <c r="F693" s="2">
        <v>44202</v>
      </c>
      <c r="G693" s="5" t="s">
        <v>9</v>
      </c>
      <c r="H6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3" s="9">
        <f>MONTH(TabVendas[[#This Row],[Data da Venda]])</f>
        <v>11</v>
      </c>
      <c r="J693" s="9">
        <f>YEAR(TabVendas[[#This Row],[Data da Venda]])</f>
        <v>2020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44165</v>
      </c>
      <c r="C694" s="3">
        <v>86657720131</v>
      </c>
      <c r="D694" s="4">
        <v>178</v>
      </c>
      <c r="E694" s="2">
        <v>44195</v>
      </c>
      <c r="F694" s="2">
        <v>44195</v>
      </c>
      <c r="G694" s="5" t="s">
        <v>8</v>
      </c>
      <c r="H6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2020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44165</v>
      </c>
      <c r="C695" s="3">
        <v>86657720170</v>
      </c>
      <c r="D695" s="4">
        <v>811</v>
      </c>
      <c r="E695" s="2">
        <v>44225</v>
      </c>
      <c r="F695" s="2">
        <v>44225</v>
      </c>
      <c r="G695" s="5" t="s">
        <v>9</v>
      </c>
      <c r="H6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2020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44166</v>
      </c>
      <c r="C696" s="3">
        <v>86657720072</v>
      </c>
      <c r="D696" s="4">
        <v>1054</v>
      </c>
      <c r="E696" s="2">
        <v>44166</v>
      </c>
      <c r="F696" s="2">
        <v>44198</v>
      </c>
      <c r="G696" s="5" t="s">
        <v>9</v>
      </c>
      <c r="H6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6" s="9">
        <f>MONTH(TabVendas[[#This Row],[Data da Venda]])</f>
        <v>12</v>
      </c>
      <c r="J696" s="9">
        <f>YEAR(TabVendas[[#This Row],[Data da Venda]])</f>
        <v>2020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44167</v>
      </c>
      <c r="C697" s="3">
        <v>86657720223</v>
      </c>
      <c r="D697" s="4">
        <v>439</v>
      </c>
      <c r="E697" s="2">
        <v>44197</v>
      </c>
      <c r="F697" s="2">
        <v>44197</v>
      </c>
      <c r="G697" s="5" t="s">
        <v>7</v>
      </c>
      <c r="H6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2020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44168</v>
      </c>
      <c r="C698" s="3">
        <v>86657720084</v>
      </c>
      <c r="D698" s="4">
        <v>179</v>
      </c>
      <c r="E698" s="2">
        <v>44198</v>
      </c>
      <c r="F698" s="2">
        <v>44198</v>
      </c>
      <c r="G698" s="5" t="s">
        <v>9</v>
      </c>
      <c r="H6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2020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44168</v>
      </c>
      <c r="C699" s="3">
        <v>86657720213</v>
      </c>
      <c r="D699" s="4">
        <v>57</v>
      </c>
      <c r="E699" s="2">
        <v>44198</v>
      </c>
      <c r="F699" s="2">
        <v>44232</v>
      </c>
      <c r="G699" s="5" t="s">
        <v>8</v>
      </c>
      <c r="H6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9" s="9">
        <f>MONTH(TabVendas[[#This Row],[Data da Venda]])</f>
        <v>12</v>
      </c>
      <c r="J699" s="9">
        <f>YEAR(TabVendas[[#This Row],[Data da Venda]])</f>
        <v>2020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44169</v>
      </c>
      <c r="C700" s="3">
        <v>86657720066</v>
      </c>
      <c r="D700" s="4">
        <v>1039</v>
      </c>
      <c r="E700" s="2">
        <v>44169</v>
      </c>
      <c r="F700" s="2">
        <v>44174</v>
      </c>
      <c r="G700" s="5" t="s">
        <v>9</v>
      </c>
      <c r="H7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0" s="9">
        <f>MONTH(TabVendas[[#This Row],[Data da Venda]])</f>
        <v>12</v>
      </c>
      <c r="J700" s="9">
        <f>YEAR(TabVendas[[#This Row],[Data da Venda]])</f>
        <v>2020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44169</v>
      </c>
      <c r="C701" s="3">
        <v>86657720174</v>
      </c>
      <c r="D701" s="4">
        <v>298</v>
      </c>
      <c r="E701" s="2">
        <v>44199</v>
      </c>
      <c r="F701" s="2">
        <v>44199</v>
      </c>
      <c r="G701" s="5" t="s">
        <v>8</v>
      </c>
      <c r="H7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2020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44170</v>
      </c>
      <c r="C702" s="3">
        <v>86657720063</v>
      </c>
      <c r="D702" s="4">
        <v>741</v>
      </c>
      <c r="E702" s="2">
        <v>44170</v>
      </c>
      <c r="F702" s="2">
        <v>44170</v>
      </c>
      <c r="G702" s="5" t="s">
        <v>7</v>
      </c>
      <c r="H7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2020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44170</v>
      </c>
      <c r="C703" s="3">
        <v>86657720130</v>
      </c>
      <c r="D703" s="4">
        <v>1198</v>
      </c>
      <c r="E703" s="2">
        <v>44170</v>
      </c>
      <c r="F703" s="2">
        <v>44170</v>
      </c>
      <c r="G703" s="5" t="s">
        <v>7</v>
      </c>
      <c r="H7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2020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44170</v>
      </c>
      <c r="C704" s="3">
        <v>86657720152</v>
      </c>
      <c r="D704" s="4">
        <v>894</v>
      </c>
      <c r="E704" s="2">
        <v>44200</v>
      </c>
      <c r="F704" s="2">
        <v>44200</v>
      </c>
      <c r="G704" s="5" t="s">
        <v>8</v>
      </c>
      <c r="H7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2020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44170</v>
      </c>
      <c r="C705" s="3">
        <v>86657720054</v>
      </c>
      <c r="D705" s="4">
        <v>181</v>
      </c>
      <c r="E705" s="2">
        <v>44230</v>
      </c>
      <c r="F705" s="2">
        <v>44230</v>
      </c>
      <c r="G705" s="5" t="s">
        <v>8</v>
      </c>
      <c r="H7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2020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44170</v>
      </c>
      <c r="C706" s="3">
        <v>86657720064</v>
      </c>
      <c r="D706" s="4">
        <v>474</v>
      </c>
      <c r="E706" s="2">
        <v>44259</v>
      </c>
      <c r="F706" s="2">
        <v>44259</v>
      </c>
      <c r="G706" s="5" t="s">
        <v>9</v>
      </c>
      <c r="H7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2020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44171</v>
      </c>
      <c r="C707" s="3">
        <v>86657720080</v>
      </c>
      <c r="D707" s="4">
        <v>1477</v>
      </c>
      <c r="E707" s="2">
        <v>44171</v>
      </c>
      <c r="F707" s="2">
        <v>44171</v>
      </c>
      <c r="G707" s="5" t="s">
        <v>9</v>
      </c>
      <c r="H7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2020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44171</v>
      </c>
      <c r="C708" s="3">
        <v>86657720150</v>
      </c>
      <c r="D708" s="4">
        <v>374</v>
      </c>
      <c r="E708" s="2">
        <v>44201</v>
      </c>
      <c r="F708" s="2">
        <v>44201</v>
      </c>
      <c r="G708" s="5" t="s">
        <v>8</v>
      </c>
      <c r="H7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2020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44171</v>
      </c>
      <c r="C709" s="3">
        <v>86657720114</v>
      </c>
      <c r="D709" s="4">
        <v>740</v>
      </c>
      <c r="E709" s="2">
        <v>44201</v>
      </c>
      <c r="F709" s="2">
        <v>44201</v>
      </c>
      <c r="G709" s="5" t="s">
        <v>8</v>
      </c>
      <c r="H7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2020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44171</v>
      </c>
      <c r="C710" s="3">
        <v>86657720137</v>
      </c>
      <c r="D710" s="4">
        <v>1086</v>
      </c>
      <c r="E710" s="2">
        <v>44231</v>
      </c>
      <c r="F710" s="2">
        <v>44231</v>
      </c>
      <c r="G710" s="5" t="s">
        <v>7</v>
      </c>
      <c r="H7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2020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44174</v>
      </c>
      <c r="C711" s="3">
        <v>86657720116</v>
      </c>
      <c r="D711" s="4">
        <v>1175</v>
      </c>
      <c r="E711" s="2">
        <v>44174</v>
      </c>
      <c r="F711" s="2">
        <v>44174</v>
      </c>
      <c r="G711" s="5" t="s">
        <v>9</v>
      </c>
      <c r="H7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2020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44174</v>
      </c>
      <c r="C712" s="3">
        <v>86657720141</v>
      </c>
      <c r="D712" s="4">
        <v>1261</v>
      </c>
      <c r="E712" s="2">
        <v>44204</v>
      </c>
      <c r="F712" s="2">
        <v>44204</v>
      </c>
      <c r="G712" s="5" t="s">
        <v>9</v>
      </c>
      <c r="H7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2020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44174</v>
      </c>
      <c r="C713" s="3">
        <v>86657720051</v>
      </c>
      <c r="D713" s="4">
        <v>917</v>
      </c>
      <c r="E713" s="2">
        <v>44204</v>
      </c>
      <c r="F713" s="2">
        <v>44204</v>
      </c>
      <c r="G713" s="5" t="s">
        <v>8</v>
      </c>
      <c r="H7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2020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44174</v>
      </c>
      <c r="C714" s="3">
        <v>86657720140</v>
      </c>
      <c r="D714" s="4">
        <v>1347</v>
      </c>
      <c r="E714" s="2">
        <v>44204</v>
      </c>
      <c r="F714" s="2">
        <v>44204</v>
      </c>
      <c r="G714" s="5" t="s">
        <v>7</v>
      </c>
      <c r="H7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2020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44174</v>
      </c>
      <c r="C715" s="3">
        <v>86657720137</v>
      </c>
      <c r="D715" s="4">
        <v>694</v>
      </c>
      <c r="E715" s="2">
        <v>44234</v>
      </c>
      <c r="F715" s="2">
        <v>44234</v>
      </c>
      <c r="G715" s="5" t="s">
        <v>8</v>
      </c>
      <c r="H7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2020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44175</v>
      </c>
      <c r="C716" s="3">
        <v>86657720107</v>
      </c>
      <c r="D716" s="4">
        <v>1459</v>
      </c>
      <c r="E716" s="2">
        <v>44175</v>
      </c>
      <c r="F716" s="2">
        <v>44175</v>
      </c>
      <c r="G716" s="5" t="s">
        <v>9</v>
      </c>
      <c r="H7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2020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44175</v>
      </c>
      <c r="C717" s="3">
        <v>86657720080</v>
      </c>
      <c r="D717" s="4">
        <v>431</v>
      </c>
      <c r="E717" s="2">
        <v>44235</v>
      </c>
      <c r="F717" s="2">
        <v>44235</v>
      </c>
      <c r="G717" s="5" t="s">
        <v>9</v>
      </c>
      <c r="H7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2020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44176</v>
      </c>
      <c r="C718" s="3">
        <v>86657720110</v>
      </c>
      <c r="D718" s="4">
        <v>701</v>
      </c>
      <c r="E718" s="2">
        <v>44206</v>
      </c>
      <c r="F718" s="2">
        <v>44206</v>
      </c>
      <c r="G718" s="5" t="s">
        <v>7</v>
      </c>
      <c r="H7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2020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44176</v>
      </c>
      <c r="C719" s="3">
        <v>86657720096</v>
      </c>
      <c r="D719" s="4">
        <v>608</v>
      </c>
      <c r="E719" s="2">
        <v>44236</v>
      </c>
      <c r="F719" s="2">
        <v>44236</v>
      </c>
      <c r="G719" s="5" t="s">
        <v>7</v>
      </c>
      <c r="H7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2020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44179</v>
      </c>
      <c r="C720" s="3">
        <v>86657720129</v>
      </c>
      <c r="D720" s="4">
        <v>1461</v>
      </c>
      <c r="E720" s="2">
        <v>44209</v>
      </c>
      <c r="F720" s="2">
        <v>44241</v>
      </c>
      <c r="G720" s="5" t="s">
        <v>8</v>
      </c>
      <c r="H7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0" s="9">
        <f>MONTH(TabVendas[[#This Row],[Data da Venda]])</f>
        <v>12</v>
      </c>
      <c r="J720" s="9">
        <f>YEAR(TabVendas[[#This Row],[Data da Venda]])</f>
        <v>2020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44179</v>
      </c>
      <c r="C721" s="3">
        <v>86657720211</v>
      </c>
      <c r="D721" s="4">
        <v>373</v>
      </c>
      <c r="E721" s="2">
        <v>44268</v>
      </c>
      <c r="F721" s="2">
        <v>44268</v>
      </c>
      <c r="G721" s="5" t="s">
        <v>7</v>
      </c>
      <c r="H7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2020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44180</v>
      </c>
      <c r="C722" s="3">
        <v>86657720203</v>
      </c>
      <c r="D722" s="4">
        <v>835</v>
      </c>
      <c r="E722" s="2">
        <v>44240</v>
      </c>
      <c r="F722" s="2">
        <v>44240</v>
      </c>
      <c r="G722" s="5" t="s">
        <v>8</v>
      </c>
      <c r="H7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2020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44181</v>
      </c>
      <c r="C723" s="3">
        <v>86657720214</v>
      </c>
      <c r="D723" s="4">
        <v>220</v>
      </c>
      <c r="E723" s="2">
        <v>44181</v>
      </c>
      <c r="F723" s="2">
        <v>44191</v>
      </c>
      <c r="G723" s="5" t="s">
        <v>8</v>
      </c>
      <c r="H7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3" s="9">
        <f>MONTH(TabVendas[[#This Row],[Data da Venda]])</f>
        <v>12</v>
      </c>
      <c r="J723" s="9">
        <f>YEAR(TabVendas[[#This Row],[Data da Venda]])</f>
        <v>2020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44182</v>
      </c>
      <c r="C724" s="3">
        <v>86657720163</v>
      </c>
      <c r="D724" s="4">
        <v>409</v>
      </c>
      <c r="E724" s="2">
        <v>44242</v>
      </c>
      <c r="F724" s="2">
        <v>44278</v>
      </c>
      <c r="G724" s="5" t="s">
        <v>9</v>
      </c>
      <c r="H7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4" s="9">
        <f>MONTH(TabVendas[[#This Row],[Data da Venda]])</f>
        <v>12</v>
      </c>
      <c r="J724" s="9">
        <f>YEAR(TabVendas[[#This Row],[Data da Venda]])</f>
        <v>2020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44182</v>
      </c>
      <c r="C725" s="3">
        <v>86657720255</v>
      </c>
      <c r="D725" s="4">
        <v>1345</v>
      </c>
      <c r="E725" s="2">
        <v>44271</v>
      </c>
      <c r="F725" s="2">
        <v>44271</v>
      </c>
      <c r="G725" s="5" t="s">
        <v>8</v>
      </c>
      <c r="H7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2020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44182</v>
      </c>
      <c r="C726" s="3">
        <v>86657720114</v>
      </c>
      <c r="D726" s="4">
        <v>1130</v>
      </c>
      <c r="E726" s="2">
        <v>44271</v>
      </c>
      <c r="F726" s="2">
        <v>44298</v>
      </c>
      <c r="G726" s="5" t="s">
        <v>8</v>
      </c>
      <c r="H7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6" s="9">
        <f>MONTH(TabVendas[[#This Row],[Data da Venda]])</f>
        <v>12</v>
      </c>
      <c r="J726" s="9">
        <f>YEAR(TabVendas[[#This Row],[Data da Venda]])</f>
        <v>2020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44184</v>
      </c>
      <c r="C727" s="3">
        <v>86657720058</v>
      </c>
      <c r="D727" s="4">
        <v>506</v>
      </c>
      <c r="E727" s="2">
        <v>44214</v>
      </c>
      <c r="F727" s="2">
        <v>44214</v>
      </c>
      <c r="G727" s="5" t="s">
        <v>9</v>
      </c>
      <c r="H7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2020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44184</v>
      </c>
      <c r="C728" s="3">
        <v>86657720164</v>
      </c>
      <c r="D728" s="4">
        <v>550</v>
      </c>
      <c r="E728" s="2">
        <v>44244</v>
      </c>
      <c r="F728" s="2">
        <v>44244</v>
      </c>
      <c r="G728" s="5" t="s">
        <v>7</v>
      </c>
      <c r="H7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2020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44184</v>
      </c>
      <c r="C729" s="3">
        <v>86657720080</v>
      </c>
      <c r="D729" s="4">
        <v>718</v>
      </c>
      <c r="E729" s="2">
        <v>44244</v>
      </c>
      <c r="F729" s="2">
        <v>44244</v>
      </c>
      <c r="G729" s="5" t="s">
        <v>9</v>
      </c>
      <c r="H7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2020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44185</v>
      </c>
      <c r="C730" s="3">
        <v>86657720213</v>
      </c>
      <c r="D730" s="4">
        <v>1340</v>
      </c>
      <c r="E730" s="2">
        <v>44274</v>
      </c>
      <c r="F730" s="2">
        <v>44274</v>
      </c>
      <c r="G730" s="5" t="s">
        <v>9</v>
      </c>
      <c r="H7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2020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44186</v>
      </c>
      <c r="C731" s="3">
        <v>86657720102</v>
      </c>
      <c r="D731" s="4">
        <v>650</v>
      </c>
      <c r="E731" s="2">
        <v>44186</v>
      </c>
      <c r="F731" s="2">
        <v>44186</v>
      </c>
      <c r="G731" s="5" t="s">
        <v>8</v>
      </c>
      <c r="H7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2020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44186</v>
      </c>
      <c r="C732" s="3">
        <v>86657720130</v>
      </c>
      <c r="D732" s="4">
        <v>596</v>
      </c>
      <c r="E732" s="2">
        <v>44216</v>
      </c>
      <c r="F732" s="2">
        <v>44216</v>
      </c>
      <c r="G732" s="5" t="s">
        <v>7</v>
      </c>
      <c r="H7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2020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44186</v>
      </c>
      <c r="C733" s="3">
        <v>86657720203</v>
      </c>
      <c r="D733" s="4">
        <v>576</v>
      </c>
      <c r="E733" s="2">
        <v>44275</v>
      </c>
      <c r="F733" s="2">
        <v>44312</v>
      </c>
      <c r="G733" s="5" t="s">
        <v>9</v>
      </c>
      <c r="H7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3" s="9">
        <f>MONTH(TabVendas[[#This Row],[Data da Venda]])</f>
        <v>12</v>
      </c>
      <c r="J733" s="9">
        <f>YEAR(TabVendas[[#This Row],[Data da Venda]])</f>
        <v>2020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44187</v>
      </c>
      <c r="C734" s="3">
        <v>86657720137</v>
      </c>
      <c r="D734" s="4">
        <v>961</v>
      </c>
      <c r="E734" s="2">
        <v>44187</v>
      </c>
      <c r="F734" s="2">
        <v>44210</v>
      </c>
      <c r="G734" s="5" t="s">
        <v>8</v>
      </c>
      <c r="H7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4" s="9">
        <f>MONTH(TabVendas[[#This Row],[Data da Venda]])</f>
        <v>12</v>
      </c>
      <c r="J734" s="9">
        <f>YEAR(TabVendas[[#This Row],[Data da Venda]])</f>
        <v>2020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44187</v>
      </c>
      <c r="C735" s="3">
        <v>86657720141</v>
      </c>
      <c r="D735" s="4">
        <v>843</v>
      </c>
      <c r="E735" s="2">
        <v>44217</v>
      </c>
      <c r="F735" s="2">
        <v>44217</v>
      </c>
      <c r="G735" s="5" t="s">
        <v>8</v>
      </c>
      <c r="H7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2020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44188</v>
      </c>
      <c r="C736" s="3">
        <v>86657720258</v>
      </c>
      <c r="D736" s="4">
        <v>593</v>
      </c>
      <c r="E736" s="2">
        <v>44218</v>
      </c>
      <c r="F736" s="2">
        <v>44237</v>
      </c>
      <c r="G736" s="5" t="s">
        <v>7</v>
      </c>
      <c r="H7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6" s="9">
        <f>MONTH(TabVendas[[#This Row],[Data da Venda]])</f>
        <v>12</v>
      </c>
      <c r="J736" s="9">
        <f>YEAR(TabVendas[[#This Row],[Data da Venda]])</f>
        <v>2020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44188</v>
      </c>
      <c r="C737" s="3">
        <v>86657720257</v>
      </c>
      <c r="D737" s="4">
        <v>1098</v>
      </c>
      <c r="E737" s="2">
        <v>44218</v>
      </c>
      <c r="F737" s="2">
        <v>44218</v>
      </c>
      <c r="G737" s="5" t="s">
        <v>9</v>
      </c>
      <c r="H7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2020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44189</v>
      </c>
      <c r="C738" s="3">
        <v>86657720142</v>
      </c>
      <c r="D738" s="4">
        <v>58</v>
      </c>
      <c r="E738" s="2">
        <v>44219</v>
      </c>
      <c r="F738" s="2">
        <v>44244</v>
      </c>
      <c r="G738" s="5" t="s">
        <v>9</v>
      </c>
      <c r="H7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8" s="9">
        <f>MONTH(TabVendas[[#This Row],[Data da Venda]])</f>
        <v>12</v>
      </c>
      <c r="J738" s="9">
        <f>YEAR(TabVendas[[#This Row],[Data da Venda]])</f>
        <v>2020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44189</v>
      </c>
      <c r="C739" s="3">
        <v>86657720134</v>
      </c>
      <c r="D739" s="4">
        <v>596</v>
      </c>
      <c r="E739" s="2">
        <v>44219</v>
      </c>
      <c r="F739" s="2">
        <v>44219</v>
      </c>
      <c r="G739" s="5" t="s">
        <v>9</v>
      </c>
      <c r="H7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2020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44190</v>
      </c>
      <c r="C740" s="3">
        <v>86657720181</v>
      </c>
      <c r="D740" s="4">
        <v>269</v>
      </c>
      <c r="E740" s="2">
        <v>44220</v>
      </c>
      <c r="F740" s="2">
        <v>44220</v>
      </c>
      <c r="G740" s="5" t="s">
        <v>9</v>
      </c>
      <c r="H7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2020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44191</v>
      </c>
      <c r="C741" s="3">
        <v>86657720160</v>
      </c>
      <c r="D741" s="4">
        <v>1052</v>
      </c>
      <c r="E741" s="2">
        <v>44221</v>
      </c>
      <c r="F741" s="2">
        <v>44221</v>
      </c>
      <c r="G741" s="5" t="s">
        <v>8</v>
      </c>
      <c r="H7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2020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44191</v>
      </c>
      <c r="C742" s="3">
        <v>86657720151</v>
      </c>
      <c r="D742" s="4">
        <v>674</v>
      </c>
      <c r="E742" s="2">
        <v>44221</v>
      </c>
      <c r="F742" s="2">
        <v>44239</v>
      </c>
      <c r="G742" s="5" t="s">
        <v>8</v>
      </c>
      <c r="H7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2" s="9">
        <f>MONTH(TabVendas[[#This Row],[Data da Venda]])</f>
        <v>12</v>
      </c>
      <c r="J742" s="9">
        <f>YEAR(TabVendas[[#This Row],[Data da Venda]])</f>
        <v>2020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44191</v>
      </c>
      <c r="C743" s="3">
        <v>86657720233</v>
      </c>
      <c r="D743" s="4">
        <v>202</v>
      </c>
      <c r="E743" s="2">
        <v>44251</v>
      </c>
      <c r="F743" s="2">
        <v>44251</v>
      </c>
      <c r="G743" s="5" t="s">
        <v>8</v>
      </c>
      <c r="H7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2020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44191</v>
      </c>
      <c r="C744" s="3">
        <v>86657720246</v>
      </c>
      <c r="D744" s="4">
        <v>1364</v>
      </c>
      <c r="E744" s="2">
        <v>44251</v>
      </c>
      <c r="F744" s="2">
        <v>44269</v>
      </c>
      <c r="G744" s="5" t="s">
        <v>8</v>
      </c>
      <c r="H7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4" s="9">
        <f>MONTH(TabVendas[[#This Row],[Data da Venda]])</f>
        <v>12</v>
      </c>
      <c r="J744" s="9">
        <f>YEAR(TabVendas[[#This Row],[Data da Venda]])</f>
        <v>2020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44191</v>
      </c>
      <c r="C745" s="3">
        <v>86657720085</v>
      </c>
      <c r="D745" s="4">
        <v>1117</v>
      </c>
      <c r="E745" s="2">
        <v>44251</v>
      </c>
      <c r="F745" s="2">
        <v>44275</v>
      </c>
      <c r="G745" s="5" t="s">
        <v>8</v>
      </c>
      <c r="H7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5" s="9">
        <f>MONTH(TabVendas[[#This Row],[Data da Venda]])</f>
        <v>12</v>
      </c>
      <c r="J745" s="9">
        <f>YEAR(TabVendas[[#This Row],[Data da Venda]])</f>
        <v>2020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44191</v>
      </c>
      <c r="C746" s="3">
        <v>86657720095</v>
      </c>
      <c r="D746" s="4">
        <v>873</v>
      </c>
      <c r="E746" s="2">
        <v>44280</v>
      </c>
      <c r="F746" s="2">
        <v>44311</v>
      </c>
      <c r="G746" s="5" t="s">
        <v>8</v>
      </c>
      <c r="H7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6" s="9">
        <f>MONTH(TabVendas[[#This Row],[Data da Venda]])</f>
        <v>12</v>
      </c>
      <c r="J746" s="9">
        <f>YEAR(TabVendas[[#This Row],[Data da Venda]])</f>
        <v>2020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44192</v>
      </c>
      <c r="C747" s="3">
        <v>86657720087</v>
      </c>
      <c r="D747" s="4">
        <v>1307</v>
      </c>
      <c r="E747" s="2">
        <v>44192</v>
      </c>
      <c r="F747" s="2">
        <v>44227</v>
      </c>
      <c r="G747" s="5" t="s">
        <v>7</v>
      </c>
      <c r="H7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7" s="9">
        <f>MONTH(TabVendas[[#This Row],[Data da Venda]])</f>
        <v>12</v>
      </c>
      <c r="J747" s="9">
        <f>YEAR(TabVendas[[#This Row],[Data da Venda]])</f>
        <v>2020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44192</v>
      </c>
      <c r="C748" s="3">
        <v>86657720105</v>
      </c>
      <c r="D748" s="4">
        <v>330</v>
      </c>
      <c r="E748" s="2">
        <v>44252</v>
      </c>
      <c r="F748" s="2">
        <v>44289</v>
      </c>
      <c r="G748" s="5" t="s">
        <v>8</v>
      </c>
      <c r="H7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8" s="9">
        <f>MONTH(TabVendas[[#This Row],[Data da Venda]])</f>
        <v>12</v>
      </c>
      <c r="J748" s="9">
        <f>YEAR(TabVendas[[#This Row],[Data da Venda]])</f>
        <v>2020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44193</v>
      </c>
      <c r="C749" s="3">
        <v>86657720053</v>
      </c>
      <c r="D749" s="4">
        <v>1411</v>
      </c>
      <c r="E749" s="2">
        <v>44223</v>
      </c>
      <c r="F749" s="2">
        <v>44241</v>
      </c>
      <c r="G749" s="5" t="s">
        <v>8</v>
      </c>
      <c r="H7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9" s="9">
        <f>MONTH(TabVendas[[#This Row],[Data da Venda]])</f>
        <v>12</v>
      </c>
      <c r="J749" s="9">
        <f>YEAR(TabVendas[[#This Row],[Data da Venda]])</f>
        <v>2020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44193</v>
      </c>
      <c r="C750" s="3">
        <v>86657720094</v>
      </c>
      <c r="D750" s="4">
        <v>516</v>
      </c>
      <c r="E750" s="2">
        <v>44223</v>
      </c>
      <c r="F750" s="2">
        <v>44255</v>
      </c>
      <c r="G750" s="5" t="s">
        <v>9</v>
      </c>
      <c r="H7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0" s="9">
        <f>MONTH(TabVendas[[#This Row],[Data da Venda]])</f>
        <v>12</v>
      </c>
      <c r="J750" s="9">
        <f>YEAR(TabVendas[[#This Row],[Data da Venda]])</f>
        <v>2020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44194</v>
      </c>
      <c r="C751" s="3">
        <v>86657720162</v>
      </c>
      <c r="D751" s="4">
        <v>1092</v>
      </c>
      <c r="E751" s="2">
        <v>44194</v>
      </c>
      <c r="F751" s="2">
        <v>44194</v>
      </c>
      <c r="G751" s="5" t="s">
        <v>7</v>
      </c>
      <c r="H7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2020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44194</v>
      </c>
      <c r="C752" s="3">
        <v>86657720115</v>
      </c>
      <c r="D752" s="4">
        <v>1108</v>
      </c>
      <c r="E752" s="2">
        <v>44283</v>
      </c>
      <c r="F752" s="2">
        <v>44283</v>
      </c>
      <c r="G752" s="5" t="s">
        <v>8</v>
      </c>
      <c r="H7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2020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44195</v>
      </c>
      <c r="C753" s="3">
        <v>86657720108</v>
      </c>
      <c r="D753" s="4">
        <v>634</v>
      </c>
      <c r="E753" s="2">
        <v>44225</v>
      </c>
      <c r="F753" s="2">
        <v>44225</v>
      </c>
      <c r="G753" s="5" t="s">
        <v>9</v>
      </c>
      <c r="H7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2020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44197</v>
      </c>
      <c r="C754" s="3">
        <v>86657720213</v>
      </c>
      <c r="D754" s="4">
        <v>1038</v>
      </c>
      <c r="E754" s="2">
        <v>44197</v>
      </c>
      <c r="F754" s="2">
        <v>44197</v>
      </c>
      <c r="G754" s="5" t="s">
        <v>8</v>
      </c>
      <c r="H7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2021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44197</v>
      </c>
      <c r="C755" s="3">
        <v>86657720159</v>
      </c>
      <c r="D755" s="4">
        <v>794</v>
      </c>
      <c r="E755" s="2">
        <v>44197</v>
      </c>
      <c r="F755" s="2">
        <v>44197</v>
      </c>
      <c r="G755" s="5" t="s">
        <v>7</v>
      </c>
      <c r="H7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2021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44197</v>
      </c>
      <c r="C756" s="3">
        <v>86657720056</v>
      </c>
      <c r="D756" s="4">
        <v>1105</v>
      </c>
      <c r="E756" s="2">
        <v>44227</v>
      </c>
      <c r="F756" s="2">
        <v>44227</v>
      </c>
      <c r="G756" s="5" t="s">
        <v>9</v>
      </c>
      <c r="H7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2021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44198</v>
      </c>
      <c r="C757" s="3">
        <v>86657720252</v>
      </c>
      <c r="D757" s="4">
        <v>1330</v>
      </c>
      <c r="E757" s="2">
        <v>44257</v>
      </c>
      <c r="F757" s="2">
        <v>44257</v>
      </c>
      <c r="G757" s="5" t="s">
        <v>8</v>
      </c>
      <c r="H7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2021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44199</v>
      </c>
      <c r="C758" s="3">
        <v>86657720211</v>
      </c>
      <c r="D758" s="4">
        <v>1070</v>
      </c>
      <c r="E758" s="2">
        <v>44229</v>
      </c>
      <c r="F758" s="2">
        <v>44229</v>
      </c>
      <c r="G758" s="5" t="s">
        <v>9</v>
      </c>
      <c r="H7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2021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44199</v>
      </c>
      <c r="C759" s="3">
        <v>86657720163</v>
      </c>
      <c r="D759" s="4">
        <v>430</v>
      </c>
      <c r="E759" s="2">
        <v>44229</v>
      </c>
      <c r="F759" s="2">
        <v>44229</v>
      </c>
      <c r="G759" s="5" t="s">
        <v>9</v>
      </c>
      <c r="H7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2021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44200</v>
      </c>
      <c r="C760" s="3">
        <v>86657720080</v>
      </c>
      <c r="D760" s="4">
        <v>1325</v>
      </c>
      <c r="E760" s="2">
        <v>44259</v>
      </c>
      <c r="F760" s="2">
        <v>44259</v>
      </c>
      <c r="G760" s="5" t="s">
        <v>8</v>
      </c>
      <c r="H7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2021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44200</v>
      </c>
      <c r="C761" s="3">
        <v>86657720214</v>
      </c>
      <c r="D761" s="4">
        <v>783</v>
      </c>
      <c r="E761" s="2">
        <v>44259</v>
      </c>
      <c r="F761" s="2">
        <v>44294</v>
      </c>
      <c r="G761" s="5" t="s">
        <v>8</v>
      </c>
      <c r="H7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1" s="9">
        <f>MONTH(TabVendas[[#This Row],[Data da Venda]])</f>
        <v>1</v>
      </c>
      <c r="J761" s="9">
        <f>YEAR(TabVendas[[#This Row],[Data da Venda]])</f>
        <v>2021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44200</v>
      </c>
      <c r="C762" s="3">
        <v>86657720078</v>
      </c>
      <c r="D762" s="4">
        <v>169</v>
      </c>
      <c r="E762" s="2">
        <v>44259</v>
      </c>
      <c r="F762" s="2">
        <v>44259</v>
      </c>
      <c r="G762" s="5" t="s">
        <v>8</v>
      </c>
      <c r="H7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2021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44201</v>
      </c>
      <c r="C763" s="3">
        <v>86657720175</v>
      </c>
      <c r="D763" s="4">
        <v>1117</v>
      </c>
      <c r="E763" s="2">
        <v>44201</v>
      </c>
      <c r="F763" s="2">
        <v>44201</v>
      </c>
      <c r="G763" s="5" t="s">
        <v>8</v>
      </c>
      <c r="H7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2021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44201</v>
      </c>
      <c r="C764" s="3">
        <v>86657720173</v>
      </c>
      <c r="D764" s="4">
        <v>779</v>
      </c>
      <c r="E764" s="2">
        <v>44231</v>
      </c>
      <c r="F764" s="2">
        <v>44231</v>
      </c>
      <c r="G764" s="5" t="s">
        <v>7</v>
      </c>
      <c r="H7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2021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44202</v>
      </c>
      <c r="C765" s="3">
        <v>86657720169</v>
      </c>
      <c r="D765" s="4">
        <v>229</v>
      </c>
      <c r="E765" s="2">
        <v>44261</v>
      </c>
      <c r="F765" s="2">
        <v>44296</v>
      </c>
      <c r="G765" s="5" t="s">
        <v>9</v>
      </c>
      <c r="H7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5" s="9">
        <f>MONTH(TabVendas[[#This Row],[Data da Venda]])</f>
        <v>1</v>
      </c>
      <c r="J765" s="9">
        <f>YEAR(TabVendas[[#This Row],[Data da Venda]])</f>
        <v>2021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44202</v>
      </c>
      <c r="C766" s="3">
        <v>86657720243</v>
      </c>
      <c r="D766" s="4">
        <v>179</v>
      </c>
      <c r="E766" s="2">
        <v>44261</v>
      </c>
      <c r="F766" s="2">
        <v>44261</v>
      </c>
      <c r="G766" s="5" t="s">
        <v>8</v>
      </c>
      <c r="H7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2021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44203</v>
      </c>
      <c r="C767" s="3">
        <v>86657720118</v>
      </c>
      <c r="D767" s="4">
        <v>517</v>
      </c>
      <c r="E767" s="2">
        <v>44292</v>
      </c>
      <c r="F767" s="2">
        <v>44292</v>
      </c>
      <c r="G767" s="5" t="s">
        <v>8</v>
      </c>
      <c r="H7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2021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44204</v>
      </c>
      <c r="C768" s="3">
        <v>86657720141</v>
      </c>
      <c r="D768" s="4">
        <v>635</v>
      </c>
      <c r="E768" s="2">
        <v>44204</v>
      </c>
      <c r="F768" s="2">
        <v>44204</v>
      </c>
      <c r="G768" s="5" t="s">
        <v>8</v>
      </c>
      <c r="H7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2021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44204</v>
      </c>
      <c r="C769" s="3">
        <v>86657720164</v>
      </c>
      <c r="D769" s="4">
        <v>220</v>
      </c>
      <c r="E769" s="2">
        <v>44234</v>
      </c>
      <c r="F769" s="2">
        <v>44234</v>
      </c>
      <c r="G769" s="5" t="s">
        <v>8</v>
      </c>
      <c r="H7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2021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44204</v>
      </c>
      <c r="C770" s="3">
        <v>86657720088</v>
      </c>
      <c r="D770" s="4">
        <v>804</v>
      </c>
      <c r="E770" s="2">
        <v>44234</v>
      </c>
      <c r="F770" s="2">
        <v>44234</v>
      </c>
      <c r="G770" s="5" t="s">
        <v>8</v>
      </c>
      <c r="H7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2021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44204</v>
      </c>
      <c r="C771" s="3">
        <v>86657720109</v>
      </c>
      <c r="D771" s="4">
        <v>601</v>
      </c>
      <c r="E771" s="2">
        <v>44293</v>
      </c>
      <c r="F771" s="2">
        <v>44293</v>
      </c>
      <c r="G771" s="5" t="s">
        <v>9</v>
      </c>
      <c r="H7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2021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44205</v>
      </c>
      <c r="C772" s="3">
        <v>86657720250</v>
      </c>
      <c r="D772" s="4">
        <v>1496</v>
      </c>
      <c r="E772" s="2">
        <v>44205</v>
      </c>
      <c r="F772" s="2">
        <v>44205</v>
      </c>
      <c r="G772" s="5" t="s">
        <v>9</v>
      </c>
      <c r="H7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2021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44205</v>
      </c>
      <c r="C773" s="3">
        <v>86657720055</v>
      </c>
      <c r="D773" s="4">
        <v>1435</v>
      </c>
      <c r="E773" s="2">
        <v>44264</v>
      </c>
      <c r="F773" s="2">
        <v>44264</v>
      </c>
      <c r="G773" s="5" t="s">
        <v>8</v>
      </c>
      <c r="H7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2021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44206</v>
      </c>
      <c r="C774" s="3">
        <v>86657720125</v>
      </c>
      <c r="D774" s="4">
        <v>1169</v>
      </c>
      <c r="E774" s="2">
        <v>44206</v>
      </c>
      <c r="F774" s="2">
        <v>44206</v>
      </c>
      <c r="G774" s="5" t="s">
        <v>8</v>
      </c>
      <c r="H7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2021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44206</v>
      </c>
      <c r="C775" s="3">
        <v>86657720215</v>
      </c>
      <c r="D775" s="4">
        <v>1303</v>
      </c>
      <c r="E775" s="2">
        <v>44236</v>
      </c>
      <c r="F775" s="2">
        <v>44236</v>
      </c>
      <c r="G775" s="5" t="s">
        <v>8</v>
      </c>
      <c r="H7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2021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44206</v>
      </c>
      <c r="C776" s="3">
        <v>86657720231</v>
      </c>
      <c r="D776" s="4">
        <v>73</v>
      </c>
      <c r="E776" s="2">
        <v>44265</v>
      </c>
      <c r="F776" s="2">
        <v>44265</v>
      </c>
      <c r="G776" s="5" t="s">
        <v>9</v>
      </c>
      <c r="H7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2021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44206</v>
      </c>
      <c r="C777" s="3">
        <v>86657720129</v>
      </c>
      <c r="D777" s="4">
        <v>153</v>
      </c>
      <c r="E777" s="2">
        <v>44295</v>
      </c>
      <c r="F777" s="2">
        <v>44295</v>
      </c>
      <c r="G777" s="5" t="s">
        <v>9</v>
      </c>
      <c r="H7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2021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44206</v>
      </c>
      <c r="C778" s="3">
        <v>86657720107</v>
      </c>
      <c r="D778" s="4">
        <v>997</v>
      </c>
      <c r="E778" s="2">
        <v>44295</v>
      </c>
      <c r="F778" s="2">
        <v>44295</v>
      </c>
      <c r="G778" s="5" t="s">
        <v>7</v>
      </c>
      <c r="H7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2021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44206</v>
      </c>
      <c r="C779" s="3">
        <v>86657720093</v>
      </c>
      <c r="D779" s="4">
        <v>1070</v>
      </c>
      <c r="E779" s="2">
        <v>44295</v>
      </c>
      <c r="F779" s="2">
        <v>44322</v>
      </c>
      <c r="G779" s="5" t="s">
        <v>7</v>
      </c>
      <c r="H7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9" s="9">
        <f>MONTH(TabVendas[[#This Row],[Data da Venda]])</f>
        <v>1</v>
      </c>
      <c r="J779" s="9">
        <f>YEAR(TabVendas[[#This Row],[Data da Venda]])</f>
        <v>2021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44207</v>
      </c>
      <c r="C780" s="3">
        <v>86657720065</v>
      </c>
      <c r="D780" s="4">
        <v>1233</v>
      </c>
      <c r="E780" s="2">
        <v>44237</v>
      </c>
      <c r="F780" s="2">
        <v>44252</v>
      </c>
      <c r="G780" s="5" t="s">
        <v>9</v>
      </c>
      <c r="H7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0" s="9">
        <f>MONTH(TabVendas[[#This Row],[Data da Venda]])</f>
        <v>1</v>
      </c>
      <c r="J780" s="9">
        <f>YEAR(TabVendas[[#This Row],[Data da Venda]])</f>
        <v>2021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44207</v>
      </c>
      <c r="C781" s="3">
        <v>86657720258</v>
      </c>
      <c r="D781" s="4">
        <v>1054</v>
      </c>
      <c r="E781" s="2">
        <v>44266</v>
      </c>
      <c r="F781" s="2">
        <v>44266</v>
      </c>
      <c r="G781" s="5" t="s">
        <v>9</v>
      </c>
      <c r="H7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2021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44207</v>
      </c>
      <c r="C782" s="3">
        <v>86657720180</v>
      </c>
      <c r="D782" s="4">
        <v>1107</v>
      </c>
      <c r="E782" s="2">
        <v>44296</v>
      </c>
      <c r="F782" s="2">
        <v>44296</v>
      </c>
      <c r="G782" s="5" t="s">
        <v>8</v>
      </c>
      <c r="H7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2021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44207</v>
      </c>
      <c r="C783" s="3">
        <v>86657720165</v>
      </c>
      <c r="D783" s="4">
        <v>1324</v>
      </c>
      <c r="E783" s="2">
        <v>44296</v>
      </c>
      <c r="F783" s="2">
        <v>44296</v>
      </c>
      <c r="G783" s="5" t="s">
        <v>9</v>
      </c>
      <c r="H7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2021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44208</v>
      </c>
      <c r="C784" s="3">
        <v>86657720141</v>
      </c>
      <c r="D784" s="4">
        <v>932</v>
      </c>
      <c r="E784" s="2">
        <v>44238</v>
      </c>
      <c r="F784" s="2">
        <v>44238</v>
      </c>
      <c r="G784" s="5" t="s">
        <v>8</v>
      </c>
      <c r="H7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2021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44208</v>
      </c>
      <c r="C785" s="3">
        <v>86657720229</v>
      </c>
      <c r="D785" s="4">
        <v>166</v>
      </c>
      <c r="E785" s="2">
        <v>44267</v>
      </c>
      <c r="F785" s="2">
        <v>44267</v>
      </c>
      <c r="G785" s="5" t="s">
        <v>8</v>
      </c>
      <c r="H7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2021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44208</v>
      </c>
      <c r="C786" s="3">
        <v>86657720096</v>
      </c>
      <c r="D786" s="4">
        <v>869</v>
      </c>
      <c r="E786" s="2">
        <v>44297</v>
      </c>
      <c r="F786" s="2">
        <v>44297</v>
      </c>
      <c r="G786" s="5" t="s">
        <v>8</v>
      </c>
      <c r="H7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2021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44209</v>
      </c>
      <c r="C787" s="3">
        <v>86657720243</v>
      </c>
      <c r="D787" s="4">
        <v>1173</v>
      </c>
      <c r="E787" s="2">
        <v>44239</v>
      </c>
      <c r="F787" s="2">
        <v>44272</v>
      </c>
      <c r="G787" s="5" t="s">
        <v>9</v>
      </c>
      <c r="H7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7" s="9">
        <f>MONTH(TabVendas[[#This Row],[Data da Venda]])</f>
        <v>1</v>
      </c>
      <c r="J787" s="9">
        <f>YEAR(TabVendas[[#This Row],[Data da Venda]])</f>
        <v>2021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44209</v>
      </c>
      <c r="C788" s="3">
        <v>86657720235</v>
      </c>
      <c r="D788" s="4">
        <v>843</v>
      </c>
      <c r="E788" s="2">
        <v>44268</v>
      </c>
      <c r="F788" s="2">
        <v>44268</v>
      </c>
      <c r="G788" s="5" t="s">
        <v>9</v>
      </c>
      <c r="H7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2021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44209</v>
      </c>
      <c r="C789" s="3">
        <v>86657720226</v>
      </c>
      <c r="D789" s="4">
        <v>1051</v>
      </c>
      <c r="E789" s="2">
        <v>44298</v>
      </c>
      <c r="F789" s="2">
        <v>44298</v>
      </c>
      <c r="G789" s="5" t="s">
        <v>7</v>
      </c>
      <c r="H7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2021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44210</v>
      </c>
      <c r="C790" s="3">
        <v>86657720156</v>
      </c>
      <c r="D790" s="4">
        <v>908</v>
      </c>
      <c r="E790" s="2">
        <v>44210</v>
      </c>
      <c r="F790" s="2">
        <v>44210</v>
      </c>
      <c r="G790" s="5" t="s">
        <v>7</v>
      </c>
      <c r="H7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2021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44210</v>
      </c>
      <c r="C791" s="3">
        <v>86657720166</v>
      </c>
      <c r="D791" s="4">
        <v>444</v>
      </c>
      <c r="E791" s="2">
        <v>44240</v>
      </c>
      <c r="F791" s="2">
        <v>44240</v>
      </c>
      <c r="G791" s="5" t="s">
        <v>7</v>
      </c>
      <c r="H7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2021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44211</v>
      </c>
      <c r="C792" s="3">
        <v>86657720064</v>
      </c>
      <c r="D792" s="4">
        <v>1292</v>
      </c>
      <c r="E792" s="2">
        <v>44241</v>
      </c>
      <c r="F792" s="2">
        <v>44241</v>
      </c>
      <c r="G792" s="5" t="s">
        <v>8</v>
      </c>
      <c r="H7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2021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44211</v>
      </c>
      <c r="C793" s="3">
        <v>86657720222</v>
      </c>
      <c r="D793" s="4">
        <v>538</v>
      </c>
      <c r="E793" s="2">
        <v>44241</v>
      </c>
      <c r="F793" s="2">
        <v>44241</v>
      </c>
      <c r="G793" s="5" t="s">
        <v>9</v>
      </c>
      <c r="H7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2021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44211</v>
      </c>
      <c r="C794" s="3">
        <v>86657720239</v>
      </c>
      <c r="D794" s="4">
        <v>363</v>
      </c>
      <c r="E794" s="2">
        <v>44241</v>
      </c>
      <c r="F794" s="2">
        <v>44277</v>
      </c>
      <c r="G794" s="5" t="s">
        <v>8</v>
      </c>
      <c r="H7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4" s="9">
        <f>MONTH(TabVendas[[#This Row],[Data da Venda]])</f>
        <v>1</v>
      </c>
      <c r="J794" s="9">
        <f>YEAR(TabVendas[[#This Row],[Data da Venda]])</f>
        <v>2021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44211</v>
      </c>
      <c r="C795" s="3">
        <v>86657720095</v>
      </c>
      <c r="D795" s="4">
        <v>693</v>
      </c>
      <c r="E795" s="2">
        <v>44270</v>
      </c>
      <c r="F795" s="2">
        <v>44270</v>
      </c>
      <c r="G795" s="5" t="s">
        <v>7</v>
      </c>
      <c r="H7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2021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44213</v>
      </c>
      <c r="C796" s="3">
        <v>86657720240</v>
      </c>
      <c r="D796" s="4">
        <v>1155</v>
      </c>
      <c r="E796" s="2">
        <v>44213</v>
      </c>
      <c r="F796" s="2">
        <v>44232</v>
      </c>
      <c r="G796" s="5" t="s">
        <v>8</v>
      </c>
      <c r="H7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6" s="9">
        <f>MONTH(TabVendas[[#This Row],[Data da Venda]])</f>
        <v>1</v>
      </c>
      <c r="J796" s="9">
        <f>YEAR(TabVendas[[#This Row],[Data da Venda]])</f>
        <v>2021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44213</v>
      </c>
      <c r="C797" s="3">
        <v>86657720181</v>
      </c>
      <c r="D797" s="4">
        <v>1304</v>
      </c>
      <c r="E797" s="2">
        <v>44213</v>
      </c>
      <c r="F797" s="2">
        <v>44245</v>
      </c>
      <c r="G797" s="5" t="s">
        <v>8</v>
      </c>
      <c r="H7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7" s="9">
        <f>MONTH(TabVendas[[#This Row],[Data da Venda]])</f>
        <v>1</v>
      </c>
      <c r="J797" s="9">
        <f>YEAR(TabVendas[[#This Row],[Data da Venda]])</f>
        <v>2021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44213</v>
      </c>
      <c r="C798" s="3">
        <v>86657720254</v>
      </c>
      <c r="D798" s="4">
        <v>71</v>
      </c>
      <c r="E798" s="2">
        <v>44213</v>
      </c>
      <c r="F798" s="2">
        <v>44252</v>
      </c>
      <c r="G798" s="5" t="s">
        <v>7</v>
      </c>
      <c r="H7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8" s="9">
        <f>MONTH(TabVendas[[#This Row],[Data da Venda]])</f>
        <v>1</v>
      </c>
      <c r="J798" s="9">
        <f>YEAR(TabVendas[[#This Row],[Data da Venda]])</f>
        <v>2021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44213</v>
      </c>
      <c r="C799" s="3">
        <v>86657720212</v>
      </c>
      <c r="D799" s="4">
        <v>1422</v>
      </c>
      <c r="E799" s="2">
        <v>44213</v>
      </c>
      <c r="F799" s="2">
        <v>44218</v>
      </c>
      <c r="G799" s="5" t="s">
        <v>8</v>
      </c>
      <c r="H7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9" s="9">
        <f>MONTH(TabVendas[[#This Row],[Data da Venda]])</f>
        <v>1</v>
      </c>
      <c r="J799" s="9">
        <f>YEAR(TabVendas[[#This Row],[Data da Venda]])</f>
        <v>2021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44213</v>
      </c>
      <c r="C800" s="3">
        <v>86657720100</v>
      </c>
      <c r="D800" s="4">
        <v>1371</v>
      </c>
      <c r="E800" s="2">
        <v>44213</v>
      </c>
      <c r="F800" s="2">
        <v>44243</v>
      </c>
      <c r="G800" s="5" t="s">
        <v>7</v>
      </c>
      <c r="H8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0" s="9">
        <f>MONTH(TabVendas[[#This Row],[Data da Venda]])</f>
        <v>1</v>
      </c>
      <c r="J800" s="9">
        <f>YEAR(TabVendas[[#This Row],[Data da Venda]])</f>
        <v>2021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44213</v>
      </c>
      <c r="C801" s="3">
        <v>86657720206</v>
      </c>
      <c r="D801" s="4">
        <v>231</v>
      </c>
      <c r="E801" s="2">
        <v>44243</v>
      </c>
      <c r="F801" s="2">
        <v>44243</v>
      </c>
      <c r="G801" s="5" t="s">
        <v>9</v>
      </c>
      <c r="H8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2021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44213</v>
      </c>
      <c r="C802" s="3">
        <v>86657720101</v>
      </c>
      <c r="D802" s="4">
        <v>1183</v>
      </c>
      <c r="E802" s="2">
        <v>44302</v>
      </c>
      <c r="F802" s="2">
        <v>44321</v>
      </c>
      <c r="G802" s="5" t="s">
        <v>8</v>
      </c>
      <c r="H8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2" s="9">
        <f>MONTH(TabVendas[[#This Row],[Data da Venda]])</f>
        <v>1</v>
      </c>
      <c r="J802" s="9">
        <f>YEAR(TabVendas[[#This Row],[Data da Venda]])</f>
        <v>2021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44214</v>
      </c>
      <c r="C803" s="3">
        <v>86657720233</v>
      </c>
      <c r="D803" s="4">
        <v>1381</v>
      </c>
      <c r="E803" s="2">
        <v>44214</v>
      </c>
      <c r="F803" s="2">
        <v>44214</v>
      </c>
      <c r="G803" s="5" t="s">
        <v>7</v>
      </c>
      <c r="H8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2021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44214</v>
      </c>
      <c r="C804" s="3">
        <v>86657720155</v>
      </c>
      <c r="D804" s="4">
        <v>405</v>
      </c>
      <c r="E804" s="2">
        <v>44244</v>
      </c>
      <c r="F804" s="2">
        <v>44244</v>
      </c>
      <c r="G804" s="5" t="s">
        <v>7</v>
      </c>
      <c r="H8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2021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44214</v>
      </c>
      <c r="C805" s="3">
        <v>86657720221</v>
      </c>
      <c r="D805" s="4">
        <v>1400</v>
      </c>
      <c r="E805" s="2">
        <v>44303</v>
      </c>
      <c r="F805" s="2">
        <v>44303</v>
      </c>
      <c r="G805" s="5" t="s">
        <v>7</v>
      </c>
      <c r="H8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2021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44215</v>
      </c>
      <c r="C806" s="3">
        <v>86657720075</v>
      </c>
      <c r="D806" s="4">
        <v>1324</v>
      </c>
      <c r="E806" s="2">
        <v>44274</v>
      </c>
      <c r="F806" s="2">
        <v>44274</v>
      </c>
      <c r="G806" s="5" t="s">
        <v>9</v>
      </c>
      <c r="H8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2021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44215</v>
      </c>
      <c r="C807" s="3">
        <v>86657720215</v>
      </c>
      <c r="D807" s="4">
        <v>1179</v>
      </c>
      <c r="E807" s="2">
        <v>44274</v>
      </c>
      <c r="F807" s="2">
        <v>44297</v>
      </c>
      <c r="G807" s="5" t="s">
        <v>8</v>
      </c>
      <c r="H8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7" s="9">
        <f>MONTH(TabVendas[[#This Row],[Data da Venda]])</f>
        <v>1</v>
      </c>
      <c r="J807" s="9">
        <f>YEAR(TabVendas[[#This Row],[Data da Venda]])</f>
        <v>2021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44216</v>
      </c>
      <c r="C808" s="3">
        <v>86657720203</v>
      </c>
      <c r="D808" s="4">
        <v>794</v>
      </c>
      <c r="E808" s="2">
        <v>44275</v>
      </c>
      <c r="F808" s="2">
        <v>44295</v>
      </c>
      <c r="G808" s="5" t="s">
        <v>9</v>
      </c>
      <c r="H8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8" s="9">
        <f>MONTH(TabVendas[[#This Row],[Data da Venda]])</f>
        <v>1</v>
      </c>
      <c r="J808" s="9">
        <f>YEAR(TabVendas[[#This Row],[Data da Venda]])</f>
        <v>2021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44216</v>
      </c>
      <c r="C809" s="3">
        <v>86657720232</v>
      </c>
      <c r="D809" s="4">
        <v>332</v>
      </c>
      <c r="E809" s="2">
        <v>44275</v>
      </c>
      <c r="F809" s="2">
        <v>44275</v>
      </c>
      <c r="G809" s="5" t="s">
        <v>8</v>
      </c>
      <c r="H8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2021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44217</v>
      </c>
      <c r="C810" s="3">
        <v>86657720189</v>
      </c>
      <c r="D810" s="4">
        <v>365</v>
      </c>
      <c r="E810" s="2">
        <v>44247</v>
      </c>
      <c r="F810" s="2">
        <v>44277</v>
      </c>
      <c r="G810" s="5" t="s">
        <v>9</v>
      </c>
      <c r="H8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0" s="9">
        <f>MONTH(TabVendas[[#This Row],[Data da Venda]])</f>
        <v>1</v>
      </c>
      <c r="J810" s="9">
        <f>YEAR(TabVendas[[#This Row],[Data da Venda]])</f>
        <v>2021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44217</v>
      </c>
      <c r="C811" s="3">
        <v>86657720114</v>
      </c>
      <c r="D811" s="4">
        <v>243</v>
      </c>
      <c r="E811" s="2">
        <v>44247</v>
      </c>
      <c r="F811" s="2">
        <v>44267</v>
      </c>
      <c r="G811" s="5" t="s">
        <v>8</v>
      </c>
      <c r="H8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1" s="9">
        <f>MONTH(TabVendas[[#This Row],[Data da Venda]])</f>
        <v>1</v>
      </c>
      <c r="J811" s="9">
        <f>YEAR(TabVendas[[#This Row],[Data da Venda]])</f>
        <v>2021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44218</v>
      </c>
      <c r="C812" s="3">
        <v>86657720085</v>
      </c>
      <c r="D812" s="4">
        <v>838</v>
      </c>
      <c r="E812" s="2">
        <v>44248</v>
      </c>
      <c r="F812" s="2">
        <v>44248</v>
      </c>
      <c r="G812" s="5" t="s">
        <v>7</v>
      </c>
      <c r="H8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2021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44218</v>
      </c>
      <c r="C813" s="3">
        <v>86657720207</v>
      </c>
      <c r="D813" s="4">
        <v>709</v>
      </c>
      <c r="E813" s="2">
        <v>44248</v>
      </c>
      <c r="F813" s="2">
        <v>44248</v>
      </c>
      <c r="G813" s="5" t="s">
        <v>9</v>
      </c>
      <c r="H8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2021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44218</v>
      </c>
      <c r="C814" s="3">
        <v>86657720213</v>
      </c>
      <c r="D814" s="4">
        <v>303</v>
      </c>
      <c r="E814" s="2">
        <v>44277</v>
      </c>
      <c r="F814" s="2">
        <v>44292</v>
      </c>
      <c r="G814" s="5" t="s">
        <v>8</v>
      </c>
      <c r="H8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4" s="9">
        <f>MONTH(TabVendas[[#This Row],[Data da Venda]])</f>
        <v>1</v>
      </c>
      <c r="J814" s="9">
        <f>YEAR(TabVendas[[#This Row],[Data da Venda]])</f>
        <v>2021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44219</v>
      </c>
      <c r="C815" s="3">
        <v>86657720075</v>
      </c>
      <c r="D815" s="4">
        <v>595</v>
      </c>
      <c r="E815" s="2">
        <v>44249</v>
      </c>
      <c r="F815" s="2">
        <v>44249</v>
      </c>
      <c r="G815" s="5" t="s">
        <v>8</v>
      </c>
      <c r="H8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2021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44219</v>
      </c>
      <c r="C816" s="3">
        <v>86657720099</v>
      </c>
      <c r="D816" s="4">
        <v>1090</v>
      </c>
      <c r="E816" s="2">
        <v>44278</v>
      </c>
      <c r="F816" s="2">
        <v>44289</v>
      </c>
      <c r="G816" s="5" t="s">
        <v>8</v>
      </c>
      <c r="H8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6" s="9">
        <f>MONTH(TabVendas[[#This Row],[Data da Venda]])</f>
        <v>1</v>
      </c>
      <c r="J816" s="9">
        <f>YEAR(TabVendas[[#This Row],[Data da Venda]])</f>
        <v>2021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44219</v>
      </c>
      <c r="C817" s="3">
        <v>86657720099</v>
      </c>
      <c r="D817" s="4">
        <v>1460</v>
      </c>
      <c r="E817" s="2">
        <v>44278</v>
      </c>
      <c r="F817" s="2">
        <v>44278</v>
      </c>
      <c r="G817" s="5" t="s">
        <v>9</v>
      </c>
      <c r="H8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2021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44220</v>
      </c>
      <c r="C818" s="3">
        <v>86657720258</v>
      </c>
      <c r="D818" s="4">
        <v>849</v>
      </c>
      <c r="E818" s="2">
        <v>44309</v>
      </c>
      <c r="F818" s="2">
        <v>44309</v>
      </c>
      <c r="G818" s="5" t="s">
        <v>8</v>
      </c>
      <c r="H8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2021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44221</v>
      </c>
      <c r="C819" s="3">
        <v>86657720213</v>
      </c>
      <c r="D819" s="4">
        <v>1421</v>
      </c>
      <c r="E819" s="2">
        <v>44251</v>
      </c>
      <c r="F819" s="2">
        <v>44251</v>
      </c>
      <c r="G819" s="5" t="s">
        <v>7</v>
      </c>
      <c r="H8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2021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44221</v>
      </c>
      <c r="C820" s="3">
        <v>86657720231</v>
      </c>
      <c r="D820" s="4">
        <v>183</v>
      </c>
      <c r="E820" s="2">
        <v>44251</v>
      </c>
      <c r="F820" s="2">
        <v>44251</v>
      </c>
      <c r="G820" s="5" t="s">
        <v>8</v>
      </c>
      <c r="H8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2021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44221</v>
      </c>
      <c r="C821" s="3">
        <v>86657720076</v>
      </c>
      <c r="D821" s="4">
        <v>1201</v>
      </c>
      <c r="E821" s="2">
        <v>44251</v>
      </c>
      <c r="F821" s="2">
        <v>44251</v>
      </c>
      <c r="G821" s="5" t="s">
        <v>7</v>
      </c>
      <c r="H8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2021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44222</v>
      </c>
      <c r="C822" s="3">
        <v>86657720210</v>
      </c>
      <c r="D822" s="4">
        <v>1423</v>
      </c>
      <c r="E822" s="2">
        <v>44281</v>
      </c>
      <c r="F822" s="2">
        <v>44281</v>
      </c>
      <c r="G822" s="5" t="s">
        <v>8</v>
      </c>
      <c r="H8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2021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44222</v>
      </c>
      <c r="C823" s="3">
        <v>86657720243</v>
      </c>
      <c r="D823" s="4">
        <v>1272</v>
      </c>
      <c r="E823" s="2">
        <v>44281</v>
      </c>
      <c r="F823" s="2">
        <v>44281</v>
      </c>
      <c r="G823" s="5" t="s">
        <v>8</v>
      </c>
      <c r="H8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2021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44224</v>
      </c>
      <c r="C824" s="3">
        <v>86657720259</v>
      </c>
      <c r="D824" s="4">
        <v>758</v>
      </c>
      <c r="E824" s="2">
        <v>44254</v>
      </c>
      <c r="F824" s="2">
        <v>44254</v>
      </c>
      <c r="G824" s="5" t="s">
        <v>8</v>
      </c>
      <c r="H8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2021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44224</v>
      </c>
      <c r="C825" s="3">
        <v>86657720231</v>
      </c>
      <c r="D825" s="4">
        <v>1347</v>
      </c>
      <c r="E825" s="2">
        <v>44283</v>
      </c>
      <c r="F825" s="2">
        <v>44283</v>
      </c>
      <c r="G825" s="5" t="s">
        <v>8</v>
      </c>
      <c r="H8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2021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44224</v>
      </c>
      <c r="C826" s="3">
        <v>86657720159</v>
      </c>
      <c r="D826" s="4">
        <v>1087</v>
      </c>
      <c r="E826" s="2">
        <v>44283</v>
      </c>
      <c r="F826" s="2">
        <v>44283</v>
      </c>
      <c r="G826" s="5" t="s">
        <v>8</v>
      </c>
      <c r="H8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2021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44224</v>
      </c>
      <c r="C827" s="3">
        <v>86657720107</v>
      </c>
      <c r="D827" s="4">
        <v>217</v>
      </c>
      <c r="E827" s="2">
        <v>44313</v>
      </c>
      <c r="F827" s="2">
        <v>44313</v>
      </c>
      <c r="G827" s="5" t="s">
        <v>7</v>
      </c>
      <c r="H8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2021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44225</v>
      </c>
      <c r="C828" s="3">
        <v>86657720052</v>
      </c>
      <c r="D828" s="4">
        <v>185</v>
      </c>
      <c r="E828" s="2">
        <v>44255</v>
      </c>
      <c r="F828" s="2">
        <v>44286</v>
      </c>
      <c r="G828" s="5" t="s">
        <v>9</v>
      </c>
      <c r="H8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8" s="9">
        <f>MONTH(TabVendas[[#This Row],[Data da Venda]])</f>
        <v>1</v>
      </c>
      <c r="J828" s="9">
        <f>YEAR(TabVendas[[#This Row],[Data da Venda]])</f>
        <v>2021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44225</v>
      </c>
      <c r="C829" s="3">
        <v>86657720145</v>
      </c>
      <c r="D829" s="4">
        <v>856</v>
      </c>
      <c r="E829" s="2">
        <v>44284</v>
      </c>
      <c r="F829" s="2">
        <v>44302</v>
      </c>
      <c r="G829" s="5" t="s">
        <v>9</v>
      </c>
      <c r="H8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9" s="9">
        <f>MONTH(TabVendas[[#This Row],[Data da Venda]])</f>
        <v>1</v>
      </c>
      <c r="J829" s="9">
        <f>YEAR(TabVendas[[#This Row],[Data da Venda]])</f>
        <v>2021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44226</v>
      </c>
      <c r="C830" s="3">
        <v>86657720257</v>
      </c>
      <c r="D830" s="4">
        <v>893</v>
      </c>
      <c r="E830" s="2">
        <v>44315</v>
      </c>
      <c r="F830" s="2">
        <v>44315</v>
      </c>
      <c r="G830" s="5" t="s">
        <v>7</v>
      </c>
      <c r="H8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2021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44227</v>
      </c>
      <c r="C831" s="3">
        <v>86657720148</v>
      </c>
      <c r="D831" s="4">
        <v>251</v>
      </c>
      <c r="E831" s="2">
        <v>44256</v>
      </c>
      <c r="F831" s="2">
        <v>44256</v>
      </c>
      <c r="G831" s="5" t="s">
        <v>8</v>
      </c>
      <c r="H8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2021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44227</v>
      </c>
      <c r="C832" s="3">
        <v>86657720099</v>
      </c>
      <c r="D832" s="4">
        <v>785</v>
      </c>
      <c r="E832" s="2">
        <v>44286</v>
      </c>
      <c r="F832" s="2">
        <v>44286</v>
      </c>
      <c r="G832" s="5" t="s">
        <v>7</v>
      </c>
      <c r="H8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2021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44228</v>
      </c>
      <c r="C833" s="3">
        <v>86657720112</v>
      </c>
      <c r="D833" s="4">
        <v>950</v>
      </c>
      <c r="E833" s="2">
        <v>44228</v>
      </c>
      <c r="F833" s="2">
        <v>44251</v>
      </c>
      <c r="G833" s="5" t="s">
        <v>9</v>
      </c>
      <c r="H8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3" s="9">
        <f>MONTH(TabVendas[[#This Row],[Data da Venda]])</f>
        <v>2</v>
      </c>
      <c r="J833" s="9">
        <f>YEAR(TabVendas[[#This Row],[Data da Venda]])</f>
        <v>2021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44228</v>
      </c>
      <c r="C834" s="3">
        <v>86657720080</v>
      </c>
      <c r="D834" s="4">
        <v>991</v>
      </c>
      <c r="E834" s="2">
        <v>44287</v>
      </c>
      <c r="F834" s="2">
        <v>44287</v>
      </c>
      <c r="G834" s="5" t="s">
        <v>9</v>
      </c>
      <c r="H8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2021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44228</v>
      </c>
      <c r="C835" s="3">
        <v>86657720130</v>
      </c>
      <c r="D835" s="4">
        <v>490</v>
      </c>
      <c r="E835" s="2">
        <v>44317</v>
      </c>
      <c r="F835" s="2">
        <v>44343</v>
      </c>
      <c r="G835" s="5" t="s">
        <v>7</v>
      </c>
      <c r="H8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5" s="9">
        <f>MONTH(TabVendas[[#This Row],[Data da Venda]])</f>
        <v>2</v>
      </c>
      <c r="J835" s="9">
        <f>YEAR(TabVendas[[#This Row],[Data da Venda]])</f>
        <v>2021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44228</v>
      </c>
      <c r="C836" s="3">
        <v>86657720125</v>
      </c>
      <c r="D836" s="4">
        <v>212</v>
      </c>
      <c r="E836" s="2">
        <v>44317</v>
      </c>
      <c r="F836" s="2">
        <v>44317</v>
      </c>
      <c r="G836" s="5" t="s">
        <v>9</v>
      </c>
      <c r="H8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2021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44229</v>
      </c>
      <c r="C837" s="3">
        <v>86657720202</v>
      </c>
      <c r="D837" s="4">
        <v>290</v>
      </c>
      <c r="E837" s="2">
        <v>44258</v>
      </c>
      <c r="F837" s="2">
        <v>44258</v>
      </c>
      <c r="G837" s="5" t="s">
        <v>7</v>
      </c>
      <c r="H8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2021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44229</v>
      </c>
      <c r="C838" s="3">
        <v>86657720166</v>
      </c>
      <c r="D838" s="4">
        <v>215</v>
      </c>
      <c r="E838" s="2">
        <v>44258</v>
      </c>
      <c r="F838" s="2">
        <v>44258</v>
      </c>
      <c r="G838" s="5" t="s">
        <v>7</v>
      </c>
      <c r="H8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2021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44231</v>
      </c>
      <c r="C839" s="3">
        <v>86657720079</v>
      </c>
      <c r="D839" s="4">
        <v>1454</v>
      </c>
      <c r="E839" s="2">
        <v>44260</v>
      </c>
      <c r="F839" s="2">
        <v>44260</v>
      </c>
      <c r="G839" s="5" t="s">
        <v>7</v>
      </c>
      <c r="H8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2021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44232</v>
      </c>
      <c r="C840" s="3">
        <v>86657720053</v>
      </c>
      <c r="D840" s="4">
        <v>567</v>
      </c>
      <c r="E840" s="2">
        <v>44261</v>
      </c>
      <c r="F840" s="2">
        <v>44289</v>
      </c>
      <c r="G840" s="5" t="s">
        <v>8</v>
      </c>
      <c r="H8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0" s="9">
        <f>MONTH(TabVendas[[#This Row],[Data da Venda]])</f>
        <v>2</v>
      </c>
      <c r="J840" s="9">
        <f>YEAR(TabVendas[[#This Row],[Data da Venda]])</f>
        <v>2021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44232</v>
      </c>
      <c r="C841" s="3">
        <v>86657720240</v>
      </c>
      <c r="D841" s="4">
        <v>1401</v>
      </c>
      <c r="E841" s="2">
        <v>44261</v>
      </c>
      <c r="F841" s="2">
        <v>44261</v>
      </c>
      <c r="G841" s="5" t="s">
        <v>9</v>
      </c>
      <c r="H8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2021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44232</v>
      </c>
      <c r="C842" s="3">
        <v>86657720148</v>
      </c>
      <c r="D842" s="4">
        <v>440</v>
      </c>
      <c r="E842" s="2">
        <v>44261</v>
      </c>
      <c r="F842" s="2">
        <v>44261</v>
      </c>
      <c r="G842" s="5" t="s">
        <v>8</v>
      </c>
      <c r="H8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2021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44233</v>
      </c>
      <c r="C843" s="3">
        <v>86657720253</v>
      </c>
      <c r="D843" s="4">
        <v>1378</v>
      </c>
      <c r="E843" s="2">
        <v>44233</v>
      </c>
      <c r="F843" s="2">
        <v>44233</v>
      </c>
      <c r="G843" s="5" t="s">
        <v>9</v>
      </c>
      <c r="H8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2021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44233</v>
      </c>
      <c r="C844" s="3">
        <v>86657720055</v>
      </c>
      <c r="D844" s="4">
        <v>719</v>
      </c>
      <c r="E844" s="2">
        <v>44262</v>
      </c>
      <c r="F844" s="2">
        <v>44271</v>
      </c>
      <c r="G844" s="5" t="s">
        <v>7</v>
      </c>
      <c r="H8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4" s="9">
        <f>MONTH(TabVendas[[#This Row],[Data da Venda]])</f>
        <v>2</v>
      </c>
      <c r="J844" s="9">
        <f>YEAR(TabVendas[[#This Row],[Data da Venda]])</f>
        <v>2021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44233</v>
      </c>
      <c r="C845" s="3">
        <v>86657720054</v>
      </c>
      <c r="D845" s="4">
        <v>141</v>
      </c>
      <c r="E845" s="2">
        <v>44262</v>
      </c>
      <c r="F845" s="2">
        <v>44287</v>
      </c>
      <c r="G845" s="5" t="s">
        <v>9</v>
      </c>
      <c r="H8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5" s="9">
        <f>MONTH(TabVendas[[#This Row],[Data da Venda]])</f>
        <v>2</v>
      </c>
      <c r="J845" s="9">
        <f>YEAR(TabVendas[[#This Row],[Data da Venda]])</f>
        <v>2021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44233</v>
      </c>
      <c r="C846" s="3">
        <v>86657720216</v>
      </c>
      <c r="D846" s="4">
        <v>330</v>
      </c>
      <c r="E846" s="2">
        <v>44292</v>
      </c>
      <c r="F846" s="2">
        <v>44292</v>
      </c>
      <c r="G846" s="5" t="s">
        <v>9</v>
      </c>
      <c r="H8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2021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44234</v>
      </c>
      <c r="C847" s="3">
        <v>86657720187</v>
      </c>
      <c r="D847" s="4">
        <v>802</v>
      </c>
      <c r="E847" s="2">
        <v>44234</v>
      </c>
      <c r="F847" s="2">
        <v>44265</v>
      </c>
      <c r="G847" s="5" t="s">
        <v>9</v>
      </c>
      <c r="H8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7" s="9">
        <f>MONTH(TabVendas[[#This Row],[Data da Venda]])</f>
        <v>2</v>
      </c>
      <c r="J847" s="9">
        <f>YEAR(TabVendas[[#This Row],[Data da Venda]])</f>
        <v>2021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44234</v>
      </c>
      <c r="C848" s="3">
        <v>86657720148</v>
      </c>
      <c r="D848" s="4">
        <v>568</v>
      </c>
      <c r="E848" s="2">
        <v>44263</v>
      </c>
      <c r="F848" s="2">
        <v>44283</v>
      </c>
      <c r="G848" s="5" t="s">
        <v>9</v>
      </c>
      <c r="H8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8" s="9">
        <f>MONTH(TabVendas[[#This Row],[Data da Venda]])</f>
        <v>2</v>
      </c>
      <c r="J848" s="9">
        <f>YEAR(TabVendas[[#This Row],[Data da Venda]])</f>
        <v>2021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44234</v>
      </c>
      <c r="C849" s="3">
        <v>86657720101</v>
      </c>
      <c r="D849" s="4">
        <v>860</v>
      </c>
      <c r="E849" s="2">
        <v>44263</v>
      </c>
      <c r="F849" s="2">
        <v>44263</v>
      </c>
      <c r="G849" s="5" t="s">
        <v>9</v>
      </c>
      <c r="H8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2021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44235</v>
      </c>
      <c r="C850" s="3">
        <v>86657720251</v>
      </c>
      <c r="D850" s="4">
        <v>1493</v>
      </c>
      <c r="E850" s="2">
        <v>44235</v>
      </c>
      <c r="F850" s="2">
        <v>44262</v>
      </c>
      <c r="G850" s="5" t="s">
        <v>8</v>
      </c>
      <c r="H8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0" s="9">
        <f>MONTH(TabVendas[[#This Row],[Data da Venda]])</f>
        <v>2</v>
      </c>
      <c r="J850" s="9">
        <f>YEAR(TabVendas[[#This Row],[Data da Venda]])</f>
        <v>2021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44235</v>
      </c>
      <c r="C851" s="3">
        <v>86657720075</v>
      </c>
      <c r="D851" s="4">
        <v>641</v>
      </c>
      <c r="E851" s="2">
        <v>44264</v>
      </c>
      <c r="F851" s="2">
        <v>44264</v>
      </c>
      <c r="G851" s="5" t="s">
        <v>7</v>
      </c>
      <c r="H8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2021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44236</v>
      </c>
      <c r="C852" s="3">
        <v>86657720186</v>
      </c>
      <c r="D852" s="4">
        <v>922</v>
      </c>
      <c r="E852" s="2">
        <v>44295</v>
      </c>
      <c r="F852" s="2">
        <v>44333</v>
      </c>
      <c r="G852" s="5" t="s">
        <v>7</v>
      </c>
      <c r="H8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2" s="9">
        <f>MONTH(TabVendas[[#This Row],[Data da Venda]])</f>
        <v>2</v>
      </c>
      <c r="J852" s="9">
        <f>YEAR(TabVendas[[#This Row],[Data da Venda]])</f>
        <v>2021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44236</v>
      </c>
      <c r="C853" s="3">
        <v>86657720254</v>
      </c>
      <c r="D853" s="4">
        <v>1388</v>
      </c>
      <c r="E853" s="2">
        <v>44295</v>
      </c>
      <c r="F853" s="2">
        <v>44314</v>
      </c>
      <c r="G853" s="5" t="s">
        <v>7</v>
      </c>
      <c r="H8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3" s="9">
        <f>MONTH(TabVendas[[#This Row],[Data da Venda]])</f>
        <v>2</v>
      </c>
      <c r="J853" s="9">
        <f>YEAR(TabVendas[[#This Row],[Data da Venda]])</f>
        <v>2021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44236</v>
      </c>
      <c r="C854" s="3">
        <v>86657720225</v>
      </c>
      <c r="D854" s="4">
        <v>1155</v>
      </c>
      <c r="E854" s="2">
        <v>44295</v>
      </c>
      <c r="F854" s="2">
        <v>44295</v>
      </c>
      <c r="G854" s="5" t="s">
        <v>8</v>
      </c>
      <c r="H8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2021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44236</v>
      </c>
      <c r="C855" s="3">
        <v>86657720222</v>
      </c>
      <c r="D855" s="4">
        <v>819</v>
      </c>
      <c r="E855" s="2">
        <v>44295</v>
      </c>
      <c r="F855" s="2">
        <v>44295</v>
      </c>
      <c r="G855" s="5" t="s">
        <v>9</v>
      </c>
      <c r="H8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2021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44237</v>
      </c>
      <c r="C856" s="3">
        <v>86657720209</v>
      </c>
      <c r="D856" s="4">
        <v>507</v>
      </c>
      <c r="E856" s="2">
        <v>44266</v>
      </c>
      <c r="F856" s="2">
        <v>44266</v>
      </c>
      <c r="G856" s="5" t="s">
        <v>9</v>
      </c>
      <c r="H8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2021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44237</v>
      </c>
      <c r="C857" s="3">
        <v>86657720217</v>
      </c>
      <c r="D857" s="4">
        <v>413</v>
      </c>
      <c r="E857" s="2">
        <v>44296</v>
      </c>
      <c r="F857" s="2">
        <v>44296</v>
      </c>
      <c r="G857" s="5" t="s">
        <v>8</v>
      </c>
      <c r="H8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2021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44237</v>
      </c>
      <c r="C858" s="3">
        <v>86657720180</v>
      </c>
      <c r="D858" s="4">
        <v>386</v>
      </c>
      <c r="E858" s="2">
        <v>44296</v>
      </c>
      <c r="F858" s="2">
        <v>44296</v>
      </c>
      <c r="G858" s="5" t="s">
        <v>9</v>
      </c>
      <c r="H8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2021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44238</v>
      </c>
      <c r="C859" s="3">
        <v>86657720051</v>
      </c>
      <c r="D859" s="4">
        <v>1434</v>
      </c>
      <c r="E859" s="2">
        <v>44297</v>
      </c>
      <c r="F859" s="2">
        <v>44297</v>
      </c>
      <c r="G859" s="5" t="s">
        <v>7</v>
      </c>
      <c r="H8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2021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44239</v>
      </c>
      <c r="C860" s="3">
        <v>86657720163</v>
      </c>
      <c r="D860" s="4">
        <v>875</v>
      </c>
      <c r="E860" s="2">
        <v>44298</v>
      </c>
      <c r="F860" s="2">
        <v>44334</v>
      </c>
      <c r="G860" s="5" t="s">
        <v>7</v>
      </c>
      <c r="H8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0" s="9">
        <f>MONTH(TabVendas[[#This Row],[Data da Venda]])</f>
        <v>2</v>
      </c>
      <c r="J860" s="9">
        <f>YEAR(TabVendas[[#This Row],[Data da Venda]])</f>
        <v>2021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44242</v>
      </c>
      <c r="C861" s="3">
        <v>86657720218</v>
      </c>
      <c r="D861" s="4">
        <v>108</v>
      </c>
      <c r="E861" s="2">
        <v>44271</v>
      </c>
      <c r="F861" s="2">
        <v>44271</v>
      </c>
      <c r="G861" s="5" t="s">
        <v>7</v>
      </c>
      <c r="H8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2021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44242</v>
      </c>
      <c r="C862" s="3">
        <v>86657720240</v>
      </c>
      <c r="D862" s="4">
        <v>532</v>
      </c>
      <c r="E862" s="2">
        <v>44301</v>
      </c>
      <c r="F862" s="2">
        <v>44301</v>
      </c>
      <c r="G862" s="5" t="s">
        <v>8</v>
      </c>
      <c r="H8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2021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44242</v>
      </c>
      <c r="C863" s="3">
        <v>86657720181</v>
      </c>
      <c r="D863" s="4">
        <v>509</v>
      </c>
      <c r="E863" s="2">
        <v>44301</v>
      </c>
      <c r="F863" s="2">
        <v>44338</v>
      </c>
      <c r="G863" s="5" t="s">
        <v>7</v>
      </c>
      <c r="H8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3" s="9">
        <f>MONTH(TabVendas[[#This Row],[Data da Venda]])</f>
        <v>2</v>
      </c>
      <c r="J863" s="9">
        <f>YEAR(TabVendas[[#This Row],[Data da Venda]])</f>
        <v>2021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44243</v>
      </c>
      <c r="C864" s="3">
        <v>86657720099</v>
      </c>
      <c r="D864" s="4">
        <v>807</v>
      </c>
      <c r="E864" s="2">
        <v>44272</v>
      </c>
      <c r="F864" s="2">
        <v>44272</v>
      </c>
      <c r="G864" s="5" t="s">
        <v>8</v>
      </c>
      <c r="H8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2021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44243</v>
      </c>
      <c r="C865" s="3">
        <v>86657720159</v>
      </c>
      <c r="D865" s="4">
        <v>897</v>
      </c>
      <c r="E865" s="2">
        <v>44302</v>
      </c>
      <c r="F865" s="2">
        <v>44302</v>
      </c>
      <c r="G865" s="5" t="s">
        <v>8</v>
      </c>
      <c r="H8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2021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44244</v>
      </c>
      <c r="C866" s="3">
        <v>86657720183</v>
      </c>
      <c r="D866" s="4">
        <v>1407</v>
      </c>
      <c r="E866" s="2">
        <v>44273</v>
      </c>
      <c r="F866" s="2">
        <v>44273</v>
      </c>
      <c r="G866" s="5" t="s">
        <v>8</v>
      </c>
      <c r="H8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2021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44244</v>
      </c>
      <c r="C867" s="3">
        <v>86657720090</v>
      </c>
      <c r="D867" s="4">
        <v>622</v>
      </c>
      <c r="E867" s="2">
        <v>44303</v>
      </c>
      <c r="F867" s="2">
        <v>44312</v>
      </c>
      <c r="G867" s="5" t="s">
        <v>7</v>
      </c>
      <c r="H8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7" s="9">
        <f>MONTH(TabVendas[[#This Row],[Data da Venda]])</f>
        <v>2</v>
      </c>
      <c r="J867" s="9">
        <f>YEAR(TabVendas[[#This Row],[Data da Venda]])</f>
        <v>2021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44245</v>
      </c>
      <c r="C868" s="3">
        <v>86657720086</v>
      </c>
      <c r="D868" s="4">
        <v>971</v>
      </c>
      <c r="E868" s="2">
        <v>44304</v>
      </c>
      <c r="F868" s="2">
        <v>44304</v>
      </c>
      <c r="G868" s="5" t="s">
        <v>9</v>
      </c>
      <c r="H8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2021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44246</v>
      </c>
      <c r="C869" s="3">
        <v>86657720055</v>
      </c>
      <c r="D869" s="4">
        <v>1446</v>
      </c>
      <c r="E869" s="2">
        <v>44246</v>
      </c>
      <c r="F869" s="2">
        <v>44246</v>
      </c>
      <c r="G869" s="5" t="s">
        <v>7</v>
      </c>
      <c r="H8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2021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44247</v>
      </c>
      <c r="C870" s="3">
        <v>86657720153</v>
      </c>
      <c r="D870" s="4">
        <v>1146</v>
      </c>
      <c r="E870" s="2">
        <v>44306</v>
      </c>
      <c r="F870" s="2">
        <v>44306</v>
      </c>
      <c r="G870" s="5" t="s">
        <v>8</v>
      </c>
      <c r="H8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2021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44248</v>
      </c>
      <c r="C871" s="3">
        <v>86657720238</v>
      </c>
      <c r="D871" s="4">
        <v>178</v>
      </c>
      <c r="E871" s="2">
        <v>44277</v>
      </c>
      <c r="F871" s="2">
        <v>44308</v>
      </c>
      <c r="G871" s="5" t="s">
        <v>9</v>
      </c>
      <c r="H8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1" s="9">
        <f>MONTH(TabVendas[[#This Row],[Data da Venda]])</f>
        <v>2</v>
      </c>
      <c r="J871" s="9">
        <f>YEAR(TabVendas[[#This Row],[Data da Venda]])</f>
        <v>2021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44249</v>
      </c>
      <c r="C872" s="3">
        <v>86657720210</v>
      </c>
      <c r="D872" s="4">
        <v>495</v>
      </c>
      <c r="E872" s="2">
        <v>44249</v>
      </c>
      <c r="F872" s="2">
        <v>44249</v>
      </c>
      <c r="G872" s="5" t="s">
        <v>8</v>
      </c>
      <c r="H8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2021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44249</v>
      </c>
      <c r="C873" s="3">
        <v>86657720114</v>
      </c>
      <c r="D873" s="4">
        <v>72</v>
      </c>
      <c r="E873" s="2">
        <v>44278</v>
      </c>
      <c r="F873" s="2">
        <v>44312</v>
      </c>
      <c r="G873" s="5" t="s">
        <v>8</v>
      </c>
      <c r="H8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3" s="9">
        <f>MONTH(TabVendas[[#This Row],[Data da Venda]])</f>
        <v>2</v>
      </c>
      <c r="J873" s="9">
        <f>YEAR(TabVendas[[#This Row],[Data da Venda]])</f>
        <v>2021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44249</v>
      </c>
      <c r="C874" s="3">
        <v>86657720254</v>
      </c>
      <c r="D874" s="4">
        <v>671</v>
      </c>
      <c r="E874" s="2">
        <v>44308</v>
      </c>
      <c r="F874" s="2">
        <v>44308</v>
      </c>
      <c r="G874" s="5" t="s">
        <v>9</v>
      </c>
      <c r="H8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2021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44249</v>
      </c>
      <c r="C875" s="3">
        <v>86657720202</v>
      </c>
      <c r="D875" s="4">
        <v>1235</v>
      </c>
      <c r="E875" s="2">
        <v>44308</v>
      </c>
      <c r="F875" s="2">
        <v>44330</v>
      </c>
      <c r="G875" s="5" t="s">
        <v>7</v>
      </c>
      <c r="H8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5" s="9">
        <f>MONTH(TabVendas[[#This Row],[Data da Venda]])</f>
        <v>2</v>
      </c>
      <c r="J875" s="9">
        <f>YEAR(TabVendas[[#This Row],[Data da Venda]])</f>
        <v>2021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44251</v>
      </c>
      <c r="C876" s="3">
        <v>86657720172</v>
      </c>
      <c r="D876" s="4">
        <v>1380</v>
      </c>
      <c r="E876" s="2">
        <v>44280</v>
      </c>
      <c r="F876" s="2">
        <v>44314</v>
      </c>
      <c r="G876" s="5" t="s">
        <v>9</v>
      </c>
      <c r="H8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6" s="9">
        <f>MONTH(TabVendas[[#This Row],[Data da Venda]])</f>
        <v>2</v>
      </c>
      <c r="J876" s="9">
        <f>YEAR(TabVendas[[#This Row],[Data da Venda]])</f>
        <v>2021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44252</v>
      </c>
      <c r="C877" s="3">
        <v>86657720116</v>
      </c>
      <c r="D877" s="4">
        <v>476</v>
      </c>
      <c r="E877" s="2">
        <v>44281</v>
      </c>
      <c r="F877" s="2">
        <v>44281</v>
      </c>
      <c r="G877" s="5" t="s">
        <v>8</v>
      </c>
      <c r="H8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2021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44254</v>
      </c>
      <c r="C878" s="3">
        <v>86657720092</v>
      </c>
      <c r="D878" s="4">
        <v>157</v>
      </c>
      <c r="E878" s="2">
        <v>44283</v>
      </c>
      <c r="F878" s="2">
        <v>44297</v>
      </c>
      <c r="G878" s="5" t="s">
        <v>7</v>
      </c>
      <c r="H8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8" s="9">
        <f>MONTH(TabVendas[[#This Row],[Data da Venda]])</f>
        <v>2</v>
      </c>
      <c r="J878" s="9">
        <f>YEAR(TabVendas[[#This Row],[Data da Venda]])</f>
        <v>2021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44254</v>
      </c>
      <c r="C879" s="3">
        <v>86657720208</v>
      </c>
      <c r="D879" s="4">
        <v>648</v>
      </c>
      <c r="E879" s="2">
        <v>44313</v>
      </c>
      <c r="F879" s="2">
        <v>44313</v>
      </c>
      <c r="G879" s="5" t="s">
        <v>9</v>
      </c>
      <c r="H8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2021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44254</v>
      </c>
      <c r="C880" s="3">
        <v>86657720242</v>
      </c>
      <c r="D880" s="4">
        <v>1369</v>
      </c>
      <c r="E880" s="2">
        <v>44343</v>
      </c>
      <c r="F880" s="2">
        <v>44343</v>
      </c>
      <c r="G880" s="5" t="s">
        <v>7</v>
      </c>
      <c r="H8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2021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44255</v>
      </c>
      <c r="C881" s="3">
        <v>86657720070</v>
      </c>
      <c r="D881" s="4">
        <v>1119</v>
      </c>
      <c r="E881" s="2">
        <v>44284</v>
      </c>
      <c r="F881" s="2">
        <v>44308</v>
      </c>
      <c r="G881" s="5" t="s">
        <v>8</v>
      </c>
      <c r="H8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1" s="9">
        <f>MONTH(TabVendas[[#This Row],[Data da Venda]])</f>
        <v>2</v>
      </c>
      <c r="J881" s="9">
        <f>YEAR(TabVendas[[#This Row],[Data da Venda]])</f>
        <v>2021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44255</v>
      </c>
      <c r="C882" s="3">
        <v>86657720091</v>
      </c>
      <c r="D882" s="4">
        <v>1437</v>
      </c>
      <c r="E882" s="2">
        <v>44314</v>
      </c>
      <c r="F882" s="2">
        <v>44314</v>
      </c>
      <c r="G882" s="5" t="s">
        <v>9</v>
      </c>
      <c r="H8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2021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 t="s">
        <v>250</v>
      </c>
      <c r="C883" s="3">
        <v>86657720116</v>
      </c>
      <c r="D883" s="4">
        <v>63</v>
      </c>
      <c r="E883" s="2">
        <v>44285</v>
      </c>
      <c r="F883" s="2">
        <v>44320</v>
      </c>
      <c r="G883" s="5" t="s">
        <v>8</v>
      </c>
      <c r="H8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3" s="9" t="e">
        <f>MONTH(TabVendas[[#This Row],[Data da Venda]])</f>
        <v>#VALUE!</v>
      </c>
      <c r="J883" s="9" t="e">
        <f>YEAR(TabVendas[[#This Row],[Data da Venda]])</f>
        <v>#VALUE!</v>
      </c>
      <c r="K883" s="10" t="str">
        <f>IF(TabVendas[[#This Row],[Data do Vencimento]]&gt;TabVendas[[#This Row],[Data da Venda]],"Não","Sim")</f>
        <v>Sim</v>
      </c>
    </row>
    <row r="884" spans="2:11" x14ac:dyDescent="0.25">
      <c r="B884" s="2">
        <v>44256</v>
      </c>
      <c r="C884" s="3">
        <v>86657720074</v>
      </c>
      <c r="D884" s="4">
        <v>527</v>
      </c>
      <c r="E884" s="2">
        <v>44286</v>
      </c>
      <c r="F884" s="2">
        <v>44286</v>
      </c>
      <c r="G884" s="5" t="s">
        <v>8</v>
      </c>
      <c r="H8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2021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44257</v>
      </c>
      <c r="C885" s="3">
        <v>86657720103</v>
      </c>
      <c r="D885" s="4">
        <v>477</v>
      </c>
      <c r="E885" s="2">
        <v>44257</v>
      </c>
      <c r="F885" s="2">
        <v>44257</v>
      </c>
      <c r="G885" s="5" t="s">
        <v>7</v>
      </c>
      <c r="H8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2021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44258</v>
      </c>
      <c r="C886" s="3">
        <v>86657720094</v>
      </c>
      <c r="D886" s="4">
        <v>818</v>
      </c>
      <c r="E886" s="2">
        <v>44288</v>
      </c>
      <c r="F886" s="2">
        <v>44288</v>
      </c>
      <c r="G886" s="5" t="s">
        <v>9</v>
      </c>
      <c r="H8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2021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44258</v>
      </c>
      <c r="C887" s="3">
        <v>86657720117</v>
      </c>
      <c r="D887" s="4">
        <v>355</v>
      </c>
      <c r="E887" s="2">
        <v>44288</v>
      </c>
      <c r="F887" s="2">
        <v>44323</v>
      </c>
      <c r="G887" s="5" t="s">
        <v>9</v>
      </c>
      <c r="H8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7" s="9">
        <f>MONTH(TabVendas[[#This Row],[Data da Venda]])</f>
        <v>3</v>
      </c>
      <c r="J887" s="9">
        <f>YEAR(TabVendas[[#This Row],[Data da Venda]])</f>
        <v>2021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44258</v>
      </c>
      <c r="C888" s="3">
        <v>86657720164</v>
      </c>
      <c r="D888" s="4">
        <v>144</v>
      </c>
      <c r="E888" s="2">
        <v>44318</v>
      </c>
      <c r="F888" s="2">
        <v>44318</v>
      </c>
      <c r="G888" s="5" t="s">
        <v>8</v>
      </c>
      <c r="H8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2021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44258</v>
      </c>
      <c r="C889" s="3">
        <v>86657720092</v>
      </c>
      <c r="D889" s="4">
        <v>419</v>
      </c>
      <c r="E889" s="2">
        <v>44318</v>
      </c>
      <c r="F889" s="2">
        <v>44318</v>
      </c>
      <c r="G889" s="5" t="s">
        <v>8</v>
      </c>
      <c r="H8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2021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44258</v>
      </c>
      <c r="C890" s="3">
        <v>86657720214</v>
      </c>
      <c r="D890" s="4">
        <v>1287</v>
      </c>
      <c r="E890" s="2">
        <v>44318</v>
      </c>
      <c r="F890" s="2">
        <v>44348</v>
      </c>
      <c r="G890" s="5" t="s">
        <v>9</v>
      </c>
      <c r="H8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9">
        <f>MONTH(TabVendas[[#This Row],[Data da Venda]])</f>
        <v>3</v>
      </c>
      <c r="J890" s="9">
        <f>YEAR(TabVendas[[#This Row],[Data da Venda]])</f>
        <v>2021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44258</v>
      </c>
      <c r="C891" s="3">
        <v>86657720208</v>
      </c>
      <c r="D891" s="4">
        <v>1383</v>
      </c>
      <c r="E891" s="2">
        <v>44318</v>
      </c>
      <c r="F891" s="2">
        <v>44356</v>
      </c>
      <c r="G891" s="5" t="s">
        <v>9</v>
      </c>
      <c r="H8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9">
        <f>MONTH(TabVendas[[#This Row],[Data da Venda]])</f>
        <v>3</v>
      </c>
      <c r="J891" s="9">
        <f>YEAR(TabVendas[[#This Row],[Data da Venda]])</f>
        <v>2021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44259</v>
      </c>
      <c r="C892" s="3">
        <v>86657720097</v>
      </c>
      <c r="D892" s="4">
        <v>126</v>
      </c>
      <c r="E892" s="2">
        <v>44259</v>
      </c>
      <c r="F892" s="2">
        <v>44296</v>
      </c>
      <c r="G892" s="5" t="s">
        <v>9</v>
      </c>
      <c r="H8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2" s="9">
        <f>MONTH(TabVendas[[#This Row],[Data da Venda]])</f>
        <v>3</v>
      </c>
      <c r="J892" s="9">
        <f>YEAR(TabVendas[[#This Row],[Data da Venda]])</f>
        <v>2021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44259</v>
      </c>
      <c r="C893" s="3">
        <v>86657720108</v>
      </c>
      <c r="D893" s="4">
        <v>60</v>
      </c>
      <c r="E893" s="2">
        <v>44259</v>
      </c>
      <c r="F893" s="2">
        <v>44259</v>
      </c>
      <c r="G893" s="5" t="s">
        <v>8</v>
      </c>
      <c r="H8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2021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44259</v>
      </c>
      <c r="C894" s="3">
        <v>86657720177</v>
      </c>
      <c r="D894" s="4">
        <v>240</v>
      </c>
      <c r="E894" s="2">
        <v>44289</v>
      </c>
      <c r="F894" s="2">
        <v>44321</v>
      </c>
      <c r="G894" s="5" t="s">
        <v>9</v>
      </c>
      <c r="H8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4" s="9">
        <f>MONTH(TabVendas[[#This Row],[Data da Venda]])</f>
        <v>3</v>
      </c>
      <c r="J894" s="9">
        <f>YEAR(TabVendas[[#This Row],[Data da Venda]])</f>
        <v>2021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44259</v>
      </c>
      <c r="C895" s="3">
        <v>86657720083</v>
      </c>
      <c r="D895" s="4">
        <v>1484</v>
      </c>
      <c r="E895" s="2">
        <v>44349</v>
      </c>
      <c r="F895" s="2">
        <v>44349</v>
      </c>
      <c r="G895" s="5" t="s">
        <v>7</v>
      </c>
      <c r="H8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2021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44260</v>
      </c>
      <c r="C896" s="3">
        <v>86657720061</v>
      </c>
      <c r="D896" s="4">
        <v>1170</v>
      </c>
      <c r="E896" s="2">
        <v>44260</v>
      </c>
      <c r="F896" s="2">
        <v>44260</v>
      </c>
      <c r="G896" s="5" t="s">
        <v>9</v>
      </c>
      <c r="H8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2021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44260</v>
      </c>
      <c r="C897" s="3">
        <v>86657720219</v>
      </c>
      <c r="D897" s="4">
        <v>1499</v>
      </c>
      <c r="E897" s="2">
        <v>44320</v>
      </c>
      <c r="F897" s="2">
        <v>44320</v>
      </c>
      <c r="G897" s="5" t="s">
        <v>8</v>
      </c>
      <c r="H8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2021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44260</v>
      </c>
      <c r="C898" s="3">
        <v>86657720246</v>
      </c>
      <c r="D898" s="4">
        <v>872</v>
      </c>
      <c r="E898" s="2">
        <v>44320</v>
      </c>
      <c r="F898" s="2">
        <v>44354</v>
      </c>
      <c r="G898" s="5" t="s">
        <v>9</v>
      </c>
      <c r="H8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9">
        <f>MONTH(TabVendas[[#This Row],[Data da Venda]])</f>
        <v>3</v>
      </c>
      <c r="J898" s="9">
        <f>YEAR(TabVendas[[#This Row],[Data da Venda]])</f>
        <v>2021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44262</v>
      </c>
      <c r="C899" s="3">
        <v>86657720133</v>
      </c>
      <c r="D899" s="4">
        <v>405</v>
      </c>
      <c r="E899" s="2">
        <v>44262</v>
      </c>
      <c r="F899" s="2">
        <v>44262</v>
      </c>
      <c r="G899" s="5" t="s">
        <v>9</v>
      </c>
      <c r="H8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2021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44262</v>
      </c>
      <c r="C900" s="3">
        <v>86657720172</v>
      </c>
      <c r="D900" s="4">
        <v>1342</v>
      </c>
      <c r="E900" s="2">
        <v>44322</v>
      </c>
      <c r="F900" s="2">
        <v>44322</v>
      </c>
      <c r="G900" s="5" t="s">
        <v>9</v>
      </c>
      <c r="H9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2021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44262</v>
      </c>
      <c r="C901" s="3">
        <v>86657720212</v>
      </c>
      <c r="D901" s="4">
        <v>1204</v>
      </c>
      <c r="E901" s="2">
        <v>44352</v>
      </c>
      <c r="F901" s="2">
        <v>44380</v>
      </c>
      <c r="G901" s="5" t="s">
        <v>8</v>
      </c>
      <c r="H9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2021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44263</v>
      </c>
      <c r="C902" s="3">
        <v>86657720096</v>
      </c>
      <c r="D902" s="4">
        <v>787</v>
      </c>
      <c r="E902" s="2">
        <v>44323</v>
      </c>
      <c r="F902" s="2">
        <v>44323</v>
      </c>
      <c r="G902" s="5" t="s">
        <v>9</v>
      </c>
      <c r="H9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2021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44264</v>
      </c>
      <c r="C903" s="3">
        <v>86657720099</v>
      </c>
      <c r="D903" s="4">
        <v>384</v>
      </c>
      <c r="E903" s="2">
        <v>44324</v>
      </c>
      <c r="F903" s="2">
        <v>44324</v>
      </c>
      <c r="G903" s="5" t="s">
        <v>8</v>
      </c>
      <c r="H9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2021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44265</v>
      </c>
      <c r="C904" s="3">
        <v>86657720104</v>
      </c>
      <c r="D904" s="4">
        <v>914</v>
      </c>
      <c r="E904" s="2">
        <v>44265</v>
      </c>
      <c r="F904" s="2">
        <v>44282</v>
      </c>
      <c r="G904" s="5" t="s">
        <v>8</v>
      </c>
      <c r="H9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4" s="9">
        <f>MONTH(TabVendas[[#This Row],[Data da Venda]])</f>
        <v>3</v>
      </c>
      <c r="J904" s="9">
        <f>YEAR(TabVendas[[#This Row],[Data da Venda]])</f>
        <v>2021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44265</v>
      </c>
      <c r="C905" s="3">
        <v>86657720086</v>
      </c>
      <c r="D905" s="4">
        <v>1085</v>
      </c>
      <c r="E905" s="2">
        <v>44295</v>
      </c>
      <c r="F905" s="2">
        <v>44295</v>
      </c>
      <c r="G905" s="5" t="s">
        <v>9</v>
      </c>
      <c r="H9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2021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44265</v>
      </c>
      <c r="C906" s="3">
        <v>86657720251</v>
      </c>
      <c r="D906" s="4">
        <v>383</v>
      </c>
      <c r="E906" s="2">
        <v>44295</v>
      </c>
      <c r="F906" s="2">
        <v>44334</v>
      </c>
      <c r="G906" s="5" t="s">
        <v>8</v>
      </c>
      <c r="H9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6" s="9">
        <f>MONTH(TabVendas[[#This Row],[Data da Venda]])</f>
        <v>3</v>
      </c>
      <c r="J906" s="9">
        <f>YEAR(TabVendas[[#This Row],[Data da Venda]])</f>
        <v>2021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44266</v>
      </c>
      <c r="C907" s="3">
        <v>86657720260</v>
      </c>
      <c r="D907" s="4">
        <v>1354</v>
      </c>
      <c r="E907" s="2">
        <v>44296</v>
      </c>
      <c r="F907" s="2">
        <v>44296</v>
      </c>
      <c r="G907" s="5" t="s">
        <v>8</v>
      </c>
      <c r="H90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2021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44266</v>
      </c>
      <c r="C908" s="3">
        <v>86657720228</v>
      </c>
      <c r="D908" s="4">
        <v>865</v>
      </c>
      <c r="E908" s="2">
        <v>44326</v>
      </c>
      <c r="F908" s="2">
        <v>44326</v>
      </c>
      <c r="G908" s="5" t="s">
        <v>8</v>
      </c>
      <c r="H90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2021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44267</v>
      </c>
      <c r="C909" s="3">
        <v>86657720134</v>
      </c>
      <c r="D909" s="4">
        <v>1313</v>
      </c>
      <c r="E909" s="2">
        <v>44267</v>
      </c>
      <c r="F909" s="2">
        <v>44267</v>
      </c>
      <c r="G909" s="5" t="s">
        <v>9</v>
      </c>
      <c r="H90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2021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44267</v>
      </c>
      <c r="C910" s="3">
        <v>86657720222</v>
      </c>
      <c r="D910" s="4">
        <v>573</v>
      </c>
      <c r="E910" s="2">
        <v>44327</v>
      </c>
      <c r="F910" s="2">
        <v>44327</v>
      </c>
      <c r="G910" s="5" t="s">
        <v>8</v>
      </c>
      <c r="H91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2021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44267</v>
      </c>
      <c r="C911" s="3">
        <v>86657720238</v>
      </c>
      <c r="D911" s="4">
        <v>177</v>
      </c>
      <c r="E911" s="2">
        <v>44357</v>
      </c>
      <c r="F911" s="2">
        <v>44395</v>
      </c>
      <c r="G911" s="5" t="s">
        <v>9</v>
      </c>
      <c r="H91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2021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44268</v>
      </c>
      <c r="C912" s="3">
        <v>86657720239</v>
      </c>
      <c r="D912" s="4">
        <v>727</v>
      </c>
      <c r="E912" s="2">
        <v>44328</v>
      </c>
      <c r="F912" s="2">
        <v>44328</v>
      </c>
      <c r="G912" s="5" t="s">
        <v>7</v>
      </c>
      <c r="H91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2021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44268</v>
      </c>
      <c r="C913" s="3">
        <v>86657720242</v>
      </c>
      <c r="D913" s="4">
        <v>104</v>
      </c>
      <c r="E913" s="2">
        <v>44328</v>
      </c>
      <c r="F913" s="2">
        <v>44328</v>
      </c>
      <c r="G913" s="5" t="s">
        <v>7</v>
      </c>
      <c r="H91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2021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44268</v>
      </c>
      <c r="C914" s="3">
        <v>86657720235</v>
      </c>
      <c r="D914" s="4">
        <v>1240</v>
      </c>
      <c r="E914" s="2">
        <v>44358</v>
      </c>
      <c r="F914" s="2">
        <v>44358</v>
      </c>
      <c r="G914" s="5" t="s">
        <v>7</v>
      </c>
      <c r="H91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2021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44269</v>
      </c>
      <c r="C915" s="3">
        <v>86657720095</v>
      </c>
      <c r="D915" s="4">
        <v>865</v>
      </c>
      <c r="E915" s="2">
        <v>44269</v>
      </c>
      <c r="F915" s="2">
        <v>44269</v>
      </c>
      <c r="G915" s="5" t="s">
        <v>9</v>
      </c>
      <c r="H91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2021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44269</v>
      </c>
      <c r="C916" s="3">
        <v>86657720233</v>
      </c>
      <c r="D916" s="4">
        <v>1090</v>
      </c>
      <c r="E916" s="2">
        <v>44269</v>
      </c>
      <c r="F916" s="2">
        <v>44302</v>
      </c>
      <c r="G916" s="5" t="s">
        <v>9</v>
      </c>
      <c r="H91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6" s="9">
        <f>MONTH(TabVendas[[#This Row],[Data da Venda]])</f>
        <v>3</v>
      </c>
      <c r="J916" s="9">
        <f>YEAR(TabVendas[[#This Row],[Data da Venda]])</f>
        <v>2021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44269</v>
      </c>
      <c r="C917" s="3">
        <v>86657720136</v>
      </c>
      <c r="D917" s="4">
        <v>647</v>
      </c>
      <c r="E917" s="2">
        <v>44329</v>
      </c>
      <c r="F917" s="2">
        <v>44329</v>
      </c>
      <c r="G917" s="5" t="s">
        <v>9</v>
      </c>
      <c r="H91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2021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44269</v>
      </c>
      <c r="C918" s="3">
        <v>86657720212</v>
      </c>
      <c r="D918" s="4">
        <v>552</v>
      </c>
      <c r="E918" s="2">
        <v>44329</v>
      </c>
      <c r="F918" s="2">
        <v>44329</v>
      </c>
      <c r="G918" s="5" t="s">
        <v>7</v>
      </c>
      <c r="H91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2021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44269</v>
      </c>
      <c r="C919" s="3">
        <v>86657720229</v>
      </c>
      <c r="D919" s="4">
        <v>1499</v>
      </c>
      <c r="E919" s="2">
        <v>44359</v>
      </c>
      <c r="F919" s="2">
        <v>44359</v>
      </c>
      <c r="G919" s="5" t="s">
        <v>8</v>
      </c>
      <c r="H91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2021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44270</v>
      </c>
      <c r="C920" s="3">
        <v>86657720110</v>
      </c>
      <c r="D920" s="4">
        <v>914</v>
      </c>
      <c r="E920" s="2">
        <v>44270</v>
      </c>
      <c r="F920" s="2">
        <v>44270</v>
      </c>
      <c r="G920" s="5" t="s">
        <v>8</v>
      </c>
      <c r="H92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2021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44270</v>
      </c>
      <c r="C921" s="3">
        <v>86657720081</v>
      </c>
      <c r="D921" s="4">
        <v>270</v>
      </c>
      <c r="E921" s="2">
        <v>44300</v>
      </c>
      <c r="F921" s="2">
        <v>44300</v>
      </c>
      <c r="G921" s="5" t="s">
        <v>9</v>
      </c>
      <c r="H92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2021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44270</v>
      </c>
      <c r="C922" s="3">
        <v>86657720085</v>
      </c>
      <c r="D922" s="4">
        <v>1371</v>
      </c>
      <c r="E922" s="2">
        <v>44330</v>
      </c>
      <c r="F922" s="2">
        <v>44330</v>
      </c>
      <c r="G922" s="5" t="s">
        <v>8</v>
      </c>
      <c r="H92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2021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44271</v>
      </c>
      <c r="C923" s="3">
        <v>86657720212</v>
      </c>
      <c r="D923" s="4">
        <v>1313</v>
      </c>
      <c r="E923" s="2">
        <v>44301</v>
      </c>
      <c r="F923" s="2">
        <v>44320</v>
      </c>
      <c r="G923" s="5" t="s">
        <v>9</v>
      </c>
      <c r="H92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3" s="9">
        <f>MONTH(TabVendas[[#This Row],[Data da Venda]])</f>
        <v>3</v>
      </c>
      <c r="J923" s="9">
        <f>YEAR(TabVendas[[#This Row],[Data da Venda]])</f>
        <v>2021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44272</v>
      </c>
      <c r="C924" s="3">
        <v>86657720219</v>
      </c>
      <c r="D924" s="4">
        <v>1340</v>
      </c>
      <c r="E924" s="2">
        <v>44302</v>
      </c>
      <c r="F924" s="2">
        <v>44302</v>
      </c>
      <c r="G924" s="5" t="s">
        <v>9</v>
      </c>
      <c r="H92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2021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44273</v>
      </c>
      <c r="C925" s="3">
        <v>86657720243</v>
      </c>
      <c r="D925" s="4">
        <v>868</v>
      </c>
      <c r="E925" s="2">
        <v>44303</v>
      </c>
      <c r="F925" s="2">
        <v>44337</v>
      </c>
      <c r="G925" s="5" t="s">
        <v>8</v>
      </c>
      <c r="H92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5" s="9">
        <f>MONTH(TabVendas[[#This Row],[Data da Venda]])</f>
        <v>3</v>
      </c>
      <c r="J925" s="9">
        <f>YEAR(TabVendas[[#This Row],[Data da Venda]])</f>
        <v>2021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44273</v>
      </c>
      <c r="C926" s="3">
        <v>86657720244</v>
      </c>
      <c r="D926" s="4">
        <v>1125</v>
      </c>
      <c r="E926" s="2">
        <v>44333</v>
      </c>
      <c r="F926" s="2">
        <v>44333</v>
      </c>
      <c r="G926" s="5" t="s">
        <v>8</v>
      </c>
      <c r="H92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2021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44274</v>
      </c>
      <c r="C927" s="3">
        <v>86657720090</v>
      </c>
      <c r="D927" s="4">
        <v>1487</v>
      </c>
      <c r="E927" s="2">
        <v>44304</v>
      </c>
      <c r="F927" s="2">
        <v>44304</v>
      </c>
      <c r="G927" s="5" t="s">
        <v>9</v>
      </c>
      <c r="H92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2021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44275</v>
      </c>
      <c r="C928" s="3">
        <v>86657720133</v>
      </c>
      <c r="D928" s="4">
        <v>513</v>
      </c>
      <c r="E928" s="2">
        <v>44275</v>
      </c>
      <c r="F928" s="2">
        <v>44284</v>
      </c>
      <c r="G928" s="5" t="s">
        <v>8</v>
      </c>
      <c r="H92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8" s="9">
        <f>MONTH(TabVendas[[#This Row],[Data da Venda]])</f>
        <v>3</v>
      </c>
      <c r="J928" s="9">
        <f>YEAR(TabVendas[[#This Row],[Data da Venda]])</f>
        <v>2021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44275</v>
      </c>
      <c r="C929" s="3">
        <v>86657720173</v>
      </c>
      <c r="D929" s="4">
        <v>1260</v>
      </c>
      <c r="E929" s="2">
        <v>44305</v>
      </c>
      <c r="F929" s="2">
        <v>44305</v>
      </c>
      <c r="G929" s="5" t="s">
        <v>8</v>
      </c>
      <c r="H92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2021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44275</v>
      </c>
      <c r="C930" s="3">
        <v>86657720204</v>
      </c>
      <c r="D930" s="4">
        <v>52</v>
      </c>
      <c r="E930" s="2">
        <v>44305</v>
      </c>
      <c r="F930" s="2">
        <v>44305</v>
      </c>
      <c r="G930" s="5" t="s">
        <v>9</v>
      </c>
      <c r="H93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2021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44276</v>
      </c>
      <c r="C931" s="3">
        <v>86657720188</v>
      </c>
      <c r="D931" s="4">
        <v>1448</v>
      </c>
      <c r="E931" s="2">
        <v>44276</v>
      </c>
      <c r="F931" s="2">
        <v>44276</v>
      </c>
      <c r="G931" s="5" t="s">
        <v>9</v>
      </c>
      <c r="H93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2021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44277</v>
      </c>
      <c r="C932" s="3">
        <v>86657720065</v>
      </c>
      <c r="D932" s="4">
        <v>1485</v>
      </c>
      <c r="E932" s="2">
        <v>44337</v>
      </c>
      <c r="F932" s="2">
        <v>44337</v>
      </c>
      <c r="G932" s="5" t="s">
        <v>8</v>
      </c>
      <c r="H93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2021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44278</v>
      </c>
      <c r="C933" s="3">
        <v>86657720053</v>
      </c>
      <c r="D933" s="4">
        <v>439</v>
      </c>
      <c r="E933" s="2">
        <v>44338</v>
      </c>
      <c r="F933" s="2">
        <v>44338</v>
      </c>
      <c r="G933" s="5" t="s">
        <v>9</v>
      </c>
      <c r="H93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2021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44279</v>
      </c>
      <c r="C934" s="3">
        <v>86657720116</v>
      </c>
      <c r="D934" s="4">
        <v>212</v>
      </c>
      <c r="E934" s="2">
        <v>44279</v>
      </c>
      <c r="F934" s="2">
        <v>44279</v>
      </c>
      <c r="G934" s="5" t="s">
        <v>9</v>
      </c>
      <c r="H93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2021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44279</v>
      </c>
      <c r="C935" s="3">
        <v>86657720174</v>
      </c>
      <c r="D935" s="4">
        <v>1463</v>
      </c>
      <c r="E935" s="2">
        <v>44309</v>
      </c>
      <c r="F935" s="2">
        <v>44309</v>
      </c>
      <c r="G935" s="5" t="s">
        <v>8</v>
      </c>
      <c r="H93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2021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44280</v>
      </c>
      <c r="C936" s="3">
        <v>86657720051</v>
      </c>
      <c r="D936" s="4">
        <v>91</v>
      </c>
      <c r="E936" s="2">
        <v>44280</v>
      </c>
      <c r="F936" s="2">
        <v>44280</v>
      </c>
      <c r="G936" s="5" t="s">
        <v>8</v>
      </c>
      <c r="H93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2021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44280</v>
      </c>
      <c r="C937" s="3">
        <v>86657720219</v>
      </c>
      <c r="D937" s="4">
        <v>674</v>
      </c>
      <c r="E937" s="2">
        <v>44310</v>
      </c>
      <c r="F937" s="2">
        <v>44330</v>
      </c>
      <c r="G937" s="5" t="s">
        <v>7</v>
      </c>
      <c r="H93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7" s="9">
        <f>MONTH(TabVendas[[#This Row],[Data da Venda]])</f>
        <v>3</v>
      </c>
      <c r="J937" s="9">
        <f>YEAR(TabVendas[[#This Row],[Data da Venda]])</f>
        <v>2021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44280</v>
      </c>
      <c r="C938" s="3">
        <v>86657720175</v>
      </c>
      <c r="D938" s="4">
        <v>89</v>
      </c>
      <c r="E938" s="2">
        <v>44340</v>
      </c>
      <c r="F938" s="2">
        <v>44340</v>
      </c>
      <c r="G938" s="5" t="s">
        <v>8</v>
      </c>
      <c r="H93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2021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44280</v>
      </c>
      <c r="C939" s="3">
        <v>86657720179</v>
      </c>
      <c r="D939" s="4">
        <v>1375</v>
      </c>
      <c r="E939" s="2">
        <v>44340</v>
      </c>
      <c r="F939" s="2">
        <v>44373</v>
      </c>
      <c r="G939" s="5" t="s">
        <v>8</v>
      </c>
      <c r="H93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2021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44281</v>
      </c>
      <c r="C940" s="3">
        <v>86657720253</v>
      </c>
      <c r="D940" s="4">
        <v>211</v>
      </c>
      <c r="E940" s="2">
        <v>44281</v>
      </c>
      <c r="F940" s="2">
        <v>44300</v>
      </c>
      <c r="G940" s="5" t="s">
        <v>8</v>
      </c>
      <c r="H94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0" s="9">
        <f>MONTH(TabVendas[[#This Row],[Data da Venda]])</f>
        <v>3</v>
      </c>
      <c r="J940" s="9">
        <f>YEAR(TabVendas[[#This Row],[Data da Venda]])</f>
        <v>2021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44281</v>
      </c>
      <c r="C941" s="3">
        <v>86657720230</v>
      </c>
      <c r="D941" s="4">
        <v>661</v>
      </c>
      <c r="E941" s="2">
        <v>44311</v>
      </c>
      <c r="F941" s="2">
        <v>44323</v>
      </c>
      <c r="G941" s="5" t="s">
        <v>7</v>
      </c>
      <c r="H94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1" s="9">
        <f>MONTH(TabVendas[[#This Row],[Data da Venda]])</f>
        <v>3</v>
      </c>
      <c r="J941" s="9">
        <f>YEAR(TabVendas[[#This Row],[Data da Venda]])</f>
        <v>2021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44282</v>
      </c>
      <c r="C942" s="3">
        <v>86657720092</v>
      </c>
      <c r="D942" s="4">
        <v>564</v>
      </c>
      <c r="E942" s="2">
        <v>44312</v>
      </c>
      <c r="F942" s="2">
        <v>44324</v>
      </c>
      <c r="G942" s="5" t="s">
        <v>7</v>
      </c>
      <c r="H94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2" s="9">
        <f>MONTH(TabVendas[[#This Row],[Data da Venda]])</f>
        <v>3</v>
      </c>
      <c r="J942" s="9">
        <f>YEAR(TabVendas[[#This Row],[Data da Venda]])</f>
        <v>2021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44282</v>
      </c>
      <c r="C943" s="3">
        <v>86657720055</v>
      </c>
      <c r="D943" s="4">
        <v>259</v>
      </c>
      <c r="E943" s="2">
        <v>44342</v>
      </c>
      <c r="F943" s="2">
        <v>44360</v>
      </c>
      <c r="G943" s="5" t="s">
        <v>8</v>
      </c>
      <c r="H94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2021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44282</v>
      </c>
      <c r="C944" s="3">
        <v>86657720157</v>
      </c>
      <c r="D944" s="4">
        <v>394</v>
      </c>
      <c r="E944" s="2">
        <v>44342</v>
      </c>
      <c r="F944" s="2">
        <v>44342</v>
      </c>
      <c r="G944" s="5" t="s">
        <v>8</v>
      </c>
      <c r="H94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2021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44283</v>
      </c>
      <c r="C945" s="3">
        <v>86657720203</v>
      </c>
      <c r="D945" s="4">
        <v>1443</v>
      </c>
      <c r="E945" s="2">
        <v>44313</v>
      </c>
      <c r="F945" s="2">
        <v>44313</v>
      </c>
      <c r="G945" s="5" t="s">
        <v>9</v>
      </c>
      <c r="H94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2021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44283</v>
      </c>
      <c r="C946" s="3">
        <v>86657720217</v>
      </c>
      <c r="D946" s="4">
        <v>1018</v>
      </c>
      <c r="E946" s="2">
        <v>44313</v>
      </c>
      <c r="F946" s="2">
        <v>44313</v>
      </c>
      <c r="G946" s="5" t="s">
        <v>8</v>
      </c>
      <c r="H94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2021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44284</v>
      </c>
      <c r="C947" s="3">
        <v>86657720083</v>
      </c>
      <c r="D947" s="4">
        <v>572</v>
      </c>
      <c r="E947" s="2">
        <v>44314</v>
      </c>
      <c r="F947" s="2">
        <v>44314</v>
      </c>
      <c r="G947" s="5" t="s">
        <v>9</v>
      </c>
      <c r="H94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2021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44284</v>
      </c>
      <c r="C948" s="3">
        <v>86657720246</v>
      </c>
      <c r="D948" s="4">
        <v>1141</v>
      </c>
      <c r="E948" s="2">
        <v>44374</v>
      </c>
      <c r="F948" s="2">
        <v>44402</v>
      </c>
      <c r="G948" s="5" t="s">
        <v>7</v>
      </c>
      <c r="H94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2021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44285</v>
      </c>
      <c r="C949" s="3">
        <v>86657720177</v>
      </c>
      <c r="D949" s="4">
        <v>619</v>
      </c>
      <c r="E949" s="2">
        <v>44315</v>
      </c>
      <c r="F949" s="2">
        <v>44335</v>
      </c>
      <c r="G949" s="5" t="s">
        <v>7</v>
      </c>
      <c r="H94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9" s="9">
        <f>MONTH(TabVendas[[#This Row],[Data da Venda]])</f>
        <v>3</v>
      </c>
      <c r="J949" s="9">
        <f>YEAR(TabVendas[[#This Row],[Data da Venda]])</f>
        <v>2021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44285</v>
      </c>
      <c r="C950" s="3">
        <v>86657720210</v>
      </c>
      <c r="D950" s="4">
        <v>825</v>
      </c>
      <c r="E950" s="2">
        <v>44315</v>
      </c>
      <c r="F950" s="2">
        <v>44315</v>
      </c>
      <c r="G950" s="5" t="s">
        <v>7</v>
      </c>
      <c r="H95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2021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44285</v>
      </c>
      <c r="C951" s="3">
        <v>86657720236</v>
      </c>
      <c r="D951" s="4">
        <v>690</v>
      </c>
      <c r="E951" s="2">
        <v>44345</v>
      </c>
      <c r="F951" s="2">
        <v>44345</v>
      </c>
      <c r="G951" s="5" t="s">
        <v>9</v>
      </c>
      <c r="H95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2021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44287</v>
      </c>
      <c r="C952" s="3">
        <v>86657720251</v>
      </c>
      <c r="D952" s="4">
        <v>679</v>
      </c>
      <c r="E952" s="2">
        <v>44287</v>
      </c>
      <c r="F952" s="2">
        <v>44287</v>
      </c>
      <c r="G952" s="5" t="s">
        <v>9</v>
      </c>
      <c r="H95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2021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44288</v>
      </c>
      <c r="C953" s="3">
        <v>86657720123</v>
      </c>
      <c r="D953" s="4">
        <v>1351</v>
      </c>
      <c r="E953" s="2">
        <v>44288</v>
      </c>
      <c r="F953" s="2">
        <v>44296</v>
      </c>
      <c r="G953" s="5" t="s">
        <v>7</v>
      </c>
      <c r="H95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3" s="9">
        <f>MONTH(TabVendas[[#This Row],[Data da Venda]])</f>
        <v>4</v>
      </c>
      <c r="J953" s="9">
        <f>YEAR(TabVendas[[#This Row],[Data da Venda]])</f>
        <v>2021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44288</v>
      </c>
      <c r="C954" s="3">
        <v>86657720114</v>
      </c>
      <c r="D954" s="4">
        <v>1037</v>
      </c>
      <c r="E954" s="2">
        <v>44288</v>
      </c>
      <c r="F954" s="2">
        <v>44288</v>
      </c>
      <c r="G954" s="5" t="s">
        <v>8</v>
      </c>
      <c r="H95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2021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44288</v>
      </c>
      <c r="C955" s="3">
        <v>86657720217</v>
      </c>
      <c r="D955" s="4">
        <v>1146</v>
      </c>
      <c r="E955" s="2">
        <v>44288</v>
      </c>
      <c r="F955" s="2">
        <v>44288</v>
      </c>
      <c r="G955" s="5" t="s">
        <v>7</v>
      </c>
      <c r="H95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2021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44288</v>
      </c>
      <c r="C956" s="3">
        <v>86657720070</v>
      </c>
      <c r="D956" s="4">
        <v>881</v>
      </c>
      <c r="E956" s="2">
        <v>44318</v>
      </c>
      <c r="F956" s="2">
        <v>44318</v>
      </c>
      <c r="G956" s="5" t="s">
        <v>9</v>
      </c>
      <c r="H95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2021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44288</v>
      </c>
      <c r="C957" s="3">
        <v>86657720073</v>
      </c>
      <c r="D957" s="4">
        <v>117</v>
      </c>
      <c r="E957" s="2">
        <v>44348</v>
      </c>
      <c r="F957" s="2">
        <v>44348</v>
      </c>
      <c r="G957" s="5" t="s">
        <v>7</v>
      </c>
      <c r="H95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2021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44288</v>
      </c>
      <c r="C958" s="3">
        <v>86657720209</v>
      </c>
      <c r="D958" s="4">
        <v>464</v>
      </c>
      <c r="E958" s="2">
        <v>44348</v>
      </c>
      <c r="F958" s="2">
        <v>44348</v>
      </c>
      <c r="G958" s="5" t="s">
        <v>7</v>
      </c>
      <c r="H95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2021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44288</v>
      </c>
      <c r="C959" s="3">
        <v>86657720115</v>
      </c>
      <c r="D959" s="4">
        <v>1446</v>
      </c>
      <c r="E959" s="2">
        <v>44348</v>
      </c>
      <c r="F959" s="2">
        <v>44348</v>
      </c>
      <c r="G959" s="5" t="s">
        <v>9</v>
      </c>
      <c r="H95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2021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44289</v>
      </c>
      <c r="C960" s="3">
        <v>86657720109</v>
      </c>
      <c r="D960" s="4">
        <v>201</v>
      </c>
      <c r="E960" s="2">
        <v>44289</v>
      </c>
      <c r="F960" s="2">
        <v>44289</v>
      </c>
      <c r="G960" s="5" t="s">
        <v>9</v>
      </c>
      <c r="H96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2021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44289</v>
      </c>
      <c r="C961" s="3">
        <v>86657720105</v>
      </c>
      <c r="D961" s="4">
        <v>691</v>
      </c>
      <c r="E961" s="2">
        <v>44349</v>
      </c>
      <c r="F961" s="2">
        <v>44349</v>
      </c>
      <c r="G961" s="5" t="s">
        <v>7</v>
      </c>
      <c r="H96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2021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44289</v>
      </c>
      <c r="C962" s="3">
        <v>86657720229</v>
      </c>
      <c r="D962" s="4">
        <v>162</v>
      </c>
      <c r="E962" s="2">
        <v>44379</v>
      </c>
      <c r="F962" s="2">
        <v>44394</v>
      </c>
      <c r="G962" s="5" t="s">
        <v>9</v>
      </c>
      <c r="H96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2021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44290</v>
      </c>
      <c r="C963" s="3">
        <v>86657720241</v>
      </c>
      <c r="D963" s="4">
        <v>1376</v>
      </c>
      <c r="E963" s="2">
        <v>44320</v>
      </c>
      <c r="F963" s="2">
        <v>44328</v>
      </c>
      <c r="G963" s="5" t="s">
        <v>9</v>
      </c>
      <c r="H96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9">
        <f>MONTH(TabVendas[[#This Row],[Data da Venda]])</f>
        <v>4</v>
      </c>
      <c r="J963" s="9">
        <f>YEAR(TabVendas[[#This Row],[Data da Venda]])</f>
        <v>2021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44290</v>
      </c>
      <c r="C964" s="3">
        <v>86657720171</v>
      </c>
      <c r="D964" s="4">
        <v>1271</v>
      </c>
      <c r="E964" s="2">
        <v>44320</v>
      </c>
      <c r="F964" s="2">
        <v>44320</v>
      </c>
      <c r="G964" s="5" t="s">
        <v>7</v>
      </c>
      <c r="H96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2021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44291</v>
      </c>
      <c r="C965" s="3">
        <v>86657720189</v>
      </c>
      <c r="D965" s="4">
        <v>1373</v>
      </c>
      <c r="E965" s="2">
        <v>44381</v>
      </c>
      <c r="F965" s="2">
        <v>44381</v>
      </c>
      <c r="G965" s="5" t="s">
        <v>8</v>
      </c>
      <c r="H96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2021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44292</v>
      </c>
      <c r="C966" s="3">
        <v>86657720166</v>
      </c>
      <c r="D966" s="4">
        <v>748</v>
      </c>
      <c r="E966" s="2">
        <v>44352</v>
      </c>
      <c r="F966" s="2">
        <v>44380</v>
      </c>
      <c r="G966" s="5" t="s">
        <v>9</v>
      </c>
      <c r="H96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2021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44293</v>
      </c>
      <c r="C967" s="3">
        <v>86657720221</v>
      </c>
      <c r="D967" s="4">
        <v>1119</v>
      </c>
      <c r="E967" s="2">
        <v>44323</v>
      </c>
      <c r="F967" s="2">
        <v>44359</v>
      </c>
      <c r="G967" s="5" t="s">
        <v>7</v>
      </c>
      <c r="H96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9">
        <f>MONTH(TabVendas[[#This Row],[Data da Venda]])</f>
        <v>4</v>
      </c>
      <c r="J967" s="9">
        <f>YEAR(TabVendas[[#This Row],[Data da Venda]])</f>
        <v>2021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44293</v>
      </c>
      <c r="C968" s="3">
        <v>86657720166</v>
      </c>
      <c r="D968" s="4">
        <v>570</v>
      </c>
      <c r="E968" s="2">
        <v>44353</v>
      </c>
      <c r="F968" s="2">
        <v>44353</v>
      </c>
      <c r="G968" s="5" t="s">
        <v>8</v>
      </c>
      <c r="H96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2021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44293</v>
      </c>
      <c r="C969" s="3">
        <v>86657720213</v>
      </c>
      <c r="D969" s="4">
        <v>1245</v>
      </c>
      <c r="E969" s="2">
        <v>44353</v>
      </c>
      <c r="F969" s="2">
        <v>44391</v>
      </c>
      <c r="G969" s="5" t="s">
        <v>9</v>
      </c>
      <c r="H96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2021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44294</v>
      </c>
      <c r="C970" s="3">
        <v>86657720101</v>
      </c>
      <c r="D970" s="4">
        <v>153</v>
      </c>
      <c r="E970" s="2">
        <v>44354</v>
      </c>
      <c r="F970" s="2">
        <v>44354</v>
      </c>
      <c r="G970" s="5" t="s">
        <v>8</v>
      </c>
      <c r="H97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2021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44295</v>
      </c>
      <c r="C971" s="3">
        <v>86657720175</v>
      </c>
      <c r="D971" s="4">
        <v>63</v>
      </c>
      <c r="E971" s="2">
        <v>44355</v>
      </c>
      <c r="F971" s="2">
        <v>44387</v>
      </c>
      <c r="G971" s="5" t="s">
        <v>9</v>
      </c>
      <c r="H97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2021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44296</v>
      </c>
      <c r="C972" s="3">
        <v>86657720187</v>
      </c>
      <c r="D972" s="4">
        <v>1349</v>
      </c>
      <c r="E972" s="2">
        <v>44356</v>
      </c>
      <c r="F972" s="2">
        <v>44356</v>
      </c>
      <c r="G972" s="5" t="s">
        <v>8</v>
      </c>
      <c r="H97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2021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44297</v>
      </c>
      <c r="C973" s="3">
        <v>86657720054</v>
      </c>
      <c r="D973" s="4">
        <v>927</v>
      </c>
      <c r="E973" s="2">
        <v>44327</v>
      </c>
      <c r="F973" s="2">
        <v>44327</v>
      </c>
      <c r="G973" s="5" t="s">
        <v>9</v>
      </c>
      <c r="H97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2021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44297</v>
      </c>
      <c r="C974" s="3">
        <v>86657720085</v>
      </c>
      <c r="D974" s="4">
        <v>1441</v>
      </c>
      <c r="E974" s="2">
        <v>44327</v>
      </c>
      <c r="F974" s="2">
        <v>44327</v>
      </c>
      <c r="G974" s="5" t="s">
        <v>8</v>
      </c>
      <c r="H97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2021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44298</v>
      </c>
      <c r="C975" s="3">
        <v>86657720136</v>
      </c>
      <c r="D975" s="4">
        <v>1009</v>
      </c>
      <c r="E975" s="2">
        <v>44328</v>
      </c>
      <c r="F975" s="2">
        <v>44328</v>
      </c>
      <c r="G975" s="5" t="s">
        <v>7</v>
      </c>
      <c r="H97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2021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44299</v>
      </c>
      <c r="C976" s="3">
        <v>86657720126</v>
      </c>
      <c r="D976" s="4">
        <v>546</v>
      </c>
      <c r="E976" s="2">
        <v>44299</v>
      </c>
      <c r="F976" s="2">
        <v>44299</v>
      </c>
      <c r="G976" s="5" t="s">
        <v>8</v>
      </c>
      <c r="H97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2021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44299</v>
      </c>
      <c r="C977" s="3">
        <v>86657720246</v>
      </c>
      <c r="D977" s="4">
        <v>59</v>
      </c>
      <c r="E977" s="2">
        <v>44329</v>
      </c>
      <c r="F977" s="2">
        <v>44329</v>
      </c>
      <c r="G977" s="5" t="s">
        <v>8</v>
      </c>
      <c r="H97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2021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44300</v>
      </c>
      <c r="C978" s="3">
        <v>86657720226</v>
      </c>
      <c r="D978" s="4">
        <v>158</v>
      </c>
      <c r="E978" s="2">
        <v>44330</v>
      </c>
      <c r="F978" s="2">
        <v>44365</v>
      </c>
      <c r="G978" s="5" t="s">
        <v>8</v>
      </c>
      <c r="H97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9">
        <f>MONTH(TabVendas[[#This Row],[Data da Venda]])</f>
        <v>4</v>
      </c>
      <c r="J978" s="9">
        <f>YEAR(TabVendas[[#This Row],[Data da Venda]])</f>
        <v>2021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44300</v>
      </c>
      <c r="C979" s="3">
        <v>86657720079</v>
      </c>
      <c r="D979" s="4">
        <v>573</v>
      </c>
      <c r="E979" s="2">
        <v>44390</v>
      </c>
      <c r="F979" s="2">
        <v>44390</v>
      </c>
      <c r="G979" s="5" t="s">
        <v>9</v>
      </c>
      <c r="H97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2021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44301</v>
      </c>
      <c r="C980" s="3">
        <v>86657720255</v>
      </c>
      <c r="D980" s="4">
        <v>1335</v>
      </c>
      <c r="E980" s="2">
        <v>44331</v>
      </c>
      <c r="F980" s="2">
        <v>44331</v>
      </c>
      <c r="G980" s="5" t="s">
        <v>7</v>
      </c>
      <c r="H98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2021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44301</v>
      </c>
      <c r="C981" s="3">
        <v>86657720151</v>
      </c>
      <c r="D981" s="4">
        <v>1275</v>
      </c>
      <c r="E981" s="2">
        <v>44331</v>
      </c>
      <c r="F981" s="2">
        <v>44331</v>
      </c>
      <c r="G981" s="5" t="s">
        <v>7</v>
      </c>
      <c r="H98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2021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44301</v>
      </c>
      <c r="C982" s="3">
        <v>86657720112</v>
      </c>
      <c r="D982" s="4">
        <v>1040</v>
      </c>
      <c r="E982" s="2">
        <v>44331</v>
      </c>
      <c r="F982" s="2">
        <v>44331</v>
      </c>
      <c r="G982" s="5" t="s">
        <v>9</v>
      </c>
      <c r="H98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2021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44302</v>
      </c>
      <c r="C983" s="3">
        <v>86657720052</v>
      </c>
      <c r="D983" s="4">
        <v>1190</v>
      </c>
      <c r="E983" s="2">
        <v>44302</v>
      </c>
      <c r="F983" s="2">
        <v>44302</v>
      </c>
      <c r="G983" s="5" t="s">
        <v>9</v>
      </c>
      <c r="H98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2021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44303</v>
      </c>
      <c r="C984" s="3">
        <v>86657720061</v>
      </c>
      <c r="D984" s="4">
        <v>422</v>
      </c>
      <c r="E984" s="2">
        <v>44303</v>
      </c>
      <c r="F984" s="2">
        <v>44303</v>
      </c>
      <c r="G984" s="5" t="s">
        <v>9</v>
      </c>
      <c r="H98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2021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44304</v>
      </c>
      <c r="C985" s="3">
        <v>86657720219</v>
      </c>
      <c r="D985" s="4">
        <v>1046</v>
      </c>
      <c r="E985" s="2">
        <v>44304</v>
      </c>
      <c r="F985" s="2">
        <v>44304</v>
      </c>
      <c r="G985" s="5" t="s">
        <v>9</v>
      </c>
      <c r="H98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2021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44306</v>
      </c>
      <c r="C986" s="3">
        <v>86657720073</v>
      </c>
      <c r="D986" s="4">
        <v>486</v>
      </c>
      <c r="E986" s="2">
        <v>44306</v>
      </c>
      <c r="F986" s="2">
        <v>44306</v>
      </c>
      <c r="G986" s="5" t="s">
        <v>9</v>
      </c>
      <c r="H98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2021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44306</v>
      </c>
      <c r="C987" s="3">
        <v>86657720204</v>
      </c>
      <c r="D987" s="4">
        <v>768</v>
      </c>
      <c r="E987" s="2">
        <v>44306</v>
      </c>
      <c r="F987" s="2">
        <v>44306</v>
      </c>
      <c r="G987" s="5" t="s">
        <v>9</v>
      </c>
      <c r="H98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2021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44306</v>
      </c>
      <c r="C988" s="3">
        <v>86657720123</v>
      </c>
      <c r="D988" s="4">
        <v>355</v>
      </c>
      <c r="E988" s="2">
        <v>44306</v>
      </c>
      <c r="F988" s="2">
        <v>44306</v>
      </c>
      <c r="G988" s="5" t="s">
        <v>9</v>
      </c>
      <c r="H98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2021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44306</v>
      </c>
      <c r="C989" s="3">
        <v>86657720149</v>
      </c>
      <c r="D989" s="4">
        <v>1361</v>
      </c>
      <c r="E989" s="2">
        <v>44336</v>
      </c>
      <c r="F989" s="2">
        <v>44370</v>
      </c>
      <c r="G989" s="5" t="s">
        <v>8</v>
      </c>
      <c r="H98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2021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44306</v>
      </c>
      <c r="C990" s="3">
        <v>86657720095</v>
      </c>
      <c r="D990" s="4">
        <v>450</v>
      </c>
      <c r="E990" s="2">
        <v>44366</v>
      </c>
      <c r="F990" s="2">
        <v>44366</v>
      </c>
      <c r="G990" s="5" t="s">
        <v>7</v>
      </c>
      <c r="H99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2021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44306</v>
      </c>
      <c r="C991" s="3">
        <v>86657720201</v>
      </c>
      <c r="D991" s="4">
        <v>1224</v>
      </c>
      <c r="E991" s="2">
        <v>44396</v>
      </c>
      <c r="F991" s="2">
        <v>44405</v>
      </c>
      <c r="G991" s="5" t="s">
        <v>7</v>
      </c>
      <c r="H99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2021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44309</v>
      </c>
      <c r="C992" s="3">
        <v>86657720170</v>
      </c>
      <c r="D992" s="4">
        <v>965</v>
      </c>
      <c r="E992" s="2">
        <v>44309</v>
      </c>
      <c r="F992" s="2">
        <v>44309</v>
      </c>
      <c r="G992" s="5" t="s">
        <v>9</v>
      </c>
      <c r="H99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2021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44309</v>
      </c>
      <c r="C993" s="3">
        <v>86657720246</v>
      </c>
      <c r="D993" s="4">
        <v>725</v>
      </c>
      <c r="E993" s="2">
        <v>44339</v>
      </c>
      <c r="F993" s="2">
        <v>44347</v>
      </c>
      <c r="G993" s="5" t="s">
        <v>9</v>
      </c>
      <c r="H99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2021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44309</v>
      </c>
      <c r="C994" s="3">
        <v>86657720180</v>
      </c>
      <c r="D994" s="4">
        <v>1041</v>
      </c>
      <c r="E994" s="2">
        <v>44339</v>
      </c>
      <c r="F994" s="2">
        <v>44339</v>
      </c>
      <c r="G994" s="5" t="s">
        <v>9</v>
      </c>
      <c r="H99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2021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44310</v>
      </c>
      <c r="C995" s="3">
        <v>86657720219</v>
      </c>
      <c r="D995" s="4">
        <v>1090</v>
      </c>
      <c r="E995" s="2">
        <v>44310</v>
      </c>
      <c r="F995" s="2">
        <v>44310</v>
      </c>
      <c r="G995" s="5" t="s">
        <v>8</v>
      </c>
      <c r="H99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2021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44310</v>
      </c>
      <c r="C996" s="3">
        <v>86657720160</v>
      </c>
      <c r="D996" s="4">
        <v>1211</v>
      </c>
      <c r="E996" s="2">
        <v>44340</v>
      </c>
      <c r="F996" s="2">
        <v>44356</v>
      </c>
      <c r="G996" s="5" t="s">
        <v>9</v>
      </c>
      <c r="H99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2021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44310</v>
      </c>
      <c r="C997" s="3">
        <v>86657720252</v>
      </c>
      <c r="D997" s="4">
        <v>141</v>
      </c>
      <c r="E997" s="2">
        <v>44340</v>
      </c>
      <c r="F997" s="2">
        <v>44340</v>
      </c>
      <c r="G997" s="5" t="s">
        <v>8</v>
      </c>
      <c r="H997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2021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44310</v>
      </c>
      <c r="C998" s="3">
        <v>86657720247</v>
      </c>
      <c r="D998" s="4">
        <v>1497</v>
      </c>
      <c r="E998" s="2">
        <v>44340</v>
      </c>
      <c r="F998" s="2">
        <v>44340</v>
      </c>
      <c r="G998" s="5" t="s">
        <v>7</v>
      </c>
      <c r="H998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2021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44310</v>
      </c>
      <c r="C999" s="3">
        <v>86657720064</v>
      </c>
      <c r="D999" s="4">
        <v>900</v>
      </c>
      <c r="E999" s="2">
        <v>44370</v>
      </c>
      <c r="F999" s="2">
        <v>44375</v>
      </c>
      <c r="G999" s="5" t="s">
        <v>7</v>
      </c>
      <c r="H999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2021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44312</v>
      </c>
      <c r="C1000" s="3">
        <v>86657720222</v>
      </c>
      <c r="D1000" s="4">
        <v>304</v>
      </c>
      <c r="E1000" s="2">
        <v>44402</v>
      </c>
      <c r="F1000" s="2">
        <v>44402</v>
      </c>
      <c r="G1000" s="5" t="s">
        <v>8</v>
      </c>
      <c r="H1000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2021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44313</v>
      </c>
      <c r="C1001" s="3">
        <v>86657720218</v>
      </c>
      <c r="D1001" s="4">
        <v>52</v>
      </c>
      <c r="E1001" s="2">
        <v>44343</v>
      </c>
      <c r="F1001" s="2">
        <v>44343</v>
      </c>
      <c r="G1001" s="5" t="s">
        <v>9</v>
      </c>
      <c r="H1001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2021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44313</v>
      </c>
      <c r="C1002" s="3">
        <v>86657720205</v>
      </c>
      <c r="D1002" s="4">
        <v>727</v>
      </c>
      <c r="E1002" s="2">
        <v>44373</v>
      </c>
      <c r="F1002" s="2">
        <v>44403</v>
      </c>
      <c r="G1002" s="5" t="s">
        <v>8</v>
      </c>
      <c r="H1002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2021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44314</v>
      </c>
      <c r="C1003" s="3">
        <v>86657720156</v>
      </c>
      <c r="D1003" s="4">
        <v>1089</v>
      </c>
      <c r="E1003" s="2">
        <v>44314</v>
      </c>
      <c r="F1003" s="2">
        <v>44314</v>
      </c>
      <c r="G1003" s="5" t="s">
        <v>8</v>
      </c>
      <c r="H1003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2021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44315</v>
      </c>
      <c r="C1004" s="3">
        <v>86657720121</v>
      </c>
      <c r="D1004" s="4">
        <v>1429</v>
      </c>
      <c r="E1004" s="2">
        <v>44345</v>
      </c>
      <c r="F1004" s="2">
        <v>44345</v>
      </c>
      <c r="G1004" s="5" t="s">
        <v>8</v>
      </c>
      <c r="H1004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2021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44316</v>
      </c>
      <c r="C1005" s="3">
        <v>86657720123</v>
      </c>
      <c r="D1005" s="4">
        <v>1302</v>
      </c>
      <c r="E1005" s="2">
        <v>44316</v>
      </c>
      <c r="F1005" s="2">
        <v>44316</v>
      </c>
      <c r="G1005" s="5" t="s">
        <v>8</v>
      </c>
      <c r="H1005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2021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44316</v>
      </c>
      <c r="C1006" s="3">
        <v>86657720215</v>
      </c>
      <c r="D1006" s="4">
        <v>1393</v>
      </c>
      <c r="E1006" s="2">
        <v>44346</v>
      </c>
      <c r="F1006" s="2">
        <v>44346</v>
      </c>
      <c r="G1006" s="5" t="s">
        <v>8</v>
      </c>
      <c r="H1006" s="9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2021</v>
      </c>
      <c r="K1006" s="10" t="str">
        <f>IF(TabVendas[[#This Row],[Data do Vencimento]]&gt;TabVendas[[#This Row],[Data da Venda]],"Não","Sim")</f>
        <v>Não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topLeftCell="A12" workbookViewId="0">
      <selection activeCell="B4" sqref="B4:B212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Daria</cp:lastModifiedBy>
  <cp:lastPrinted>2021-02-26T21:02:49Z</cp:lastPrinted>
  <dcterms:created xsi:type="dcterms:W3CDTF">2020-05-05T22:57:02Z</dcterms:created>
  <dcterms:modified xsi:type="dcterms:W3CDTF">2021-02-26T21:04:26Z</dcterms:modified>
</cp:coreProperties>
</file>