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Folha1" sheetId="1" r:id="rId1"/>
    <sheet name="Folha2" sheetId="2" r:id="rId2"/>
    <sheet name="Folha3" sheetId="3" r:id="rId3"/>
  </sheets>
  <calcPr calcId="145621"/>
</workbook>
</file>

<file path=xl/calcChain.xml><?xml version="1.0" encoding="utf-8"?>
<calcChain xmlns="http://schemas.openxmlformats.org/spreadsheetml/2006/main">
  <c r="J27" i="1" l="1"/>
  <c r="J26" i="1"/>
  <c r="J25" i="1"/>
  <c r="I27" i="1"/>
  <c r="I26" i="1"/>
  <c r="I25" i="1"/>
  <c r="G25" i="1"/>
  <c r="H26" i="1"/>
  <c r="H25" i="1"/>
  <c r="H27" i="1"/>
  <c r="G27" i="1"/>
  <c r="G26" i="1"/>
  <c r="J6" i="1"/>
  <c r="J5" i="1"/>
  <c r="J4" i="1"/>
  <c r="J3" i="1"/>
  <c r="J2" i="1"/>
  <c r="H7" i="1"/>
  <c r="H16" i="1"/>
  <c r="H15" i="1"/>
  <c r="H14" i="1"/>
  <c r="H22" i="1" s="1"/>
  <c r="H13" i="1"/>
  <c r="H12" i="1"/>
  <c r="H11" i="1"/>
  <c r="H10" i="1"/>
  <c r="H9" i="1"/>
  <c r="G16" i="1"/>
  <c r="G15" i="1"/>
  <c r="G14" i="1"/>
  <c r="G13" i="1"/>
  <c r="G12" i="1"/>
  <c r="G11" i="1"/>
  <c r="G10" i="1"/>
  <c r="G9" i="1"/>
  <c r="G7" i="1"/>
  <c r="I2" i="1" s="1"/>
  <c r="E12" i="1"/>
  <c r="C12" i="1"/>
  <c r="B12" i="1"/>
  <c r="C16" i="1"/>
  <c r="C15" i="1"/>
  <c r="C14" i="1"/>
  <c r="C13" i="1"/>
  <c r="C11" i="1"/>
  <c r="C10" i="1"/>
  <c r="C9" i="1"/>
  <c r="B16" i="1"/>
  <c r="B15" i="1"/>
  <c r="B14" i="1"/>
  <c r="B13" i="1"/>
  <c r="B11" i="1"/>
  <c r="B10" i="1"/>
  <c r="B9" i="1"/>
  <c r="E6" i="1"/>
  <c r="E5" i="1"/>
  <c r="E4" i="1"/>
  <c r="E3" i="1"/>
  <c r="E2" i="1"/>
  <c r="C7" i="1"/>
  <c r="B7" i="1"/>
  <c r="H23" i="1" l="1"/>
  <c r="H21" i="1"/>
  <c r="I3" i="1"/>
  <c r="G17" i="1"/>
  <c r="G18" i="1" s="1"/>
  <c r="G19" i="1" s="1"/>
  <c r="G21" i="1"/>
  <c r="G22" i="1"/>
  <c r="G23" i="1"/>
  <c r="H17" i="1"/>
  <c r="H18" i="1" s="1"/>
  <c r="H19" i="1" s="1"/>
  <c r="E15" i="1"/>
  <c r="E11" i="1"/>
  <c r="E16" i="1"/>
  <c r="E13" i="1"/>
  <c r="E9" i="1"/>
  <c r="E10" i="1"/>
  <c r="E14" i="1"/>
  <c r="B22" i="1"/>
  <c r="B21" i="1"/>
  <c r="B23" i="1"/>
  <c r="D2" i="1"/>
  <c r="C17" i="1"/>
  <c r="C18" i="1" s="1"/>
  <c r="C19" i="1" s="1"/>
  <c r="C22" i="1"/>
  <c r="C21" i="1"/>
  <c r="C23" i="1"/>
  <c r="E7" i="1"/>
  <c r="B17" i="1"/>
  <c r="B18" i="1" s="1"/>
  <c r="B19" i="1" s="1"/>
  <c r="I4" i="1" l="1"/>
  <c r="E27" i="1"/>
  <c r="E26" i="1"/>
  <c r="E25" i="1"/>
  <c r="D3" i="1"/>
  <c r="E17" i="1"/>
  <c r="E18" i="1" s="1"/>
  <c r="E19" i="1" s="1"/>
  <c r="I5" i="1" l="1"/>
  <c r="J12" i="1" s="1"/>
  <c r="D4" i="1"/>
  <c r="J9" i="1" l="1"/>
  <c r="J16" i="1"/>
  <c r="J15" i="1"/>
  <c r="J11" i="1"/>
  <c r="I15" i="1"/>
  <c r="I12" i="1"/>
  <c r="I16" i="1"/>
  <c r="I11" i="1"/>
  <c r="I22" i="1" s="1"/>
  <c r="I9" i="1"/>
  <c r="I6" i="1"/>
  <c r="D10" i="1"/>
  <c r="E21" i="1" s="1"/>
  <c r="D16" i="1"/>
  <c r="D9" i="1"/>
  <c r="D5" i="1"/>
  <c r="D11" i="1" l="1"/>
  <c r="D12" i="1"/>
  <c r="I7" i="1"/>
  <c r="J29" i="1"/>
  <c r="J33" i="1" s="1"/>
  <c r="I21" i="1"/>
  <c r="I13" i="1"/>
  <c r="I14" i="1"/>
  <c r="I10" i="1"/>
  <c r="I23" i="1"/>
  <c r="I29" i="1"/>
  <c r="D25" i="1"/>
  <c r="D15" i="1"/>
  <c r="D6" i="1"/>
  <c r="D21" i="1"/>
  <c r="J30" i="1" l="1"/>
  <c r="J31" i="1" s="1"/>
  <c r="J14" i="1"/>
  <c r="J13" i="1"/>
  <c r="J10" i="1"/>
  <c r="J21" i="1" s="1"/>
  <c r="J7" i="1"/>
  <c r="I33" i="1"/>
  <c r="I30" i="1"/>
  <c r="I31" i="1" s="1"/>
  <c r="J23" i="1"/>
  <c r="I17" i="1"/>
  <c r="I18" i="1" s="1"/>
  <c r="I19" i="1" s="1"/>
  <c r="D13" i="1"/>
  <c r="D27" i="1" s="1"/>
  <c r="D14" i="1"/>
  <c r="D26" i="1" s="1"/>
  <c r="C25" i="1"/>
  <c r="B25" i="1"/>
  <c r="D23" i="1"/>
  <c r="D29" i="1"/>
  <c r="D33" i="1" s="1"/>
  <c r="E29" i="1"/>
  <c r="E33" i="1" s="1"/>
  <c r="D22" i="1"/>
  <c r="D7" i="1"/>
  <c r="J22" i="1" l="1"/>
  <c r="J17" i="1"/>
  <c r="J18" i="1" s="1"/>
  <c r="J19" i="1" s="1"/>
  <c r="E30" i="1"/>
  <c r="E31" i="1" s="1"/>
  <c r="D30" i="1"/>
  <c r="D31" i="1" s="1"/>
  <c r="D17" i="1"/>
  <c r="D18" i="1" s="1"/>
  <c r="D19" i="1" s="1"/>
  <c r="E23" i="1"/>
  <c r="B27" i="1" s="1"/>
  <c r="E22" i="1"/>
  <c r="C26" i="1" s="1"/>
  <c r="H29" i="1" l="1"/>
  <c r="H33" i="1" s="1"/>
  <c r="G29" i="1"/>
  <c r="G30" i="1" s="1"/>
  <c r="G31" i="1" s="1"/>
  <c r="C27" i="1"/>
  <c r="B26" i="1"/>
  <c r="C29" i="1"/>
  <c r="C33" i="1" s="1"/>
  <c r="B29" i="1"/>
  <c r="B33" i="1" s="1"/>
  <c r="H30" i="1" l="1"/>
  <c r="H31" i="1" s="1"/>
  <c r="G33" i="1"/>
  <c r="B30" i="1"/>
  <c r="B31" i="1" s="1"/>
  <c r="C30" i="1"/>
  <c r="C31" i="1" s="1"/>
</calcChain>
</file>

<file path=xl/sharedStrings.xml><?xml version="1.0" encoding="utf-8"?>
<sst xmlns="http://schemas.openxmlformats.org/spreadsheetml/2006/main" count="59" uniqueCount="40">
  <si>
    <t>U</t>
  </si>
  <si>
    <t>P</t>
  </si>
  <si>
    <t>B</t>
  </si>
  <si>
    <t>Strength</t>
  </si>
  <si>
    <t>Speed</t>
  </si>
  <si>
    <t>Skill</t>
  </si>
  <si>
    <t>Attack</t>
  </si>
  <si>
    <t>Defense</t>
  </si>
  <si>
    <t>Total</t>
  </si>
  <si>
    <t>Finta</t>
  </si>
  <si>
    <t>Tackle</t>
  </si>
  <si>
    <t>Pass</t>
  </si>
  <si>
    <t>Run</t>
  </si>
  <si>
    <t>Interc</t>
  </si>
  <si>
    <t>Marki</t>
  </si>
  <si>
    <t>Shots</t>
  </si>
  <si>
    <t>Goals</t>
  </si>
  <si>
    <t>Média</t>
  </si>
  <si>
    <t>Rating</t>
  </si>
  <si>
    <t>Duels</t>
  </si>
  <si>
    <t>Plays</t>
  </si>
  <si>
    <t>Runs</t>
  </si>
  <si>
    <t>FPR/8TIM</t>
  </si>
  <si>
    <t>FS|TS</t>
  </si>
  <si>
    <t>PS|MS</t>
  </si>
  <si>
    <t>RS|IS</t>
  </si>
  <si>
    <t>Speed, Skill, Attack</t>
  </si>
  <si>
    <t>Tackle, Marki, Goals</t>
  </si>
  <si>
    <t>Finta, Run, Shots</t>
  </si>
  <si>
    <t>Finta, Tackle, Pass, Shots, Goals</t>
  </si>
  <si>
    <t>Pass, Run, Shots</t>
  </si>
  <si>
    <t>Interc, Marki</t>
  </si>
  <si>
    <t>Goals w/o Shots</t>
  </si>
  <si>
    <t>Skill, Speed, Attack</t>
  </si>
  <si>
    <t>Skill, Defense, Strength</t>
  </si>
  <si>
    <t>Skill, Attack</t>
  </si>
  <si>
    <t>Speed, Attack</t>
  </si>
  <si>
    <t>Strength, Defense</t>
  </si>
  <si>
    <t>Skill, Attack, Speed</t>
  </si>
  <si>
    <t>Skill, Strength, Attack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</si>
</sst>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6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abSelected="1" workbookViewId="0">
      <selection activeCell="J27" sqref="J27"/>
    </sheetView>
  </sheetViews>
  <sheetFormatPr defaultRowHeight="15" x14ac:dyDescent="0.25"/>
  <cols>
    <col min="1" max="1" width="13.5703125" bestFit="1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2</v>
      </c>
    </row>
    <row r="2" spans="1:17" x14ac:dyDescent="0.25">
      <c r="A2" t="s">
        <v>3</v>
      </c>
      <c r="B2">
        <v>25</v>
      </c>
      <c r="C2">
        <v>21</v>
      </c>
      <c r="D2">
        <f>_xlfn.FLOOR.PRECISE((B7+C7)/10)</f>
        <v>23</v>
      </c>
      <c r="E2">
        <f>_xlfn.FLOOR.PRECISE((B2+C2)/2)</f>
        <v>23</v>
      </c>
      <c r="F2">
        <v>4</v>
      </c>
      <c r="G2">
        <v>25</v>
      </c>
      <c r="H2">
        <v>21</v>
      </c>
      <c r="I2">
        <f>_xlfn.FLOOR.PRECISE((G7+H7)/10)</f>
        <v>23</v>
      </c>
      <c r="J2">
        <f>_xlfn.FLOOR.PRECISE((G2+H2)/2)</f>
        <v>23</v>
      </c>
      <c r="L2" t="s">
        <v>27</v>
      </c>
      <c r="Q2">
        <v>4</v>
      </c>
    </row>
    <row r="3" spans="1:17" x14ac:dyDescent="0.25">
      <c r="A3" t="s">
        <v>4</v>
      </c>
      <c r="B3">
        <v>36</v>
      </c>
      <c r="C3">
        <v>22</v>
      </c>
      <c r="D3">
        <f>D2</f>
        <v>23</v>
      </c>
      <c r="E3">
        <f t="shared" ref="E3:E6" si="0">_xlfn.FLOOR.PRECISE((B3+C3)/2)</f>
        <v>29</v>
      </c>
      <c r="F3">
        <v>4</v>
      </c>
      <c r="G3">
        <v>36</v>
      </c>
      <c r="H3">
        <v>22</v>
      </c>
      <c r="I3">
        <f>I2</f>
        <v>23</v>
      </c>
      <c r="J3">
        <f t="shared" ref="J3:J6" si="1">_xlfn.FLOOR.PRECISE((G3+H3)/2)</f>
        <v>29</v>
      </c>
      <c r="L3" t="s">
        <v>28</v>
      </c>
      <c r="Q3">
        <v>4</v>
      </c>
    </row>
    <row r="4" spans="1:17" x14ac:dyDescent="0.25">
      <c r="A4" t="s">
        <v>5</v>
      </c>
      <c r="B4">
        <v>27</v>
      </c>
      <c r="C4">
        <v>24</v>
      </c>
      <c r="D4">
        <f t="shared" ref="D4:D6" si="2">D3</f>
        <v>23</v>
      </c>
      <c r="E4">
        <f t="shared" si="0"/>
        <v>25</v>
      </c>
      <c r="F4">
        <v>9</v>
      </c>
      <c r="G4">
        <v>27</v>
      </c>
      <c r="H4">
        <v>24</v>
      </c>
      <c r="I4">
        <f t="shared" ref="I4:I6" si="3">I3</f>
        <v>23</v>
      </c>
      <c r="J4">
        <f t="shared" si="1"/>
        <v>25</v>
      </c>
      <c r="L4" t="s">
        <v>29</v>
      </c>
      <c r="Q4">
        <v>6</v>
      </c>
    </row>
    <row r="5" spans="1:17" x14ac:dyDescent="0.25">
      <c r="A5" t="s">
        <v>6</v>
      </c>
      <c r="B5">
        <v>8</v>
      </c>
      <c r="C5">
        <v>21</v>
      </c>
      <c r="D5">
        <f t="shared" si="2"/>
        <v>23</v>
      </c>
      <c r="E5">
        <f t="shared" si="0"/>
        <v>14</v>
      </c>
      <c r="F5">
        <v>4</v>
      </c>
      <c r="G5">
        <v>8</v>
      </c>
      <c r="H5">
        <v>21</v>
      </c>
      <c r="I5">
        <f t="shared" si="3"/>
        <v>23</v>
      </c>
      <c r="J5">
        <f t="shared" si="1"/>
        <v>14</v>
      </c>
      <c r="L5" t="s">
        <v>30</v>
      </c>
      <c r="Q5">
        <v>5</v>
      </c>
    </row>
    <row r="6" spans="1:17" x14ac:dyDescent="0.25">
      <c r="A6" t="s">
        <v>7</v>
      </c>
      <c r="B6">
        <v>23</v>
      </c>
      <c r="C6">
        <v>24</v>
      </c>
      <c r="D6">
        <f t="shared" si="2"/>
        <v>23</v>
      </c>
      <c r="E6">
        <f t="shared" si="0"/>
        <v>23</v>
      </c>
      <c r="F6">
        <v>3</v>
      </c>
      <c r="G6">
        <v>23</v>
      </c>
      <c r="H6">
        <v>24</v>
      </c>
      <c r="I6">
        <f t="shared" si="3"/>
        <v>23</v>
      </c>
      <c r="J6">
        <f t="shared" si="1"/>
        <v>23</v>
      </c>
      <c r="L6" t="s">
        <v>31</v>
      </c>
      <c r="Q6">
        <v>5</v>
      </c>
    </row>
    <row r="7" spans="1:17" x14ac:dyDescent="0.25">
      <c r="A7" t="s">
        <v>8</v>
      </c>
      <c r="B7">
        <f>SUM(B2:B6)</f>
        <v>119</v>
      </c>
      <c r="C7">
        <f t="shared" ref="C7:E7" si="4">SUM(C2:C6)</f>
        <v>112</v>
      </c>
      <c r="D7">
        <f t="shared" si="4"/>
        <v>115</v>
      </c>
      <c r="E7">
        <f t="shared" si="4"/>
        <v>114</v>
      </c>
      <c r="G7">
        <f>SUM(G2:G6)</f>
        <v>119</v>
      </c>
      <c r="H7">
        <f t="shared" ref="H7" si="5">SUM(H2:H6)</f>
        <v>112</v>
      </c>
      <c r="I7">
        <f t="shared" ref="I7" si="6">SUM(I2:I6)</f>
        <v>115</v>
      </c>
      <c r="J7">
        <f t="shared" ref="J7" si="7">SUM(J2:J6)</f>
        <v>114</v>
      </c>
    </row>
    <row r="9" spans="1:17" x14ac:dyDescent="0.25">
      <c r="A9" t="s">
        <v>9</v>
      </c>
      <c r="B9" s="3">
        <f>2*B4+B3</f>
        <v>90</v>
      </c>
      <c r="C9" s="3">
        <f t="shared" ref="C9:E9" si="8">2*C4+C3</f>
        <v>70</v>
      </c>
      <c r="D9" s="3">
        <f t="shared" si="8"/>
        <v>69</v>
      </c>
      <c r="E9" s="3">
        <f t="shared" si="8"/>
        <v>79</v>
      </c>
      <c r="G9" s="3">
        <f>G4+G3+G5</f>
        <v>71</v>
      </c>
      <c r="H9" s="3">
        <f t="shared" ref="H9:J9" si="9">H4+H3+H5</f>
        <v>67</v>
      </c>
      <c r="I9" s="3">
        <f t="shared" si="9"/>
        <v>69</v>
      </c>
      <c r="J9" s="3">
        <f t="shared" si="9"/>
        <v>68</v>
      </c>
      <c r="L9" t="s">
        <v>5</v>
      </c>
      <c r="M9" t="s">
        <v>4</v>
      </c>
      <c r="O9" t="s">
        <v>33</v>
      </c>
    </row>
    <row r="10" spans="1:17" x14ac:dyDescent="0.25">
      <c r="A10" t="s">
        <v>10</v>
      </c>
      <c r="B10" s="3">
        <f>2*B4+B2</f>
        <v>79</v>
      </c>
      <c r="C10" s="3">
        <f t="shared" ref="C10:E10" si="10">2*C4+C2</f>
        <v>69</v>
      </c>
      <c r="D10" s="3">
        <f t="shared" si="10"/>
        <v>69</v>
      </c>
      <c r="E10" s="3">
        <f t="shared" si="10"/>
        <v>73</v>
      </c>
      <c r="G10" s="3">
        <f>G4+G6+G2</f>
        <v>75</v>
      </c>
      <c r="H10" s="3">
        <f t="shared" ref="H10:J10" si="11">H4+H6+H2</f>
        <v>69</v>
      </c>
      <c r="I10" s="3">
        <f t="shared" si="11"/>
        <v>69</v>
      </c>
      <c r="J10" s="3">
        <f t="shared" si="11"/>
        <v>71</v>
      </c>
      <c r="L10" t="s">
        <v>5</v>
      </c>
      <c r="M10" t="s">
        <v>3</v>
      </c>
      <c r="O10" t="s">
        <v>34</v>
      </c>
    </row>
    <row r="11" spans="1:17" x14ac:dyDescent="0.25">
      <c r="A11" t="s">
        <v>11</v>
      </c>
      <c r="B11" s="3">
        <f>2*B4+B5</f>
        <v>62</v>
      </c>
      <c r="C11" s="3">
        <f t="shared" ref="C11:E11" si="12">2*C4+C5</f>
        <v>69</v>
      </c>
      <c r="D11" s="3">
        <f t="shared" si="12"/>
        <v>69</v>
      </c>
      <c r="E11" s="3">
        <f t="shared" si="12"/>
        <v>64</v>
      </c>
      <c r="G11" s="3">
        <f>2*G4+G5</f>
        <v>62</v>
      </c>
      <c r="H11" s="3">
        <f t="shared" ref="H11:J11" si="13">2*H4+H5</f>
        <v>69</v>
      </c>
      <c r="I11" s="3">
        <f t="shared" si="13"/>
        <v>69</v>
      </c>
      <c r="J11" s="3">
        <f t="shared" si="13"/>
        <v>64</v>
      </c>
      <c r="L11" t="s">
        <v>5</v>
      </c>
      <c r="M11" t="s">
        <v>6</v>
      </c>
      <c r="O11" t="s">
        <v>35</v>
      </c>
    </row>
    <row r="12" spans="1:17" x14ac:dyDescent="0.25">
      <c r="A12" t="s">
        <v>12</v>
      </c>
      <c r="B12" s="3">
        <f>2*B5+B3</f>
        <v>52</v>
      </c>
      <c r="C12" s="3">
        <f t="shared" ref="C12:E12" si="14">2*C5+C3</f>
        <v>64</v>
      </c>
      <c r="D12" s="3">
        <f t="shared" si="14"/>
        <v>69</v>
      </c>
      <c r="E12" s="3">
        <f t="shared" si="14"/>
        <v>57</v>
      </c>
      <c r="G12" s="3">
        <f>2*G3+G5</f>
        <v>80</v>
      </c>
      <c r="H12" s="3">
        <f t="shared" ref="H12:J12" si="15">2*H3+H5</f>
        <v>65</v>
      </c>
      <c r="I12" s="3">
        <f t="shared" si="15"/>
        <v>69</v>
      </c>
      <c r="J12" s="3">
        <f t="shared" si="15"/>
        <v>72</v>
      </c>
      <c r="L12" t="s">
        <v>6</v>
      </c>
      <c r="M12" t="s">
        <v>4</v>
      </c>
      <c r="O12" t="s">
        <v>36</v>
      </c>
    </row>
    <row r="13" spans="1:17" x14ac:dyDescent="0.25">
      <c r="A13" t="s">
        <v>13</v>
      </c>
      <c r="B13" s="3">
        <f>2*B6+B3</f>
        <v>82</v>
      </c>
      <c r="C13" s="3">
        <f t="shared" ref="C13:E13" si="16">2*C6+C3</f>
        <v>70</v>
      </c>
      <c r="D13" s="3">
        <f t="shared" si="16"/>
        <v>69</v>
      </c>
      <c r="E13" s="3">
        <f t="shared" si="16"/>
        <v>75</v>
      </c>
      <c r="G13" s="3">
        <f>3*G6</f>
        <v>69</v>
      </c>
      <c r="H13" s="3">
        <f t="shared" ref="H13:J13" si="17">3*H6</f>
        <v>72</v>
      </c>
      <c r="I13" s="3">
        <f t="shared" si="17"/>
        <v>69</v>
      </c>
      <c r="J13" s="3">
        <f t="shared" si="17"/>
        <v>69</v>
      </c>
      <c r="L13" t="s">
        <v>7</v>
      </c>
      <c r="M13" t="s">
        <v>4</v>
      </c>
      <c r="O13" t="s">
        <v>7</v>
      </c>
    </row>
    <row r="14" spans="1:17" x14ac:dyDescent="0.25">
      <c r="A14" t="s">
        <v>14</v>
      </c>
      <c r="B14" s="3">
        <f>2*B2+B6</f>
        <v>73</v>
      </c>
      <c r="C14" s="3">
        <f t="shared" ref="C14:E14" si="18">2*C2+C6</f>
        <v>66</v>
      </c>
      <c r="D14" s="3">
        <f t="shared" si="18"/>
        <v>69</v>
      </c>
      <c r="E14" s="3">
        <f t="shared" si="18"/>
        <v>69</v>
      </c>
      <c r="G14" s="3">
        <f>2*G2+G6</f>
        <v>73</v>
      </c>
      <c r="H14" s="3">
        <f t="shared" ref="H14:J14" si="19">2*H2+H6</f>
        <v>66</v>
      </c>
      <c r="I14" s="3">
        <f t="shared" si="19"/>
        <v>69</v>
      </c>
      <c r="J14" s="3">
        <f t="shared" si="19"/>
        <v>69</v>
      </c>
      <c r="L14" t="s">
        <v>3</v>
      </c>
      <c r="M14" t="s">
        <v>7</v>
      </c>
      <c r="O14" t="s">
        <v>37</v>
      </c>
    </row>
    <row r="15" spans="1:17" x14ac:dyDescent="0.25">
      <c r="A15" t="s">
        <v>15</v>
      </c>
      <c r="B15" s="3">
        <f>B3+B4+B5</f>
        <v>71</v>
      </c>
      <c r="C15" s="3">
        <f t="shared" ref="C15:E15" si="20">C3+C4+C5</f>
        <v>67</v>
      </c>
      <c r="D15" s="3">
        <f t="shared" si="20"/>
        <v>69</v>
      </c>
      <c r="E15" s="3">
        <f t="shared" si="20"/>
        <v>68</v>
      </c>
      <c r="G15" s="3">
        <f>G3+G4+G5</f>
        <v>71</v>
      </c>
      <c r="H15" s="3">
        <f t="shared" ref="H15:J15" si="21">H3+H4+H5</f>
        <v>67</v>
      </c>
      <c r="I15" s="3">
        <f t="shared" si="21"/>
        <v>69</v>
      </c>
      <c r="J15" s="3">
        <f t="shared" si="21"/>
        <v>68</v>
      </c>
      <c r="M15" t="s">
        <v>26</v>
      </c>
      <c r="O15" t="s">
        <v>38</v>
      </c>
    </row>
    <row r="16" spans="1:17" x14ac:dyDescent="0.25">
      <c r="A16" t="s">
        <v>16</v>
      </c>
      <c r="B16" s="3">
        <f>2*B4+B2</f>
        <v>79</v>
      </c>
      <c r="C16" s="3">
        <f t="shared" ref="C16:E16" si="22">2*C4+C2</f>
        <v>69</v>
      </c>
      <c r="D16" s="3">
        <f t="shared" si="22"/>
        <v>69</v>
      </c>
      <c r="E16" s="3">
        <f t="shared" si="22"/>
        <v>73</v>
      </c>
      <c r="G16" s="3">
        <f>G4+G2+G5</f>
        <v>60</v>
      </c>
      <c r="H16" s="3">
        <f t="shared" ref="H16:J16" si="23">H4+H2+H5</f>
        <v>66</v>
      </c>
      <c r="I16" s="3">
        <f t="shared" si="23"/>
        <v>69</v>
      </c>
      <c r="J16" s="3">
        <f t="shared" si="23"/>
        <v>62</v>
      </c>
      <c r="L16" t="s">
        <v>5</v>
      </c>
      <c r="M16" t="s">
        <v>3</v>
      </c>
      <c r="O16" t="s">
        <v>39</v>
      </c>
    </row>
    <row r="17" spans="1:10" x14ac:dyDescent="0.25">
      <c r="A17" t="s">
        <v>8</v>
      </c>
      <c r="B17">
        <f>SUM(B9:B16)</f>
        <v>588</v>
      </c>
      <c r="C17">
        <f t="shared" ref="C17:E17" si="24">SUM(C9:C16)</f>
        <v>544</v>
      </c>
      <c r="D17">
        <f t="shared" si="24"/>
        <v>552</v>
      </c>
      <c r="E17">
        <f t="shared" si="24"/>
        <v>558</v>
      </c>
      <c r="G17">
        <f>SUM(G9:G16)</f>
        <v>561</v>
      </c>
      <c r="H17">
        <f t="shared" ref="H17" si="25">SUM(H9:H16)</f>
        <v>541</v>
      </c>
      <c r="I17">
        <f t="shared" ref="I17" si="26">SUM(I9:I16)</f>
        <v>552</v>
      </c>
      <c r="J17">
        <f t="shared" ref="J17" si="27">SUM(J9:J16)</f>
        <v>543</v>
      </c>
    </row>
    <row r="18" spans="1:10" x14ac:dyDescent="0.25">
      <c r="A18" t="s">
        <v>17</v>
      </c>
      <c r="B18" s="2">
        <f>B17/8</f>
        <v>73.5</v>
      </c>
      <c r="C18" s="2">
        <f t="shared" ref="C18:E18" si="28">C17/8</f>
        <v>68</v>
      </c>
      <c r="D18" s="2">
        <f t="shared" si="28"/>
        <v>69</v>
      </c>
      <c r="E18" s="2">
        <f t="shared" si="28"/>
        <v>69.75</v>
      </c>
      <c r="G18" s="2">
        <f>G17/8</f>
        <v>70.125</v>
      </c>
      <c r="H18" s="2">
        <f t="shared" ref="H18" si="29">H17/8</f>
        <v>67.625</v>
      </c>
      <c r="I18" s="2">
        <f t="shared" ref="I18" si="30">I17/8</f>
        <v>69</v>
      </c>
      <c r="J18" s="2">
        <f t="shared" ref="J18" si="31">J17/8</f>
        <v>67.875</v>
      </c>
    </row>
    <row r="19" spans="1:10" x14ac:dyDescent="0.25">
      <c r="A19" t="s">
        <v>18</v>
      </c>
      <c r="B19" s="2">
        <f>B18/6</f>
        <v>12.25</v>
      </c>
      <c r="C19" s="2">
        <f t="shared" ref="C19:E19" si="32">C18/6</f>
        <v>11.333333333333334</v>
      </c>
      <c r="D19" s="2">
        <f t="shared" si="32"/>
        <v>11.5</v>
      </c>
      <c r="E19" s="2">
        <f t="shared" si="32"/>
        <v>11.625</v>
      </c>
      <c r="G19" s="2">
        <f>G18/3</f>
        <v>23.375</v>
      </c>
      <c r="H19" s="2">
        <f t="shared" ref="H19:J19" si="33">H18/3</f>
        <v>22.541666666666668</v>
      </c>
      <c r="I19" s="2">
        <f t="shared" si="33"/>
        <v>23</v>
      </c>
      <c r="J19" s="2">
        <f t="shared" si="33"/>
        <v>22.625</v>
      </c>
    </row>
    <row r="21" spans="1:10" x14ac:dyDescent="0.25">
      <c r="A21" s="4" t="s">
        <v>23</v>
      </c>
      <c r="B21" s="4">
        <f>B9+C9</f>
        <v>160</v>
      </c>
      <c r="C21" s="4">
        <f>B10+C10</f>
        <v>148</v>
      </c>
      <c r="D21" s="4">
        <f>D9+E9</f>
        <v>148</v>
      </c>
      <c r="E21" s="4">
        <f>D10+E10</f>
        <v>142</v>
      </c>
      <c r="G21" s="4">
        <f>G9+H9</f>
        <v>138</v>
      </c>
      <c r="H21" s="4">
        <f>G10+H10</f>
        <v>144</v>
      </c>
      <c r="I21" s="4">
        <f>I9+J9</f>
        <v>137</v>
      </c>
      <c r="J21" s="4">
        <f>I10+J10</f>
        <v>140</v>
      </c>
    </row>
    <row r="22" spans="1:10" x14ac:dyDescent="0.25">
      <c r="A22" s="4" t="s">
        <v>24</v>
      </c>
      <c r="B22" s="4">
        <f>B11+C11</f>
        <v>131</v>
      </c>
      <c r="C22" s="4">
        <f>B14+C14</f>
        <v>139</v>
      </c>
      <c r="D22" s="4">
        <f>D11+E11</f>
        <v>133</v>
      </c>
      <c r="E22" s="4">
        <f>D14+E14</f>
        <v>138</v>
      </c>
      <c r="G22" s="4">
        <f>G11+H11</f>
        <v>131</v>
      </c>
      <c r="H22" s="4">
        <f>G14+H14</f>
        <v>139</v>
      </c>
      <c r="I22" s="4">
        <f>I11+J11</f>
        <v>133</v>
      </c>
      <c r="J22" s="4">
        <f>I14+J14</f>
        <v>138</v>
      </c>
    </row>
    <row r="23" spans="1:10" x14ac:dyDescent="0.25">
      <c r="A23" s="4" t="s">
        <v>25</v>
      </c>
      <c r="B23" s="4">
        <f>B12+C12</f>
        <v>116</v>
      </c>
      <c r="C23" s="4">
        <f>B13+C13</f>
        <v>152</v>
      </c>
      <c r="D23" s="4">
        <f>D12+E12</f>
        <v>126</v>
      </c>
      <c r="E23" s="4">
        <f>D13+E13</f>
        <v>144</v>
      </c>
      <c r="G23" s="4">
        <f>G12+H12</f>
        <v>145</v>
      </c>
      <c r="H23" s="4">
        <f>G13+H13</f>
        <v>141</v>
      </c>
      <c r="I23" s="4">
        <f>I12+J12</f>
        <v>141</v>
      </c>
      <c r="J23" s="4">
        <f>I13+J13</f>
        <v>138</v>
      </c>
    </row>
    <row r="25" spans="1:10" x14ac:dyDescent="0.25">
      <c r="A25" t="s">
        <v>19</v>
      </c>
      <c r="B25" s="3">
        <f>60*(B9+B10)/(E21+D21)</f>
        <v>34.96551724137931</v>
      </c>
      <c r="C25" s="3">
        <f>60*(C9+C10)/(D21+E21)</f>
        <v>28.758620689655171</v>
      </c>
      <c r="D25" s="3">
        <f>60*(D9+D10)/(B21+C21)</f>
        <v>26.883116883116884</v>
      </c>
      <c r="E25" s="3">
        <f>60*(E9+E10)/(B21+C21)</f>
        <v>29.61038961038961</v>
      </c>
      <c r="G25" s="3">
        <f>(G9+G10)/(J21+I21)*30+(G9+G10)-(I21+J21)/2</f>
        <v>23.312274368231044</v>
      </c>
      <c r="H25" s="3">
        <f>(H9+H10)/(I21+J21)*30+(H9+H10)-(I21+J21)/2</f>
        <v>12.229241877256328</v>
      </c>
      <c r="I25" s="3">
        <f>(I9+I10)/(G21+H21)*30+(I9+I10)-(G21+H21)/2</f>
        <v>11.680851063829778</v>
      </c>
      <c r="J25" s="3">
        <f>(J9+J10)/(G21+H21)*30+(J9+J10)-(G21+H21)/2</f>
        <v>12.787234042553195</v>
      </c>
    </row>
    <row r="26" spans="1:10" x14ac:dyDescent="0.25">
      <c r="A26" t="s">
        <v>20</v>
      </c>
      <c r="B26" s="3">
        <f>60*(B11+B14)/(D22+E22)</f>
        <v>29.889298892988929</v>
      </c>
      <c r="C26" s="3">
        <f>60*(C11+C14)/(D22+E22)</f>
        <v>29.889298892988929</v>
      </c>
      <c r="D26" s="3">
        <f>60*(D11+D14)/(B22+C22)</f>
        <v>30.666666666666668</v>
      </c>
      <c r="E26" s="3">
        <f>60*(E11+E14)/(B22+C22)</f>
        <v>29.555555555555557</v>
      </c>
      <c r="G26" s="3">
        <f>(G11+G14)/(I22+J22)*30+(G11+G14)-(I22+J22)/2</f>
        <v>14.444649446494452</v>
      </c>
      <c r="H26" s="3">
        <f>(H11+H14)/(I22+J22)*30+(H11+H14)-(I22+J22)/2</f>
        <v>14.444649446494452</v>
      </c>
      <c r="I26" s="3">
        <f>(I11+I14)/(G22+H22)*30+(I11+I14)-(G22+H22)/2</f>
        <v>18.333333333333343</v>
      </c>
      <c r="J26" s="3">
        <f>(J11+J14)/(G22+H22)*30+(J11+J14)-(G22+H22)/2</f>
        <v>12.777777777777771</v>
      </c>
    </row>
    <row r="27" spans="1:10" x14ac:dyDescent="0.25">
      <c r="A27" t="s">
        <v>21</v>
      </c>
      <c r="B27" s="3">
        <f>60*(B12+B13)/(D23+E23)</f>
        <v>29.777777777777779</v>
      </c>
      <c r="C27" s="3">
        <f>60*(C12+C13)/(D23+E23)</f>
        <v>29.777777777777779</v>
      </c>
      <c r="D27" s="3">
        <f>60*(D12+D13)/(B22+C22)</f>
        <v>30.666666666666668</v>
      </c>
      <c r="E27" s="3">
        <f>60*(E12+E13)/(B22+C22)</f>
        <v>29.333333333333332</v>
      </c>
      <c r="G27" s="3">
        <f>(G12+G13)/(I23+J23)*30+(G12+G13)-(I23+J23)/2</f>
        <v>25.521505376344095</v>
      </c>
      <c r="H27" s="3">
        <f>(H12+H13)/(I23+J23)*30+(H12+H13)-(I23+J23)/2</f>
        <v>12.231182795698913</v>
      </c>
      <c r="I27" s="3">
        <f>(I12+I13)/(G23+H23)*30+(I12+I13)-(G23+H23)/2</f>
        <v>9.4755244755244803</v>
      </c>
      <c r="J27" s="3">
        <f>(J12+J13)/(G23+H23)*30+(J12+J13)-(G23+H23)/2</f>
        <v>12.790209790209786</v>
      </c>
    </row>
    <row r="29" spans="1:10" x14ac:dyDescent="0.25">
      <c r="A29" t="s">
        <v>22</v>
      </c>
      <c r="B29" s="1">
        <f>(C9*C11*B12)/(E21*E23*E22)</f>
        <v>8.9006259780907662E-2</v>
      </c>
      <c r="C29" s="1">
        <f>(B9*B10*C11)/(E21*E23*E22)</f>
        <v>0.17385563380281691</v>
      </c>
      <c r="D29" s="1">
        <f>(E9*E11*D12)/(C21*C23*C22)</f>
        <v>0.11156707635314224</v>
      </c>
      <c r="E29" s="1">
        <f>(D9*D11*E12)/(C21*C23*C22)</f>
        <v>8.6786651759673344E-2</v>
      </c>
      <c r="G29" s="1">
        <f>(H9*H11*G12)/(J21*J23*J22)</f>
        <v>0.13871635610766045</v>
      </c>
      <c r="H29" s="1">
        <f>(G9*G10*H11)/(J21*J23*J22)</f>
        <v>0.13781055900621117</v>
      </c>
      <c r="I29" s="1">
        <f>(J9*J11*I12)/(H21*H23*H22)</f>
        <v>0.10639998639386364</v>
      </c>
      <c r="J29" s="1">
        <f>(I9*I11*J12)/(H21*H23*H22)</f>
        <v>0.12146027858564212</v>
      </c>
    </row>
    <row r="30" spans="1:10" x14ac:dyDescent="0.25">
      <c r="A30" t="s">
        <v>15</v>
      </c>
      <c r="B30" s="3">
        <f>ROUND(B29*B15,0)</f>
        <v>6</v>
      </c>
      <c r="C30" s="3">
        <f>ROUND(C29*C15,0)</f>
        <v>12</v>
      </c>
      <c r="D30" s="3">
        <f>ROUND(D29*D15,0)</f>
        <v>8</v>
      </c>
      <c r="E30" s="3">
        <f>ROUND(E29*E15,0)</f>
        <v>6</v>
      </c>
      <c r="G30" s="3">
        <f>ROUND(G29*G15,0)</f>
        <v>10</v>
      </c>
      <c r="H30" s="3">
        <f>ROUND(H29*H15,0)</f>
        <v>9</v>
      </c>
      <c r="I30" s="3">
        <f>ROUND(I29*I15,0)</f>
        <v>7</v>
      </c>
      <c r="J30" s="3">
        <f>ROUND(J29*J15,0)</f>
        <v>8</v>
      </c>
    </row>
    <row r="31" spans="1:10" x14ac:dyDescent="0.25">
      <c r="A31" t="s">
        <v>16</v>
      </c>
      <c r="B31">
        <f>ROUND(B30*2*B16/(D7+E7),0)</f>
        <v>4</v>
      </c>
      <c r="C31">
        <f>ROUND(C30*2*C16/(D7+E7),0)</f>
        <v>7</v>
      </c>
      <c r="D31">
        <f>ROUND(D30*2*D16/(B7+C7),0)</f>
        <v>5</v>
      </c>
      <c r="E31">
        <f>ROUND(E30*2*E16/(B7+C7),0)</f>
        <v>4</v>
      </c>
      <c r="G31">
        <f>ROUND(G30*2*G16/(I7+J7),0)</f>
        <v>5</v>
      </c>
      <c r="H31">
        <f>ROUND(H30*2*H16/(I7+J7),0)</f>
        <v>5</v>
      </c>
      <c r="I31">
        <f>ROUND(I30*2*I16/(G7+H7),0)</f>
        <v>4</v>
      </c>
      <c r="J31">
        <f>ROUND(J30*2*J16/(G7+H7),0)</f>
        <v>4</v>
      </c>
    </row>
    <row r="33" spans="1:10" x14ac:dyDescent="0.25">
      <c r="A33" t="s">
        <v>32</v>
      </c>
      <c r="B33" s="3">
        <f>B29*B16</f>
        <v>7.0314945226917054</v>
      </c>
      <c r="C33" s="3">
        <f t="shared" ref="C33:E33" si="34">C29*C16</f>
        <v>11.996038732394366</v>
      </c>
      <c r="D33" s="3">
        <f t="shared" si="34"/>
        <v>7.6981282683668146</v>
      </c>
      <c r="E33" s="3">
        <f t="shared" si="34"/>
        <v>6.3354255784561539</v>
      </c>
      <c r="G33" s="3">
        <f>G29*G16</f>
        <v>8.3229813664596275</v>
      </c>
      <c r="H33" s="3">
        <f t="shared" ref="H33:J33" si="35">H29*H16</f>
        <v>9.095496894409937</v>
      </c>
      <c r="I33" s="3">
        <f t="shared" si="35"/>
        <v>7.3415990611765913</v>
      </c>
      <c r="J33" s="3">
        <f t="shared" si="35"/>
        <v>7.5305372723098118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Dário</dc:creator>
  <cp:lastModifiedBy>Dário</cp:lastModifiedBy>
  <dcterms:created xsi:type="dcterms:W3CDTF">2019-03-23T10:50:19Z</dcterms:created>
  <dcterms:modified xsi:type="dcterms:W3CDTF">2019-03-23T16:36:02Z</dcterms:modified>
</cp:coreProperties>
</file>