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 Branco\Downloads\"/>
    </mc:Choice>
  </mc:AlternateContent>
  <xr:revisionPtr revIDLastSave="603" documentId="13_ncr:1_{FA698310-1241-4D3A-8F75-B71B887D2D5C}" xr6:coauthVersionLast="47" xr6:coauthVersionMax="47" xr10:uidLastSave="{AC3196EB-6C86-49B6-B875-4D069916DF72}"/>
  <bookViews>
    <workbookView xWindow="-120" yWindow="-120" windowWidth="29040" windowHeight="15720" firstSheet="1" activeTab="1" xr2:uid="{571E9A6E-6C90-4BC9-A25E-F1724C2A1C07}"/>
  </bookViews>
  <sheets>
    <sheet name="GSSI" sheetId="8" r:id="rId1"/>
    <sheet name="GSSI-Previsione" sheetId="9" r:id="rId2"/>
    <sheet name="GSSI-AltriCosti" sheetId="10" r:id="rId3"/>
    <sheet name="Scostamenti" sheetId="1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7" i="9" l="1"/>
  <c r="BD8" i="9"/>
  <c r="BD9" i="9"/>
  <c r="BD11" i="9"/>
  <c r="BD12" i="9"/>
  <c r="BB7" i="9"/>
  <c r="BB8" i="9"/>
  <c r="BB9" i="9"/>
  <c r="BB11" i="9"/>
  <c r="BB12" i="9"/>
  <c r="AZ7" i="9"/>
  <c r="AZ8" i="9"/>
  <c r="AZ9" i="9"/>
  <c r="AZ11" i="9"/>
  <c r="AZ12" i="9"/>
  <c r="AX7" i="9"/>
  <c r="AX8" i="9"/>
  <c r="AX9" i="9"/>
  <c r="AX11" i="9"/>
  <c r="AX12" i="9"/>
  <c r="AV7" i="9"/>
  <c r="AV8" i="9"/>
  <c r="AV9" i="9"/>
  <c r="AV11" i="9"/>
  <c r="AV12" i="9"/>
  <c r="AT7" i="9"/>
  <c r="AT8" i="9"/>
  <c r="AT9" i="9"/>
  <c r="AT11" i="9"/>
  <c r="AT12" i="9"/>
  <c r="AR7" i="9"/>
  <c r="AR8" i="9"/>
  <c r="AR9" i="9"/>
  <c r="AR11" i="9"/>
  <c r="AR12" i="9"/>
  <c r="AP7" i="9"/>
  <c r="AP8" i="9"/>
  <c r="AP9" i="9"/>
  <c r="AP11" i="9"/>
  <c r="AP12" i="9"/>
  <c r="AN7" i="9"/>
  <c r="AN8" i="9"/>
  <c r="AN9" i="9"/>
  <c r="AN11" i="9"/>
  <c r="AN12" i="9"/>
  <c r="O4" i="9"/>
  <c r="P4" i="9"/>
  <c r="Q4" i="9"/>
  <c r="R4" i="9"/>
  <c r="S4" i="9"/>
  <c r="T4" i="9"/>
  <c r="U4" i="9"/>
  <c r="V4" i="9"/>
  <c r="W4" i="9"/>
  <c r="X4" i="9"/>
  <c r="T5" i="9"/>
  <c r="R5" i="9"/>
  <c r="O5" i="9"/>
  <c r="O7" i="9"/>
  <c r="E28" i="11"/>
  <c r="E25" i="11"/>
  <c r="D29" i="11" l="1"/>
  <c r="C29" i="11"/>
  <c r="E29" i="11" s="1"/>
  <c r="D27" i="11"/>
  <c r="C27" i="11"/>
  <c r="E27" i="11" s="1"/>
  <c r="D26" i="11"/>
  <c r="C26" i="11"/>
  <c r="E26" i="11" s="1"/>
  <c r="C16" i="11"/>
  <c r="C19" i="11"/>
  <c r="C6" i="11"/>
  <c r="C9" i="11"/>
  <c r="D5" i="11"/>
  <c r="D8" i="11"/>
  <c r="D15" i="11"/>
  <c r="D18" i="11"/>
  <c r="F25" i="11"/>
  <c r="D6" i="11"/>
  <c r="D16" i="11"/>
  <c r="F28" i="11"/>
  <c r="D9" i="11"/>
  <c r="D19" i="11"/>
  <c r="DH7" i="9"/>
  <c r="DF156" i="9"/>
  <c r="DH156" i="9" s="1"/>
  <c r="DF155" i="9"/>
  <c r="DH155" i="9" s="1"/>
  <c r="DF154" i="9"/>
  <c r="DH154" i="9" s="1"/>
  <c r="DF153" i="9"/>
  <c r="DH153" i="9" s="1"/>
  <c r="DF152" i="9"/>
  <c r="DH152" i="9" s="1"/>
  <c r="DF151" i="9"/>
  <c r="DH151" i="9" s="1"/>
  <c r="DF150" i="9"/>
  <c r="DH150" i="9" s="1"/>
  <c r="DF149" i="9"/>
  <c r="DH149" i="9" s="1"/>
  <c r="DF148" i="9"/>
  <c r="DH148" i="9" s="1"/>
  <c r="DF147" i="9"/>
  <c r="DH147" i="9" s="1"/>
  <c r="DF146" i="9"/>
  <c r="DH146" i="9" s="1"/>
  <c r="DF145" i="9"/>
  <c r="DH145" i="9" s="1"/>
  <c r="DF144" i="9"/>
  <c r="DH144" i="9" s="1"/>
  <c r="DF143" i="9"/>
  <c r="DH143" i="9" s="1"/>
  <c r="DF142" i="9"/>
  <c r="DH142" i="9" s="1"/>
  <c r="DF141" i="9"/>
  <c r="DH141" i="9" s="1"/>
  <c r="DF140" i="9"/>
  <c r="DH140" i="9" s="1"/>
  <c r="DF139" i="9"/>
  <c r="DH139" i="9" s="1"/>
  <c r="DF138" i="9"/>
  <c r="DH138" i="9" s="1"/>
  <c r="DF137" i="9"/>
  <c r="DH137" i="9" s="1"/>
  <c r="DF136" i="9"/>
  <c r="DH136" i="9" s="1"/>
  <c r="DF135" i="9"/>
  <c r="DH135" i="9" s="1"/>
  <c r="CV135" i="9" s="1"/>
  <c r="DF134" i="9"/>
  <c r="DH134" i="9" s="1"/>
  <c r="DF133" i="9"/>
  <c r="DH133" i="9" s="1"/>
  <c r="DF132" i="9"/>
  <c r="DH132" i="9" s="1"/>
  <c r="DF131" i="9"/>
  <c r="DH131" i="9" s="1"/>
  <c r="CX131" i="9" s="1"/>
  <c r="DF130" i="9"/>
  <c r="DH130" i="9" s="1"/>
  <c r="CW130" i="9" s="1"/>
  <c r="DF129" i="9"/>
  <c r="DH129" i="9" s="1"/>
  <c r="DF128" i="9"/>
  <c r="DH128" i="9" s="1"/>
  <c r="DF126" i="9"/>
  <c r="DH126" i="9" s="1"/>
  <c r="DF125" i="9"/>
  <c r="DH125" i="9" s="1"/>
  <c r="DF124" i="9"/>
  <c r="DH124" i="9" s="1"/>
  <c r="DF123" i="9"/>
  <c r="DH123" i="9" s="1"/>
  <c r="DF122" i="9"/>
  <c r="DH122" i="9" s="1"/>
  <c r="DF121" i="9"/>
  <c r="DH121" i="9" s="1"/>
  <c r="DF120" i="9"/>
  <c r="DH120" i="9" s="1"/>
  <c r="DF119" i="9"/>
  <c r="DH119" i="9" s="1"/>
  <c r="DF118" i="9"/>
  <c r="DF116" i="9"/>
  <c r="DH116" i="9" s="1"/>
  <c r="CY116" i="9" s="1"/>
  <c r="DF115" i="9"/>
  <c r="DH115" i="9" s="1"/>
  <c r="CY115" i="9" s="1"/>
  <c r="DF114" i="9"/>
  <c r="DH114" i="9" s="1"/>
  <c r="CX114" i="9" s="1"/>
  <c r="DF113" i="9"/>
  <c r="DH113" i="9" s="1"/>
  <c r="DF112" i="9"/>
  <c r="DH112" i="9" s="1"/>
  <c r="DF111" i="9"/>
  <c r="DH111" i="9" s="1"/>
  <c r="DF109" i="9"/>
  <c r="DF108" i="9"/>
  <c r="DH108" i="9" s="1"/>
  <c r="DF107" i="9"/>
  <c r="DH107" i="9" s="1"/>
  <c r="DF106" i="9"/>
  <c r="DH106" i="9" s="1"/>
  <c r="DF105" i="9"/>
  <c r="DH105" i="9" s="1"/>
  <c r="DF104" i="9"/>
  <c r="DH104" i="9" s="1"/>
  <c r="DF103" i="9"/>
  <c r="DH103" i="9" s="1"/>
  <c r="DF101" i="9"/>
  <c r="DH101" i="9" s="1"/>
  <c r="DF100" i="9"/>
  <c r="DH100" i="9" s="1"/>
  <c r="DF99" i="9"/>
  <c r="DH99" i="9" s="1"/>
  <c r="DF98" i="9"/>
  <c r="DH98" i="9" s="1"/>
  <c r="DF97" i="9"/>
  <c r="DH97" i="9" s="1"/>
  <c r="DF96" i="9"/>
  <c r="DH96" i="9" s="1"/>
  <c r="DF95" i="9"/>
  <c r="DF93" i="9"/>
  <c r="DH93" i="9" s="1"/>
  <c r="CX93" i="9" s="1"/>
  <c r="DF92" i="9"/>
  <c r="DH92" i="9" s="1"/>
  <c r="DF91" i="9"/>
  <c r="DH91" i="9" s="1"/>
  <c r="DF90" i="9"/>
  <c r="DH90" i="9" s="1"/>
  <c r="DF89" i="9"/>
  <c r="DH89" i="9" s="1"/>
  <c r="DF88" i="9"/>
  <c r="DH88" i="9" s="1"/>
  <c r="DF87" i="9"/>
  <c r="DH87" i="9" s="1"/>
  <c r="DF86" i="9"/>
  <c r="DH86" i="9" s="1"/>
  <c r="DF85" i="9"/>
  <c r="DH85" i="9" s="1"/>
  <c r="DF84" i="9"/>
  <c r="DH84" i="9" s="1"/>
  <c r="DF83" i="9"/>
  <c r="DH83" i="9" s="1"/>
  <c r="DF82" i="9"/>
  <c r="DH82" i="9" s="1"/>
  <c r="CW82" i="9" s="1"/>
  <c r="DF81" i="9"/>
  <c r="DH81" i="9" s="1"/>
  <c r="DF80" i="9"/>
  <c r="DH80" i="9" s="1"/>
  <c r="DF79" i="9"/>
  <c r="DH79" i="9" s="1"/>
  <c r="DF78" i="9"/>
  <c r="DH78" i="9" s="1"/>
  <c r="DF77" i="9"/>
  <c r="DH77" i="9" s="1"/>
  <c r="CX77" i="9" s="1"/>
  <c r="DF76" i="9"/>
  <c r="DH76" i="9" s="1"/>
  <c r="DF75" i="9"/>
  <c r="DH75" i="9" s="1"/>
  <c r="DF74" i="9"/>
  <c r="DH74" i="9" s="1"/>
  <c r="DF73" i="9"/>
  <c r="DH73" i="9" s="1"/>
  <c r="DF72" i="9"/>
  <c r="DH72" i="9" s="1"/>
  <c r="DF71" i="9"/>
  <c r="DH71" i="9" s="1"/>
  <c r="CX71" i="9" s="1"/>
  <c r="DF70" i="9"/>
  <c r="DH70" i="9" s="1"/>
  <c r="DF69" i="9"/>
  <c r="DH69" i="9" s="1"/>
  <c r="DF68" i="9"/>
  <c r="DH68" i="9" s="1"/>
  <c r="DF67" i="9"/>
  <c r="DH67" i="9" s="1"/>
  <c r="DF66" i="9"/>
  <c r="DH66" i="9" s="1"/>
  <c r="CW66" i="9" s="1"/>
  <c r="DF65" i="9"/>
  <c r="DH65" i="9" s="1"/>
  <c r="DF64" i="9"/>
  <c r="DH64" i="9" s="1"/>
  <c r="CU64" i="9" s="1"/>
  <c r="DF63" i="9"/>
  <c r="DH63" i="9" s="1"/>
  <c r="DF62" i="9"/>
  <c r="DH62" i="9" s="1"/>
  <c r="DF61" i="9"/>
  <c r="DH61" i="9" s="1"/>
  <c r="CW61" i="9" s="1"/>
  <c r="DF60" i="9"/>
  <c r="DH60" i="9" s="1"/>
  <c r="DF59" i="9"/>
  <c r="DH59" i="9" s="1"/>
  <c r="DF58" i="9"/>
  <c r="DH58" i="9" s="1"/>
  <c r="DF57" i="9"/>
  <c r="DH57" i="9" s="1"/>
  <c r="DF56" i="9"/>
  <c r="DH56" i="9" s="1"/>
  <c r="DF55" i="9"/>
  <c r="DH55" i="9" s="1"/>
  <c r="DF54" i="9"/>
  <c r="DF52" i="9"/>
  <c r="DH52" i="9" s="1"/>
  <c r="DF51" i="9"/>
  <c r="DH51" i="9" s="1"/>
  <c r="DF50" i="9"/>
  <c r="DH50" i="9" s="1"/>
  <c r="CW50" i="9" s="1"/>
  <c r="DF49" i="9"/>
  <c r="DF48" i="9"/>
  <c r="DH48" i="9" s="1"/>
  <c r="DF47" i="9"/>
  <c r="DH47" i="9" s="1"/>
  <c r="DF46" i="9"/>
  <c r="DH46" i="9" s="1"/>
  <c r="DF45" i="9"/>
  <c r="DH45" i="9" s="1"/>
  <c r="DF44" i="9"/>
  <c r="DH44" i="9" s="1"/>
  <c r="CX44" i="9" s="1"/>
  <c r="DF43" i="9"/>
  <c r="DH43" i="9" s="1"/>
  <c r="DF42" i="9"/>
  <c r="DH42" i="9" s="1"/>
  <c r="DF41" i="9"/>
  <c r="DH41" i="9" s="1"/>
  <c r="DF40" i="9"/>
  <c r="DH40" i="9" s="1"/>
  <c r="DF39" i="9"/>
  <c r="DH39" i="9" s="1"/>
  <c r="DF38" i="9"/>
  <c r="DH38" i="9" s="1"/>
  <c r="DF37" i="9"/>
  <c r="DH37" i="9" s="1"/>
  <c r="DF36" i="9"/>
  <c r="DH36" i="9" s="1"/>
  <c r="DF35" i="9"/>
  <c r="DH35" i="9" s="1"/>
  <c r="DF34" i="9"/>
  <c r="DH34" i="9" s="1"/>
  <c r="CW34" i="9" s="1"/>
  <c r="DF33" i="9"/>
  <c r="DH33" i="9" s="1"/>
  <c r="CU33" i="9" s="1"/>
  <c r="DF32" i="9"/>
  <c r="DH32" i="9" s="1"/>
  <c r="CS32" i="9" s="1"/>
  <c r="DF31" i="9"/>
  <c r="DH31" i="9" s="1"/>
  <c r="DF30" i="9"/>
  <c r="DH30" i="9" s="1"/>
  <c r="DF29" i="9"/>
  <c r="DH29" i="9" s="1"/>
  <c r="CW29" i="9" s="1"/>
  <c r="DF28" i="9"/>
  <c r="DH28" i="9" s="1"/>
  <c r="CS28" i="9" s="1"/>
  <c r="DF27" i="9"/>
  <c r="DH27" i="9" s="1"/>
  <c r="DF26" i="9"/>
  <c r="DH26" i="9" s="1"/>
  <c r="DF25" i="9"/>
  <c r="DH25" i="9" s="1"/>
  <c r="DF24" i="9"/>
  <c r="DH24" i="9" s="1"/>
  <c r="DF23" i="9"/>
  <c r="DH23" i="9" s="1"/>
  <c r="DF22" i="9"/>
  <c r="DH22" i="9" s="1"/>
  <c r="CW22" i="9" s="1"/>
  <c r="DF21" i="9"/>
  <c r="DH21" i="9" s="1"/>
  <c r="DF20" i="9"/>
  <c r="DH20" i="9" s="1"/>
  <c r="DF19" i="9"/>
  <c r="DH19" i="9" s="1"/>
  <c r="DF18" i="9"/>
  <c r="DH18" i="9" s="1"/>
  <c r="CW18" i="9" s="1"/>
  <c r="DF17" i="9"/>
  <c r="DF16" i="9"/>
  <c r="DH16" i="9" s="1"/>
  <c r="DF15" i="9"/>
  <c r="DH15" i="9" s="1"/>
  <c r="DF14" i="9"/>
  <c r="DH14" i="9" s="1"/>
  <c r="DF13" i="9"/>
  <c r="DF12" i="9"/>
  <c r="DH12" i="9" s="1"/>
  <c r="CX12" i="9" s="1"/>
  <c r="DF11" i="9"/>
  <c r="DH11" i="9" s="1"/>
  <c r="DF10" i="9"/>
  <c r="DH10" i="9" s="1"/>
  <c r="DF9" i="9"/>
  <c r="DH9" i="9" s="1"/>
  <c r="DF8" i="9"/>
  <c r="DH8" i="9" s="1"/>
  <c r="CY139" i="9"/>
  <c r="DA139" i="9"/>
  <c r="CZ139" i="9"/>
  <c r="CX139" i="9"/>
  <c r="CW139" i="9"/>
  <c r="CV139" i="9"/>
  <c r="CU139" i="9"/>
  <c r="CT139" i="9"/>
  <c r="CS139" i="9"/>
  <c r="DA138" i="9"/>
  <c r="CX138" i="9"/>
  <c r="CW138" i="9"/>
  <c r="CV138" i="9"/>
  <c r="CU138" i="9"/>
  <c r="CT138" i="9"/>
  <c r="CS138" i="9"/>
  <c r="DA137" i="9"/>
  <c r="CU137" i="9"/>
  <c r="CT137" i="9"/>
  <c r="CS137" i="9"/>
  <c r="DA136" i="9"/>
  <c r="CZ136" i="9"/>
  <c r="CY136" i="9"/>
  <c r="CX136" i="9"/>
  <c r="CZ135" i="9"/>
  <c r="DA135" i="9"/>
  <c r="CX135" i="9"/>
  <c r="DA134" i="9"/>
  <c r="CZ134" i="9"/>
  <c r="CY134" i="9"/>
  <c r="CX134" i="9"/>
  <c r="CW134" i="9"/>
  <c r="CV134" i="9"/>
  <c r="CU134" i="9"/>
  <c r="CT134" i="9"/>
  <c r="CS134" i="9"/>
  <c r="DA133" i="9"/>
  <c r="CV133" i="9"/>
  <c r="CU133" i="9"/>
  <c r="CT133" i="9"/>
  <c r="CS133" i="9"/>
  <c r="DA132" i="9"/>
  <c r="CZ132" i="9"/>
  <c r="CY132" i="9"/>
  <c r="CU132" i="9"/>
  <c r="CT132" i="9"/>
  <c r="CS132" i="9"/>
  <c r="DA131" i="9"/>
  <c r="CZ131" i="9"/>
  <c r="CY131" i="9"/>
  <c r="CU131" i="9"/>
  <c r="CT131" i="9"/>
  <c r="CS131" i="9"/>
  <c r="DA130" i="9"/>
  <c r="CV130" i="9"/>
  <c r="CU130" i="9"/>
  <c r="CT130" i="9"/>
  <c r="CS130" i="9"/>
  <c r="DA129" i="9"/>
  <c r="CZ129" i="9"/>
  <c r="CY129" i="9"/>
  <c r="CU129" i="9"/>
  <c r="CT129" i="9"/>
  <c r="CS129" i="9"/>
  <c r="DA128" i="9"/>
  <c r="CZ128" i="9"/>
  <c r="CY128" i="9"/>
  <c r="CS128" i="9"/>
  <c r="DA127" i="9"/>
  <c r="CZ127" i="9"/>
  <c r="CY127" i="9"/>
  <c r="CX127" i="9"/>
  <c r="CW127" i="9"/>
  <c r="CV127" i="9"/>
  <c r="CU127" i="9"/>
  <c r="CT127" i="9"/>
  <c r="CS127" i="9"/>
  <c r="CV126" i="9"/>
  <c r="DA126" i="9"/>
  <c r="CW126" i="9"/>
  <c r="CT126" i="9"/>
  <c r="CS126" i="9"/>
  <c r="DA125" i="9"/>
  <c r="CU125" i="9"/>
  <c r="CT125" i="9"/>
  <c r="CS125" i="9"/>
  <c r="DA124" i="9"/>
  <c r="CV124" i="9"/>
  <c r="CU124" i="9"/>
  <c r="CT124" i="9"/>
  <c r="CS124" i="9"/>
  <c r="CY123" i="9"/>
  <c r="DA123" i="9"/>
  <c r="CU123" i="9"/>
  <c r="CT123" i="9"/>
  <c r="CS123" i="9"/>
  <c r="DA122" i="9"/>
  <c r="CU122" i="9"/>
  <c r="CT122" i="9"/>
  <c r="CS122" i="9"/>
  <c r="DA121" i="9"/>
  <c r="CU121" i="9"/>
  <c r="CT121" i="9"/>
  <c r="CS121" i="9"/>
  <c r="DA120" i="9"/>
  <c r="CZ120" i="9"/>
  <c r="CY120" i="9"/>
  <c r="CS120" i="9"/>
  <c r="DA119" i="9"/>
  <c r="CZ119" i="9"/>
  <c r="CY119" i="9"/>
  <c r="CX119" i="9"/>
  <c r="CW119" i="9"/>
  <c r="CV119" i="9"/>
  <c r="CS119" i="9"/>
  <c r="DA118" i="9"/>
  <c r="CU118" i="9"/>
  <c r="CT118" i="9"/>
  <c r="CS118" i="9"/>
  <c r="DA117" i="9"/>
  <c r="CZ117" i="9"/>
  <c r="CY117" i="9"/>
  <c r="CX117" i="9"/>
  <c r="CW117" i="9"/>
  <c r="CV117" i="9"/>
  <c r="CU117" i="9"/>
  <c r="CT117" i="9"/>
  <c r="CS117" i="9"/>
  <c r="DA116" i="9"/>
  <c r="CX116" i="9"/>
  <c r="CW116" i="9"/>
  <c r="CV116" i="9"/>
  <c r="CU116" i="9"/>
  <c r="CT116" i="9"/>
  <c r="CS116" i="9"/>
  <c r="DA115" i="9"/>
  <c r="CX115" i="9"/>
  <c r="CW115" i="9"/>
  <c r="CV115" i="9"/>
  <c r="CU115" i="9"/>
  <c r="CT115" i="9"/>
  <c r="CS115" i="9"/>
  <c r="DA114" i="9"/>
  <c r="CZ114" i="9"/>
  <c r="CY114" i="9"/>
  <c r="CV114" i="9"/>
  <c r="CU114" i="9"/>
  <c r="CT114" i="9"/>
  <c r="CS114" i="9"/>
  <c r="DA113" i="9"/>
  <c r="CZ113" i="9"/>
  <c r="CY113" i="9"/>
  <c r="CV113" i="9"/>
  <c r="CU113" i="9"/>
  <c r="CT113" i="9"/>
  <c r="CS113" i="9"/>
  <c r="DA112" i="9"/>
  <c r="CZ112" i="9"/>
  <c r="CY112" i="9"/>
  <c r="CX112" i="9"/>
  <c r="CU112" i="9"/>
  <c r="CT112" i="9"/>
  <c r="CS112" i="9"/>
  <c r="DA111" i="9"/>
  <c r="CZ111" i="9"/>
  <c r="CY111" i="9"/>
  <c r="CX111" i="9"/>
  <c r="CU111" i="9"/>
  <c r="CT111" i="9"/>
  <c r="CS111" i="9"/>
  <c r="DA110" i="9"/>
  <c r="CZ110" i="9"/>
  <c r="CY110" i="9"/>
  <c r="CX110" i="9"/>
  <c r="CW110" i="9"/>
  <c r="CV110" i="9"/>
  <c r="CU110" i="9"/>
  <c r="CT110" i="9"/>
  <c r="CS110" i="9"/>
  <c r="DA109" i="9"/>
  <c r="CZ109" i="9"/>
  <c r="CY109" i="9"/>
  <c r="CX109" i="9"/>
  <c r="CW109" i="9"/>
  <c r="CV109" i="9"/>
  <c r="CU109" i="9"/>
  <c r="CT109" i="9"/>
  <c r="CS109" i="9"/>
  <c r="CZ108" i="9"/>
  <c r="DA108" i="9"/>
  <c r="CV108" i="9"/>
  <c r="CU108" i="9"/>
  <c r="CT108" i="9"/>
  <c r="CS108" i="9"/>
  <c r="CY107" i="9"/>
  <c r="DA107" i="9"/>
  <c r="CV107" i="9"/>
  <c r="CU107" i="9"/>
  <c r="CT107" i="9"/>
  <c r="CS107" i="9"/>
  <c r="CW106" i="9"/>
  <c r="DA106" i="9"/>
  <c r="CV106" i="9"/>
  <c r="CU106" i="9"/>
  <c r="CT106" i="9"/>
  <c r="CS106" i="9"/>
  <c r="DA105" i="9"/>
  <c r="CS105" i="9"/>
  <c r="CZ104" i="9"/>
  <c r="DA104" i="9"/>
  <c r="CS104" i="9"/>
  <c r="CZ103" i="9"/>
  <c r="DA103" i="9"/>
  <c r="X103" i="9"/>
  <c r="W103" i="9"/>
  <c r="V103" i="9"/>
  <c r="U103" i="9"/>
  <c r="T103" i="9"/>
  <c r="S103" i="9"/>
  <c r="R103" i="9"/>
  <c r="Q103" i="9"/>
  <c r="P103" i="9"/>
  <c r="O103" i="9"/>
  <c r="DA102" i="9"/>
  <c r="CZ102" i="9"/>
  <c r="CY102" i="9"/>
  <c r="CX102" i="9"/>
  <c r="CW102" i="9"/>
  <c r="CV102" i="9"/>
  <c r="CU102" i="9"/>
  <c r="CT102" i="9"/>
  <c r="CS102" i="9"/>
  <c r="X102" i="9"/>
  <c r="W102" i="9"/>
  <c r="V102" i="9"/>
  <c r="U102" i="9"/>
  <c r="T102" i="9"/>
  <c r="S102" i="9"/>
  <c r="R102" i="9"/>
  <c r="Q102" i="9"/>
  <c r="P102" i="9"/>
  <c r="O102" i="9"/>
  <c r="DA101" i="9"/>
  <c r="CX101" i="9"/>
  <c r="CW101" i="9"/>
  <c r="CV101" i="9"/>
  <c r="CU101" i="9"/>
  <c r="CT101" i="9"/>
  <c r="CS101" i="9"/>
  <c r="X101" i="9"/>
  <c r="W101" i="9"/>
  <c r="V101" i="9"/>
  <c r="U101" i="9"/>
  <c r="T101" i="9"/>
  <c r="S101" i="9"/>
  <c r="R101" i="9"/>
  <c r="Q101" i="9"/>
  <c r="P101" i="9"/>
  <c r="O101" i="9"/>
  <c r="CY100" i="9"/>
  <c r="DA100" i="9"/>
  <c r="CZ100" i="9"/>
  <c r="CX100" i="9"/>
  <c r="CW100" i="9"/>
  <c r="CV100" i="9"/>
  <c r="CU100" i="9"/>
  <c r="CT100" i="9"/>
  <c r="CS100" i="9"/>
  <c r="X100" i="9"/>
  <c r="W100" i="9"/>
  <c r="V100" i="9"/>
  <c r="U100" i="9"/>
  <c r="T100" i="9"/>
  <c r="S100" i="9"/>
  <c r="R100" i="9"/>
  <c r="Q100" i="9"/>
  <c r="P100" i="9"/>
  <c r="O100" i="9"/>
  <c r="DA99" i="9"/>
  <c r="CV99" i="9"/>
  <c r="CU99" i="9"/>
  <c r="CT99" i="9"/>
  <c r="CS99" i="9"/>
  <c r="X99" i="9"/>
  <c r="W99" i="9"/>
  <c r="V99" i="9"/>
  <c r="U99" i="9"/>
  <c r="T99" i="9"/>
  <c r="S99" i="9"/>
  <c r="R99" i="9"/>
  <c r="Q99" i="9"/>
  <c r="P99" i="9"/>
  <c r="O99" i="9"/>
  <c r="DA98" i="9"/>
  <c r="CV98" i="9"/>
  <c r="CU98" i="9"/>
  <c r="CT98" i="9"/>
  <c r="CS98" i="9"/>
  <c r="X98" i="9"/>
  <c r="W98" i="9"/>
  <c r="V98" i="9"/>
  <c r="U98" i="9"/>
  <c r="T98" i="9"/>
  <c r="S98" i="9"/>
  <c r="R98" i="9"/>
  <c r="Q98" i="9"/>
  <c r="P98" i="9"/>
  <c r="O98" i="9"/>
  <c r="DA97" i="9"/>
  <c r="CV97" i="9"/>
  <c r="CU97" i="9"/>
  <c r="CT97" i="9"/>
  <c r="CS97" i="9"/>
  <c r="X97" i="9"/>
  <c r="W97" i="9"/>
  <c r="V97" i="9"/>
  <c r="U97" i="9"/>
  <c r="T97" i="9"/>
  <c r="S97" i="9"/>
  <c r="R97" i="9"/>
  <c r="Q97" i="9"/>
  <c r="P97" i="9"/>
  <c r="O97" i="9"/>
  <c r="DA96" i="9"/>
  <c r="CV96" i="9"/>
  <c r="CU96" i="9"/>
  <c r="CT96" i="9"/>
  <c r="CS96" i="9"/>
  <c r="X96" i="9"/>
  <c r="W96" i="9"/>
  <c r="V96" i="9"/>
  <c r="U96" i="9"/>
  <c r="T96" i="9"/>
  <c r="S96" i="9"/>
  <c r="R96" i="9"/>
  <c r="Q96" i="9"/>
  <c r="P96" i="9"/>
  <c r="O96" i="9"/>
  <c r="DA95" i="9"/>
  <c r="CZ95" i="9"/>
  <c r="CY95" i="9"/>
  <c r="CV95" i="9"/>
  <c r="CU95" i="9"/>
  <c r="CT95" i="9"/>
  <c r="CS95" i="9"/>
  <c r="X95" i="9"/>
  <c r="W95" i="9"/>
  <c r="V95" i="9"/>
  <c r="U95" i="9"/>
  <c r="T95" i="9"/>
  <c r="S95" i="9"/>
  <c r="R95" i="9"/>
  <c r="Q95" i="9"/>
  <c r="P95" i="9"/>
  <c r="O95" i="9"/>
  <c r="DA94" i="9"/>
  <c r="CZ94" i="9"/>
  <c r="CY94" i="9"/>
  <c r="CX94" i="9"/>
  <c r="CW94" i="9"/>
  <c r="CV94" i="9"/>
  <c r="CU94" i="9"/>
  <c r="CT94" i="9"/>
  <c r="CS94" i="9"/>
  <c r="X94" i="9"/>
  <c r="W94" i="9"/>
  <c r="V94" i="9"/>
  <c r="U94" i="9"/>
  <c r="T94" i="9"/>
  <c r="S94" i="9"/>
  <c r="R94" i="9"/>
  <c r="Q94" i="9"/>
  <c r="P94" i="9"/>
  <c r="O94" i="9"/>
  <c r="DA93" i="9"/>
  <c r="CZ93" i="9"/>
  <c r="CY93" i="9"/>
  <c r="CU93" i="9"/>
  <c r="CT93" i="9"/>
  <c r="CS93" i="9"/>
  <c r="X93" i="9"/>
  <c r="W93" i="9"/>
  <c r="V93" i="9"/>
  <c r="U93" i="9"/>
  <c r="T93" i="9"/>
  <c r="S93" i="9"/>
  <c r="R93" i="9"/>
  <c r="Q93" i="9"/>
  <c r="P93" i="9"/>
  <c r="O93" i="9"/>
  <c r="DA92" i="9"/>
  <c r="CZ92" i="9"/>
  <c r="CY92" i="9"/>
  <c r="CU92" i="9"/>
  <c r="CT92" i="9"/>
  <c r="CS92" i="9"/>
  <c r="X92" i="9"/>
  <c r="W92" i="9"/>
  <c r="V92" i="9"/>
  <c r="U92" i="9"/>
  <c r="T92" i="9"/>
  <c r="S92" i="9"/>
  <c r="R92" i="9"/>
  <c r="Q92" i="9"/>
  <c r="P92" i="9"/>
  <c r="O92" i="9"/>
  <c r="DA91" i="9"/>
  <c r="CZ91" i="9"/>
  <c r="CY91" i="9"/>
  <c r="CU91" i="9"/>
  <c r="CT91" i="9"/>
  <c r="CS91" i="9"/>
  <c r="X91" i="9"/>
  <c r="W91" i="9"/>
  <c r="V91" i="9"/>
  <c r="U91" i="9"/>
  <c r="T91" i="9"/>
  <c r="S91" i="9"/>
  <c r="R91" i="9"/>
  <c r="Q91" i="9"/>
  <c r="P91" i="9"/>
  <c r="O91" i="9"/>
  <c r="CW90" i="9"/>
  <c r="DA90" i="9"/>
  <c r="CZ90" i="9"/>
  <c r="CY90" i="9"/>
  <c r="CX90" i="9"/>
  <c r="CU90" i="9"/>
  <c r="CT90" i="9"/>
  <c r="CS90" i="9"/>
  <c r="X90" i="9"/>
  <c r="W90" i="9"/>
  <c r="V90" i="9"/>
  <c r="U90" i="9"/>
  <c r="T90" i="9"/>
  <c r="S90" i="9"/>
  <c r="R90" i="9"/>
  <c r="Q90" i="9"/>
  <c r="P90" i="9"/>
  <c r="O90" i="9"/>
  <c r="DA89" i="9"/>
  <c r="CZ89" i="9"/>
  <c r="CY89" i="9"/>
  <c r="CS89" i="9"/>
  <c r="X89" i="9"/>
  <c r="W89" i="9"/>
  <c r="V89" i="9"/>
  <c r="U89" i="9"/>
  <c r="T89" i="9"/>
  <c r="S89" i="9"/>
  <c r="R89" i="9"/>
  <c r="Q89" i="9"/>
  <c r="P89" i="9"/>
  <c r="O89" i="9"/>
  <c r="DA88" i="9"/>
  <c r="CZ88" i="9"/>
  <c r="CY88" i="9"/>
  <c r="CU88" i="9"/>
  <c r="CT88" i="9"/>
  <c r="CS88" i="9"/>
  <c r="X88" i="9"/>
  <c r="W88" i="9"/>
  <c r="V88" i="9"/>
  <c r="U88" i="9"/>
  <c r="T88" i="9"/>
  <c r="S88" i="9"/>
  <c r="R88" i="9"/>
  <c r="Q88" i="9"/>
  <c r="P88" i="9"/>
  <c r="O88" i="9"/>
  <c r="DA87" i="9"/>
  <c r="CZ87" i="9"/>
  <c r="CY87" i="9"/>
  <c r="CX87" i="9"/>
  <c r="CW87" i="9"/>
  <c r="CV87" i="9"/>
  <c r="CU87" i="9"/>
  <c r="CT87" i="9"/>
  <c r="CS87" i="9"/>
  <c r="X87" i="9"/>
  <c r="W87" i="9"/>
  <c r="V87" i="9"/>
  <c r="U87" i="9"/>
  <c r="T87" i="9"/>
  <c r="S87" i="9"/>
  <c r="R87" i="9"/>
  <c r="Q87" i="9"/>
  <c r="P87" i="9"/>
  <c r="O87" i="9"/>
  <c r="DA86" i="9"/>
  <c r="CZ86" i="9"/>
  <c r="CY86" i="9"/>
  <c r="CS86" i="9"/>
  <c r="X86" i="9"/>
  <c r="W86" i="9"/>
  <c r="V86" i="9"/>
  <c r="U86" i="9"/>
  <c r="T86" i="9"/>
  <c r="S86" i="9"/>
  <c r="R86" i="9"/>
  <c r="Q86" i="9"/>
  <c r="P86" i="9"/>
  <c r="O86" i="9"/>
  <c r="DA85" i="9"/>
  <c r="CZ85" i="9"/>
  <c r="CY85" i="9"/>
  <c r="CS85" i="9"/>
  <c r="X85" i="9"/>
  <c r="W85" i="9"/>
  <c r="V85" i="9"/>
  <c r="U85" i="9"/>
  <c r="T85" i="9"/>
  <c r="S85" i="9"/>
  <c r="R85" i="9"/>
  <c r="Q85" i="9"/>
  <c r="P85" i="9"/>
  <c r="O85" i="9"/>
  <c r="CZ84" i="9"/>
  <c r="DA84" i="9"/>
  <c r="CS84" i="9"/>
  <c r="X84" i="9"/>
  <c r="W84" i="9"/>
  <c r="V84" i="9"/>
  <c r="U84" i="9"/>
  <c r="T84" i="9"/>
  <c r="S84" i="9"/>
  <c r="R84" i="9"/>
  <c r="Q84" i="9"/>
  <c r="P84" i="9"/>
  <c r="O84" i="9"/>
  <c r="DA83" i="9"/>
  <c r="CZ83" i="9"/>
  <c r="CY83" i="9"/>
  <c r="CS83" i="9"/>
  <c r="X83" i="9"/>
  <c r="W83" i="9"/>
  <c r="V83" i="9"/>
  <c r="U83" i="9"/>
  <c r="T83" i="9"/>
  <c r="S83" i="9"/>
  <c r="R83" i="9"/>
  <c r="Q83" i="9"/>
  <c r="P83" i="9"/>
  <c r="O83" i="9"/>
  <c r="DA82" i="9"/>
  <c r="CZ82" i="9"/>
  <c r="CY82" i="9"/>
  <c r="CX82" i="9"/>
  <c r="CV82" i="9"/>
  <c r="CS82" i="9"/>
  <c r="X82" i="9"/>
  <c r="W82" i="9"/>
  <c r="V82" i="9"/>
  <c r="U82" i="9"/>
  <c r="T82" i="9"/>
  <c r="S82" i="9"/>
  <c r="R82" i="9"/>
  <c r="Q82" i="9"/>
  <c r="P82" i="9"/>
  <c r="O82" i="9"/>
  <c r="DA81" i="9"/>
  <c r="CZ81" i="9"/>
  <c r="CY81" i="9"/>
  <c r="CX81" i="9"/>
  <c r="CW81" i="9"/>
  <c r="CV81" i="9"/>
  <c r="CU81" i="9"/>
  <c r="CT81" i="9"/>
  <c r="CS81" i="9"/>
  <c r="X81" i="9"/>
  <c r="W81" i="9"/>
  <c r="V81" i="9"/>
  <c r="U81" i="9"/>
  <c r="T81" i="9"/>
  <c r="S81" i="9"/>
  <c r="R81" i="9"/>
  <c r="Q81" i="9"/>
  <c r="P81" i="9"/>
  <c r="O81" i="9"/>
  <c r="DA80" i="9"/>
  <c r="CZ80" i="9"/>
  <c r="CY80" i="9"/>
  <c r="CU80" i="9"/>
  <c r="CT80" i="9"/>
  <c r="CS80" i="9"/>
  <c r="X80" i="9"/>
  <c r="W80" i="9"/>
  <c r="V80" i="9"/>
  <c r="U80" i="9"/>
  <c r="T80" i="9"/>
  <c r="S80" i="9"/>
  <c r="R80" i="9"/>
  <c r="Q80" i="9"/>
  <c r="P80" i="9"/>
  <c r="O80" i="9"/>
  <c r="DA79" i="9"/>
  <c r="CZ79" i="9"/>
  <c r="CY79" i="9"/>
  <c r="CU79" i="9"/>
  <c r="CT79" i="9"/>
  <c r="CS79" i="9"/>
  <c r="X79" i="9"/>
  <c r="W79" i="9"/>
  <c r="V79" i="9"/>
  <c r="U79" i="9"/>
  <c r="T79" i="9"/>
  <c r="S79" i="9"/>
  <c r="R79" i="9"/>
  <c r="Q79" i="9"/>
  <c r="P79" i="9"/>
  <c r="O79" i="9"/>
  <c r="DA78" i="9"/>
  <c r="CZ78" i="9"/>
  <c r="CY78" i="9"/>
  <c r="CX78" i="9"/>
  <c r="CW78" i="9"/>
  <c r="CV78" i="9"/>
  <c r="CU78" i="9"/>
  <c r="CT78" i="9"/>
  <c r="CS78" i="9"/>
  <c r="X78" i="9"/>
  <c r="W78" i="9"/>
  <c r="V78" i="9"/>
  <c r="U78" i="9"/>
  <c r="T78" i="9"/>
  <c r="S78" i="9"/>
  <c r="R78" i="9"/>
  <c r="Q78" i="9"/>
  <c r="P78" i="9"/>
  <c r="O78" i="9"/>
  <c r="DA77" i="9"/>
  <c r="CZ77" i="9"/>
  <c r="CY77" i="9"/>
  <c r="CU77" i="9"/>
  <c r="CT77" i="9"/>
  <c r="CS77" i="9"/>
  <c r="X77" i="9"/>
  <c r="W77" i="9"/>
  <c r="V77" i="9"/>
  <c r="U77" i="9"/>
  <c r="T77" i="9"/>
  <c r="S77" i="9"/>
  <c r="R77" i="9"/>
  <c r="Q77" i="9"/>
  <c r="P77" i="9"/>
  <c r="O77" i="9"/>
  <c r="DA76" i="9"/>
  <c r="CZ76" i="9"/>
  <c r="CY76" i="9"/>
  <c r="CX76" i="9"/>
  <c r="CU76" i="9"/>
  <c r="CT76" i="9"/>
  <c r="CS76" i="9"/>
  <c r="X76" i="9"/>
  <c r="W76" i="9"/>
  <c r="V76" i="9"/>
  <c r="U76" i="9"/>
  <c r="T76" i="9"/>
  <c r="S76" i="9"/>
  <c r="R76" i="9"/>
  <c r="Q76" i="9"/>
  <c r="P76" i="9"/>
  <c r="O76" i="9"/>
  <c r="DA75" i="9"/>
  <c r="CZ75" i="9"/>
  <c r="CY75" i="9"/>
  <c r="CX75" i="9"/>
  <c r="CW75" i="9"/>
  <c r="CV75" i="9"/>
  <c r="CU75" i="9"/>
  <c r="CT75" i="9"/>
  <c r="CS75" i="9"/>
  <c r="X75" i="9"/>
  <c r="W75" i="9"/>
  <c r="V75" i="9"/>
  <c r="U75" i="9"/>
  <c r="T75" i="9"/>
  <c r="S75" i="9"/>
  <c r="R75" i="9"/>
  <c r="Q75" i="9"/>
  <c r="P75" i="9"/>
  <c r="O75" i="9"/>
  <c r="CW74" i="9"/>
  <c r="DA74" i="9"/>
  <c r="CZ74" i="9"/>
  <c r="CY74" i="9"/>
  <c r="CS74" i="9"/>
  <c r="X74" i="9"/>
  <c r="W74" i="9"/>
  <c r="V74" i="9"/>
  <c r="U74" i="9"/>
  <c r="T74" i="9"/>
  <c r="S74" i="9"/>
  <c r="R74" i="9"/>
  <c r="Q74" i="9"/>
  <c r="P74" i="9"/>
  <c r="O74" i="9"/>
  <c r="DA73" i="9"/>
  <c r="CZ73" i="9"/>
  <c r="CY73" i="9"/>
  <c r="CS73" i="9"/>
  <c r="X73" i="9"/>
  <c r="W73" i="9"/>
  <c r="V73" i="9"/>
  <c r="U73" i="9"/>
  <c r="T73" i="9"/>
  <c r="S73" i="9"/>
  <c r="R73" i="9"/>
  <c r="Q73" i="9"/>
  <c r="P73" i="9"/>
  <c r="O73" i="9"/>
  <c r="CU72" i="9"/>
  <c r="DA72" i="9"/>
  <c r="CZ72" i="9"/>
  <c r="CY72" i="9"/>
  <c r="CS72" i="9"/>
  <c r="X72" i="9"/>
  <c r="W72" i="9"/>
  <c r="V72" i="9"/>
  <c r="U72" i="9"/>
  <c r="T72" i="9"/>
  <c r="S72" i="9"/>
  <c r="R72" i="9"/>
  <c r="Q72" i="9"/>
  <c r="P72" i="9"/>
  <c r="O72" i="9"/>
  <c r="DA71" i="9"/>
  <c r="CZ71" i="9"/>
  <c r="CY71" i="9"/>
  <c r="CU71" i="9"/>
  <c r="CT71" i="9"/>
  <c r="CS71" i="9"/>
  <c r="X71" i="9"/>
  <c r="W71" i="9"/>
  <c r="V71" i="9"/>
  <c r="U71" i="9"/>
  <c r="T71" i="9"/>
  <c r="S71" i="9"/>
  <c r="R71" i="9"/>
  <c r="Q71" i="9"/>
  <c r="P71" i="9"/>
  <c r="O71" i="9"/>
  <c r="DA70" i="9"/>
  <c r="CZ70" i="9"/>
  <c r="CY70" i="9"/>
  <c r="CU70" i="9"/>
  <c r="CT70" i="9"/>
  <c r="CS70" i="9"/>
  <c r="X70" i="9"/>
  <c r="W70" i="9"/>
  <c r="V70" i="9"/>
  <c r="U70" i="9"/>
  <c r="T70" i="9"/>
  <c r="S70" i="9"/>
  <c r="R70" i="9"/>
  <c r="Q70" i="9"/>
  <c r="P70" i="9"/>
  <c r="O70" i="9"/>
  <c r="DA69" i="9"/>
  <c r="CZ69" i="9"/>
  <c r="CY69" i="9"/>
  <c r="CX69" i="9"/>
  <c r="CW69" i="9"/>
  <c r="CV69" i="9"/>
  <c r="CU69" i="9"/>
  <c r="CT69" i="9"/>
  <c r="CS69" i="9"/>
  <c r="X69" i="9"/>
  <c r="W69" i="9"/>
  <c r="V69" i="9"/>
  <c r="U69" i="9"/>
  <c r="T69" i="9"/>
  <c r="S69" i="9"/>
  <c r="R69" i="9"/>
  <c r="Q69" i="9"/>
  <c r="P69" i="9"/>
  <c r="O69" i="9"/>
  <c r="DA68" i="9"/>
  <c r="CZ68" i="9"/>
  <c r="CY68" i="9"/>
  <c r="CX68" i="9"/>
  <c r="CS68" i="9"/>
  <c r="X68" i="9"/>
  <c r="W68" i="9"/>
  <c r="V68" i="9"/>
  <c r="U68" i="9"/>
  <c r="T68" i="9"/>
  <c r="S68" i="9"/>
  <c r="R68" i="9"/>
  <c r="Q68" i="9"/>
  <c r="P68" i="9"/>
  <c r="O68" i="9"/>
  <c r="DA67" i="9"/>
  <c r="CZ67" i="9"/>
  <c r="CY67" i="9"/>
  <c r="CS67" i="9"/>
  <c r="X67" i="9"/>
  <c r="W67" i="9"/>
  <c r="V67" i="9"/>
  <c r="U67" i="9"/>
  <c r="T67" i="9"/>
  <c r="S67" i="9"/>
  <c r="R67" i="9"/>
  <c r="Q67" i="9"/>
  <c r="P67" i="9"/>
  <c r="O67" i="9"/>
  <c r="DA66" i="9"/>
  <c r="CZ66" i="9"/>
  <c r="CY66" i="9"/>
  <c r="CS66" i="9"/>
  <c r="X66" i="9"/>
  <c r="W66" i="9"/>
  <c r="V66" i="9"/>
  <c r="U66" i="9"/>
  <c r="T66" i="9"/>
  <c r="S66" i="9"/>
  <c r="R66" i="9"/>
  <c r="Q66" i="9"/>
  <c r="P66" i="9"/>
  <c r="O66" i="9"/>
  <c r="DA65" i="9"/>
  <c r="CZ65" i="9"/>
  <c r="CY65" i="9"/>
  <c r="CS65" i="9"/>
  <c r="X65" i="9"/>
  <c r="W65" i="9"/>
  <c r="V65" i="9"/>
  <c r="U65" i="9"/>
  <c r="T65" i="9"/>
  <c r="S65" i="9"/>
  <c r="R65" i="9"/>
  <c r="Q65" i="9"/>
  <c r="P65" i="9"/>
  <c r="O65" i="9"/>
  <c r="DA64" i="9"/>
  <c r="CZ64" i="9"/>
  <c r="CY64" i="9"/>
  <c r="CS64" i="9"/>
  <c r="X64" i="9"/>
  <c r="W64" i="9"/>
  <c r="V64" i="9"/>
  <c r="U64" i="9"/>
  <c r="T64" i="9"/>
  <c r="S64" i="9"/>
  <c r="R64" i="9"/>
  <c r="Q64" i="9"/>
  <c r="P64" i="9"/>
  <c r="O64" i="9"/>
  <c r="DA63" i="9"/>
  <c r="CZ63" i="9"/>
  <c r="CY63" i="9"/>
  <c r="CS63" i="9"/>
  <c r="X63" i="9"/>
  <c r="W63" i="9"/>
  <c r="V63" i="9"/>
  <c r="U63" i="9"/>
  <c r="T63" i="9"/>
  <c r="S63" i="9"/>
  <c r="R63" i="9"/>
  <c r="Q63" i="9"/>
  <c r="P63" i="9"/>
  <c r="O63" i="9"/>
  <c r="DA62" i="9"/>
  <c r="CZ62" i="9"/>
  <c r="CY62" i="9"/>
  <c r="CX62" i="9"/>
  <c r="CW62" i="9"/>
  <c r="CV62" i="9"/>
  <c r="CU62" i="9"/>
  <c r="CT62" i="9"/>
  <c r="CS62" i="9"/>
  <c r="X62" i="9"/>
  <c r="W62" i="9"/>
  <c r="V62" i="9"/>
  <c r="U62" i="9"/>
  <c r="T62" i="9"/>
  <c r="S62" i="9"/>
  <c r="R62" i="9"/>
  <c r="Q62" i="9"/>
  <c r="P62" i="9"/>
  <c r="O62" i="9"/>
  <c r="DA61" i="9"/>
  <c r="CS61" i="9"/>
  <c r="X61" i="9"/>
  <c r="W61" i="9"/>
  <c r="V61" i="9"/>
  <c r="U61" i="9"/>
  <c r="T61" i="9"/>
  <c r="S61" i="9"/>
  <c r="R61" i="9"/>
  <c r="Q61" i="9"/>
  <c r="P61" i="9"/>
  <c r="O61" i="9"/>
  <c r="CZ60" i="9"/>
  <c r="DA60" i="9"/>
  <c r="CY60" i="9"/>
  <c r="CS60" i="9"/>
  <c r="X60" i="9"/>
  <c r="W60" i="9"/>
  <c r="V60" i="9"/>
  <c r="U60" i="9"/>
  <c r="T60" i="9"/>
  <c r="S60" i="9"/>
  <c r="R60" i="9"/>
  <c r="Q60" i="9"/>
  <c r="P60" i="9"/>
  <c r="O60" i="9"/>
  <c r="CY59" i="9"/>
  <c r="DA59" i="9"/>
  <c r="CS59" i="9"/>
  <c r="X59" i="9"/>
  <c r="W59" i="9"/>
  <c r="V59" i="9"/>
  <c r="U59" i="9"/>
  <c r="T59" i="9"/>
  <c r="S59" i="9"/>
  <c r="R59" i="9"/>
  <c r="Q59" i="9"/>
  <c r="P59" i="9"/>
  <c r="O59" i="9"/>
  <c r="CY58" i="9"/>
  <c r="DA58" i="9"/>
  <c r="CV58" i="9"/>
  <c r="CT58" i="9"/>
  <c r="CS58" i="9"/>
  <c r="X58" i="9"/>
  <c r="W58" i="9"/>
  <c r="V58" i="9"/>
  <c r="U58" i="9"/>
  <c r="T58" i="9"/>
  <c r="S58" i="9"/>
  <c r="R58" i="9"/>
  <c r="Q58" i="9"/>
  <c r="P58" i="9"/>
  <c r="O58" i="9"/>
  <c r="DA57" i="9"/>
  <c r="CS57" i="9"/>
  <c r="X57" i="9"/>
  <c r="W57" i="9"/>
  <c r="V57" i="9"/>
  <c r="U57" i="9"/>
  <c r="T57" i="9"/>
  <c r="S57" i="9"/>
  <c r="R57" i="9"/>
  <c r="Q57" i="9"/>
  <c r="P57" i="9"/>
  <c r="O57" i="9"/>
  <c r="CU56" i="9"/>
  <c r="DA56" i="9"/>
  <c r="CS56" i="9"/>
  <c r="X56" i="9"/>
  <c r="W56" i="9"/>
  <c r="V56" i="9"/>
  <c r="U56" i="9"/>
  <c r="T56" i="9"/>
  <c r="S56" i="9"/>
  <c r="R56" i="9"/>
  <c r="Q56" i="9"/>
  <c r="P56" i="9"/>
  <c r="O56" i="9"/>
  <c r="CZ55" i="9"/>
  <c r="DA55" i="9"/>
  <c r="CS55" i="9"/>
  <c r="X55" i="9"/>
  <c r="W55" i="9"/>
  <c r="V55" i="9"/>
  <c r="U55" i="9"/>
  <c r="T55" i="9"/>
  <c r="S55" i="9"/>
  <c r="R55" i="9"/>
  <c r="Q55" i="9"/>
  <c r="P55" i="9"/>
  <c r="O55" i="9"/>
  <c r="DA54" i="9"/>
  <c r="CZ54" i="9"/>
  <c r="CY54" i="9"/>
  <c r="CX54" i="9"/>
  <c r="CW54" i="9"/>
  <c r="CV54" i="9"/>
  <c r="CU54" i="9"/>
  <c r="CT54" i="9"/>
  <c r="CS54" i="9"/>
  <c r="X54" i="9"/>
  <c r="W54" i="9"/>
  <c r="V54" i="9"/>
  <c r="U54" i="9"/>
  <c r="T54" i="9"/>
  <c r="S54" i="9"/>
  <c r="R54" i="9"/>
  <c r="Q54" i="9"/>
  <c r="P54" i="9"/>
  <c r="O54" i="9"/>
  <c r="DA53" i="9"/>
  <c r="CZ53" i="9"/>
  <c r="CY53" i="9"/>
  <c r="CX53" i="9"/>
  <c r="CW53" i="9"/>
  <c r="CV53" i="9"/>
  <c r="CU53" i="9"/>
  <c r="CT53" i="9"/>
  <c r="CS53" i="9"/>
  <c r="X53" i="9"/>
  <c r="W53" i="9"/>
  <c r="V53" i="9"/>
  <c r="U53" i="9"/>
  <c r="T53" i="9"/>
  <c r="S53" i="9"/>
  <c r="R53" i="9"/>
  <c r="Q53" i="9"/>
  <c r="P53" i="9"/>
  <c r="O53" i="9"/>
  <c r="CT52" i="9"/>
  <c r="DA52" i="9"/>
  <c r="CX52" i="9"/>
  <c r="CW52" i="9"/>
  <c r="CV52" i="9"/>
  <c r="CU52" i="9"/>
  <c r="X52" i="9"/>
  <c r="W52" i="9"/>
  <c r="V52" i="9"/>
  <c r="U52" i="9"/>
  <c r="T52" i="9"/>
  <c r="S52" i="9"/>
  <c r="R52" i="9"/>
  <c r="Q52" i="9"/>
  <c r="P52" i="9"/>
  <c r="O52" i="9"/>
  <c r="DA51" i="9"/>
  <c r="CZ51" i="9"/>
  <c r="CY51" i="9"/>
  <c r="CU51" i="9"/>
  <c r="CT51" i="9"/>
  <c r="CS51" i="9"/>
  <c r="X51" i="9"/>
  <c r="W51" i="9"/>
  <c r="V51" i="9"/>
  <c r="U51" i="9"/>
  <c r="T51" i="9"/>
  <c r="S51" i="9"/>
  <c r="R51" i="9"/>
  <c r="Q51" i="9"/>
  <c r="P51" i="9"/>
  <c r="O51" i="9"/>
  <c r="DA50" i="9"/>
  <c r="CZ50" i="9"/>
  <c r="CY50" i="9"/>
  <c r="CX50" i="9"/>
  <c r="CS50" i="9"/>
  <c r="X50" i="9"/>
  <c r="W50" i="9"/>
  <c r="V50" i="9"/>
  <c r="U50" i="9"/>
  <c r="T50" i="9"/>
  <c r="S50" i="9"/>
  <c r="R50" i="9"/>
  <c r="Q50" i="9"/>
  <c r="P50" i="9"/>
  <c r="O50" i="9"/>
  <c r="DA49" i="9"/>
  <c r="CZ49" i="9"/>
  <c r="CY49" i="9"/>
  <c r="CX49" i="9"/>
  <c r="CS49" i="9"/>
  <c r="X49" i="9"/>
  <c r="W49" i="9"/>
  <c r="V49" i="9"/>
  <c r="U49" i="9"/>
  <c r="T49" i="9"/>
  <c r="S49" i="9"/>
  <c r="R49" i="9"/>
  <c r="Q49" i="9"/>
  <c r="P49" i="9"/>
  <c r="O49" i="9"/>
  <c r="DA48" i="9"/>
  <c r="CV48" i="9"/>
  <c r="CU48" i="9"/>
  <c r="CT48" i="9"/>
  <c r="CS48" i="9"/>
  <c r="X48" i="9"/>
  <c r="W48" i="9"/>
  <c r="V48" i="9"/>
  <c r="U48" i="9"/>
  <c r="T48" i="9"/>
  <c r="S48" i="9"/>
  <c r="R48" i="9"/>
  <c r="Q48" i="9"/>
  <c r="P48" i="9"/>
  <c r="O48" i="9"/>
  <c r="DA47" i="9"/>
  <c r="CV47" i="9"/>
  <c r="CU47" i="9"/>
  <c r="CT47" i="9"/>
  <c r="CS47" i="9"/>
  <c r="X47" i="9"/>
  <c r="W47" i="9"/>
  <c r="V47" i="9"/>
  <c r="U47" i="9"/>
  <c r="T47" i="9"/>
  <c r="S47" i="9"/>
  <c r="R47" i="9"/>
  <c r="Q47" i="9"/>
  <c r="P47" i="9"/>
  <c r="O47" i="9"/>
  <c r="DA46" i="9"/>
  <c r="CZ46" i="9"/>
  <c r="CY46" i="9"/>
  <c r="CX46" i="9"/>
  <c r="CW46" i="9"/>
  <c r="CV46" i="9"/>
  <c r="CU46" i="9"/>
  <c r="CT46" i="9"/>
  <c r="CS46" i="9"/>
  <c r="X46" i="9"/>
  <c r="W46" i="9"/>
  <c r="V46" i="9"/>
  <c r="U46" i="9"/>
  <c r="T46" i="9"/>
  <c r="S46" i="9"/>
  <c r="R46" i="9"/>
  <c r="Q46" i="9"/>
  <c r="P46" i="9"/>
  <c r="O46" i="9"/>
  <c r="CW45" i="9"/>
  <c r="DA45" i="9"/>
  <c r="CZ45" i="9"/>
  <c r="CY45" i="9"/>
  <c r="CX45" i="9"/>
  <c r="CU45" i="9"/>
  <c r="CT45" i="9"/>
  <c r="CS45" i="9"/>
  <c r="X45" i="9"/>
  <c r="W45" i="9"/>
  <c r="V45" i="9"/>
  <c r="U45" i="9"/>
  <c r="T45" i="9"/>
  <c r="S45" i="9"/>
  <c r="R45" i="9"/>
  <c r="Q45" i="9"/>
  <c r="P45" i="9"/>
  <c r="O45" i="9"/>
  <c r="DA44" i="9"/>
  <c r="CZ44" i="9"/>
  <c r="CY44" i="9"/>
  <c r="CS44" i="9"/>
  <c r="X44" i="9"/>
  <c r="W44" i="9"/>
  <c r="V44" i="9"/>
  <c r="U44" i="9"/>
  <c r="T44" i="9"/>
  <c r="S44" i="9"/>
  <c r="R44" i="9"/>
  <c r="Q44" i="9"/>
  <c r="P44" i="9"/>
  <c r="O44" i="9"/>
  <c r="DA43" i="9"/>
  <c r="CZ43" i="9"/>
  <c r="CY43" i="9"/>
  <c r="CS43" i="9"/>
  <c r="X43" i="9"/>
  <c r="W43" i="9"/>
  <c r="V43" i="9"/>
  <c r="U43" i="9"/>
  <c r="T43" i="9"/>
  <c r="S43" i="9"/>
  <c r="R43" i="9"/>
  <c r="Q43" i="9"/>
  <c r="P43" i="9"/>
  <c r="O43" i="9"/>
  <c r="CW42" i="9"/>
  <c r="DA42" i="9"/>
  <c r="CZ42" i="9"/>
  <c r="CY42" i="9"/>
  <c r="CX42" i="9"/>
  <c r="CS42" i="9"/>
  <c r="X42" i="9"/>
  <c r="W42" i="9"/>
  <c r="V42" i="9"/>
  <c r="U42" i="9"/>
  <c r="T42" i="9"/>
  <c r="S42" i="9"/>
  <c r="R42" i="9"/>
  <c r="Q42" i="9"/>
  <c r="P42" i="9"/>
  <c r="O42" i="9"/>
  <c r="DA41" i="9"/>
  <c r="CZ41" i="9"/>
  <c r="CY41" i="9"/>
  <c r="CX41" i="9"/>
  <c r="CW41" i="9"/>
  <c r="CV41" i="9"/>
  <c r="X41" i="9"/>
  <c r="W41" i="9"/>
  <c r="V41" i="9"/>
  <c r="U41" i="9"/>
  <c r="T41" i="9"/>
  <c r="S41" i="9"/>
  <c r="R41" i="9"/>
  <c r="Q41" i="9"/>
  <c r="P41" i="9"/>
  <c r="O41" i="9"/>
  <c r="DA40" i="9"/>
  <c r="CZ40" i="9"/>
  <c r="CY40" i="9"/>
  <c r="CX40" i="9"/>
  <c r="CW40" i="9"/>
  <c r="CV40" i="9"/>
  <c r="CU40" i="9"/>
  <c r="CT40" i="9"/>
  <c r="CS40" i="9"/>
  <c r="X40" i="9"/>
  <c r="W40" i="9"/>
  <c r="V40" i="9"/>
  <c r="U40" i="9"/>
  <c r="T40" i="9"/>
  <c r="S40" i="9"/>
  <c r="R40" i="9"/>
  <c r="Q40" i="9"/>
  <c r="P40" i="9"/>
  <c r="O40" i="9"/>
  <c r="CW39" i="9"/>
  <c r="DA39" i="9"/>
  <c r="CZ39" i="9"/>
  <c r="CY39" i="9"/>
  <c r="CX39" i="9"/>
  <c r="CV39" i="9"/>
  <c r="X39" i="9"/>
  <c r="W39" i="9"/>
  <c r="V39" i="9"/>
  <c r="U39" i="9"/>
  <c r="T39" i="9"/>
  <c r="S39" i="9"/>
  <c r="R39" i="9"/>
  <c r="Q39" i="9"/>
  <c r="P39" i="9"/>
  <c r="O39" i="9"/>
  <c r="DA38" i="9"/>
  <c r="CZ38" i="9"/>
  <c r="CY38" i="9"/>
  <c r="CS38" i="9"/>
  <c r="X38" i="9"/>
  <c r="W38" i="9"/>
  <c r="V38" i="9"/>
  <c r="U38" i="9"/>
  <c r="T38" i="9"/>
  <c r="S38" i="9"/>
  <c r="R38" i="9"/>
  <c r="Q38" i="9"/>
  <c r="P38" i="9"/>
  <c r="O38" i="9"/>
  <c r="CU37" i="9"/>
  <c r="DA37" i="9"/>
  <c r="CZ37" i="9"/>
  <c r="CY37" i="9"/>
  <c r="CX37" i="9"/>
  <c r="CW37" i="9"/>
  <c r="CV37" i="9"/>
  <c r="X37" i="9"/>
  <c r="W37" i="9"/>
  <c r="V37" i="9"/>
  <c r="U37" i="9"/>
  <c r="T37" i="9"/>
  <c r="S37" i="9"/>
  <c r="R37" i="9"/>
  <c r="Q37" i="9"/>
  <c r="P37" i="9"/>
  <c r="O37" i="9"/>
  <c r="DA36" i="9"/>
  <c r="CZ36" i="9"/>
  <c r="CY36" i="9"/>
  <c r="CX36" i="9"/>
  <c r="CW36" i="9"/>
  <c r="CV36" i="9"/>
  <c r="CS36" i="9"/>
  <c r="X36" i="9"/>
  <c r="W36" i="9"/>
  <c r="V36" i="9"/>
  <c r="U36" i="9"/>
  <c r="T36" i="9"/>
  <c r="S36" i="9"/>
  <c r="R36" i="9"/>
  <c r="Q36" i="9"/>
  <c r="P36" i="9"/>
  <c r="O36" i="9"/>
  <c r="DA35" i="9"/>
  <c r="CZ35" i="9"/>
  <c r="CY35" i="9"/>
  <c r="CX35" i="9"/>
  <c r="CW35" i="9"/>
  <c r="CV35" i="9"/>
  <c r="CU35" i="9"/>
  <c r="CT35" i="9"/>
  <c r="CS35" i="9"/>
  <c r="X35" i="9"/>
  <c r="W35" i="9"/>
  <c r="V35" i="9"/>
  <c r="U35" i="9"/>
  <c r="T35" i="9"/>
  <c r="S35" i="9"/>
  <c r="R35" i="9"/>
  <c r="Q35" i="9"/>
  <c r="P35" i="9"/>
  <c r="O35" i="9"/>
  <c r="DA34" i="9"/>
  <c r="CZ34" i="9"/>
  <c r="CY34" i="9"/>
  <c r="CX34" i="9"/>
  <c r="CU34" i="9"/>
  <c r="CT34" i="9"/>
  <c r="CS34" i="9"/>
  <c r="X34" i="9"/>
  <c r="W34" i="9"/>
  <c r="V34" i="9"/>
  <c r="U34" i="9"/>
  <c r="T34" i="9"/>
  <c r="S34" i="9"/>
  <c r="R34" i="9"/>
  <c r="Q34" i="9"/>
  <c r="P34" i="9"/>
  <c r="O34" i="9"/>
  <c r="DA33" i="9"/>
  <c r="CZ33" i="9"/>
  <c r="CY33" i="9"/>
  <c r="CX33" i="9"/>
  <c r="X33" i="9"/>
  <c r="W33" i="9"/>
  <c r="V33" i="9"/>
  <c r="U33" i="9"/>
  <c r="T33" i="9"/>
  <c r="S33" i="9"/>
  <c r="R33" i="9"/>
  <c r="Q33" i="9"/>
  <c r="P33" i="9"/>
  <c r="O33" i="9"/>
  <c r="DA32" i="9"/>
  <c r="CZ32" i="9"/>
  <c r="CY32" i="9"/>
  <c r="CX32" i="9"/>
  <c r="CW32" i="9"/>
  <c r="CV32" i="9"/>
  <c r="X32" i="9"/>
  <c r="W32" i="9"/>
  <c r="V32" i="9"/>
  <c r="U32" i="9"/>
  <c r="T32" i="9"/>
  <c r="S32" i="9"/>
  <c r="R32" i="9"/>
  <c r="Q32" i="9"/>
  <c r="P32" i="9"/>
  <c r="O32" i="9"/>
  <c r="DA31" i="9"/>
  <c r="CZ31" i="9"/>
  <c r="CY31" i="9"/>
  <c r="CX31" i="9"/>
  <c r="CW31" i="9"/>
  <c r="CV31" i="9"/>
  <c r="CU31" i="9"/>
  <c r="X31" i="9"/>
  <c r="W31" i="9"/>
  <c r="V31" i="9"/>
  <c r="U31" i="9"/>
  <c r="T31" i="9"/>
  <c r="S31" i="9"/>
  <c r="R31" i="9"/>
  <c r="Q31" i="9"/>
  <c r="P31" i="9"/>
  <c r="O31" i="9"/>
  <c r="DA30" i="9"/>
  <c r="CZ30" i="9"/>
  <c r="CY30" i="9"/>
  <c r="CX30" i="9"/>
  <c r="CW30" i="9"/>
  <c r="CV30" i="9"/>
  <c r="CU30" i="9"/>
  <c r="CT30" i="9"/>
  <c r="CS30" i="9"/>
  <c r="X30" i="9"/>
  <c r="W30" i="9"/>
  <c r="V30" i="9"/>
  <c r="U30" i="9"/>
  <c r="T30" i="9"/>
  <c r="S30" i="9"/>
  <c r="R30" i="9"/>
  <c r="Q30" i="9"/>
  <c r="P30" i="9"/>
  <c r="O30" i="9"/>
  <c r="DA29" i="9"/>
  <c r="CZ29" i="9"/>
  <c r="CY29" i="9"/>
  <c r="CS29" i="9"/>
  <c r="X29" i="9"/>
  <c r="W29" i="9"/>
  <c r="V29" i="9"/>
  <c r="U29" i="9"/>
  <c r="T29" i="9"/>
  <c r="S29" i="9"/>
  <c r="R29" i="9"/>
  <c r="Q29" i="9"/>
  <c r="P29" i="9"/>
  <c r="O29" i="9"/>
  <c r="DA28" i="9"/>
  <c r="CZ28" i="9"/>
  <c r="CY28" i="9"/>
  <c r="CX28" i="9"/>
  <c r="CW28" i="9"/>
  <c r="CV28" i="9"/>
  <c r="X28" i="9"/>
  <c r="W28" i="9"/>
  <c r="V28" i="9"/>
  <c r="U28" i="9"/>
  <c r="T28" i="9"/>
  <c r="S28" i="9"/>
  <c r="R28" i="9"/>
  <c r="Q28" i="9"/>
  <c r="P28" i="9"/>
  <c r="O28" i="9"/>
  <c r="CS27" i="9"/>
  <c r="DA27" i="9"/>
  <c r="CZ27" i="9"/>
  <c r="CY27" i="9"/>
  <c r="CX27" i="9"/>
  <c r="CW27" i="9"/>
  <c r="CV27" i="9"/>
  <c r="X27" i="9"/>
  <c r="W27" i="9"/>
  <c r="V27" i="9"/>
  <c r="U27" i="9"/>
  <c r="T27" i="9"/>
  <c r="S27" i="9"/>
  <c r="R27" i="9"/>
  <c r="Q27" i="9"/>
  <c r="P27" i="9"/>
  <c r="O27" i="9"/>
  <c r="CW26" i="9"/>
  <c r="DA26" i="9"/>
  <c r="CZ26" i="9"/>
  <c r="CY26" i="9"/>
  <c r="CX26" i="9"/>
  <c r="CS26" i="9"/>
  <c r="X26" i="9"/>
  <c r="W26" i="9"/>
  <c r="V26" i="9"/>
  <c r="U26" i="9"/>
  <c r="T26" i="9"/>
  <c r="S26" i="9"/>
  <c r="R26" i="9"/>
  <c r="Q26" i="9"/>
  <c r="P26" i="9"/>
  <c r="O26" i="9"/>
  <c r="DA25" i="9"/>
  <c r="CZ25" i="9"/>
  <c r="CY25" i="9"/>
  <c r="CX25" i="9"/>
  <c r="CS25" i="9"/>
  <c r="X25" i="9"/>
  <c r="W25" i="9"/>
  <c r="V25" i="9"/>
  <c r="U25" i="9"/>
  <c r="T25" i="9"/>
  <c r="S25" i="9"/>
  <c r="R25" i="9"/>
  <c r="Q25" i="9"/>
  <c r="P25" i="9"/>
  <c r="O25" i="9"/>
  <c r="DA24" i="9"/>
  <c r="CZ24" i="9"/>
  <c r="CY24" i="9"/>
  <c r="CX24" i="9"/>
  <c r="CW24" i="9"/>
  <c r="CV24" i="9"/>
  <c r="CU24" i="9"/>
  <c r="CT24" i="9"/>
  <c r="CS24" i="9"/>
  <c r="X24" i="9"/>
  <c r="W24" i="9"/>
  <c r="V24" i="9"/>
  <c r="U24" i="9"/>
  <c r="T24" i="9"/>
  <c r="S24" i="9"/>
  <c r="R24" i="9"/>
  <c r="Q24" i="9"/>
  <c r="P24" i="9"/>
  <c r="O24" i="9"/>
  <c r="CV23" i="9"/>
  <c r="DA23" i="9"/>
  <c r="CZ23" i="9"/>
  <c r="CY23" i="9"/>
  <c r="CW23" i="9"/>
  <c r="CS23" i="9"/>
  <c r="X23" i="9"/>
  <c r="W23" i="9"/>
  <c r="V23" i="9"/>
  <c r="U23" i="9"/>
  <c r="T23" i="9"/>
  <c r="S23" i="9"/>
  <c r="R23" i="9"/>
  <c r="Q23" i="9"/>
  <c r="P23" i="9"/>
  <c r="O23" i="9"/>
  <c r="DA22" i="9"/>
  <c r="CZ22" i="9"/>
  <c r="CY22" i="9"/>
  <c r="CS22" i="9"/>
  <c r="X22" i="9"/>
  <c r="W22" i="9"/>
  <c r="V22" i="9"/>
  <c r="U22" i="9"/>
  <c r="T22" i="9"/>
  <c r="S22" i="9"/>
  <c r="R22" i="9"/>
  <c r="Q22" i="9"/>
  <c r="P22" i="9"/>
  <c r="O22" i="9"/>
  <c r="CW21" i="9"/>
  <c r="DA21" i="9"/>
  <c r="CZ21" i="9"/>
  <c r="CY21" i="9"/>
  <c r="CS21" i="9"/>
  <c r="X21" i="9"/>
  <c r="W21" i="9"/>
  <c r="V21" i="9"/>
  <c r="U21" i="9"/>
  <c r="T21" i="9"/>
  <c r="S21" i="9"/>
  <c r="R21" i="9"/>
  <c r="Q21" i="9"/>
  <c r="P21" i="9"/>
  <c r="O21" i="9"/>
  <c r="CX20" i="9"/>
  <c r="DA20" i="9"/>
  <c r="CZ20" i="9"/>
  <c r="CY20" i="9"/>
  <c r="CS20" i="9"/>
  <c r="X20" i="9"/>
  <c r="W20" i="9"/>
  <c r="V20" i="9"/>
  <c r="U20" i="9"/>
  <c r="T20" i="9"/>
  <c r="S20" i="9"/>
  <c r="R20" i="9"/>
  <c r="Q20" i="9"/>
  <c r="P20" i="9"/>
  <c r="O20" i="9"/>
  <c r="DA19" i="9"/>
  <c r="CZ19" i="9"/>
  <c r="CY19" i="9"/>
  <c r="CS19" i="9"/>
  <c r="X19" i="9"/>
  <c r="W19" i="9"/>
  <c r="V19" i="9"/>
  <c r="U19" i="9"/>
  <c r="T19" i="9"/>
  <c r="S19" i="9"/>
  <c r="R19" i="9"/>
  <c r="Q19" i="9"/>
  <c r="P19" i="9"/>
  <c r="O19" i="9"/>
  <c r="DA18" i="9"/>
  <c r="CZ18" i="9"/>
  <c r="CY18" i="9"/>
  <c r="CS18" i="9"/>
  <c r="X18" i="9"/>
  <c r="W18" i="9"/>
  <c r="V18" i="9"/>
  <c r="U18" i="9"/>
  <c r="T18" i="9"/>
  <c r="S18" i="9"/>
  <c r="R18" i="9"/>
  <c r="Q18" i="9"/>
  <c r="P18" i="9"/>
  <c r="O18" i="9"/>
  <c r="DA17" i="9"/>
  <c r="CZ17" i="9"/>
  <c r="CY17" i="9"/>
  <c r="CS17" i="9"/>
  <c r="X17" i="9"/>
  <c r="W17" i="9"/>
  <c r="V17" i="9"/>
  <c r="U17" i="9"/>
  <c r="T17" i="9"/>
  <c r="S17" i="9"/>
  <c r="R17" i="9"/>
  <c r="Q17" i="9"/>
  <c r="P17" i="9"/>
  <c r="O17" i="9"/>
  <c r="DA16" i="9"/>
  <c r="CZ16" i="9"/>
  <c r="CY16" i="9"/>
  <c r="CS16" i="9"/>
  <c r="X16" i="9"/>
  <c r="W16" i="9"/>
  <c r="V16" i="9"/>
  <c r="U16" i="9"/>
  <c r="T16" i="9"/>
  <c r="S16" i="9"/>
  <c r="R16" i="9"/>
  <c r="Q16" i="9"/>
  <c r="P16" i="9"/>
  <c r="O16" i="9"/>
  <c r="DA15" i="9"/>
  <c r="CZ15" i="9"/>
  <c r="CY15" i="9"/>
  <c r="X15" i="9"/>
  <c r="W15" i="9"/>
  <c r="V15" i="9"/>
  <c r="U15" i="9"/>
  <c r="T15" i="9"/>
  <c r="S15" i="9"/>
  <c r="R15" i="9"/>
  <c r="Q15" i="9"/>
  <c r="P15" i="9"/>
  <c r="O15" i="9"/>
  <c r="DA14" i="9"/>
  <c r="CZ14" i="9"/>
  <c r="CY14" i="9"/>
  <c r="X14" i="9"/>
  <c r="W14" i="9"/>
  <c r="V14" i="9"/>
  <c r="U14" i="9"/>
  <c r="T14" i="9"/>
  <c r="S14" i="9"/>
  <c r="R14" i="9"/>
  <c r="Q14" i="9"/>
  <c r="P14" i="9"/>
  <c r="O14" i="9"/>
  <c r="DA13" i="9"/>
  <c r="CZ13" i="9"/>
  <c r="CY13" i="9"/>
  <c r="X13" i="9"/>
  <c r="W13" i="9"/>
  <c r="V13" i="9"/>
  <c r="U13" i="9"/>
  <c r="T13" i="9"/>
  <c r="S13" i="9"/>
  <c r="R13" i="9"/>
  <c r="Q13" i="9"/>
  <c r="P13" i="9"/>
  <c r="O13" i="9"/>
  <c r="DA12" i="9"/>
  <c r="CZ12" i="9"/>
  <c r="CY12" i="9"/>
  <c r="BF12" i="9"/>
  <c r="X12" i="9"/>
  <c r="W12" i="9"/>
  <c r="V12" i="9"/>
  <c r="U12" i="9"/>
  <c r="T12" i="9"/>
  <c r="S12" i="9"/>
  <c r="R12" i="9"/>
  <c r="Q12" i="9"/>
  <c r="P12" i="9"/>
  <c r="O12" i="9"/>
  <c r="DA11" i="9"/>
  <c r="CZ11" i="9"/>
  <c r="CY11" i="9"/>
  <c r="BF11" i="9"/>
  <c r="X11" i="9"/>
  <c r="W11" i="9"/>
  <c r="V11" i="9"/>
  <c r="U11" i="9"/>
  <c r="T11" i="9"/>
  <c r="S11" i="9"/>
  <c r="R11" i="9"/>
  <c r="Q11" i="9"/>
  <c r="P11" i="9"/>
  <c r="O11" i="9"/>
  <c r="CW10" i="9"/>
  <c r="DA10" i="9"/>
  <c r="CZ10" i="9"/>
  <c r="CY10" i="9"/>
  <c r="CT10" i="9"/>
  <c r="X10" i="9"/>
  <c r="W10" i="9"/>
  <c r="V10" i="9"/>
  <c r="U10" i="9"/>
  <c r="T10" i="9"/>
  <c r="S10" i="9"/>
  <c r="R10" i="9"/>
  <c r="Q10" i="9"/>
  <c r="P10" i="9"/>
  <c r="O10" i="9"/>
  <c r="CW9" i="9"/>
  <c r="DA9" i="9"/>
  <c r="CZ9" i="9"/>
  <c r="CY9" i="9"/>
  <c r="BF9" i="9"/>
  <c r="X9" i="9"/>
  <c r="W9" i="9"/>
  <c r="V9" i="9"/>
  <c r="U9" i="9"/>
  <c r="T9" i="9"/>
  <c r="S9" i="9"/>
  <c r="R9" i="9"/>
  <c r="Q9" i="9"/>
  <c r="P9" i="9"/>
  <c r="O9" i="9"/>
  <c r="CX8" i="9"/>
  <c r="DA8" i="9"/>
  <c r="CZ8" i="9"/>
  <c r="CY8" i="9"/>
  <c r="BF8" i="9"/>
  <c r="X8" i="9"/>
  <c r="W8" i="9"/>
  <c r="V8" i="9"/>
  <c r="U8" i="9"/>
  <c r="T8" i="9"/>
  <c r="S8" i="9"/>
  <c r="R8" i="9"/>
  <c r="Q8" i="9"/>
  <c r="P8" i="9"/>
  <c r="O8" i="9"/>
  <c r="BF7" i="9"/>
  <c r="X7" i="9"/>
  <c r="W7" i="9"/>
  <c r="V7" i="9"/>
  <c r="U7" i="9"/>
  <c r="T7" i="9"/>
  <c r="S7" i="9"/>
  <c r="R7" i="9"/>
  <c r="Q7" i="9"/>
  <c r="P7" i="9"/>
  <c r="X6" i="9"/>
  <c r="W6" i="9"/>
  <c r="V6" i="9"/>
  <c r="U6" i="9"/>
  <c r="T6" i="9"/>
  <c r="AX5" i="9" s="1"/>
  <c r="S6" i="9"/>
  <c r="R6" i="9"/>
  <c r="AT5" i="9" s="1"/>
  <c r="Q6" i="9"/>
  <c r="P6" i="9"/>
  <c r="O6" i="9"/>
  <c r="AN5" i="9" s="1"/>
  <c r="X5" i="9"/>
  <c r="W5" i="9"/>
  <c r="V5" i="9"/>
  <c r="U5" i="9"/>
  <c r="S5" i="9"/>
  <c r="Q5" i="9"/>
  <c r="P5" i="9"/>
  <c r="B5" i="8"/>
  <c r="B8" i="8"/>
  <c r="D8" i="8"/>
  <c r="F20" i="8"/>
  <c r="E30" i="8"/>
  <c r="B7" i="8" s="1"/>
  <c r="E39" i="8"/>
  <c r="AN6" i="9" l="1"/>
  <c r="AT6" i="9"/>
  <c r="AX6" i="9"/>
  <c r="BD6" i="9"/>
  <c r="AN10" i="9"/>
  <c r="AP10" i="9"/>
  <c r="AR10" i="9"/>
  <c r="AT10" i="9"/>
  <c r="AV10" i="9"/>
  <c r="AX10" i="9"/>
  <c r="AZ10" i="9"/>
  <c r="BB10" i="9"/>
  <c r="BD10" i="9"/>
  <c r="AP6" i="9"/>
  <c r="AR6" i="9"/>
  <c r="AV6" i="9"/>
  <c r="AZ6" i="9"/>
  <c r="BB6" i="9"/>
  <c r="AZ5" i="9"/>
  <c r="BB5" i="9"/>
  <c r="BD5" i="9"/>
  <c r="AR5" i="9"/>
  <c r="AV5" i="9"/>
  <c r="BF6" i="9"/>
  <c r="BF10" i="9"/>
  <c r="AP5" i="9"/>
  <c r="CW71" i="9"/>
  <c r="DR11" i="9"/>
  <c r="AM7" i="9" s="1"/>
  <c r="CT32" i="9"/>
  <c r="DT11" i="9"/>
  <c r="AQ7" i="9" s="1"/>
  <c r="CU32" i="9"/>
  <c r="CT64" i="9"/>
  <c r="DF127" i="9"/>
  <c r="DH127" i="9" s="1"/>
  <c r="C17" i="11"/>
  <c r="C7" i="11"/>
  <c r="C18" i="11"/>
  <c r="E18" i="11" s="1"/>
  <c r="C8" i="11"/>
  <c r="E8" i="11" s="1"/>
  <c r="C15" i="11"/>
  <c r="E15" i="11" s="1"/>
  <c r="C5" i="11"/>
  <c r="E5" i="11" s="1"/>
  <c r="DF6" i="9"/>
  <c r="DH6" i="9" s="1"/>
  <c r="DH13" i="9"/>
  <c r="CV13" i="9" s="1"/>
  <c r="DH17" i="9"/>
  <c r="CW17" i="9" s="1"/>
  <c r="DH49" i="9"/>
  <c r="CU49" i="9" s="1"/>
  <c r="DF53" i="9"/>
  <c r="DH53" i="9" s="1"/>
  <c r="DH54" i="9"/>
  <c r="DF94" i="9"/>
  <c r="DH94" i="9" s="1"/>
  <c r="DH95" i="9"/>
  <c r="DF102" i="9"/>
  <c r="DH102" i="9" s="1"/>
  <c r="DH109" i="9"/>
  <c r="DF117" i="9"/>
  <c r="DH117" i="9" s="1"/>
  <c r="DH118" i="9"/>
  <c r="E9" i="11"/>
  <c r="E6" i="11"/>
  <c r="E19" i="11"/>
  <c r="E16" i="11"/>
  <c r="F27" i="11"/>
  <c r="F26" i="11"/>
  <c r="D7" i="11"/>
  <c r="D17" i="11"/>
  <c r="F29" i="11"/>
  <c r="CU65" i="9"/>
  <c r="CT61" i="9"/>
  <c r="CV77" i="9"/>
  <c r="DS13" i="9"/>
  <c r="AO9" i="9" s="1"/>
  <c r="CW111" i="9"/>
  <c r="CW63" i="9"/>
  <c r="CX63" i="9"/>
  <c r="CW79" i="9"/>
  <c r="CX79" i="9"/>
  <c r="CY47" i="9"/>
  <c r="CW47" i="9"/>
  <c r="DB62" i="9"/>
  <c r="CX84" i="9"/>
  <c r="CX23" i="9"/>
  <c r="DB102" i="9"/>
  <c r="DF110" i="9"/>
  <c r="DH110" i="9" s="1"/>
  <c r="DB78" i="9"/>
  <c r="DT13" i="9"/>
  <c r="AQ9" i="9" s="1"/>
  <c r="CT26" i="9"/>
  <c r="CV26" i="9"/>
  <c r="DB94" i="9"/>
  <c r="DB30" i="9"/>
  <c r="CS37" i="9"/>
  <c r="CZ115" i="9"/>
  <c r="DB115" i="9" s="1"/>
  <c r="DS11" i="9"/>
  <c r="AO7" i="9" s="1"/>
  <c r="CV71" i="9"/>
  <c r="DB71" i="9" s="1"/>
  <c r="CS12" i="9"/>
  <c r="CZ123" i="9"/>
  <c r="CW135" i="9"/>
  <c r="CU12" i="9"/>
  <c r="CT72" i="9"/>
  <c r="CU74" i="9"/>
  <c r="CW12" i="9"/>
  <c r="CV55" i="9"/>
  <c r="CT56" i="9"/>
  <c r="CV74" i="9"/>
  <c r="CV131" i="9"/>
  <c r="CW55" i="9"/>
  <c r="CW131" i="9"/>
  <c r="DB131" i="9" s="1"/>
  <c r="DB46" i="9"/>
  <c r="CX55" i="9"/>
  <c r="CU82" i="9"/>
  <c r="DZ11" i="9"/>
  <c r="BC7" i="9" s="1"/>
  <c r="CZ57" i="9"/>
  <c r="CU57" i="9"/>
  <c r="DZ9" i="9"/>
  <c r="BC5" i="9" s="1"/>
  <c r="CT37" i="9"/>
  <c r="CT82" i="9"/>
  <c r="DB100" i="9"/>
  <c r="CW77" i="9"/>
  <c r="DB81" i="9"/>
  <c r="CZ105" i="9"/>
  <c r="DB117" i="9"/>
  <c r="DB54" i="9"/>
  <c r="CV63" i="9"/>
  <c r="CY84" i="9"/>
  <c r="DZ13" i="9"/>
  <c r="BC9" i="9" s="1"/>
  <c r="CS10" i="9"/>
  <c r="CT74" i="9"/>
  <c r="DZ12" i="9"/>
  <c r="BC8" i="9" s="1"/>
  <c r="CU10" i="9"/>
  <c r="DB75" i="9"/>
  <c r="CX47" i="9"/>
  <c r="CT66" i="9"/>
  <c r="CX74" i="9"/>
  <c r="DB127" i="9"/>
  <c r="CT18" i="9"/>
  <c r="CU42" i="9"/>
  <c r="CZ47" i="9"/>
  <c r="CT50" i="9"/>
  <c r="CU66" i="9"/>
  <c r="CV90" i="9"/>
  <c r="DB90" i="9" s="1"/>
  <c r="DB109" i="9"/>
  <c r="CU18" i="9"/>
  <c r="CV42" i="9"/>
  <c r="CU50" i="9"/>
  <c r="CV66" i="9"/>
  <c r="DB69" i="9"/>
  <c r="CV18" i="9"/>
  <c r="CV50" i="9"/>
  <c r="CX66" i="9"/>
  <c r="CX18" i="9"/>
  <c r="CT21" i="9"/>
  <c r="CV123" i="9"/>
  <c r="DB134" i="9"/>
  <c r="CX9" i="9"/>
  <c r="CV21" i="9"/>
  <c r="CV45" i="9"/>
  <c r="DB45" i="9" s="1"/>
  <c r="DZ10" i="9"/>
  <c r="BC6" i="9" s="1"/>
  <c r="CW107" i="9"/>
  <c r="CW123" i="9"/>
  <c r="CX107" i="9"/>
  <c r="CX123" i="9"/>
  <c r="CW13" i="9"/>
  <c r="CW14" i="9"/>
  <c r="CU14" i="9"/>
  <c r="CS14" i="9"/>
  <c r="CX14" i="9"/>
  <c r="CV14" i="9"/>
  <c r="CT14" i="9"/>
  <c r="CX70" i="9"/>
  <c r="CV70" i="9"/>
  <c r="CW70" i="9"/>
  <c r="CX11" i="9"/>
  <c r="CV11" i="9"/>
  <c r="CT11" i="9"/>
  <c r="CU11" i="9"/>
  <c r="CS11" i="9"/>
  <c r="CW11" i="9"/>
  <c r="CX38" i="9"/>
  <c r="CV38" i="9"/>
  <c r="CU38" i="9"/>
  <c r="CT38" i="9"/>
  <c r="CW38" i="9"/>
  <c r="CX16" i="9"/>
  <c r="CW16" i="9"/>
  <c r="CU16" i="9"/>
  <c r="CV16" i="9"/>
  <c r="CT16" i="9"/>
  <c r="CX15" i="9"/>
  <c r="CW15" i="9"/>
  <c r="CU15" i="9"/>
  <c r="CS15" i="9"/>
  <c r="CV15" i="9"/>
  <c r="CT15" i="9"/>
  <c r="CW92" i="9"/>
  <c r="CV92" i="9"/>
  <c r="CY97" i="9"/>
  <c r="CX97" i="9"/>
  <c r="CW97" i="9"/>
  <c r="CZ116" i="9"/>
  <c r="DB116" i="9" s="1"/>
  <c r="DR15" i="9"/>
  <c r="AM11" i="9" s="1"/>
  <c r="CU26" i="9"/>
  <c r="CT42" i="9"/>
  <c r="CX85" i="9"/>
  <c r="CU85" i="9"/>
  <c r="DB110" i="9"/>
  <c r="CZ122" i="9"/>
  <c r="CY122" i="9"/>
  <c r="CX122" i="9"/>
  <c r="CX132" i="9"/>
  <c r="CW132" i="9"/>
  <c r="CV132" i="9"/>
  <c r="DB139" i="9"/>
  <c r="CT41" i="9"/>
  <c r="CS41" i="9"/>
  <c r="CX80" i="9"/>
  <c r="CW80" i="9"/>
  <c r="CV80" i="9"/>
  <c r="CZ99" i="9"/>
  <c r="CY99" i="9"/>
  <c r="CX99" i="9"/>
  <c r="CW99" i="9"/>
  <c r="CY108" i="9"/>
  <c r="CX108" i="9"/>
  <c r="CW108" i="9"/>
  <c r="CZ137" i="9"/>
  <c r="CY137" i="9"/>
  <c r="CX137" i="9"/>
  <c r="DW16" i="9" s="1"/>
  <c r="AW12" i="9" s="1"/>
  <c r="CW137" i="9"/>
  <c r="CV137" i="9"/>
  <c r="CU103" i="9"/>
  <c r="CT103" i="9"/>
  <c r="CS103" i="9"/>
  <c r="CY103" i="9"/>
  <c r="CW25" i="9"/>
  <c r="CV25" i="9"/>
  <c r="CT25" i="9"/>
  <c r="CX19" i="9"/>
  <c r="CW19" i="9"/>
  <c r="CV19" i="9"/>
  <c r="CU19" i="9"/>
  <c r="CT19" i="9"/>
  <c r="CZ48" i="9"/>
  <c r="CY48" i="9"/>
  <c r="CX48" i="9"/>
  <c r="CW48" i="9"/>
  <c r="CX86" i="9"/>
  <c r="CW86" i="9"/>
  <c r="CV86" i="9"/>
  <c r="CU86" i="9"/>
  <c r="CT86" i="9"/>
  <c r="BF5" i="9"/>
  <c r="CW20" i="9"/>
  <c r="CV20" i="9"/>
  <c r="CU20" i="9"/>
  <c r="CT20" i="9"/>
  <c r="CT31" i="9"/>
  <c r="CS31" i="9"/>
  <c r="CU36" i="9"/>
  <c r="CT36" i="9"/>
  <c r="CU63" i="9"/>
  <c r="CT63" i="9"/>
  <c r="CW76" i="9"/>
  <c r="CV76" i="9"/>
  <c r="CX88" i="9"/>
  <c r="CW88" i="9"/>
  <c r="CV88" i="9"/>
  <c r="DU11" i="9"/>
  <c r="AS7" i="9" s="1"/>
  <c r="CX113" i="9"/>
  <c r="DW13" i="9" s="1"/>
  <c r="AW9" i="9" s="1"/>
  <c r="CW113" i="9"/>
  <c r="DB113" i="9" s="1"/>
  <c r="CX129" i="9"/>
  <c r="CW129" i="9"/>
  <c r="CV129" i="9"/>
  <c r="DZ16" i="9"/>
  <c r="BC12" i="9" s="1"/>
  <c r="CX64" i="9"/>
  <c r="CW64" i="9"/>
  <c r="CV64" i="9"/>
  <c r="CX89" i="9"/>
  <c r="CW89" i="9"/>
  <c r="CV89" i="9"/>
  <c r="CU89" i="9"/>
  <c r="CT89" i="9"/>
  <c r="CY104" i="9"/>
  <c r="CX104" i="9"/>
  <c r="CW104" i="9"/>
  <c r="CV104" i="9"/>
  <c r="CU104" i="9"/>
  <c r="CT104" i="9"/>
  <c r="CZ133" i="9"/>
  <c r="CY133" i="9"/>
  <c r="CX133" i="9"/>
  <c r="CW133" i="9"/>
  <c r="CU135" i="9"/>
  <c r="CT135" i="9"/>
  <c r="CS135" i="9"/>
  <c r="CY135" i="9"/>
  <c r="CY124" i="9"/>
  <c r="CX124" i="9"/>
  <c r="CW124" i="9"/>
  <c r="CX120" i="9"/>
  <c r="CW120" i="9"/>
  <c r="CV120" i="9"/>
  <c r="CU120" i="9"/>
  <c r="CT120" i="9"/>
  <c r="DB120" i="9" s="1"/>
  <c r="CX43" i="9"/>
  <c r="CW43" i="9"/>
  <c r="CV43" i="9"/>
  <c r="CU43" i="9"/>
  <c r="CT43" i="9"/>
  <c r="CS8" i="9"/>
  <c r="CX21" i="9"/>
  <c r="CU21" i="9"/>
  <c r="CT29" i="9"/>
  <c r="CW44" i="9"/>
  <c r="CV44" i="9"/>
  <c r="CU44" i="9"/>
  <c r="CT44" i="9"/>
  <c r="CS52" i="9"/>
  <c r="DX13" i="9"/>
  <c r="AY9" i="9" s="1"/>
  <c r="CZ125" i="9"/>
  <c r="CY125" i="9"/>
  <c r="CX125" i="9"/>
  <c r="CW125" i="9"/>
  <c r="CV125" i="9"/>
  <c r="DB40" i="9"/>
  <c r="CT8" i="9"/>
  <c r="CU27" i="9"/>
  <c r="CT27" i="9"/>
  <c r="CV29" i="9"/>
  <c r="DB32" i="9"/>
  <c r="CV34" i="9"/>
  <c r="DB34" i="9" s="1"/>
  <c r="DB35" i="9"/>
  <c r="CU58" i="9"/>
  <c r="CX60" i="9"/>
  <c r="CX65" i="9"/>
  <c r="CW65" i="9"/>
  <c r="CV65" i="9"/>
  <c r="CT65" i="9"/>
  <c r="CZ107" i="9"/>
  <c r="CZ121" i="9"/>
  <c r="CY121" i="9"/>
  <c r="CX121" i="9"/>
  <c r="CW121" i="9"/>
  <c r="CV121" i="9"/>
  <c r="CV8" i="9"/>
  <c r="CS9" i="9"/>
  <c r="CX22" i="9"/>
  <c r="CV22" i="9"/>
  <c r="CU22" i="9"/>
  <c r="CT22" i="9"/>
  <c r="CX72" i="9"/>
  <c r="CW72" i="9"/>
  <c r="CV72" i="9"/>
  <c r="CT85" i="9"/>
  <c r="CX92" i="9"/>
  <c r="DB24" i="9"/>
  <c r="CT9" i="9"/>
  <c r="CX10" i="9"/>
  <c r="CV10" i="9"/>
  <c r="CV12" i="9"/>
  <c r="CT12" i="9"/>
  <c r="AV15" i="9"/>
  <c r="CW33" i="9"/>
  <c r="CV33" i="9"/>
  <c r="CT33" i="9"/>
  <c r="CS33" i="9"/>
  <c r="CU41" i="9"/>
  <c r="CZ56" i="9"/>
  <c r="CY56" i="9"/>
  <c r="CX56" i="9"/>
  <c r="CW56" i="9"/>
  <c r="CV56" i="9"/>
  <c r="CX58" i="9"/>
  <c r="CV61" i="9"/>
  <c r="CX73" i="9"/>
  <c r="CW73" i="9"/>
  <c r="CV73" i="9"/>
  <c r="CU73" i="9"/>
  <c r="CT73" i="9"/>
  <c r="CV85" i="9"/>
  <c r="CZ97" i="9"/>
  <c r="CZ101" i="9"/>
  <c r="CY101" i="9"/>
  <c r="CW105" i="9"/>
  <c r="CW114" i="9"/>
  <c r="DB114" i="9" s="1"/>
  <c r="DZ14" i="9"/>
  <c r="BC10" i="9" s="1"/>
  <c r="DZ15" i="9"/>
  <c r="BC11" i="9" s="1"/>
  <c r="CU9" i="9"/>
  <c r="DR10" i="9"/>
  <c r="AM6" i="9" s="1"/>
  <c r="CU23" i="9"/>
  <c r="CT23" i="9"/>
  <c r="CU25" i="9"/>
  <c r="CU28" i="9"/>
  <c r="CT28" i="9"/>
  <c r="CU39" i="9"/>
  <c r="CT39" i="9"/>
  <c r="CS39" i="9"/>
  <c r="DB53" i="9"/>
  <c r="CU55" i="9"/>
  <c r="CT55" i="9"/>
  <c r="CY55" i="9"/>
  <c r="CY57" i="9"/>
  <c r="CX57" i="9"/>
  <c r="CW57" i="9"/>
  <c r="CV57" i="9"/>
  <c r="CT57" i="9"/>
  <c r="CX67" i="9"/>
  <c r="CW67" i="9"/>
  <c r="CV67" i="9"/>
  <c r="CU67" i="9"/>
  <c r="CT67" i="9"/>
  <c r="CW85" i="9"/>
  <c r="DB87" i="9"/>
  <c r="CX91" i="9"/>
  <c r="CW91" i="9"/>
  <c r="CV91" i="9"/>
  <c r="CZ96" i="9"/>
  <c r="CY96" i="9"/>
  <c r="CX96" i="9"/>
  <c r="CW96" i="9"/>
  <c r="CV103" i="9"/>
  <c r="CU119" i="9"/>
  <c r="CT119" i="9"/>
  <c r="CZ138" i="9"/>
  <c r="CY138" i="9"/>
  <c r="CZ106" i="9"/>
  <c r="CY106" i="9"/>
  <c r="CX106" i="9"/>
  <c r="CV9" i="9"/>
  <c r="CX51" i="9"/>
  <c r="CW51" i="9"/>
  <c r="CV51" i="9"/>
  <c r="CY52" i="9"/>
  <c r="CZ59" i="9"/>
  <c r="CX59" i="9"/>
  <c r="CW59" i="9"/>
  <c r="CV59" i="9"/>
  <c r="CU59" i="9"/>
  <c r="CT59" i="9"/>
  <c r="CW68" i="9"/>
  <c r="CV68" i="9"/>
  <c r="CU68" i="9"/>
  <c r="CT68" i="9"/>
  <c r="CV79" i="9"/>
  <c r="DB79" i="9" s="1"/>
  <c r="CX83" i="9"/>
  <c r="CW83" i="9"/>
  <c r="CV83" i="9"/>
  <c r="CU83" i="9"/>
  <c r="CT83" i="9"/>
  <c r="CV93" i="9"/>
  <c r="CW103" i="9"/>
  <c r="CV111" i="9"/>
  <c r="CW112" i="9"/>
  <c r="CV112" i="9"/>
  <c r="CV122" i="9"/>
  <c r="CZ130" i="9"/>
  <c r="CY130" i="9"/>
  <c r="CX130" i="9"/>
  <c r="CW8" i="9"/>
  <c r="CU8" i="9"/>
  <c r="CX29" i="9"/>
  <c r="CU29" i="9"/>
  <c r="CZ52" i="9"/>
  <c r="CZ58" i="9"/>
  <c r="CW58" i="9"/>
  <c r="CW60" i="9"/>
  <c r="CV60" i="9"/>
  <c r="CU60" i="9"/>
  <c r="CT60" i="9"/>
  <c r="CZ61" i="9"/>
  <c r="CY61" i="9"/>
  <c r="CX61" i="9"/>
  <c r="CU61" i="9"/>
  <c r="CW84" i="9"/>
  <c r="CV84" i="9"/>
  <c r="CU84" i="9"/>
  <c r="CT84" i="9"/>
  <c r="CW93" i="9"/>
  <c r="CX103" i="9"/>
  <c r="DR13" i="9"/>
  <c r="AM9" i="9" s="1"/>
  <c r="DR14" i="9"/>
  <c r="AM10" i="9" s="1"/>
  <c r="CW122" i="9"/>
  <c r="CZ124" i="9"/>
  <c r="CZ126" i="9"/>
  <c r="CY126" i="9"/>
  <c r="CX126" i="9"/>
  <c r="CU126" i="9"/>
  <c r="CX128" i="9"/>
  <c r="CW128" i="9"/>
  <c r="CV128" i="9"/>
  <c r="CU128" i="9"/>
  <c r="DT15" i="9" s="1"/>
  <c r="AQ11" i="9" s="1"/>
  <c r="CT128" i="9"/>
  <c r="CW136" i="9"/>
  <c r="CV136" i="9"/>
  <c r="CU136" i="9"/>
  <c r="CT136" i="9"/>
  <c r="CS136" i="9"/>
  <c r="D7" i="8"/>
  <c r="D9" i="8"/>
  <c r="B10" i="8"/>
  <c r="CX13" i="9" l="1"/>
  <c r="CS13" i="9"/>
  <c r="DB82" i="9"/>
  <c r="CU13" i="9"/>
  <c r="DB47" i="9"/>
  <c r="DB37" i="9"/>
  <c r="CV49" i="9"/>
  <c r="DX15" i="9"/>
  <c r="AY11" i="9" s="1"/>
  <c r="CU17" i="9"/>
  <c r="CT49" i="9"/>
  <c r="CV17" i="9"/>
  <c r="CX17" i="9"/>
  <c r="CT17" i="9"/>
  <c r="DB17" i="9" s="1"/>
  <c r="DB77" i="9"/>
  <c r="DB51" i="9"/>
  <c r="DB96" i="9"/>
  <c r="DB63" i="9"/>
  <c r="CW49" i="9"/>
  <c r="DB126" i="9"/>
  <c r="DB138" i="9"/>
  <c r="DB89" i="9"/>
  <c r="DB36" i="9"/>
  <c r="CT13" i="9"/>
  <c r="DB93" i="9"/>
  <c r="DB43" i="9"/>
  <c r="DB64" i="9"/>
  <c r="DB80" i="9"/>
  <c r="DB123" i="9"/>
  <c r="DB66" i="9"/>
  <c r="E7" i="11"/>
  <c r="E17" i="11"/>
  <c r="DX9" i="9"/>
  <c r="AY5" i="9" s="1"/>
  <c r="DB19" i="9"/>
  <c r="DB50" i="9"/>
  <c r="DB26" i="9"/>
  <c r="DB119" i="9"/>
  <c r="DB23" i="9"/>
  <c r="DB88" i="9"/>
  <c r="DB86" i="9"/>
  <c r="DB12" i="9"/>
  <c r="DB10" i="9"/>
  <c r="CX95" i="9"/>
  <c r="CW95" i="9"/>
  <c r="DB121" i="9"/>
  <c r="DB27" i="9"/>
  <c r="DB18" i="9"/>
  <c r="DU16" i="9"/>
  <c r="AS12" i="9" s="1"/>
  <c r="DV16" i="9"/>
  <c r="AU12" i="9" s="1"/>
  <c r="DB84" i="9"/>
  <c r="DB74" i="9"/>
  <c r="DY12" i="9"/>
  <c r="BA8" i="9" s="1"/>
  <c r="DB61" i="9"/>
  <c r="DB72" i="9"/>
  <c r="DB107" i="9"/>
  <c r="DB42" i="9"/>
  <c r="DB101" i="9"/>
  <c r="CT105" i="9"/>
  <c r="DS12" i="9" s="1"/>
  <c r="AO8" i="9" s="1"/>
  <c r="DB68" i="9"/>
  <c r="DB130" i="9"/>
  <c r="DB91" i="9"/>
  <c r="CU105" i="9"/>
  <c r="DT12" i="9" s="1"/>
  <c r="AQ8" i="9" s="1"/>
  <c r="DW9" i="9"/>
  <c r="AW5" i="9" s="1"/>
  <c r="DB129" i="9"/>
  <c r="DB48" i="9"/>
  <c r="DB137" i="9"/>
  <c r="DB106" i="9"/>
  <c r="CV105" i="9"/>
  <c r="DU12" i="9" s="1"/>
  <c r="AS8" i="9" s="1"/>
  <c r="DB44" i="9"/>
  <c r="DB31" i="9"/>
  <c r="DB122" i="9"/>
  <c r="DB59" i="9"/>
  <c r="DB67" i="9"/>
  <c r="CX105" i="9"/>
  <c r="DW12" i="9" s="1"/>
  <c r="AW8" i="9" s="1"/>
  <c r="DY9" i="9"/>
  <c r="BA5" i="9" s="1"/>
  <c r="DB60" i="9"/>
  <c r="DB112" i="9"/>
  <c r="DB28" i="9"/>
  <c r="CY105" i="9"/>
  <c r="DX12" i="9" s="1"/>
  <c r="AY8" i="9" s="1"/>
  <c r="DB85" i="9"/>
  <c r="DY16" i="9"/>
  <c r="BA12" i="9" s="1"/>
  <c r="DB97" i="9"/>
  <c r="DB29" i="9"/>
  <c r="DY10" i="9"/>
  <c r="BA6" i="9" s="1"/>
  <c r="DB21" i="9"/>
  <c r="DB108" i="9"/>
  <c r="DB132" i="9"/>
  <c r="DY15" i="9"/>
  <c r="BA11" i="9" s="1"/>
  <c r="DB125" i="9"/>
  <c r="DX16" i="9"/>
  <c r="AY12" i="9" s="1"/>
  <c r="DT14" i="9"/>
  <c r="AQ10" i="9" s="1"/>
  <c r="DB57" i="9"/>
  <c r="DB33" i="9"/>
  <c r="CZ98" i="9"/>
  <c r="DY11" i="9" s="1"/>
  <c r="BA7" i="9" s="1"/>
  <c r="CY98" i="9"/>
  <c r="DX11" i="9" s="1"/>
  <c r="AY7" i="9" s="1"/>
  <c r="CX98" i="9"/>
  <c r="CW98" i="9"/>
  <c r="DB83" i="9"/>
  <c r="DB76" i="9"/>
  <c r="DB133" i="9"/>
  <c r="DB99" i="9"/>
  <c r="DV13" i="9"/>
  <c r="AU9" i="9" s="1"/>
  <c r="DB58" i="9"/>
  <c r="DB136" i="9"/>
  <c r="DB39" i="9"/>
  <c r="DB16" i="9"/>
  <c r="DB38" i="9"/>
  <c r="DY13" i="9"/>
  <c r="BA9" i="9" s="1"/>
  <c r="DB103" i="9"/>
  <c r="DR12" i="9"/>
  <c r="AM8" i="9" s="1"/>
  <c r="DB135" i="9"/>
  <c r="DR16" i="9"/>
  <c r="AM12" i="9" s="1"/>
  <c r="DB111" i="9"/>
  <c r="DU13" i="9"/>
  <c r="AS9" i="9" s="1"/>
  <c r="BE9" i="9" s="1"/>
  <c r="DW10" i="9"/>
  <c r="AW6" i="9" s="1"/>
  <c r="DS16" i="9"/>
  <c r="AO12" i="9" s="1"/>
  <c r="DB20" i="9"/>
  <c r="DB9" i="9"/>
  <c r="DB8" i="9"/>
  <c r="DR9" i="9"/>
  <c r="AM5" i="9" s="1"/>
  <c r="DV12" i="9"/>
  <c r="AU8" i="9" s="1"/>
  <c r="DT16" i="9"/>
  <c r="AQ12" i="9" s="1"/>
  <c r="DB92" i="9"/>
  <c r="DS14" i="9"/>
  <c r="AO10" i="9" s="1"/>
  <c r="DB11" i="9"/>
  <c r="DB14" i="9"/>
  <c r="DU9" i="9"/>
  <c r="AS5" i="9" s="1"/>
  <c r="CZ118" i="9"/>
  <c r="DY14" i="9" s="1"/>
  <c r="BA10" i="9" s="1"/>
  <c r="CY118" i="9"/>
  <c r="DX14" i="9" s="1"/>
  <c r="AY10" i="9" s="1"/>
  <c r="CX118" i="9"/>
  <c r="DW14" i="9" s="1"/>
  <c r="AW10" i="9" s="1"/>
  <c r="CW118" i="9"/>
  <c r="DV14" i="9" s="1"/>
  <c r="AU10" i="9" s="1"/>
  <c r="CV118" i="9"/>
  <c r="DB52" i="9"/>
  <c r="DU10" i="9"/>
  <c r="AS6" i="9" s="1"/>
  <c r="DW15" i="9"/>
  <c r="AW11" i="9" s="1"/>
  <c r="DB41" i="9"/>
  <c r="DB128" i="9"/>
  <c r="DS15" i="9"/>
  <c r="AO11" i="9" s="1"/>
  <c r="DU15" i="9"/>
  <c r="AS11" i="9" s="1"/>
  <c r="DB73" i="9"/>
  <c r="DB15" i="9"/>
  <c r="DV15" i="9"/>
  <c r="AU11" i="9" s="1"/>
  <c r="DT9" i="9"/>
  <c r="AQ5" i="9" s="1"/>
  <c r="DX10" i="9"/>
  <c r="AY6" i="9" s="1"/>
  <c r="DB56" i="9"/>
  <c r="DB104" i="9"/>
  <c r="DV9" i="9"/>
  <c r="AU5" i="9" s="1"/>
  <c r="DS10" i="9"/>
  <c r="AO6" i="9" s="1"/>
  <c r="DB22" i="9"/>
  <c r="DB65" i="9"/>
  <c r="DB55" i="9"/>
  <c r="CY6" i="9"/>
  <c r="CY156" i="9" s="1"/>
  <c r="DB70" i="9"/>
  <c r="DV10" i="9"/>
  <c r="AU6" i="9" s="1"/>
  <c r="DT10" i="9"/>
  <c r="AQ6" i="9" s="1"/>
  <c r="DB124" i="9"/>
  <c r="DB25" i="9"/>
  <c r="C5" i="8"/>
  <c r="C6" i="8"/>
  <c r="C8" i="8"/>
  <c r="C9" i="8"/>
  <c r="C7" i="8"/>
  <c r="BE6" i="9" l="1"/>
  <c r="BE11" i="9"/>
  <c r="BE12" i="9"/>
  <c r="BE8" i="9"/>
  <c r="DB49" i="9"/>
  <c r="CS6" i="9"/>
  <c r="BG9" i="9"/>
  <c r="DB13" i="9"/>
  <c r="DS9" i="9"/>
  <c r="AO5" i="9" s="1"/>
  <c r="CV6" i="9"/>
  <c r="CX156" i="9" s="1"/>
  <c r="DB95" i="9"/>
  <c r="DW11" i="9"/>
  <c r="AW7" i="9" s="1"/>
  <c r="DB98" i="9"/>
  <c r="BG11" i="9"/>
  <c r="BG8" i="9"/>
  <c r="DV11" i="9"/>
  <c r="AU7" i="9" s="1"/>
  <c r="BG6" i="9"/>
  <c r="DB105" i="9"/>
  <c r="BG12" i="9"/>
  <c r="BE5" i="9"/>
  <c r="BG5" i="9" s="1"/>
  <c r="CU156" i="9"/>
  <c r="DU14" i="9"/>
  <c r="AS10" i="9" s="1"/>
  <c r="DB118" i="9"/>
  <c r="BE10" i="9" l="1"/>
  <c r="BG10" i="9" s="1"/>
  <c r="BE7" i="9"/>
  <c r="BG7" i="9" s="1"/>
  <c r="DB156" i="9"/>
  <c r="DB6" i="9"/>
  <c r="AV14" i="9"/>
  <c r="AV16" i="9" s="1"/>
</calcChain>
</file>

<file path=xl/sharedStrings.xml><?xml version="1.0" encoding="utf-8"?>
<sst xmlns="http://schemas.openxmlformats.org/spreadsheetml/2006/main" count="1636" uniqueCount="372">
  <si>
    <t>BUDGET PROGRAMMA R&amp;S</t>
  </si>
  <si>
    <t>% SU TOTALE</t>
  </si>
  <si>
    <t>% VINCOLO</t>
  </si>
  <si>
    <t>MESI UOMO PERSONALE</t>
  </si>
  <si>
    <t>COSTO MEDIO MESE PERSONALE</t>
  </si>
  <si>
    <t>PERSONALE</t>
  </si>
  <si>
    <t>ATTREZZATURE</t>
  </si>
  <si>
    <t>CONSULENZE &amp; SERVIZI DI RICERCA</t>
  </si>
  <si>
    <t>20% DI PERSONALE + ATTREZZATURE</t>
  </si>
  <si>
    <t>SPESE GENERALI</t>
  </si>
  <si>
    <t>20% DEL PERSONALE</t>
  </si>
  <si>
    <t>ALTRI COSTI</t>
  </si>
  <si>
    <t>20% DI PERSONALE + ATTREZZATURE + CONSULENZA</t>
  </si>
  <si>
    <t>TOTALE</t>
  </si>
  <si>
    <t>Dettaglio delle Attrezzature</t>
  </si>
  <si>
    <t xml:space="preserve">Attrezzatura da acquistare  </t>
  </si>
  <si>
    <t>Descrizione  e Finalità</t>
  </si>
  <si>
    <t>Costo di acquisto preventivato</t>
  </si>
  <si>
    <t>Costo imputato al progetto di R&amp;S</t>
  </si>
  <si>
    <t>Totale</t>
  </si>
  <si>
    <t>Dettaglio Consulenze e Servizi di ricerca</t>
  </si>
  <si>
    <t xml:space="preserve">Competetene esterne ricercate </t>
  </si>
  <si>
    <t>Costo preventivato (K)</t>
  </si>
  <si>
    <t>Fornitore individuato (eventuale)</t>
  </si>
  <si>
    <t>Dettaglio Altri costi</t>
  </si>
  <si>
    <t>Dettaglio della voce COSTI DI ESERCIZIO</t>
  </si>
  <si>
    <t>Timesheet di Previsione</t>
  </si>
  <si>
    <t>Costi per Ruolo/Persona (in base a Costi Standard o Reali)</t>
  </si>
  <si>
    <t>Nome</t>
  </si>
  <si>
    <t>Cognome</t>
  </si>
  <si>
    <t>Ruolo</t>
  </si>
  <si>
    <t>OR</t>
  </si>
  <si>
    <t>Quadrimestre nov22-feb23</t>
  </si>
  <si>
    <t>Quadrimestre mar23-giu23</t>
  </si>
  <si>
    <t>Quadrimestre lug23-ott23</t>
  </si>
  <si>
    <t>Quadrimestre nov23-feb24</t>
  </si>
  <si>
    <t>Quadrimestre mar24-giu24</t>
  </si>
  <si>
    <t>Quadrimestre lug24-ott24</t>
  </si>
  <si>
    <t>Quadrimestre nov24-feb25</t>
  </si>
  <si>
    <t>Quadrimestre mar25-giu25</t>
  </si>
  <si>
    <t>Quadrimestre lug25-ott25</t>
  </si>
  <si>
    <t>Costo Quadrimestre 1-42</t>
  </si>
  <si>
    <t>Costo Quadrimestre 1-43</t>
  </si>
  <si>
    <t>Costo Quadrimestre 1-44</t>
  </si>
  <si>
    <t>Costo Quadrimestre 1-45</t>
  </si>
  <si>
    <t>Costo Quadrimestre 1-46</t>
  </si>
  <si>
    <t>Costo Quadrimestre 1-47</t>
  </si>
  <si>
    <t>Costo Quadrimestre 1-48</t>
  </si>
  <si>
    <t>Costo Quadrimestre 1-49</t>
  </si>
  <si>
    <t>Costo Quadrimestre 1-50</t>
  </si>
  <si>
    <t>Ruolo/Nome</t>
  </si>
  <si>
    <t>GANTT</t>
  </si>
  <si>
    <t>Costo Personale</t>
  </si>
  <si>
    <t>Ludovico</t>
  </si>
  <si>
    <t>Iovino</t>
  </si>
  <si>
    <t>basso</t>
  </si>
  <si>
    <t>OR1</t>
  </si>
  <si>
    <t>Da Decreto1-4</t>
  </si>
  <si>
    <t>Previsto1-4</t>
  </si>
  <si>
    <t>Da Decreto5-8</t>
  </si>
  <si>
    <t>Previsto5-8</t>
  </si>
  <si>
    <t>Da Decreto9-12</t>
  </si>
  <si>
    <t>Previsto9-12</t>
  </si>
  <si>
    <t>Da Decreto13-16</t>
  </si>
  <si>
    <t>Previsto13-16</t>
  </si>
  <si>
    <t>Da Decreto17-20</t>
  </si>
  <si>
    <t>Previsto17-20</t>
  </si>
  <si>
    <t>Da Decreto21-24</t>
  </si>
  <si>
    <t>Previsto21-24</t>
  </si>
  <si>
    <t>Da Decreto25-28</t>
  </si>
  <si>
    <t>Previsto25-28</t>
  </si>
  <si>
    <t>Da Decreto29-32</t>
  </si>
  <si>
    <t>Previsto29-32</t>
  </si>
  <si>
    <t>Da Decreto33-36</t>
  </si>
  <si>
    <t>Previsto33-36</t>
  </si>
  <si>
    <t>Totale Per OR Da Decreto</t>
  </si>
  <si>
    <t>Totale Predetto</t>
  </si>
  <si>
    <t>Scostamento Percentuale</t>
  </si>
  <si>
    <t>ANNO 1</t>
  </si>
  <si>
    <t>ANNO 2</t>
  </si>
  <si>
    <t>ANNO 3</t>
  </si>
  <si>
    <t>Effort e Costo Personale</t>
  </si>
  <si>
    <t>OR2</t>
  </si>
  <si>
    <t>medio</t>
  </si>
  <si>
    <t>ID</t>
  </si>
  <si>
    <t>Attività</t>
  </si>
  <si>
    <t>Tipologia</t>
  </si>
  <si>
    <t>Coordinatore</t>
  </si>
  <si>
    <t>Bimestre 1-2</t>
  </si>
  <si>
    <t>Bimestre 3-4</t>
  </si>
  <si>
    <t>Bimestre 5-6</t>
  </si>
  <si>
    <t>Bimestre 7-8</t>
  </si>
  <si>
    <t>Bimestre 9-10</t>
  </si>
  <si>
    <t>Bimestre 11-12</t>
  </si>
  <si>
    <t>Bimestre 13-14</t>
  </si>
  <si>
    <t>Bimestre 15-16</t>
  </si>
  <si>
    <t>Bimestre 16-17</t>
  </si>
  <si>
    <t>Bimestre 19-20</t>
  </si>
  <si>
    <t>Bimestre 21-22</t>
  </si>
  <si>
    <t>Bimestre 23-24</t>
  </si>
  <si>
    <t>Bimestre 25-26</t>
  </si>
  <si>
    <t>Bimestre 27-28</t>
  </si>
  <si>
    <t>Bimestre 29-30</t>
  </si>
  <si>
    <t>Bimestre 31-32</t>
  </si>
  <si>
    <t>Bimestre 33-34</t>
  </si>
  <si>
    <t>Bimestre 35-36</t>
  </si>
  <si>
    <t>GSSI</t>
  </si>
  <si>
    <t>OR6</t>
  </si>
  <si>
    <t>alto</t>
  </si>
  <si>
    <t>OR1 (Tecnologie: Metodologie e Tecniche e Algoritmi)</t>
  </si>
  <si>
    <t>Michele</t>
  </si>
  <si>
    <t>Flammini</t>
  </si>
  <si>
    <t>postdoc</t>
  </si>
  <si>
    <t>OR3</t>
  </si>
  <si>
    <t>OR1.1 Realtà Aumentata</t>
  </si>
  <si>
    <t>RI</t>
  </si>
  <si>
    <t>Salvatore Venticinque</t>
  </si>
  <si>
    <t>dottorando</t>
  </si>
  <si>
    <t>OR4</t>
  </si>
  <si>
    <t>OR1.1.1</t>
  </si>
  <si>
    <t>Modelli di rappresentazione e tecniche avanzate di ricostruzione siti e scenari 3D</t>
  </si>
  <si>
    <t>X</t>
  </si>
  <si>
    <t>OR5</t>
  </si>
  <si>
    <t>OR1.1.2</t>
  </si>
  <si>
    <t>Modelli di ottimizzazione per la selezione e presentazione di contenuti 3D semanticamente annotati e geolocalizzati</t>
  </si>
  <si>
    <t>Patrizio</t>
  </si>
  <si>
    <t>Pelliccione</t>
  </si>
  <si>
    <t>OR1.1.3</t>
  </si>
  <si>
    <t>Metodologie per la progettazione e fruizione di itinerari turistici in realtà aumentata</t>
  </si>
  <si>
    <t>OR7</t>
  </si>
  <si>
    <t>OR1.1.4</t>
  </si>
  <si>
    <t>Modelli e tecniche di fruizione da dispositivi mobile (smartphone)</t>
  </si>
  <si>
    <t>OR8</t>
  </si>
  <si>
    <t>OR1.1.5</t>
  </si>
  <si>
    <t>Modelli e tecniche di fruizione di contentuti da terminali avanzati (hololens)</t>
  </si>
  <si>
    <t>Maria Giovanna</t>
  </si>
  <si>
    <t>Brandano</t>
  </si>
  <si>
    <t>OR1.1.6</t>
  </si>
  <si>
    <t xml:space="preserve">Studio e messa a punto di tecniche di produzione e fruizione di video/audio mapping immersivo
</t>
  </si>
  <si>
    <t>Totale da decreto:</t>
  </si>
  <si>
    <t>OR1.1.7</t>
  </si>
  <si>
    <t xml:space="preserve">Principi, tecniche e metodologie di interazione mediante gesture e personalizzazione della user experience in ambienti immersivi trasportabili e riconfigurabili
</t>
  </si>
  <si>
    <t>Totale Predetto:</t>
  </si>
  <si>
    <t>OR1.1.8</t>
  </si>
  <si>
    <t>Tecniche per l’identificazione e la ricostruzione delle fasi storiche di edifici</t>
  </si>
  <si>
    <t>Gianlorenzo</t>
  </si>
  <si>
    <t>D'Angelo</t>
  </si>
  <si>
    <t>Scostamento Percentuale:</t>
  </si>
  <si>
    <t>OR1.2 Semantica</t>
  </si>
  <si>
    <t>Di Martino / Maisto / Nacchia</t>
  </si>
  <si>
    <t>OR1.2.1</t>
  </si>
  <si>
    <t>Annotazione semantica dei contenuti</t>
  </si>
  <si>
    <t>Paola</t>
  </si>
  <si>
    <t>Inverardi</t>
  </si>
  <si>
    <t>OR1.2.2</t>
  </si>
  <si>
    <t>Tecniche di profilazione utenti mediante semantica</t>
  </si>
  <si>
    <t>OR1.2.3</t>
  </si>
  <si>
    <t>Tecniche di inferenza</t>
  </si>
  <si>
    <t>OR1.2.4</t>
  </si>
  <si>
    <t>Tecniche di matchmaking</t>
  </si>
  <si>
    <t>Rikson</t>
  </si>
  <si>
    <t>Pereira</t>
  </si>
  <si>
    <t>OR1.2.5</t>
  </si>
  <si>
    <t>Definizione di linguaggi</t>
  </si>
  <si>
    <t>OR1.2.6</t>
  </si>
  <si>
    <t>Meta-Meta Datazione e wrapping semantico di standard di archiviazione</t>
  </si>
  <si>
    <t>OR 1.3 Sistemi di Profilazione utenti e sistemi di raccomandazione</t>
  </si>
  <si>
    <t>Emilio Di Giacomo</t>
  </si>
  <si>
    <t>Pierluigi</t>
  </si>
  <si>
    <t>Crescenzi</t>
  </si>
  <si>
    <t>OR1.3.1</t>
  </si>
  <si>
    <t xml:space="preserve">Tecniche di profilazione utenti mediante analisi dei contenuti testuali: Named Entity Recognition and Linking sentiment analysis </t>
  </si>
  <si>
    <t>OR1.3.2</t>
  </si>
  <si>
    <t>Tecniche di profilazione utenti mediante analisi ed apprendimento dei comportamenti</t>
  </si>
  <si>
    <t>OR1.3.3</t>
  </si>
  <si>
    <t>Tecniche per la classificazione automatica di Punti di Interesse (POI) in un sistema di raccomandazione</t>
  </si>
  <si>
    <t>Alkida</t>
  </si>
  <si>
    <t>Balliu</t>
  </si>
  <si>
    <t>OR1.3.4</t>
  </si>
  <si>
    <t>Algoritmi per il calcolo di percorsi turistici personalizzati in un sistema di raccomandazione</t>
  </si>
  <si>
    <t>OR1.3.5</t>
  </si>
  <si>
    <t>Modelli e tecniche di visual analytics per il turismo</t>
  </si>
  <si>
    <t>OR1.4 Storytelling automatizzato</t>
  </si>
  <si>
    <t>Francesco Moscato</t>
  </si>
  <si>
    <t>Dennis</t>
  </si>
  <si>
    <t>Olivetti</t>
  </si>
  <si>
    <t>OR1.4.1</t>
  </si>
  <si>
    <t xml:space="preserve">Definizione di un modello  formale Logico-Semantico  degli attori e dei contenuti di "storie" </t>
  </si>
  <si>
    <t>OR1.4.2</t>
  </si>
  <si>
    <t>Tecniche di matchmaking e di correlazione semantica tra contenuti per il supporto all'associazione dei contenuti alle componenti della storia</t>
  </si>
  <si>
    <t>OR1.4.3</t>
  </si>
  <si>
    <t>Metodi e tecniche di storytelling per la creazione automatica, dinamica ed adattativa di "storie" riguardanti beni culturali e materiale di archivio</t>
  </si>
  <si>
    <t>Leonardo</t>
  </si>
  <si>
    <t>Vargiu</t>
  </si>
  <si>
    <t>OR1.4.4</t>
  </si>
  <si>
    <t>Storytelling per la creazione dinamica ed adattativa dei percorsi di visita</t>
  </si>
  <si>
    <t>OR1.5 Archiviazione e Metadatazione</t>
  </si>
  <si>
    <t>OR1.5.1</t>
  </si>
  <si>
    <t xml:space="preserve">Una Architettura per una infrastruttura Cloud per l'archiviazione digitale e metadatazione di reperti di Archivi, Musei e Beni Culturali </t>
  </si>
  <si>
    <t>reclutare</t>
  </si>
  <si>
    <t>OR1.5.2</t>
  </si>
  <si>
    <t>Linguaggi e tecniche basati sulla semantica per l'integrazione e l'interoperabilità di standard di metadatazione eterogenei</t>
  </si>
  <si>
    <t>OR1.5.3</t>
  </si>
  <si>
    <t>Metadatazione con Standard Esistenti (LOD-LAM, ICAR, ICCU, MAG, Europeana...)</t>
  </si>
  <si>
    <t>OR1.5.4</t>
  </si>
  <si>
    <t>Specifica di un Modello di dati per l'archiviazione di informazioni semantiche</t>
  </si>
  <si>
    <t>OR1.6 Big Data, IoT per geoposizionamento, Semantic Wrapping</t>
  </si>
  <si>
    <t>Flammini / Iovino</t>
  </si>
  <si>
    <t>OR 1.6.1</t>
  </si>
  <si>
    <t>Progettazione di un'infrastruttura che integri CMS+SMR e IoT</t>
  </si>
  <si>
    <t>OR 1.6.2</t>
  </si>
  <si>
    <t>Design e progettazione di layer che integri Semantic technologies e content management systems esistenti</t>
  </si>
  <si>
    <t>OR 1.6.3</t>
  </si>
  <si>
    <t>Progettazione di una Iot Platform per phone detection (geoposizionamento utenti) e smart weather monitoring</t>
  </si>
  <si>
    <t>OR 1.6.4</t>
  </si>
  <si>
    <t>Progettazione integrazione di modulo di Geoposizonamento utenti su siti (RFID/NFC, QRCode, etc.)</t>
  </si>
  <si>
    <t>OR 1.6.5</t>
  </si>
  <si>
    <t>Valutazione e analisi strumenti per Analisi flussi turistici</t>
  </si>
  <si>
    <t>OR1.7 Tecniche di Accessibilità</t>
  </si>
  <si>
    <t>Paolo Prinetto</t>
  </si>
  <si>
    <t>OR 1.7.1</t>
  </si>
  <si>
    <t>Totem informativo per visitatori disabili</t>
  </si>
  <si>
    <t>OR 1.7.2</t>
  </si>
  <si>
    <t>Streaming verso protesi/impianto cocleare</t>
  </si>
  <si>
    <t>OR 1.7.3</t>
  </si>
  <si>
    <t>Stampa 3D per esplorazione tattile reperti</t>
  </si>
  <si>
    <t>OR 1.7.4</t>
  </si>
  <si>
    <t>QR code in rilievo per ciechi</t>
  </si>
  <si>
    <t>OR 1.7.5</t>
  </si>
  <si>
    <t>Audioguida personalizzata/semplificata</t>
  </si>
  <si>
    <t>OR 1.7.6</t>
  </si>
  <si>
    <t>Avatar LIS (Lingua dei segni Italiana)</t>
  </si>
  <si>
    <t>OR2 (Tecnologia: Sviluppo Sperimentale)</t>
  </si>
  <si>
    <t>OR2.1 Realtà Aumentata</t>
  </si>
  <si>
    <t>SS</t>
  </si>
  <si>
    <t>OR2.1.1</t>
  </si>
  <si>
    <t>Tecnologie per la gestione di oggetti e scenari 3D</t>
  </si>
  <si>
    <t>OR2.1.2</t>
  </si>
  <si>
    <t>Ricerca, selezione e gestione di  contenuti 3D semanticamente annotati e geolocalizzati</t>
  </si>
  <si>
    <t>OR2.1.3</t>
  </si>
  <si>
    <t>Tecnologie per la progettazione e fruizione di itinerari turistici in realtà aumentata</t>
  </si>
  <si>
    <t>OR2.1.4</t>
  </si>
  <si>
    <t>Applicazioni per la fruizione avanzata di itenari turisitici da dispositivi mobile (smartphone)</t>
  </si>
  <si>
    <t>OR2.1.5</t>
  </si>
  <si>
    <t>Tecnologie per la fruizione di contentuti avanzati e itinerari turistici da terminali avanzati (quali hololens)</t>
  </si>
  <si>
    <t>OR2.1.6</t>
  </si>
  <si>
    <t>Sviluppo di tecniche di produzione e fruizione di video/audio mapping immersivo</t>
  </si>
  <si>
    <t>OR2.1.7</t>
  </si>
  <si>
    <t xml:space="preserve">Implementazione di meccanismi di interazione mediante gesture e personalizzazione della user experience in ambienti immersivi trasportabili e riconfigurabili
</t>
  </si>
  <si>
    <t>OR2.2 Semantica</t>
  </si>
  <si>
    <t>OR2.2.1</t>
  </si>
  <si>
    <t>Tecnologie per  la produzione e la gestione di contenuti annotati</t>
  </si>
  <si>
    <t>OR2.2.2</t>
  </si>
  <si>
    <t>Sviluppo di un prototipo di profilazione utenti mediante semantica</t>
  </si>
  <si>
    <t>OR2.2.3</t>
  </si>
  <si>
    <t>OR2.2.4</t>
  </si>
  <si>
    <t>Sviluppo di un algoritmo di matchmaking</t>
  </si>
  <si>
    <t>OR2.2.5</t>
  </si>
  <si>
    <t>Definizione di Linguaggi</t>
  </si>
  <si>
    <t>OR2.2.6</t>
  </si>
  <si>
    <t xml:space="preserve">Tecnologie per Meta-Meta datazione ed il wrapping semantico di Standard di Archiviazione
</t>
  </si>
  <si>
    <t>OR 2.3 Sistemi di Profilazione utenti e sistemi di raccomandazione</t>
  </si>
  <si>
    <t>OR2.3.1</t>
  </si>
  <si>
    <t>Sviluppo di un prototipo di profilazione utenti mediante analisi dei contenuti testuali</t>
  </si>
  <si>
    <t>OR2.3.3</t>
  </si>
  <si>
    <t>Sviluppo di un prototipo di profilazione utenti mediante analisi ed apprendimento dei comportamenti</t>
  </si>
  <si>
    <t>OR2.3.4</t>
  </si>
  <si>
    <t>Sviluppo di un modulo per la classificazione automatica di Punti di Interesse (POI) in un sistema di raccomandazione</t>
  </si>
  <si>
    <t>OR2.3.5</t>
  </si>
  <si>
    <t>Implementazione di algoritmi per il calcolo di percorsi turistici personalizzati in un sistema di raccomandazione</t>
  </si>
  <si>
    <t>OR2.3.6</t>
  </si>
  <si>
    <t>Sviluppo di un sistema prototipale di visual analytics per il turismo</t>
  </si>
  <si>
    <t>OR2.4 Storytelling automatizzato</t>
  </si>
  <si>
    <t>OR2.4.1</t>
  </si>
  <si>
    <t>OR2.4.2</t>
  </si>
  <si>
    <t>Sistema di storytelling per la creazione automatica, dinamica ed adattativa di "storie" riguardanti beni culturali e materiale di archivio</t>
  </si>
  <si>
    <t>OR2.5 Archiviazione e Metadatazione</t>
  </si>
  <si>
    <t>OR2.5.1</t>
  </si>
  <si>
    <t xml:space="preserve">Realizzazione di una infrastruttura Cloud per l'archiviazione digitale e metadatazione di reperti di Archivi, Musei e Beni Culturali </t>
  </si>
  <si>
    <t>OR2.5.2</t>
  </si>
  <si>
    <t>Wrapper Semantici per Metadati</t>
  </si>
  <si>
    <t>OR2.6 Big Data, IoT per geoposizionamento, Semantic Wrapping</t>
  </si>
  <si>
    <t>OR 2.6.1</t>
  </si>
  <si>
    <t>Realizzazione di un'infrastruttura che integri CMS+SMR e IoT</t>
  </si>
  <si>
    <t>OR 2.6.2</t>
  </si>
  <si>
    <t>Implementazione Layer architetturale di arricchimento Semantic technologies a content management systems esistenti</t>
  </si>
  <si>
    <t>OR 2.6.3</t>
  </si>
  <si>
    <t>Sviluppo sperimentale di Iot Platform for phone detection (geoposizionamento utenti) e smart weather monitoring</t>
  </si>
  <si>
    <t>OR 2.6.4</t>
  </si>
  <si>
    <t>Realizzazione di modulo di Geoposizonamento utenti su siti (RFID/NFC, QRCode, etc.)</t>
  </si>
  <si>
    <t>OR 2.6.5</t>
  </si>
  <si>
    <t>Messa in servizio di strumenti per Analisi flussi turistici</t>
  </si>
  <si>
    <t>OR2.7 Tecniche di Accessibilità</t>
  </si>
  <si>
    <t>OR2.7.1</t>
  </si>
  <si>
    <t>OR2.7.2</t>
  </si>
  <si>
    <t>OR2.7.3</t>
  </si>
  <si>
    <t>OR2.7.4</t>
  </si>
  <si>
    <t>OR2.7.5</t>
  </si>
  <si>
    <t>OR2.7.6</t>
  </si>
  <si>
    <t>OR3 (Siti UNESCO: Caserta, San Leucio verso Carditello)</t>
  </si>
  <si>
    <t>OR 3.1 Descrizione delle ontologie di dominio</t>
  </si>
  <si>
    <t xml:space="preserve">OR 3.2 Metadatazione e Annotazione Semantica del Contenuto Archivistico legato ai Fondi dei Siti Borbonici
</t>
  </si>
  <si>
    <t xml:space="preserve">OR 3.3 Metadatazione di contenuti presenti sul web
</t>
  </si>
  <si>
    <t xml:space="preserve">OR 3.4 Definizione dei fili conduttori principali per lo story telling </t>
  </si>
  <si>
    <t>OR 3.5 Applicazione delle tecniche di Story-Telling ai Filli Conduttori</t>
  </si>
  <si>
    <t xml:space="preserve">OR 3.6 Pubblicazione del sistema di StoryTelling per le mostre sui siti borbonici
</t>
  </si>
  <si>
    <t>OR 3.7 Sperimentazione e Validazione dei risultati</t>
  </si>
  <si>
    <t>OR4 (Basilica di S. Angelo in Formis / Monte Pugliano/Norba</t>
  </si>
  <si>
    <t>OR 4.1 Mappatura e Scanning 3D nei siti pilota</t>
  </si>
  <si>
    <t>x</t>
  </si>
  <si>
    <t>OR 4.2 Annotazione semantica e georeferenziazione dei contenuti multimediali</t>
  </si>
  <si>
    <t>OR 4.3 Progettazione dei percorsi di  visita personalizzati e realizzazione degli scenari</t>
  </si>
  <si>
    <t>OR 4.4 Fruizione aumentata del sito attraverso terminali mobili</t>
  </si>
  <si>
    <t xml:space="preserve">OR 4.5 Fruizione aumentata del sito attraverso terminali speciali per la realtà aumentata </t>
  </si>
  <si>
    <t>OR 4.6 Sperimentazione e Validazione dei risultati</t>
  </si>
  <si>
    <t>OR5 (Vallo di Diano)</t>
  </si>
  <si>
    <t>OR 5.1 Studio documentale, annotazione, indicizzazione raccolta ed elaborazione del dato storico</t>
  </si>
  <si>
    <t>Aldo di Russo</t>
  </si>
  <si>
    <t>OR 5.2 Selezione del set di informazioni rilevanti sul piano dello storytelling orientate al territorio pilota. Costruzione dei moduli narrativi in base ai profili di utenza</t>
  </si>
  <si>
    <t>OR 5.3 Produzione dei moduli multimediali sulla base dello storytelling</t>
  </si>
  <si>
    <t>OR 5.4 Costruzione della piattaforma ove applicare tutte le tecnologie di delivery, profilazione utente e erogazione di contenuti multimediali.</t>
  </si>
  <si>
    <t>OR 5.5 Applicazione all’interno della piattaforma di gestione del pilota delle tecnologie di assistenza ai portatori di handicap con protesi cocleari.</t>
  </si>
  <si>
    <t>OR 5.6 Implementazione sul territorio e gestione logistica di quanto prodotto, raccolta dei dati per l’analisi e la retroazione. Sperimentazione e validazione dei risultati</t>
  </si>
  <si>
    <t>OR6 (Itinerari turistici Parco Nazionale Abruzzo)</t>
  </si>
  <si>
    <t>OR 6.1</t>
  </si>
  <si>
    <t>Istanziazione dell'infrastruttura integrante CMS+SMR e IoT nel caso pilota</t>
  </si>
  <si>
    <t>Ludovico Iovino</t>
  </si>
  <si>
    <t>OR 6.2</t>
  </si>
  <si>
    <t>Studio di fattibilità per integrazione del sistema per il calcolo dei percorsi turistici al caso Pilota dei Parchi Nazionali Abruzzesi implementato nel OR 1.3 nella piattaforma output del OR 1.6.1</t>
  </si>
  <si>
    <t>OR 6.3</t>
  </si>
  <si>
    <t xml:space="preserve">Integrazione sperimentale del Travel Planner sviluppato nel OR 1.3 nella piattaforma proposta per il caso pilota in OR 1.6.1
</t>
  </si>
  <si>
    <t>OR 6.4</t>
  </si>
  <si>
    <t xml:space="preserve">Predisposizione e Integrazione sistema output del OR 6.3  con le funzionalità dedicate al caso pilota dei parchi nazionali nel OR 6.5 </t>
  </si>
  <si>
    <t>OR 6.5</t>
  </si>
  <si>
    <t>Installazione e software tuning presso i punti di interesse  di sensoristica di rilevazione “Smartphone, cellular and hands-free mobile phone detection” e smart weather monitoring.</t>
  </si>
  <si>
    <t>OR 6.6</t>
  </si>
  <si>
    <t>Analisi e gestione mirata ed analisi dei flussi automatizzata nei parchi nazionali abruzzesi</t>
  </si>
  <si>
    <t>OR 6.7</t>
  </si>
  <si>
    <t>Integrazione del sistema di categorizzazione automatica di POI implementata nel OR 1.3</t>
  </si>
  <si>
    <t>OR 6.8</t>
  </si>
  <si>
    <t>Sperimentazione e Validazione dei risultati</t>
  </si>
  <si>
    <t>OR 6.9</t>
  </si>
  <si>
    <t>Sperimentazione tecniche di profilazione utenti mediante tecniche di analisi testuale implementata in OR 1.3</t>
  </si>
  <si>
    <t>OR7 (Itinerari turistici in Umbria)</t>
  </si>
  <si>
    <t>OR 7.1 Integrazione di un sistema di raccomandazione nel Portale Turismo della Regione Umbria</t>
  </si>
  <si>
    <t>OR 7.2 Validazione della classificazione dei POI dell'Umbria individuati dal sistema anche in riferimento a diversi insiemi di TOI</t>
  </si>
  <si>
    <t>OR 7.3 Tuning del sistema integrato nel portale</t>
  </si>
  <si>
    <t>OR 7.4 Fruizione del sistema di raccomandazione attraverso l'uso di terminali mobili</t>
  </si>
  <si>
    <t>OR 7.5 Fruizione dei percorsi personalizzati attraverso tecniche di realtà aumentata</t>
  </si>
  <si>
    <t>OR 7.6 Sperimentazione e Validazione dei risultati</t>
  </si>
  <si>
    <t>OR8 (Itinerari turistici in Puglia)</t>
  </si>
  <si>
    <t>OR8.1 Mappatura e scanning 3D nei siti pilota</t>
  </si>
  <si>
    <t>Mario Bochicchio</t>
  </si>
  <si>
    <t>OR8.2 Annotazione semantica dei contenuti multimediali per la personalizzazione della narrazione e della user experience</t>
  </si>
  <si>
    <t>OR8.3 Fruizione aumentata del sito attraverso terminali speciali per la realtà aumentata personali o di gruppo per ambienti virtuali immersivi</t>
  </si>
  <si>
    <t>OR8.4 Integrazione di sensori indossabili e smart tag a basso costo per la personalizzazione della user experience</t>
  </si>
  <si>
    <t>OR8.5 Sperimentazione e validazione dei risultati</t>
  </si>
  <si>
    <t>TOTALI</t>
  </si>
  <si>
    <t>Dettaglio delle Attrezzature Previsto</t>
  </si>
  <si>
    <t>Dettaglio delle Attrezzature Effettivo</t>
  </si>
  <si>
    <t>Dettaglio Consulenze e Servizi di ricerca Previsto</t>
  </si>
  <si>
    <t>Dettaglio Consulenze e Servizi di ricerca Effettivo</t>
  </si>
  <si>
    <t>Dettaglio Altri costi Previsto</t>
  </si>
  <si>
    <t>Dettaglio Altri costi Effettivo</t>
  </si>
  <si>
    <t xml:space="preserve">Attrezzatura acquistata </t>
  </si>
  <si>
    <t>Costo</t>
  </si>
  <si>
    <t>Voce di Budget</t>
  </si>
  <si>
    <t>Da Decreto</t>
  </si>
  <si>
    <t>Previsto</t>
  </si>
  <si>
    <t>Scostamento</t>
  </si>
  <si>
    <t>Effettuato</t>
  </si>
  <si>
    <t>Differenza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</si>
</sst>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_-&quot;€&quot;\ * #,##0.00_-;\-&quot;€&quot;\ * #,##0.00_-;_-&quot;€&quot;\ * &quot;-&quot;??_-;_-@"/>
    <numFmt numFmtId="166" formatCode="_-* #,##0.00_-;\-* #,##0.00_-;_-* &quot;-&quot;??_-;_-@"/>
    <numFmt numFmtId="167" formatCode="#,##0.00_ ;\-#,##0.00\ "/>
  </numFmts>
  <fonts count="18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color rgb="FF000000"/>
      <name val="'Arial'"/>
    </font>
    <font>
      <sz val="10"/>
      <color rgb="FF333333"/>
      <name val="Arial"/>
      <family val="2"/>
    </font>
    <font>
      <sz val="11"/>
      <color rgb="FF333333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4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434343"/>
        <bgColor rgb="FF434343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theme="9" tint="0.59999389629810485"/>
        <bgColor rgb="FFF9C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43434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rgb="FFB7B7B7"/>
      </patternFill>
    </fill>
    <fill>
      <patternFill patternType="solid">
        <fgColor theme="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2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1"/>
      </left>
      <right/>
      <top/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1" fillId="0" borderId="0" xfId="1"/>
    <xf numFmtId="0" fontId="2" fillId="0" borderId="2" xfId="1" applyFont="1" applyBorder="1"/>
    <xf numFmtId="0" fontId="2" fillId="0" borderId="0" xfId="1" applyFont="1" applyAlignment="1">
      <alignment horizontal="left"/>
    </xf>
    <xf numFmtId="0" fontId="1" fillId="0" borderId="3" xfId="1" applyBorder="1"/>
    <xf numFmtId="0" fontId="1" fillId="0" borderId="4" xfId="1" applyBorder="1"/>
    <xf numFmtId="0" fontId="2" fillId="7" borderId="0" xfId="1" applyFont="1" applyFill="1" applyAlignment="1">
      <alignment horizontal="center" textRotation="90"/>
    </xf>
    <xf numFmtId="0" fontId="1" fillId="9" borderId="4" xfId="1" applyFill="1" applyBorder="1"/>
    <xf numFmtId="0" fontId="2" fillId="8" borderId="4" xfId="1" applyFont="1" applyFill="1" applyBorder="1" applyAlignment="1">
      <alignment horizontal="center" textRotation="90"/>
    </xf>
    <xf numFmtId="0" fontId="2" fillId="0" borderId="0" xfId="1" applyFont="1" applyAlignment="1">
      <alignment horizontal="center"/>
    </xf>
    <xf numFmtId="0" fontId="8" fillId="0" borderId="0" xfId="1" applyFont="1"/>
    <xf numFmtId="0" fontId="4" fillId="0" borderId="0" xfId="1" applyFont="1"/>
    <xf numFmtId="165" fontId="9" fillId="10" borderId="7" xfId="1" applyNumberFormat="1" applyFont="1" applyFill="1" applyBorder="1" applyAlignment="1">
      <alignment horizontal="right"/>
    </xf>
    <xf numFmtId="0" fontId="2" fillId="11" borderId="11" xfId="1" applyFont="1" applyFill="1" applyBorder="1" applyAlignment="1">
      <alignment horizontal="left"/>
    </xf>
    <xf numFmtId="0" fontId="8" fillId="0" borderId="12" xfId="1" applyFont="1" applyBorder="1" applyAlignment="1">
      <alignment horizontal="center"/>
    </xf>
    <xf numFmtId="165" fontId="10" fillId="10" borderId="7" xfId="1" applyNumberFormat="1" applyFont="1" applyFill="1" applyBorder="1"/>
    <xf numFmtId="165" fontId="11" fillId="10" borderId="16" xfId="1" applyNumberFormat="1" applyFont="1" applyFill="1" applyBorder="1" applyAlignment="1">
      <alignment horizontal="right"/>
    </xf>
    <xf numFmtId="0" fontId="10" fillId="11" borderId="19" xfId="1" applyFont="1" applyFill="1" applyBorder="1"/>
    <xf numFmtId="165" fontId="10" fillId="11" borderId="20" xfId="1" applyNumberFormat="1" applyFont="1" applyFill="1" applyBorder="1"/>
    <xf numFmtId="0" fontId="9" fillId="0" borderId="19" xfId="1" applyFont="1" applyBorder="1" applyAlignment="1">
      <alignment horizontal="center" wrapText="1"/>
    </xf>
    <xf numFmtId="0" fontId="9" fillId="0" borderId="20" xfId="1" applyFont="1" applyBorder="1" applyAlignment="1">
      <alignment horizontal="center" wrapText="1"/>
    </xf>
    <xf numFmtId="0" fontId="10" fillId="0" borderId="19" xfId="1" applyFont="1" applyBorder="1"/>
    <xf numFmtId="0" fontId="10" fillId="0" borderId="20" xfId="1" applyFont="1" applyBorder="1"/>
    <xf numFmtId="0" fontId="10" fillId="0" borderId="17" xfId="1" applyFont="1" applyBorder="1"/>
    <xf numFmtId="0" fontId="10" fillId="0" borderId="0" xfId="1" applyFont="1"/>
    <xf numFmtId="165" fontId="10" fillId="11" borderId="19" xfId="1" applyNumberFormat="1" applyFont="1" applyFill="1" applyBorder="1"/>
    <xf numFmtId="0" fontId="10" fillId="11" borderId="20" xfId="1" applyFont="1" applyFill="1" applyBorder="1"/>
    <xf numFmtId="166" fontId="10" fillId="0" borderId="0" xfId="1" applyNumberFormat="1" applyFont="1"/>
    <xf numFmtId="10" fontId="10" fillId="0" borderId="0" xfId="1" applyNumberFormat="1" applyFont="1"/>
    <xf numFmtId="0" fontId="12" fillId="0" borderId="0" xfId="1" applyFont="1"/>
    <xf numFmtId="10" fontId="10" fillId="0" borderId="16" xfId="1" applyNumberFormat="1" applyFont="1" applyBorder="1"/>
    <xf numFmtId="166" fontId="11" fillId="0" borderId="16" xfId="1" applyNumberFormat="1" applyFont="1" applyBorder="1" applyAlignment="1">
      <alignment horizontal="right"/>
    </xf>
    <xf numFmtId="0" fontId="9" fillId="0" borderId="23" xfId="1" applyFont="1" applyBorder="1"/>
    <xf numFmtId="10" fontId="13" fillId="0" borderId="0" xfId="1" applyNumberFormat="1" applyFont="1" applyAlignment="1">
      <alignment horizontal="right"/>
    </xf>
    <xf numFmtId="9" fontId="11" fillId="0" borderId="20" xfId="1" applyNumberFormat="1" applyFont="1" applyBorder="1" applyAlignment="1">
      <alignment horizontal="right"/>
    </xf>
    <xf numFmtId="167" fontId="13" fillId="0" borderId="20" xfId="1" applyNumberFormat="1" applyFont="1" applyBorder="1" applyAlignment="1">
      <alignment horizontal="right"/>
    </xf>
    <xf numFmtId="0" fontId="14" fillId="0" borderId="24" xfId="1" applyFont="1" applyBorder="1"/>
    <xf numFmtId="166" fontId="13" fillId="0" borderId="20" xfId="1" applyNumberFormat="1" applyFont="1" applyBorder="1" applyAlignment="1">
      <alignment horizontal="right"/>
    </xf>
    <xf numFmtId="0" fontId="14" fillId="0" borderId="24" xfId="1" applyFont="1" applyBorder="1" applyAlignment="1">
      <alignment wrapText="1"/>
    </xf>
    <xf numFmtId="9" fontId="10" fillId="0" borderId="0" xfId="1" applyNumberFormat="1" applyFont="1"/>
    <xf numFmtId="165" fontId="13" fillId="0" borderId="20" xfId="1" applyNumberFormat="1" applyFont="1" applyBorder="1" applyAlignment="1">
      <alignment horizontal="right"/>
    </xf>
    <xf numFmtId="2" fontId="10" fillId="0" borderId="20" xfId="1" applyNumberFormat="1" applyFont="1" applyBorder="1"/>
    <xf numFmtId="2" fontId="13" fillId="0" borderId="0" xfId="1" applyNumberFormat="1" applyFont="1" applyAlignment="1">
      <alignment horizontal="right"/>
    </xf>
    <xf numFmtId="167" fontId="13" fillId="11" borderId="20" xfId="1" applyNumberFormat="1" applyFont="1" applyFill="1" applyBorder="1" applyAlignment="1">
      <alignment horizontal="right"/>
    </xf>
    <xf numFmtId="0" fontId="11" fillId="0" borderId="0" xfId="1" applyFont="1" applyAlignment="1">
      <alignment horizontal="center"/>
    </xf>
    <xf numFmtId="0" fontId="10" fillId="0" borderId="25" xfId="1" applyFont="1" applyBorder="1"/>
    <xf numFmtId="0" fontId="10" fillId="0" borderId="14" xfId="1" applyFont="1" applyBorder="1"/>
    <xf numFmtId="0" fontId="1" fillId="0" borderId="28" xfId="1" applyBorder="1"/>
    <xf numFmtId="0" fontId="1" fillId="0" borderId="29" xfId="1" applyBorder="1"/>
    <xf numFmtId="0" fontId="4" fillId="12" borderId="30" xfId="1" applyFont="1" applyFill="1" applyBorder="1" applyAlignment="1">
      <alignment wrapText="1"/>
    </xf>
    <xf numFmtId="0" fontId="4" fillId="12" borderId="31" xfId="1" applyFont="1" applyFill="1" applyBorder="1" applyAlignment="1">
      <alignment wrapText="1"/>
    </xf>
    <xf numFmtId="0" fontId="2" fillId="0" borderId="32" xfId="1" applyFont="1" applyBorder="1"/>
    <xf numFmtId="0" fontId="1" fillId="0" borderId="32" xfId="1" applyBorder="1"/>
    <xf numFmtId="0" fontId="2" fillId="5" borderId="32" xfId="1" applyFont="1" applyFill="1" applyBorder="1"/>
    <xf numFmtId="0" fontId="2" fillId="0" borderId="32" xfId="1" applyFont="1" applyBorder="1" applyAlignment="1">
      <alignment horizontal="center"/>
    </xf>
    <xf numFmtId="0" fontId="2" fillId="3" borderId="32" xfId="1" applyFont="1" applyFill="1" applyBorder="1" applyAlignment="1">
      <alignment horizontal="center"/>
    </xf>
    <xf numFmtId="0" fontId="4" fillId="5" borderId="32" xfId="1" applyFont="1" applyFill="1" applyBorder="1"/>
    <xf numFmtId="0" fontId="3" fillId="7" borderId="32" xfId="1" applyFont="1" applyFill="1" applyBorder="1" applyAlignment="1">
      <alignment horizontal="left"/>
    </xf>
    <xf numFmtId="0" fontId="3" fillId="7" borderId="32" xfId="1" applyFont="1" applyFill="1" applyBorder="1" applyAlignment="1">
      <alignment horizontal="center"/>
    </xf>
    <xf numFmtId="0" fontId="2" fillId="7" borderId="32" xfId="1" applyFont="1" applyFill="1" applyBorder="1" applyAlignment="1">
      <alignment horizontal="left"/>
    </xf>
    <xf numFmtId="0" fontId="3" fillId="7" borderId="32" xfId="1" applyFont="1" applyFill="1" applyBorder="1"/>
    <xf numFmtId="0" fontId="2" fillId="7" borderId="32" xfId="1" applyFont="1" applyFill="1" applyBorder="1" applyAlignment="1">
      <alignment horizontal="center" textRotation="90"/>
    </xf>
    <xf numFmtId="0" fontId="2" fillId="3" borderId="32" xfId="1" applyFont="1" applyFill="1" applyBorder="1" applyAlignment="1">
      <alignment horizontal="center" textRotation="90"/>
    </xf>
    <xf numFmtId="0" fontId="2" fillId="2" borderId="32" xfId="1" applyFont="1" applyFill="1" applyBorder="1"/>
    <xf numFmtId="0" fontId="2" fillId="2" borderId="32" xfId="1" applyFont="1" applyFill="1" applyBorder="1" applyAlignment="1">
      <alignment horizontal="left"/>
    </xf>
    <xf numFmtId="0" fontId="2" fillId="3" borderId="32" xfId="1" applyFont="1" applyFill="1" applyBorder="1"/>
    <xf numFmtId="164" fontId="2" fillId="2" borderId="32" xfId="1" applyNumberFormat="1" applyFont="1" applyFill="1" applyBorder="1"/>
    <xf numFmtId="164" fontId="1" fillId="0" borderId="32" xfId="1" applyNumberFormat="1" applyBorder="1"/>
    <xf numFmtId="0" fontId="2" fillId="0" borderId="32" xfId="1" applyFont="1" applyBorder="1" applyAlignment="1">
      <alignment horizontal="left"/>
    </xf>
    <xf numFmtId="0" fontId="3" fillId="0" borderId="32" xfId="1" applyFont="1" applyBorder="1"/>
    <xf numFmtId="0" fontId="3" fillId="0" borderId="32" xfId="1" applyFont="1" applyBorder="1" applyAlignment="1">
      <alignment horizontal="left"/>
    </xf>
    <xf numFmtId="0" fontId="2" fillId="6" borderId="32" xfId="1" applyFont="1" applyFill="1" applyBorder="1"/>
    <xf numFmtId="0" fontId="2" fillId="6" borderId="32" xfId="1" applyFont="1" applyFill="1" applyBorder="1" applyAlignment="1">
      <alignment horizontal="left"/>
    </xf>
    <xf numFmtId="0" fontId="3" fillId="6" borderId="32" xfId="1" applyFont="1" applyFill="1" applyBorder="1"/>
    <xf numFmtId="49" fontId="2" fillId="6" borderId="32" xfId="1" applyNumberFormat="1" applyFont="1" applyFill="1" applyBorder="1" applyAlignment="1">
      <alignment horizontal="left"/>
    </xf>
    <xf numFmtId="0" fontId="7" fillId="6" borderId="32" xfId="1" applyFont="1" applyFill="1" applyBorder="1" applyAlignment="1">
      <alignment horizontal="left"/>
    </xf>
    <xf numFmtId="0" fontId="4" fillId="2" borderId="32" xfId="1" applyFont="1" applyFill="1" applyBorder="1"/>
    <xf numFmtId="0" fontId="1" fillId="0" borderId="32" xfId="1" applyBorder="1" applyAlignment="1">
      <alignment horizontal="left"/>
    </xf>
    <xf numFmtId="0" fontId="3" fillId="2" borderId="32" xfId="1" applyFont="1" applyFill="1" applyBorder="1"/>
    <xf numFmtId="0" fontId="6" fillId="6" borderId="32" xfId="1" applyFont="1" applyFill="1" applyBorder="1" applyAlignment="1">
      <alignment horizontal="left"/>
    </xf>
    <xf numFmtId="0" fontId="6" fillId="0" borderId="32" xfId="1" applyFont="1" applyBorder="1"/>
    <xf numFmtId="0" fontId="5" fillId="0" borderId="32" xfId="1" applyFont="1" applyBorder="1"/>
    <xf numFmtId="0" fontId="3" fillId="4" borderId="32" xfId="1" applyFont="1" applyFill="1" applyBorder="1" applyAlignment="1">
      <alignment horizontal="left"/>
    </xf>
    <xf numFmtId="0" fontId="2" fillId="4" borderId="32" xfId="1" applyFont="1" applyFill="1" applyBorder="1"/>
    <xf numFmtId="0" fontId="2" fillId="4" borderId="32" xfId="1" applyFont="1" applyFill="1" applyBorder="1" applyAlignment="1">
      <alignment horizontal="left"/>
    </xf>
    <xf numFmtId="164" fontId="2" fillId="4" borderId="32" xfId="1" applyNumberFormat="1" applyFont="1" applyFill="1" applyBorder="1"/>
    <xf numFmtId="164" fontId="3" fillId="2" borderId="32" xfId="1" applyNumberFormat="1" applyFont="1" applyFill="1" applyBorder="1"/>
    <xf numFmtId="0" fontId="4" fillId="4" borderId="32" xfId="1" applyFont="1" applyFill="1" applyBorder="1"/>
    <xf numFmtId="0" fontId="2" fillId="8" borderId="34" xfId="1" applyFont="1" applyFill="1" applyBorder="1" applyAlignment="1">
      <alignment horizontal="center" textRotation="90"/>
    </xf>
    <xf numFmtId="0" fontId="1" fillId="14" borderId="0" xfId="1" applyFill="1"/>
    <xf numFmtId="0" fontId="1" fillId="0" borderId="35" xfId="1" applyBorder="1"/>
    <xf numFmtId="0" fontId="1" fillId="0" borderId="36" xfId="1" applyBorder="1"/>
    <xf numFmtId="0" fontId="1" fillId="0" borderId="37" xfId="1" applyBorder="1"/>
    <xf numFmtId="10" fontId="1" fillId="0" borderId="0" xfId="1" applyNumberFormat="1"/>
    <xf numFmtId="0" fontId="1" fillId="0" borderId="40" xfId="1" applyBorder="1"/>
    <xf numFmtId="0" fontId="1" fillId="0" borderId="41" xfId="1" applyBorder="1" applyAlignment="1">
      <alignment horizontal="center"/>
    </xf>
    <xf numFmtId="10" fontId="1" fillId="0" borderId="43" xfId="1" applyNumberFormat="1" applyBorder="1"/>
    <xf numFmtId="0" fontId="1" fillId="0" borderId="45" xfId="1" applyBorder="1" applyAlignment="1">
      <alignment horizontal="center"/>
    </xf>
    <xf numFmtId="0" fontId="1" fillId="0" borderId="44" xfId="1" applyBorder="1"/>
    <xf numFmtId="0" fontId="1" fillId="0" borderId="46" xfId="1" applyBorder="1" applyAlignment="1">
      <alignment horizontal="center"/>
    </xf>
    <xf numFmtId="0" fontId="1" fillId="0" borderId="42" xfId="1" applyBorder="1" applyAlignment="1">
      <alignment horizontal="center"/>
    </xf>
    <xf numFmtId="0" fontId="1" fillId="0" borderId="39" xfId="1" applyBorder="1"/>
    <xf numFmtId="0" fontId="2" fillId="15" borderId="1" xfId="0" applyFont="1" applyFill="1" applyBorder="1" applyAlignment="1">
      <alignment horizontal="center" textRotation="90"/>
    </xf>
    <xf numFmtId="0" fontId="2" fillId="2" borderId="0" xfId="0" applyFont="1" applyFill="1"/>
    <xf numFmtId="0" fontId="3" fillId="4" borderId="47" xfId="0" applyFont="1" applyFill="1" applyBorder="1"/>
    <xf numFmtId="0" fontId="4" fillId="0" borderId="0" xfId="0" applyFont="1" applyAlignment="1">
      <alignment wrapText="1"/>
    </xf>
    <xf numFmtId="0" fontId="2" fillId="6" borderId="0" xfId="0" applyFont="1" applyFill="1"/>
    <xf numFmtId="0" fontId="2" fillId="0" borderId="0" xfId="0" applyFont="1"/>
    <xf numFmtId="0" fontId="13" fillId="11" borderId="20" xfId="1" applyFont="1" applyFill="1" applyBorder="1" applyAlignment="1">
      <alignment horizontal="right"/>
    </xf>
    <xf numFmtId="0" fontId="2" fillId="7" borderId="6" xfId="1" applyFont="1" applyFill="1" applyBorder="1" applyAlignment="1">
      <alignment horizontal="center" textRotation="90"/>
    </xf>
    <xf numFmtId="0" fontId="2" fillId="7" borderId="38" xfId="1" applyFont="1" applyFill="1" applyBorder="1" applyAlignment="1">
      <alignment horizontal="center" textRotation="90"/>
    </xf>
    <xf numFmtId="0" fontId="2" fillId="7" borderId="33" xfId="1" applyFont="1" applyFill="1" applyBorder="1" applyAlignment="1">
      <alignment horizontal="center" textRotation="90"/>
    </xf>
    <xf numFmtId="0" fontId="2" fillId="8" borderId="32" xfId="1" applyFont="1" applyFill="1" applyBorder="1" applyAlignment="1">
      <alignment horizontal="center" textRotation="90"/>
    </xf>
    <xf numFmtId="0" fontId="3" fillId="7" borderId="32" xfId="1" applyFont="1" applyFill="1" applyBorder="1" applyAlignment="1">
      <alignment horizontal="center" textRotation="90"/>
    </xf>
    <xf numFmtId="0" fontId="3" fillId="7" borderId="48" xfId="1" applyFont="1" applyFill="1" applyBorder="1" applyAlignment="1">
      <alignment horizontal="center" textRotation="90"/>
    </xf>
    <xf numFmtId="0" fontId="2" fillId="8" borderId="5" xfId="1" applyFont="1" applyFill="1" applyBorder="1" applyAlignment="1">
      <alignment horizontal="center" textRotation="90"/>
    </xf>
    <xf numFmtId="0" fontId="2" fillId="8" borderId="39" xfId="1" applyFont="1" applyFill="1" applyBorder="1" applyAlignment="1">
      <alignment horizontal="center" textRotation="90"/>
    </xf>
    <xf numFmtId="0" fontId="1" fillId="13" borderId="39" xfId="1" applyFill="1" applyBorder="1"/>
    <xf numFmtId="0" fontId="2" fillId="0" borderId="49" xfId="1" applyFont="1" applyBorder="1" applyAlignment="1">
      <alignment horizontal="center"/>
    </xf>
    <xf numFmtId="0" fontId="1" fillId="0" borderId="49" xfId="1" applyBorder="1"/>
    <xf numFmtId="0" fontId="2" fillId="0" borderId="50" xfId="1" applyFont="1" applyBorder="1"/>
    <xf numFmtId="0" fontId="2" fillId="0" borderId="51" xfId="1" applyFont="1" applyBorder="1"/>
    <xf numFmtId="0" fontId="2" fillId="0" borderId="51" xfId="1" applyFont="1" applyBorder="1" applyAlignment="1">
      <alignment horizontal="center"/>
    </xf>
    <xf numFmtId="0" fontId="1" fillId="0" borderId="44" xfId="1" applyBorder="1" applyAlignment="1">
      <alignment horizontal="center"/>
    </xf>
    <xf numFmtId="0" fontId="1" fillId="6" borderId="32" xfId="1" applyFill="1" applyBorder="1"/>
    <xf numFmtId="0" fontId="2" fillId="16" borderId="0" xfId="0" applyFont="1" applyFill="1"/>
    <xf numFmtId="0" fontId="15" fillId="0" borderId="0" xfId="1" applyFont="1"/>
    <xf numFmtId="2" fontId="0" fillId="0" borderId="39" xfId="0" applyNumberFormat="1" applyBorder="1"/>
    <xf numFmtId="10" fontId="0" fillId="0" borderId="39" xfId="0" applyNumberFormat="1" applyBorder="1"/>
    <xf numFmtId="0" fontId="0" fillId="0" borderId="39" xfId="0" applyBorder="1"/>
    <xf numFmtId="0" fontId="0" fillId="19" borderId="39" xfId="0" applyFill="1" applyBorder="1"/>
    <xf numFmtId="10" fontId="0" fillId="0" borderId="0" xfId="0" applyNumberFormat="1"/>
    <xf numFmtId="0" fontId="9" fillId="0" borderId="22" xfId="1" applyFont="1" applyBorder="1" applyAlignment="1">
      <alignment horizontal="center" wrapText="1"/>
    </xf>
    <xf numFmtId="0" fontId="11" fillId="0" borderId="14" xfId="1" applyFont="1" applyBorder="1" applyAlignment="1">
      <alignment horizontal="center"/>
    </xf>
    <xf numFmtId="0" fontId="9" fillId="0" borderId="21" xfId="1" applyFont="1" applyBorder="1" applyAlignment="1">
      <alignment horizontal="center" wrapText="1"/>
    </xf>
    <xf numFmtId="0" fontId="9" fillId="10" borderId="18" xfId="1" applyFont="1" applyFill="1" applyBorder="1" applyAlignment="1">
      <alignment horizontal="right"/>
    </xf>
    <xf numFmtId="0" fontId="8" fillId="0" borderId="10" xfId="1" applyFont="1" applyBorder="1" applyAlignment="1">
      <alignment horizontal="right"/>
    </xf>
    <xf numFmtId="0" fontId="8" fillId="0" borderId="15" xfId="1" applyFont="1" applyBorder="1" applyAlignment="1">
      <alignment horizontal="left"/>
    </xf>
    <xf numFmtId="0" fontId="8" fillId="0" borderId="0" xfId="1" applyFont="1" applyAlignment="1">
      <alignment horizontal="left"/>
    </xf>
    <xf numFmtId="0" fontId="17" fillId="20" borderId="0" xfId="1" applyFont="1" applyFill="1" applyAlignment="1">
      <alignment horizontal="center"/>
    </xf>
    <xf numFmtId="0" fontId="16" fillId="17" borderId="0" xfId="1" applyFont="1" applyFill="1" applyAlignment="1">
      <alignment horizontal="center"/>
    </xf>
    <xf numFmtId="0" fontId="16" fillId="18" borderId="0" xfId="1" applyFont="1" applyFill="1" applyAlignment="1">
      <alignment horizontal="center"/>
    </xf>
    <xf numFmtId="0" fontId="11" fillId="0" borderId="27" xfId="1" applyFont="1" applyBorder="1" applyAlignment="1"/>
    <xf numFmtId="0" fontId="2" fillId="0" borderId="13" xfId="1" applyFont="1" applyBorder="1" applyAlignment="1"/>
    <xf numFmtId="0" fontId="2" fillId="0" borderId="26" xfId="1" applyFont="1" applyBorder="1" applyAlignment="1"/>
    <xf numFmtId="0" fontId="11" fillId="0" borderId="22" xfId="1" applyFont="1" applyBorder="1" applyAlignment="1"/>
    <xf numFmtId="0" fontId="2" fillId="0" borderId="19" xfId="1" applyFont="1" applyBorder="1" applyAlignment="1"/>
    <xf numFmtId="0" fontId="1" fillId="0" borderId="0" xfId="1" applyAlignment="1"/>
    <xf numFmtId="0" fontId="2" fillId="0" borderId="20" xfId="1" applyFont="1" applyBorder="1" applyAlignment="1"/>
    <xf numFmtId="0" fontId="2" fillId="0" borderId="17" xfId="1" applyFont="1" applyBorder="1" applyAlignment="1"/>
    <xf numFmtId="0" fontId="2" fillId="0" borderId="7" xfId="1" applyFont="1" applyBorder="1" applyAlignment="1"/>
    <xf numFmtId="0" fontId="2" fillId="0" borderId="21" xfId="1" applyFont="1" applyBorder="1" applyAlignment="1"/>
    <xf numFmtId="0" fontId="2" fillId="0" borderId="14" xfId="1" applyFont="1" applyBorder="1" applyAlignment="1"/>
    <xf numFmtId="0" fontId="2" fillId="0" borderId="9" xfId="1" applyFont="1" applyBorder="1" applyAlignment="1"/>
    <xf numFmtId="0" fontId="2" fillId="0" borderId="8" xfId="1" applyFont="1" applyBorder="1" applyAlignment="1"/>
  </cellXfs>
  <cellStyles count="2">
    <cellStyle name="Normale" xfId="0" builtinId="0"/>
    <cellStyle name="Normale 2" xfId="1" xr:uid="{E0B1DE3A-FD6D-4DB8-9D7C-B1675B0325B5}"/>
  </cellStyles>
  <dxfs count="123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83339A-37BB-4112-A80B-1772CB270970}" name="Tabella12058111931" displayName="Tabella12058111931" ref="B3:X103" totalsRowShown="0">
  <autoFilter ref="B3:X103" xr:uid="{F283339A-37BB-4112-A80B-1772CB270970}"/>
  <tableColumns count="23">
    <tableColumn id="1" xr3:uid="{BAED0264-2D59-4D9F-A0F3-E7C757D5BA51}" name="Nome" dataDxfId="64"/>
    <tableColumn id="2" xr3:uid="{426E42D8-38B2-48A9-9952-AED2E357567A}" name="Cognome" dataDxfId="63"/>
    <tableColumn id="3" xr3:uid="{F80C8F0D-1513-4179-A23E-6674F5E070BA}" name="Ruolo" dataDxfId="62"/>
    <tableColumn id="4" xr3:uid="{65F6E26C-2818-4E6C-A559-1ABD81DE548E}" name="OR" dataDxfId="61"/>
    <tableColumn id="5" xr3:uid="{34BFE81D-54B3-43BB-9C81-1CC3955D80A1}" name="Quadrimestre nov22-feb23" dataDxfId="60"/>
    <tableColumn id="6" xr3:uid="{7592C6D3-CED4-46DB-A7E2-5CE170DE0CD2}" name="Quadrimestre mar23-giu23" dataDxfId="59"/>
    <tableColumn id="7" xr3:uid="{A19355D4-3EC9-453A-B7EC-38D9AF7CF158}" name="Quadrimestre lug23-ott23" dataDxfId="58"/>
    <tableColumn id="8" xr3:uid="{861280F1-7CFC-4B11-9109-421785A4CB86}" name="Quadrimestre nov23-feb24" dataDxfId="57"/>
    <tableColumn id="9" xr3:uid="{7CCD944A-BA5E-4F73-B7C0-7C8970E4059E}" name="Quadrimestre mar24-giu24" dataDxfId="56"/>
    <tableColumn id="12" xr3:uid="{37AD3CC0-97C8-4D0F-B5F3-CDF998497FB8}" name="Quadrimestre lug24-ott24" dataDxfId="55" dataCellStyle="Normale 2"/>
    <tableColumn id="16" xr3:uid="{BCE6B2B4-A07A-48E8-B3D5-D32DAE89A432}" name="Quadrimestre nov24-feb25" dataDxfId="54" dataCellStyle="Normale 2"/>
    <tableColumn id="15" xr3:uid="{5148E090-15B0-4746-B8E7-29EAE5D89047}" name="Quadrimestre mar25-giu25" dataDxfId="53" dataCellStyle="Normale 2"/>
    <tableColumn id="14" xr3:uid="{695E0DA3-B1A3-4F33-AC0C-2413DD252115}" name="Quadrimestre lug25-ott25" dataDxfId="52" dataCellStyle="Normale 2"/>
    <tableColumn id="18" xr3:uid="{1E479992-58BE-4CB6-839C-D2991EA5F3F2}" name="Costo Quadrimestre 1-42" dataDxfId="51">
      <calculatedColumnFormula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calculatedColumnFormula>
    </tableColumn>
    <tableColumn id="19" xr3:uid="{9EC7EB6E-7242-4B2F-9C00-D55528144FCA}" name="Costo Quadrimestre 1-43" dataDxfId="50">
      <calculatedColumnFormula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calculatedColumnFormula>
    </tableColumn>
    <tableColumn id="20" xr3:uid="{44684C57-B5EB-4394-B311-3AD133361BE1}" name="Costo Quadrimestre 1-44" dataDxfId="49">
      <calculatedColumnFormula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calculatedColumnFormula>
    </tableColumn>
    <tableColumn id="21" xr3:uid="{7C597341-6441-4170-A1AB-5A954B4905B4}" name="Costo Quadrimestre 1-45" dataDxfId="48">
      <calculatedColumnFormula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calculatedColumnFormula>
    </tableColumn>
    <tableColumn id="22" xr3:uid="{7DE46C6C-E558-4060-84DD-A721010E581C}" name="Costo Quadrimestre 1-46" dataDxfId="47">
      <calculatedColumnFormula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calculatedColumnFormula>
    </tableColumn>
    <tableColumn id="10" xr3:uid="{1F8E0E8B-C39B-4CF5-9A63-9AC6329E072A}" name="Costo Quadrimestre 1-47" dataDxfId="46">
      <calculatedColumnFormula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calculatedColumnFormula>
    </tableColumn>
    <tableColumn id="17" xr3:uid="{453908A0-ED1C-40F5-B0E4-D99A29D765AB}" name="Costo Quadrimestre 1-48" dataDxfId="45" dataCellStyle="Normale 2">
      <calculatedColumnFormula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calculatedColumnFormula>
    </tableColumn>
    <tableColumn id="23" xr3:uid="{5618C128-AC23-4999-B283-555D2CABB6B5}" name="Costo Quadrimestre 1-49" dataDxfId="44" dataCellStyle="Normale 2">
      <calculatedColumnFormula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calculatedColumnFormula>
    </tableColumn>
    <tableColumn id="24" xr3:uid="{50CE11B9-0289-4D8E-AB7F-D2005B0D9E06}" name="Costo Quadrimestre 1-50" dataDxfId="43" dataCellStyle="Normale 2">
      <calculatedColumnFormula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calculatedColumnFormula>
    </tableColumn>
    <tableColumn id="11" xr3:uid="{C8347CA5-221D-447A-B123-518EA0A78F9E}" name="Totale" dataDxfId="42">
      <calculatedColumnFormula>SUM(Tabella12058111931[[#This Row],[Quadrimestre nov22-feb23]:[Quadrimestre lug25-ott25]])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1E3A25B-8831-486A-9E69-85F7181977E2}" name="Tabella174638" displayName="Tabella174638" ref="B4:E9" totalsRowShown="0">
  <autoFilter ref="B4:E9" xr:uid="{F6610892-E656-40E6-A1E5-19F93CAA2D0A}"/>
  <tableColumns count="4">
    <tableColumn id="1" xr3:uid="{F199DCD9-03DF-474A-B88E-305BF711D068}" name="Voce di Budget" dataDxfId="7"/>
    <tableColumn id="2" xr3:uid="{7C4F4418-964A-4C86-82C1-C5FB81A64887}" name="Da Decreto" dataDxfId="6">
      <calculatedColumnFormula>GSSI!B5</calculatedColumnFormula>
    </tableColumn>
    <tableColumn id="3" xr3:uid="{823A8D40-2317-4E9B-B7BD-73F31289EB41}" name="Previsto" dataDxfId="5">
      <calculatedColumnFormula>C25</calculatedColumnFormula>
    </tableColumn>
    <tableColumn id="4" xr3:uid="{7FABAA3C-2EB4-412D-9B00-43C8A07EFEE9}" name="Scostamento" dataDxfId="4">
      <calculatedColumnFormula>IFERROR(-(Tabella174638[[#This Row],[Da Decreto]]-Tabella174638[[#This Row],[Previsto]])/Tabella174638[[#This Row],[Da Decreto]],IF(Tabella174638[[#This Row],[Previsto]]=0,0,1))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9CCED3-2818-401E-AA2A-F15DB5FBF522}" name="Tabella17374739" displayName="Tabella17374739" ref="B14:E19" totalsRowShown="0">
  <autoFilter ref="B14:E19" xr:uid="{E6059A3A-3394-4ED9-BA74-A0E284EE8F7C}"/>
  <tableColumns count="4">
    <tableColumn id="1" xr3:uid="{F85BAE5E-5036-4C95-BF93-CE2028AAC908}" name="Voce di Budget" dataDxfId="3"/>
    <tableColumn id="2" xr3:uid="{5856C4CD-E8CC-4809-87CB-88495527D828}" name="Da Decreto" dataDxfId="2">
      <calculatedColumnFormula>GSSI!B5</calculatedColumnFormula>
    </tableColumn>
    <tableColumn id="3" xr3:uid="{54D35503-DA63-4905-B867-ADC1A3AF346F}" name="Effettuato" dataDxfId="1">
      <calculatedColumnFormula>D25</calculatedColumnFormula>
    </tableColumn>
    <tableColumn id="4" xr3:uid="{2D8A7BFB-F424-4140-9207-5615D9635DEF}" name="Scostamento" dataDxfId="0">
      <calculatedColumnFormula>IFERROR(-(Tabella17374739[[#This Row],[Da Decreto]]-Tabella17374739[[#This Row],[Effettuato]])/Tabella17374739[[#This Row],[Da Decreto]],IF(Tabella17374739[[#This Row],[Effettuato]]=0,0,1))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722887-DCFC-443E-B4D8-C878A63FA7E7}" name="Tabella32269122032" displayName="Tabella32269122032" ref="AL4:BG12" totalsRowShown="0">
  <autoFilter ref="AL4:BG12" xr:uid="{9E722887-DCFC-443E-B4D8-C878A63FA7E7}"/>
  <tableColumns count="22">
    <tableColumn id="1" xr3:uid="{23E7F3DD-8DDB-435F-9248-4724C5A03974}" name="OR"/>
    <tableColumn id="2" xr3:uid="{500AFB22-5C1D-447B-9965-8484DF629036}" name="Da Decreto1-4" dataDxfId="41">
      <calculatedColumnFormula>DR9</calculatedColumnFormula>
    </tableColumn>
    <tableColumn id="3" xr3:uid="{D25A31D8-A6C3-4EC0-9EA9-86313EE51108}" name="Previsto1-4" dataDxfId="40">
      <calculatedColumnFormula>SUMIF(E$4:E800,AL5,O$4:O800)</calculatedColumnFormula>
    </tableColumn>
    <tableColumn id="4" xr3:uid="{9003EB1B-F068-4F5E-8AEF-B1B618EA9FC5}" name="Da Decreto5-8" dataDxfId="39">
      <calculatedColumnFormula>DS9</calculatedColumnFormula>
    </tableColumn>
    <tableColumn id="5" xr3:uid="{B5BF82B3-D9BC-46F8-A90A-518A19570E40}" name="Previsto5-8" dataDxfId="38">
      <calculatedColumnFormula>SUMIF(E$4:E800,AL5,P$4:P800)</calculatedColumnFormula>
    </tableColumn>
    <tableColumn id="6" xr3:uid="{AF8B1F2B-ED05-4657-9A78-876A8997D697}" name="Da Decreto9-12" dataDxfId="37">
      <calculatedColumnFormula>DT9</calculatedColumnFormula>
    </tableColumn>
    <tableColumn id="7" xr3:uid="{D357F79C-C7C7-445E-8F16-BD25E16E37E9}" name="Previsto9-12" dataDxfId="36">
      <calculatedColumnFormula>SUMIF(E$4:E800,AL5,Q$4:Q800)</calculatedColumnFormula>
    </tableColumn>
    <tableColumn id="8" xr3:uid="{33371007-49C1-49BF-818E-77912605FD55}" name="Da Decreto13-16" dataDxfId="35">
      <calculatedColumnFormula>DU9</calculatedColumnFormula>
    </tableColumn>
    <tableColumn id="9" xr3:uid="{0F17F40C-2002-4B6D-B287-296995703311}" name="Previsto13-16" dataDxfId="34">
      <calculatedColumnFormula>SUMIF(E$4:E800,AL5,R$4:R800)</calculatedColumnFormula>
    </tableColumn>
    <tableColumn id="10" xr3:uid="{F247F6C8-3ECD-417C-99D4-C6286D0364DF}" name="Da Decreto17-20" dataDxfId="33">
      <calculatedColumnFormula>DV9</calculatedColumnFormula>
    </tableColumn>
    <tableColumn id="11" xr3:uid="{5EEE0912-13F1-4B39-9EAB-503B6BDD6070}" name="Previsto17-20" dataDxfId="32">
      <calculatedColumnFormula>SUMIF(E$4:E800,AL5,S$4:S800)</calculatedColumnFormula>
    </tableColumn>
    <tableColumn id="12" xr3:uid="{CA3C9CDD-BE61-4410-84B7-BCC8E74B98D1}" name="Da Decreto21-24" dataDxfId="31">
      <calculatedColumnFormula>DW9</calculatedColumnFormula>
    </tableColumn>
    <tableColumn id="13" xr3:uid="{866A3227-DB30-4010-893C-911E83B08887}" name="Previsto21-24" dataDxfId="30">
      <calculatedColumnFormula>SUMIF(E$4:E800,AL5,T$4:T800)</calculatedColumnFormula>
    </tableColumn>
    <tableColumn id="17" xr3:uid="{40BFBF3E-5E3A-4DE7-B31D-8B0572AFE5D0}" name="Da Decreto25-28" dataDxfId="29" dataCellStyle="Normale 2">
      <calculatedColumnFormula>DX9</calculatedColumnFormula>
    </tableColumn>
    <tableColumn id="18" xr3:uid="{8361F2A6-A07C-4DC6-9AFD-FB6C567541E8}" name="Previsto25-28" dataDxfId="28" dataCellStyle="Normale 2">
      <calculatedColumnFormula>SUMIF(E$4:E800,AL5,U$4:U800)</calculatedColumnFormula>
    </tableColumn>
    <tableColumn id="20" xr3:uid="{E86B4FD5-CEF0-4C90-9D59-2368C82BF127}" name="Da Decreto29-32" dataDxfId="27" dataCellStyle="Normale 2">
      <calculatedColumnFormula>DY9</calculatedColumnFormula>
    </tableColumn>
    <tableColumn id="19" xr3:uid="{1E82F8D0-BD68-4B54-8496-C3078A4C4927}" name="Previsto29-32" dataDxfId="26" dataCellStyle="Normale 2">
      <calculatedColumnFormula>SUMIF(E$4:E800,AL5,V$4:V800)</calculatedColumnFormula>
    </tableColumn>
    <tableColumn id="22" xr3:uid="{E847AD7B-9A52-4470-B74A-81763C1A67B8}" name="Da Decreto33-36" dataDxfId="25" dataCellStyle="Normale 2">
      <calculatedColumnFormula>DZ9</calculatedColumnFormula>
    </tableColumn>
    <tableColumn id="21" xr3:uid="{46DD70B1-BE00-4B89-BB62-2D277ED6B000}" name="Previsto33-36" dataDxfId="24" dataCellStyle="Normale 2">
      <calculatedColumnFormula>SUMIF(E$4:E800,AL5,W$4:W800)</calculatedColumnFormula>
    </tableColumn>
    <tableColumn id="14" xr3:uid="{658C607C-381C-4829-AFE1-F2534719D569}" name="Totale Per OR Da Decreto" dataDxfId="23"/>
    <tableColumn id="15" xr3:uid="{613B4DB1-DCCE-4BE7-8201-5D6EA1BF6D23}" name="Totale Predetto" dataDxfId="22">
      <calculatedColumnFormula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calculatedColumnFormula>
    </tableColumn>
    <tableColumn id="16" xr3:uid="{49A973FC-9EC5-42D8-8A9F-D10840E4CF6E}" name="Scostamento Percentuale" dataDxfId="21">
      <calculatedColumnFormula>IFERROR(-(Tabella32269122032[[#This Row],[Totale Per OR Da Decreto]]-Tabella32269122032[[#This Row],[Totale Predetto]])/Tabella32269122032[[#This Row],[Totale Per OR Da Decreto]],0)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3AE177-BEEE-4369-8900-2BEC329D300D}" name="Tabella29710132133" displayName="Tabella29710132133" ref="Z3:AI51" totalsRowShown="0">
  <autoFilter ref="Z3:AI51" xr:uid="{263AE177-BEEE-4369-8900-2BEC329D300D}"/>
  <tableColumns count="10">
    <tableColumn id="1" xr3:uid="{CAA44313-B8BA-4563-BB49-6491A479225C}" name="Ruolo/Nome"/>
    <tableColumn id="2" xr3:uid="{CDF238DA-0250-4EFF-8520-6C653E3BE69B}" name="Quadrimestre nov22-feb23"/>
    <tableColumn id="3" xr3:uid="{194D5F07-1DEB-4D15-83F8-5F2BEE9BD1A4}" name="Quadrimestre mar23-giu23"/>
    <tableColumn id="4" xr3:uid="{89839EF2-A3EA-4CC8-8474-9009575048BC}" name="Quadrimestre lug23-ott23"/>
    <tableColumn id="5" xr3:uid="{67F64601-670A-4ECB-9765-617607C8E52F}" name="Quadrimestre nov23-feb24"/>
    <tableColumn id="6" xr3:uid="{B994C58C-65B4-4EDC-BE0F-6A66DC525D6A}" name="Quadrimestre mar24-giu24"/>
    <tableColumn id="7" xr3:uid="{F379D3EC-CDB9-4EDF-9FF2-19F5AA56D526}" name="Quadrimestre lug24-ott24" dataCellStyle="Normale 2"/>
    <tableColumn id="8" xr3:uid="{42739479-6166-4052-A1BF-2D0A1B7ED788}" name="Quadrimestre nov24-feb25" dataCellStyle="Normale 2"/>
    <tableColumn id="9" xr3:uid="{0E588F97-4DA4-4685-A769-97AA4D90E3E3}" name="Quadrimestre mar25-giu25" dataCellStyle="Normale 2"/>
    <tableColumn id="10" xr3:uid="{09544326-7D11-4A37-BA4C-270FF80BFE10}" name="Quadrimestre lug25-ott25" dataCellStyle="Normale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2AF8357-F097-4307-909A-F0D8F04B86B3}" name="Tabella144032" displayName="Tabella144032" ref="A7:B13" totalsRowShown="0" headerRowDxfId="20" headerRowCellStyle="Normale 2" dataCellStyle="Normale 2">
  <autoFilter ref="A7:B13" xr:uid="{1327BBA6-B72A-44E4-887F-E72B4533C3A4}"/>
  <tableColumns count="2">
    <tableColumn id="1" xr3:uid="{A36339BE-2D99-4E9E-9E18-94274F863068}" name="Attrezzatura da acquistare  " dataCellStyle="Normale 2"/>
    <tableColumn id="3" xr3:uid="{CABCE79D-EF83-425D-948B-D5F8AED1354C}" name="Costo imputato al progetto di R&amp;S" dataCellStyle="Normale 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04B5305-D83C-4D3C-83B1-3BEA3E633CCC}" name="Tabella14164133" displayName="Tabella14164133" ref="G7:H13" totalsRowShown="0" headerRowDxfId="19" headerRowCellStyle="Normale 2" dataCellStyle="Normale 2">
  <autoFilter ref="G7:H13" xr:uid="{2480C6DF-6FD3-41C3-8EAE-DA8CFE75B933}"/>
  <tableColumns count="2">
    <tableColumn id="1" xr3:uid="{76F39F05-2B39-4B2E-9578-DC372EA9342C}" name="Competetene esterne ricercate " dataDxfId="18" dataCellStyle="Normale 2"/>
    <tableColumn id="3" xr3:uid="{AD4FB85D-5CCC-4F18-95E0-3747736A5712}" name="Costo" dataCellStyle="Normale 2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74811E9-44F4-4CA6-B6D8-8120A5EAB0F6}" name="Tabella1416174234" displayName="Tabella1416174234" ref="M7:N13" totalsRowShown="0" headerRowDxfId="17" headerRowCellStyle="Normale 2" dataCellStyle="Normale 2">
  <autoFilter ref="M7:N13" xr:uid="{0E9BA4E7-DA54-4B99-9D80-9BB27CC6E68C}"/>
  <tableColumns count="2">
    <tableColumn id="1" xr3:uid="{75AFD95B-3032-41AC-AEB1-BB267DBAB3E0}" name="Dettaglio della voce COSTI DI ESERCIZIO" dataCellStyle="Normale 2"/>
    <tableColumn id="3" xr3:uid="{56D35462-98D6-4993-BA45-E027F809F6E7}" name="Totale" dataCellStyle="Normale 2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8B12A5E-F415-4113-AF72-3A997043D7BA}" name="Tabella14344335" displayName="Tabella14344335" ref="D7:E13" totalsRowShown="0" headerRowDxfId="16" headerRowCellStyle="Normale 2" dataCellStyle="Normale 2">
  <autoFilter ref="D7:E13" xr:uid="{2652DEB8-6F02-4D65-A78B-333F1FE03155}"/>
  <tableColumns count="2">
    <tableColumn id="1" xr3:uid="{E5EFB606-C9E7-494C-A1D4-A69E19CA41D8}" name="Attrezzatura acquistata " dataCellStyle="Normale 2"/>
    <tableColumn id="3" xr3:uid="{6F0A86BF-E8FA-421A-8500-3B0785DA9481}" name="Costo imputato al progetto di R&amp;S" dataCellStyle="Normale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018391D-4936-4BDD-8FC4-B0229BA0FE91}" name="Tabella1416354436" displayName="Tabella1416354436" ref="J7:K13" totalsRowShown="0" headerRowDxfId="15" headerRowCellStyle="Normale 2" dataCellStyle="Normale 2">
  <autoFilter ref="J7:K13" xr:uid="{3EE7DE0F-53E0-4827-9F69-DFEFF467B5C8}"/>
  <tableColumns count="2">
    <tableColumn id="1" xr3:uid="{7F4FE6DE-0B78-42A8-9510-40C0D9B7C408}" name="Competetene esterne ricercate " dataCellStyle="Normale 2"/>
    <tableColumn id="3" xr3:uid="{2176752C-D8E3-4EED-999B-8F29091D0674}" name="Costo" dataCellStyle="Normale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CCB00C6-8D5E-4ABD-8DE9-6C9F47FB75BF}" name="Tabella141617364537" displayName="Tabella141617364537" ref="P7:Q13" totalsRowShown="0" headerRowDxfId="14" headerRowCellStyle="Normale 2" dataCellStyle="Normale 2">
  <autoFilter ref="P7:Q13" xr:uid="{F4D35288-3F58-4D33-8924-22BCC94988C8}"/>
  <tableColumns count="2">
    <tableColumn id="1" xr3:uid="{119764EC-FAB0-48B1-839B-C7115F2D5028}" name="Dettaglio della voce COSTI DI ESERCIZIO" dataCellStyle="Normale 2"/>
    <tableColumn id="3" xr3:uid="{FAD18870-C1FB-4BAE-A9FF-E4D695BAB67E}" name="Totale" dataCellStyle="Normale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8A42B-CE48-4346-866C-2F795DB4287E}">
  <dimension ref="A1:F39"/>
  <sheetViews>
    <sheetView workbookViewId="0">
      <selection activeCell="G6" sqref="G6"/>
    </sheetView>
  </sheetViews>
  <sheetFormatPr defaultColWidth="14.42578125" defaultRowHeight="15.75" customHeight="1"/>
  <cols>
    <col min="1" max="1" width="37.7109375" style="1" customWidth="1"/>
    <col min="2" max="16384" width="14.42578125" style="1"/>
  </cols>
  <sheetData>
    <row r="1" spans="1:6" ht="15">
      <c r="A1" s="142" t="s">
        <v>0</v>
      </c>
      <c r="B1" s="133"/>
      <c r="C1" s="143"/>
      <c r="D1" s="46"/>
      <c r="E1" s="46"/>
      <c r="F1" s="46"/>
    </row>
    <row r="2" spans="1:6" thickBot="1">
      <c r="A2" s="144"/>
      <c r="B2" s="45"/>
      <c r="C2" s="45" t="s">
        <v>1</v>
      </c>
      <c r="D2" s="44" t="s">
        <v>2</v>
      </c>
      <c r="E2" s="24"/>
      <c r="F2" s="24"/>
    </row>
    <row r="3" spans="1:6" thickTop="1">
      <c r="A3" s="36" t="s">
        <v>3</v>
      </c>
      <c r="B3" s="43">
        <v>63</v>
      </c>
      <c r="C3" s="41"/>
      <c r="D3" s="24"/>
      <c r="E3" s="42">
        <v>63</v>
      </c>
      <c r="F3" s="24"/>
    </row>
    <row r="4" spans="1:6" ht="15">
      <c r="A4" s="36" t="s">
        <v>4</v>
      </c>
      <c r="B4" s="108">
        <v>4931.37</v>
      </c>
      <c r="C4" s="41"/>
      <c r="D4" s="24"/>
      <c r="E4" s="24"/>
      <c r="F4" s="24"/>
    </row>
    <row r="5" spans="1:6" ht="15">
      <c r="A5" s="36" t="s">
        <v>5</v>
      </c>
      <c r="B5" s="40">
        <f>B3*B4</f>
        <v>310676.31</v>
      </c>
      <c r="C5" s="34">
        <f>B5/B10</f>
        <v>0.8629897607127881</v>
      </c>
      <c r="D5" s="39"/>
      <c r="E5" s="24"/>
      <c r="F5" s="24"/>
    </row>
    <row r="6" spans="1:6" ht="15">
      <c r="A6" s="36" t="s">
        <v>6</v>
      </c>
      <c r="B6" s="37">
        <v>0</v>
      </c>
      <c r="C6" s="34">
        <f>B6/B10</f>
        <v>0</v>
      </c>
      <c r="D6" s="39"/>
      <c r="E6" s="24"/>
      <c r="F6" s="24"/>
    </row>
    <row r="7" spans="1:6" ht="15">
      <c r="A7" s="38" t="s">
        <v>7</v>
      </c>
      <c r="B7" s="37">
        <f>E30</f>
        <v>0</v>
      </c>
      <c r="C7" s="34">
        <f>B7/B10</f>
        <v>0</v>
      </c>
      <c r="D7" s="33">
        <f>B7/(B5+B6)</f>
        <v>0</v>
      </c>
      <c r="E7" s="24" t="s">
        <v>8</v>
      </c>
      <c r="F7" s="24"/>
    </row>
    <row r="8" spans="1:6" ht="15">
      <c r="A8" s="36" t="s">
        <v>9</v>
      </c>
      <c r="B8" s="35">
        <f>B5*15.87623%</f>
        <v>49323.685531112998</v>
      </c>
      <c r="C8" s="34">
        <f>B8/B10</f>
        <v>0.13701023928721187</v>
      </c>
      <c r="D8" s="33">
        <f>B8/B5</f>
        <v>0.1587623</v>
      </c>
      <c r="E8" s="24" t="s">
        <v>10</v>
      </c>
      <c r="F8" s="24"/>
    </row>
    <row r="9" spans="1:6" ht="15">
      <c r="A9" s="36" t="s">
        <v>11</v>
      </c>
      <c r="B9" s="35">
        <v>0</v>
      </c>
      <c r="C9" s="34">
        <f>B9/B10</f>
        <v>0</v>
      </c>
      <c r="D9" s="33">
        <f>B9/(B5+B6+B7)</f>
        <v>0</v>
      </c>
      <c r="E9" s="24" t="s">
        <v>12</v>
      </c>
      <c r="F9" s="24"/>
    </row>
    <row r="10" spans="1:6" thickBot="1">
      <c r="A10" s="32" t="s">
        <v>13</v>
      </c>
      <c r="B10" s="31">
        <f>SUM(B5:B9)</f>
        <v>359999.995531113</v>
      </c>
      <c r="C10" s="30"/>
      <c r="D10" s="29">
        <v>360000</v>
      </c>
      <c r="E10" s="24"/>
      <c r="F10" s="24"/>
    </row>
    <row r="11" spans="1:6" ht="15">
      <c r="A11" s="24"/>
      <c r="B11" s="27"/>
      <c r="C11" s="28"/>
      <c r="D11" s="27"/>
      <c r="E11" s="28"/>
      <c r="F11" s="27"/>
    </row>
    <row r="12" spans="1:6" ht="15">
      <c r="A12" s="24"/>
      <c r="B12" s="24"/>
      <c r="C12" s="24"/>
      <c r="D12" s="24"/>
      <c r="E12" s="24"/>
      <c r="F12" s="24"/>
    </row>
    <row r="13" spans="1:6" ht="15">
      <c r="A13" s="24"/>
      <c r="B13" s="24"/>
      <c r="C13" s="24"/>
      <c r="D13" s="24"/>
      <c r="E13" s="24"/>
      <c r="F13" s="24"/>
    </row>
    <row r="14" spans="1:6" thickBot="1">
      <c r="A14" s="23"/>
      <c r="B14" s="23"/>
      <c r="C14" s="23"/>
      <c r="D14" s="23"/>
      <c r="E14" s="23"/>
      <c r="F14" s="23"/>
    </row>
    <row r="15" spans="1:6" ht="15">
      <c r="A15" s="145" t="s">
        <v>14</v>
      </c>
      <c r="B15" s="146"/>
      <c r="C15" s="147"/>
      <c r="D15" s="147"/>
      <c r="E15" s="22"/>
      <c r="F15" s="21"/>
    </row>
    <row r="16" spans="1:6" ht="38.25">
      <c r="A16" s="132" t="s">
        <v>15</v>
      </c>
      <c r="B16" s="146"/>
      <c r="C16" s="134" t="s">
        <v>16</v>
      </c>
      <c r="D16" s="148"/>
      <c r="E16" s="20" t="s">
        <v>17</v>
      </c>
      <c r="F16" s="19" t="s">
        <v>18</v>
      </c>
    </row>
    <row r="17" spans="1:6" ht="15">
      <c r="A17" s="147"/>
      <c r="B17" s="147"/>
      <c r="C17" s="147"/>
      <c r="D17" s="147"/>
      <c r="E17" s="26"/>
      <c r="F17" s="25"/>
    </row>
    <row r="18" spans="1:6" ht="15">
      <c r="A18" s="147"/>
      <c r="B18" s="147"/>
      <c r="C18" s="147"/>
      <c r="D18" s="147"/>
      <c r="E18" s="26"/>
      <c r="F18" s="25"/>
    </row>
    <row r="19" spans="1:6" ht="15">
      <c r="A19" s="147"/>
      <c r="B19" s="147"/>
      <c r="C19" s="147"/>
      <c r="D19" s="147"/>
      <c r="E19" s="26"/>
      <c r="F19" s="25"/>
    </row>
    <row r="20" spans="1:6" ht="13.5" thickBot="1">
      <c r="A20" s="135" t="s">
        <v>19</v>
      </c>
      <c r="B20" s="149"/>
      <c r="C20" s="149"/>
      <c r="D20" s="149"/>
      <c r="E20" s="150"/>
      <c r="F20" s="12">
        <f>SUM(F17:F19)</f>
        <v>0</v>
      </c>
    </row>
    <row r="21" spans="1:6" ht="15">
      <c r="A21" s="24"/>
      <c r="B21" s="24"/>
      <c r="C21" s="24"/>
      <c r="D21" s="24"/>
      <c r="E21" s="24"/>
      <c r="F21" s="24"/>
    </row>
    <row r="22" spans="1:6" thickBot="1">
      <c r="A22" s="23"/>
      <c r="B22" s="23"/>
      <c r="C22" s="23"/>
      <c r="D22" s="23"/>
      <c r="E22" s="23"/>
      <c r="F22" s="23"/>
    </row>
    <row r="23" spans="1:6" ht="15">
      <c r="A23" s="145" t="s">
        <v>20</v>
      </c>
      <c r="B23" s="146"/>
      <c r="C23" s="147"/>
      <c r="D23" s="147"/>
      <c r="E23" s="22"/>
      <c r="F23" s="21"/>
    </row>
    <row r="24" spans="1:6" ht="38.25">
      <c r="A24" s="132" t="s">
        <v>21</v>
      </c>
      <c r="B24" s="151"/>
      <c r="C24" s="151"/>
      <c r="D24" s="146"/>
      <c r="E24" s="20" t="s">
        <v>22</v>
      </c>
      <c r="F24" s="19" t="s">
        <v>23</v>
      </c>
    </row>
    <row r="25" spans="1:6" ht="15">
      <c r="A25" s="147"/>
      <c r="B25" s="147"/>
      <c r="C25" s="147"/>
      <c r="D25" s="147"/>
      <c r="E25" s="18"/>
      <c r="F25" s="17"/>
    </row>
    <row r="26" spans="1:6" ht="15">
      <c r="A26" s="147"/>
      <c r="B26" s="147"/>
      <c r="C26" s="147"/>
      <c r="D26" s="147"/>
      <c r="E26" s="18"/>
      <c r="F26" s="17"/>
    </row>
    <row r="27" spans="1:6" ht="15">
      <c r="A27" s="147"/>
      <c r="B27" s="147"/>
      <c r="C27" s="147"/>
      <c r="D27" s="147"/>
      <c r="E27" s="18"/>
      <c r="F27" s="17"/>
    </row>
    <row r="28" spans="1:6" ht="15">
      <c r="A28" s="147"/>
      <c r="B28" s="147"/>
      <c r="C28" s="147"/>
      <c r="D28" s="147"/>
      <c r="E28" s="18"/>
      <c r="F28" s="17"/>
    </row>
    <row r="29" spans="1:6" ht="15">
      <c r="A29" s="147"/>
      <c r="B29" s="147"/>
      <c r="C29" s="147"/>
      <c r="D29" s="147"/>
      <c r="E29" s="18"/>
      <c r="F29" s="17"/>
    </row>
    <row r="30" spans="1:6" thickBot="1">
      <c r="A30" s="135" t="s">
        <v>19</v>
      </c>
      <c r="B30" s="149"/>
      <c r="C30" s="149"/>
      <c r="D30" s="150"/>
      <c r="E30" s="16">
        <f>SUM(E25:E29)</f>
        <v>0</v>
      </c>
      <c r="F30" s="15"/>
    </row>
    <row r="34" spans="1:5" ht="15.75" customHeight="1" thickBot="1">
      <c r="A34" s="138" t="s">
        <v>24</v>
      </c>
      <c r="B34" s="147"/>
      <c r="C34" s="3"/>
      <c r="D34" s="3"/>
      <c r="E34" s="3"/>
    </row>
    <row r="35" spans="1:5" ht="15.75" customHeight="1">
      <c r="A35" s="137" t="s">
        <v>25</v>
      </c>
      <c r="B35" s="152"/>
      <c r="C35" s="152"/>
      <c r="D35" s="143"/>
      <c r="E35" s="14" t="s">
        <v>19</v>
      </c>
    </row>
    <row r="36" spans="1:5" ht="15.75" customHeight="1">
      <c r="A36" s="147"/>
      <c r="B36" s="147"/>
      <c r="C36" s="147"/>
      <c r="D36" s="147"/>
      <c r="E36" s="13"/>
    </row>
    <row r="37" spans="1:5" ht="15.75" customHeight="1">
      <c r="A37" s="147"/>
      <c r="B37" s="147"/>
      <c r="C37" s="147"/>
      <c r="D37" s="147"/>
      <c r="E37" s="13"/>
    </row>
    <row r="38" spans="1:5" ht="15.75" customHeight="1">
      <c r="A38" s="147"/>
      <c r="B38" s="147"/>
      <c r="C38" s="147"/>
      <c r="D38" s="147"/>
      <c r="E38" s="13"/>
    </row>
    <row r="39" spans="1:5" ht="13.5" thickBot="1">
      <c r="A39" s="136" t="s">
        <v>13</v>
      </c>
      <c r="B39" s="153"/>
      <c r="C39" s="153"/>
      <c r="D39" s="154"/>
      <c r="E39" s="12">
        <f>SUM(E36:E38)</f>
        <v>0</v>
      </c>
    </row>
  </sheetData>
  <sheetProtection algorithmName="SHA-512" hashValue="F9y4RRjA2dCfMZZr3Zz+ukaDNU4ch7t0WQu5R7bS4BdJv2Gyj0iIB8Z3XdSJFzOHHPWhPo5M/IBbbnnXNj8elg==" saltValue="QxU6UJ4K8fMSN90JA4GkdQ==" spinCount="100000" sheet="1" objects="1" scenarios="1"/>
  <mergeCells count="31">
    <mergeCell ref="A38:D38"/>
    <mergeCell ref="A39:D39"/>
    <mergeCell ref="A35:D35"/>
    <mergeCell ref="A34:B34"/>
    <mergeCell ref="A24:D24"/>
    <mergeCell ref="A26:D26"/>
    <mergeCell ref="A30:D30"/>
    <mergeCell ref="A36:D36"/>
    <mergeCell ref="A37:D37"/>
    <mergeCell ref="C29:D29"/>
    <mergeCell ref="A29:B29"/>
    <mergeCell ref="C28:D28"/>
    <mergeCell ref="C27:D27"/>
    <mergeCell ref="C18:D18"/>
    <mergeCell ref="C19:D19"/>
    <mergeCell ref="A20:E20"/>
    <mergeCell ref="A28:B28"/>
    <mergeCell ref="A27:B27"/>
    <mergeCell ref="A23:B23"/>
    <mergeCell ref="C23:D23"/>
    <mergeCell ref="A25:D25"/>
    <mergeCell ref="A19:B19"/>
    <mergeCell ref="A18:B18"/>
    <mergeCell ref="A15:B15"/>
    <mergeCell ref="A16:B16"/>
    <mergeCell ref="A17:B17"/>
    <mergeCell ref="A1:A2"/>
    <mergeCell ref="B1:C1"/>
    <mergeCell ref="C16:D16"/>
    <mergeCell ref="C15:D15"/>
    <mergeCell ref="C17:D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2B0E-D1FF-4C20-A196-7619FA527422}">
  <sheetPr>
    <pageSetUpPr fitToPage="1"/>
  </sheetPr>
  <dimension ref="B1:DZ158"/>
  <sheetViews>
    <sheetView tabSelected="1" topLeftCell="A5" zoomScale="85" zoomScaleNormal="85" workbookViewId="0">
      <selection activeCell="G6" sqref="G6"/>
    </sheetView>
  </sheetViews>
  <sheetFormatPr defaultRowHeight="15"/>
  <cols>
    <col min="1" max="9" width="9.140625" style="1"/>
    <col min="10" max="10" width="9.7109375" style="1" customWidth="1"/>
    <col min="11" max="13" width="7.85546875" style="1" bestFit="1" customWidth="1"/>
    <col min="14" max="14" width="9.28515625" style="1" bestFit="1" customWidth="1"/>
    <col min="15" max="23" width="9.28515625" style="1" hidden="1" customWidth="1"/>
    <col min="24" max="24" width="7.85546875" style="1" bestFit="1" customWidth="1"/>
    <col min="25" max="25" width="9.140625" style="1"/>
    <col min="26" max="26" width="14.42578125" style="1" bestFit="1" customWidth="1"/>
    <col min="27" max="28" width="7.85546875" style="1" bestFit="1" customWidth="1"/>
    <col min="29" max="36" width="9.140625" style="1"/>
    <col min="37" max="37" width="9.28515625" style="1" customWidth="1"/>
    <col min="38" max="38" width="10.140625" style="1" customWidth="1"/>
    <col min="39" max="39" width="19.5703125" style="1" customWidth="1"/>
    <col min="40" max="40" width="13.140625" style="1" customWidth="1"/>
    <col min="41" max="41" width="23.5703125" style="1" customWidth="1"/>
    <col min="42" max="42" width="13.85546875" style="1" customWidth="1"/>
    <col min="43" max="43" width="15.5703125" style="1" customWidth="1"/>
    <col min="44" max="44" width="13" style="1" customWidth="1"/>
    <col min="45" max="45" width="20" style="1" customWidth="1"/>
    <col min="46" max="46" width="9.140625" style="1"/>
    <col min="47" max="47" width="19.7109375" style="1" customWidth="1"/>
    <col min="48" max="48" width="15" style="1" customWidth="1"/>
    <col min="49" max="56" width="9.140625" style="1"/>
    <col min="57" max="57" width="27.5703125" style="1" customWidth="1"/>
    <col min="58" max="58" width="22.28515625" style="1" customWidth="1"/>
    <col min="59" max="59" width="28.7109375" style="1" customWidth="1"/>
    <col min="60" max="60" width="9.140625" style="1"/>
    <col min="61" max="61" width="14.140625" style="1" customWidth="1"/>
    <col min="62" max="62" width="9.140625" style="1"/>
    <col min="63" max="63" width="17.7109375" style="1" customWidth="1"/>
    <col min="64" max="65" width="9.140625" style="1"/>
    <col min="66" max="66" width="13.85546875" style="1" customWidth="1"/>
    <col min="67" max="67" width="9.140625" style="1"/>
    <col min="68" max="68" width="15.7109375" style="1" customWidth="1"/>
    <col min="69" max="69" width="9.140625" style="1"/>
    <col min="70" max="70" width="15.5703125" style="1" customWidth="1"/>
    <col min="71" max="71" width="9.140625" style="1"/>
    <col min="72" max="72" width="17.85546875" style="1" customWidth="1"/>
    <col min="73" max="73" width="9.140625" style="1"/>
    <col min="78" max="78" width="9.140625" style="1"/>
    <col min="79" max="79" width="21.140625" customWidth="1"/>
    <col min="80" max="80" width="9.140625" style="1"/>
    <col min="81" max="81" width="17.7109375" customWidth="1"/>
    <col min="82" max="105" width="9.140625" style="1"/>
    <col min="106" max="106" width="16.28515625" style="1" customWidth="1"/>
    <col min="107" max="107" width="9.140625" style="1"/>
    <col min="109" max="109" width="9.140625" style="1"/>
    <col min="111" max="111" width="9.140625" style="1"/>
    <col min="113" max="129" width="9.140625" style="1"/>
    <col min="130" max="130" width="9.28515625" style="1" customWidth="1"/>
    <col min="131" max="16384" width="9.140625" style="1"/>
  </cols>
  <sheetData>
    <row r="1" spans="2:130">
      <c r="BV1" s="1"/>
      <c r="BW1" s="1"/>
      <c r="BX1" s="1"/>
      <c r="BY1" s="1"/>
      <c r="CA1" s="1"/>
      <c r="CC1" s="1"/>
      <c r="CQ1"/>
      <c r="CR1"/>
      <c r="CS1"/>
      <c r="CT1"/>
      <c r="CU1"/>
      <c r="CW1"/>
      <c r="CY1"/>
    </row>
    <row r="2" spans="2:130" ht="18">
      <c r="B2" s="139" t="s">
        <v>26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Z2" s="139" t="s">
        <v>27</v>
      </c>
      <c r="AA2" s="139"/>
      <c r="AB2" s="139"/>
      <c r="AC2" s="139"/>
      <c r="AD2" s="139"/>
      <c r="AE2" s="139"/>
      <c r="AF2" s="139"/>
      <c r="AG2" s="139"/>
      <c r="AH2" s="139"/>
      <c r="AI2" s="139"/>
      <c r="BV2" s="1"/>
      <c r="BW2" s="1"/>
      <c r="BX2" s="1"/>
      <c r="BY2" s="1"/>
      <c r="CA2" s="1"/>
      <c r="CC2" s="1"/>
      <c r="CQ2"/>
      <c r="CR2"/>
      <c r="CS2"/>
      <c r="CT2"/>
      <c r="CU2"/>
      <c r="CW2"/>
      <c r="CY2"/>
    </row>
    <row r="3" spans="2:130" ht="134.25">
      <c r="B3" s="89" t="s">
        <v>28</v>
      </c>
      <c r="C3" s="89" t="s">
        <v>29</v>
      </c>
      <c r="D3" s="89" t="s">
        <v>30</v>
      </c>
      <c r="E3" s="89" t="s">
        <v>31</v>
      </c>
      <c r="F3" s="61" t="s">
        <v>32</v>
      </c>
      <c r="G3" s="61" t="s">
        <v>33</v>
      </c>
      <c r="H3" s="61" t="s">
        <v>34</v>
      </c>
      <c r="I3" s="61" t="s">
        <v>35</v>
      </c>
      <c r="J3" s="61" t="s">
        <v>36</v>
      </c>
      <c r="K3" s="61" t="s">
        <v>37</v>
      </c>
      <c r="L3" s="61" t="s">
        <v>38</v>
      </c>
      <c r="M3" s="61" t="s">
        <v>39</v>
      </c>
      <c r="N3" s="61" t="s">
        <v>40</v>
      </c>
      <c r="O3" s="112" t="s">
        <v>41</v>
      </c>
      <c r="P3" s="112" t="s">
        <v>42</v>
      </c>
      <c r="Q3" s="112" t="s">
        <v>43</v>
      </c>
      <c r="R3" s="112" t="s">
        <v>44</v>
      </c>
      <c r="S3" s="112" t="s">
        <v>45</v>
      </c>
      <c r="T3" s="112" t="s">
        <v>46</v>
      </c>
      <c r="U3" s="112" t="s">
        <v>47</v>
      </c>
      <c r="V3" s="112" t="s">
        <v>48</v>
      </c>
      <c r="W3" s="112" t="s">
        <v>49</v>
      </c>
      <c r="X3" s="111" t="s">
        <v>19</v>
      </c>
      <c r="Z3" s="89" t="s">
        <v>50</v>
      </c>
      <c r="AA3" s="61" t="s">
        <v>32</v>
      </c>
      <c r="AB3" s="61" t="s">
        <v>33</v>
      </c>
      <c r="AC3" s="61" t="s">
        <v>34</v>
      </c>
      <c r="AD3" s="61" t="s">
        <v>35</v>
      </c>
      <c r="AE3" s="61" t="s">
        <v>36</v>
      </c>
      <c r="AF3" s="61" t="s">
        <v>37</v>
      </c>
      <c r="AG3" s="61" t="s">
        <v>38</v>
      </c>
      <c r="AH3" s="61" t="s">
        <v>39</v>
      </c>
      <c r="AI3" s="61" t="s">
        <v>40</v>
      </c>
      <c r="AM3" s="113" t="s">
        <v>32</v>
      </c>
      <c r="AN3" s="109"/>
      <c r="AO3" s="113" t="s">
        <v>33</v>
      </c>
      <c r="AP3" s="109"/>
      <c r="AQ3" s="113" t="s">
        <v>34</v>
      </c>
      <c r="AR3" s="109"/>
      <c r="AS3" s="113" t="s">
        <v>35</v>
      </c>
      <c r="AT3" s="109"/>
      <c r="AU3" s="113" t="s">
        <v>36</v>
      </c>
      <c r="AV3" s="110"/>
      <c r="AW3" s="113" t="s">
        <v>37</v>
      </c>
      <c r="AX3" s="6"/>
      <c r="AY3" s="114" t="s">
        <v>38</v>
      </c>
      <c r="AZ3" s="6"/>
      <c r="BA3" s="114" t="s">
        <v>39</v>
      </c>
      <c r="BB3" s="6"/>
      <c r="BC3" s="114" t="s">
        <v>40</v>
      </c>
      <c r="BD3" s="6"/>
      <c r="BT3" s="11" t="s">
        <v>51</v>
      </c>
      <c r="BV3" s="1"/>
      <c r="BW3" s="47"/>
      <c r="BX3" s="1"/>
      <c r="BY3" s="1"/>
      <c r="CA3" s="1"/>
      <c r="CC3" s="1"/>
      <c r="CS3" s="10" t="s">
        <v>52</v>
      </c>
      <c r="CT3" s="10"/>
      <c r="DC3" s="48"/>
      <c r="DE3" s="49"/>
      <c r="DF3" s="105"/>
      <c r="DG3" s="50"/>
      <c r="DH3" s="105"/>
    </row>
    <row r="4" spans="2:130" ht="79.5">
      <c r="B4" s="5" t="s">
        <v>53</v>
      </c>
      <c r="C4" s="5" t="s">
        <v>54</v>
      </c>
      <c r="D4" s="5" t="s">
        <v>55</v>
      </c>
      <c r="E4" s="5" t="s">
        <v>56</v>
      </c>
      <c r="F4" s="5">
        <v>29</v>
      </c>
      <c r="G4" s="5">
        <v>30</v>
      </c>
      <c r="H4" s="5">
        <v>30</v>
      </c>
      <c r="I4" s="5">
        <v>30</v>
      </c>
      <c r="J4" s="5">
        <v>20</v>
      </c>
      <c r="K4" s="4">
        <v>20</v>
      </c>
      <c r="L4" s="4"/>
      <c r="M4" s="4"/>
      <c r="N4" s="4"/>
      <c r="O4" s="4">
        <f t="shared" ref="O4:O35" si="0"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f>
        <v>899</v>
      </c>
      <c r="P4" s="4">
        <f t="shared" ref="P4:P35" si="1"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f>
        <v>930</v>
      </c>
      <c r="Q4" s="4">
        <f t="shared" ref="Q4:Q35" si="2"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f>
        <v>930</v>
      </c>
      <c r="R4" s="4">
        <f t="shared" ref="R4:R35" si="3"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f>
        <v>930</v>
      </c>
      <c r="S4" s="4">
        <f t="shared" ref="S4:S35" si="4"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f>
        <v>620</v>
      </c>
      <c r="T4" s="5">
        <f t="shared" ref="T4:T35" si="5"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f>
        <v>620</v>
      </c>
      <c r="U4" s="5">
        <f t="shared" ref="U4:U35" si="6"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f>
        <v>0</v>
      </c>
      <c r="V4" s="5">
        <f t="shared" ref="V4:V35" si="7"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f>
        <v>0</v>
      </c>
      <c r="W4" s="5">
        <f t="shared" ref="W4:W35" si="8"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f>
        <v>0</v>
      </c>
      <c r="X4" s="5">
        <f>SUM(Tabella12058111931[[#This Row],[Quadrimestre nov22-feb23]:[Quadrimestre lug25-ott25]])</f>
        <v>159</v>
      </c>
      <c r="Z4" s="1" t="s">
        <v>55</v>
      </c>
      <c r="AA4" s="1">
        <v>31</v>
      </c>
      <c r="AB4" s="1">
        <v>31</v>
      </c>
      <c r="AC4" s="1">
        <v>31</v>
      </c>
      <c r="AD4" s="1">
        <v>31</v>
      </c>
      <c r="AE4" s="1">
        <v>31</v>
      </c>
      <c r="AF4" s="1">
        <v>31</v>
      </c>
      <c r="AG4" s="1">
        <v>31</v>
      </c>
      <c r="AH4" s="1">
        <v>31</v>
      </c>
      <c r="AI4" s="1">
        <v>31</v>
      </c>
      <c r="AL4" s="89" t="s">
        <v>31</v>
      </c>
      <c r="AM4" s="8" t="s">
        <v>57</v>
      </c>
      <c r="AN4" s="8" t="s">
        <v>58</v>
      </c>
      <c r="AO4" s="8" t="s">
        <v>59</v>
      </c>
      <c r="AP4" s="8" t="s">
        <v>60</v>
      </c>
      <c r="AQ4" s="8" t="s">
        <v>61</v>
      </c>
      <c r="AR4" s="8" t="s">
        <v>62</v>
      </c>
      <c r="AS4" s="8" t="s">
        <v>63</v>
      </c>
      <c r="AT4" s="8" t="s">
        <v>64</v>
      </c>
      <c r="AU4" s="8" t="s">
        <v>65</v>
      </c>
      <c r="AV4" s="8" t="s">
        <v>66</v>
      </c>
      <c r="AW4" s="88" t="s">
        <v>67</v>
      </c>
      <c r="AX4" s="115" t="s">
        <v>68</v>
      </c>
      <c r="AY4" s="116" t="s">
        <v>69</v>
      </c>
      <c r="AZ4" s="116" t="s">
        <v>70</v>
      </c>
      <c r="BA4" s="116" t="s">
        <v>71</v>
      </c>
      <c r="BB4" s="116" t="s">
        <v>72</v>
      </c>
      <c r="BC4" s="116" t="s">
        <v>73</v>
      </c>
      <c r="BD4" s="116" t="s">
        <v>74</v>
      </c>
      <c r="BE4" s="117" t="s">
        <v>75</v>
      </c>
      <c r="BF4" s="117" t="s">
        <v>76</v>
      </c>
      <c r="BG4" s="117" t="s">
        <v>77</v>
      </c>
      <c r="BT4" s="51"/>
      <c r="BU4" s="52"/>
      <c r="BV4" s="52"/>
      <c r="BW4" s="52"/>
      <c r="BX4" s="52"/>
      <c r="BY4" s="53"/>
      <c r="BZ4" s="51" t="s">
        <v>78</v>
      </c>
      <c r="CA4" s="51"/>
      <c r="CB4" s="51"/>
      <c r="CC4" s="51"/>
      <c r="CD4" s="51"/>
      <c r="CE4" s="51"/>
      <c r="CF4" s="51" t="s">
        <v>79</v>
      </c>
      <c r="CG4" s="51"/>
      <c r="CH4" s="51"/>
      <c r="CI4" s="51"/>
      <c r="CJ4" s="51"/>
      <c r="CK4" s="51"/>
      <c r="CL4" s="54" t="s">
        <v>80</v>
      </c>
      <c r="CM4" s="118"/>
      <c r="CN4" s="118"/>
      <c r="CO4" s="91"/>
      <c r="CP4" s="119"/>
      <c r="CQ4" s="119"/>
      <c r="CR4" s="55"/>
      <c r="CS4" s="51" t="s">
        <v>78</v>
      </c>
      <c r="CT4" s="51"/>
      <c r="CU4" s="51"/>
      <c r="CV4" s="51" t="s">
        <v>79</v>
      </c>
      <c r="CW4" s="51"/>
      <c r="CX4" s="51"/>
      <c r="CY4" s="54" t="s">
        <v>80</v>
      </c>
      <c r="CZ4" s="54"/>
      <c r="DA4" s="54"/>
      <c r="DB4" s="54" t="s">
        <v>19</v>
      </c>
      <c r="DC4" s="56"/>
      <c r="DE4" s="55"/>
      <c r="DG4" s="55"/>
      <c r="DP4" s="1" t="s">
        <v>81</v>
      </c>
    </row>
    <row r="5" spans="2:130" ht="134.25">
      <c r="B5" s="5" t="s">
        <v>53</v>
      </c>
      <c r="C5" s="5" t="s">
        <v>54</v>
      </c>
      <c r="D5" s="5" t="s">
        <v>55</v>
      </c>
      <c r="E5" s="5" t="s">
        <v>82</v>
      </c>
      <c r="F5" s="5">
        <v>4</v>
      </c>
      <c r="G5" s="5">
        <v>32</v>
      </c>
      <c r="H5" s="5">
        <v>40</v>
      </c>
      <c r="I5" s="5">
        <v>40</v>
      </c>
      <c r="J5" s="5">
        <v>40</v>
      </c>
      <c r="K5" s="4">
        <v>40</v>
      </c>
      <c r="L5" s="4">
        <v>15</v>
      </c>
      <c r="M5" s="4">
        <v>8</v>
      </c>
      <c r="N5" s="4"/>
      <c r="O5" s="4">
        <f t="shared" si="0"/>
        <v>124</v>
      </c>
      <c r="P5" s="4">
        <f t="shared" si="1"/>
        <v>992</v>
      </c>
      <c r="Q5" s="4">
        <f t="shared" si="2"/>
        <v>1240</v>
      </c>
      <c r="R5" s="4">
        <f t="shared" si="3"/>
        <v>1240</v>
      </c>
      <c r="S5" s="4">
        <f t="shared" si="4"/>
        <v>1240</v>
      </c>
      <c r="T5" s="5">
        <f t="shared" si="5"/>
        <v>1240</v>
      </c>
      <c r="U5" s="5">
        <f t="shared" si="6"/>
        <v>465</v>
      </c>
      <c r="V5" s="5">
        <f t="shared" si="7"/>
        <v>248</v>
      </c>
      <c r="W5" s="5">
        <f t="shared" si="8"/>
        <v>0</v>
      </c>
      <c r="X5" s="5">
        <f>SUM(Tabella12058111931[[#This Row],[Quadrimestre nov22-feb23]:[Quadrimestre lug25-ott25]])</f>
        <v>219</v>
      </c>
      <c r="Z5" s="1" t="s">
        <v>83</v>
      </c>
      <c r="AA5" s="1">
        <v>48</v>
      </c>
      <c r="AB5" s="1">
        <v>48</v>
      </c>
      <c r="AC5" s="1">
        <v>48</v>
      </c>
      <c r="AD5" s="1">
        <v>48</v>
      </c>
      <c r="AE5" s="1">
        <v>48</v>
      </c>
      <c r="AF5" s="1">
        <v>48</v>
      </c>
      <c r="AG5" s="1">
        <v>48</v>
      </c>
      <c r="AH5" s="1">
        <v>48</v>
      </c>
      <c r="AI5" s="1">
        <v>48</v>
      </c>
      <c r="AL5" s="1" t="s">
        <v>56</v>
      </c>
      <c r="AM5" s="1">
        <f t="shared" ref="AM5:AM12" si="9">DR9</f>
        <v>5260.1279999999997</v>
      </c>
      <c r="AN5" s="1">
        <f>SUMIF(E$4:E800,AL5,O$4:O800)</f>
        <v>5169</v>
      </c>
      <c r="AO5" s="1">
        <f t="shared" ref="AO5:AO12" si="10">DS9</f>
        <v>9424.3960000000006</v>
      </c>
      <c r="AP5" s="1">
        <f>SUMIF(E$4:E800,AL5,P$4:P800)</f>
        <v>8690</v>
      </c>
      <c r="AQ5" s="1">
        <f t="shared" ref="AQ5:AQ12" si="11">DT9</f>
        <v>13588.664000000001</v>
      </c>
      <c r="AR5" s="1">
        <f>SUMIF(E$4:E800,AL5,Q$4:Q800)</f>
        <v>13490</v>
      </c>
      <c r="AS5" s="1">
        <f t="shared" ref="AS5:AS12" si="12">DU9</f>
        <v>13588.664000000001</v>
      </c>
      <c r="AT5" s="1">
        <f>SUMIF(E$4:E800,AL5,R$4:R800)</f>
        <v>11280</v>
      </c>
      <c r="AU5" s="1">
        <f t="shared" ref="AU5:AU12" si="13">DV9</f>
        <v>9512.0648000000001</v>
      </c>
      <c r="AV5" s="1">
        <f>SUMIF(E$4:E800,AL5,S$4:S800)</f>
        <v>9394</v>
      </c>
      <c r="AW5" s="1">
        <f t="shared" ref="AW5:AW12" si="14">DW9</f>
        <v>5435.4656000000004</v>
      </c>
      <c r="AX5" s="1">
        <f>SUMIF(E$4:E800,AL5,T$4:T800)</f>
        <v>5390</v>
      </c>
      <c r="AY5" s="1">
        <f t="shared" ref="AY5:AY12" si="15">DX9</f>
        <v>0</v>
      </c>
      <c r="AZ5" s="1">
        <f>SUMIF(E$4:E800,AL5,U$4:U800)</f>
        <v>0</v>
      </c>
      <c r="BA5" s="1">
        <f t="shared" ref="BA5:BA12" si="16">DY9</f>
        <v>0</v>
      </c>
      <c r="BB5" s="1">
        <f>SUMIF(E$4:E800,AL5,V$4:V800)</f>
        <v>0</v>
      </c>
      <c r="BC5" s="1">
        <f t="shared" ref="BC5:BC12" si="17">DZ9</f>
        <v>0</v>
      </c>
      <c r="BD5" s="1">
        <f>SUMIF(E$4:E800,AL5,W$4:W800)</f>
        <v>0</v>
      </c>
      <c r="BE5" s="1">
        <f>Tabella32269122032[[#This Row],[Da Decreto1-4]]+Tabella32269122032[[#This Row],[Da Decreto5-8]]+Tabella32269122032[[#This Row],[Da Decreto9-12]]+Tabella32269122032[[#This Row],[Da Decreto13-16]]+Tabella32269122032[[#This Row],[Da Decreto17-20]]+Tabella32269122032[[#This Row],[Da Decreto21-24]]+Tabella32269122032[[#This Row],[Da Decreto25-28]]+Tabella32269122032[[#This Row],[Da Decreto29-32]]+Tabella32269122032[[#This Row],[Da Decreto33-36]]</f>
        <v>56809.382400000002</v>
      </c>
      <c r="BF5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53413</v>
      </c>
      <c r="BG5" s="93">
        <f>IFERROR(-(Tabella32269122032[[#This Row],[Totale Per OR Da Decreto]]-Tabella32269122032[[#This Row],[Totale Predetto]])/Tabella32269122032[[#This Row],[Totale Per OR Da Decreto]],0)</f>
        <v>-5.9785589219853975E-2</v>
      </c>
      <c r="BT5" s="57" t="s">
        <v>84</v>
      </c>
      <c r="BU5" s="58" t="s">
        <v>85</v>
      </c>
      <c r="BV5" s="59"/>
      <c r="BW5" s="58" t="s">
        <v>86</v>
      </c>
      <c r="BX5" s="60" t="s">
        <v>87</v>
      </c>
      <c r="BY5" s="53"/>
      <c r="BZ5" s="61" t="s">
        <v>88</v>
      </c>
      <c r="CA5" s="61" t="s">
        <v>89</v>
      </c>
      <c r="CB5" s="61" t="s">
        <v>90</v>
      </c>
      <c r="CC5" s="61" t="s">
        <v>91</v>
      </c>
      <c r="CD5" s="61" t="s">
        <v>92</v>
      </c>
      <c r="CE5" s="61" t="s">
        <v>93</v>
      </c>
      <c r="CF5" s="61" t="s">
        <v>94</v>
      </c>
      <c r="CG5" s="61" t="s">
        <v>95</v>
      </c>
      <c r="CH5" s="61" t="s">
        <v>96</v>
      </c>
      <c r="CI5" s="61" t="s">
        <v>97</v>
      </c>
      <c r="CJ5" s="61" t="s">
        <v>98</v>
      </c>
      <c r="CK5" s="61" t="s">
        <v>99</v>
      </c>
      <c r="CL5" s="61" t="s">
        <v>100</v>
      </c>
      <c r="CM5" s="61" t="s">
        <v>101</v>
      </c>
      <c r="CN5" s="61" t="s">
        <v>102</v>
      </c>
      <c r="CO5" s="61" t="s">
        <v>103</v>
      </c>
      <c r="CP5" s="61" t="s">
        <v>104</v>
      </c>
      <c r="CQ5" s="61" t="s">
        <v>105</v>
      </c>
      <c r="CR5" s="62"/>
      <c r="CS5" s="113" t="s">
        <v>32</v>
      </c>
      <c r="CT5" s="113" t="s">
        <v>33</v>
      </c>
      <c r="CU5" s="113" t="s">
        <v>34</v>
      </c>
      <c r="CV5" s="113" t="s">
        <v>35</v>
      </c>
      <c r="CW5" s="113" t="s">
        <v>36</v>
      </c>
      <c r="CX5" s="113" t="s">
        <v>37</v>
      </c>
      <c r="CY5" s="113" t="s">
        <v>38</v>
      </c>
      <c r="CZ5" s="113" t="s">
        <v>39</v>
      </c>
      <c r="DA5" s="113" t="s">
        <v>40</v>
      </c>
      <c r="DB5" s="61"/>
      <c r="DC5" s="56"/>
      <c r="DD5" s="102" t="s">
        <v>106</v>
      </c>
      <c r="DE5" s="62"/>
      <c r="DF5" s="102" t="s">
        <v>106</v>
      </c>
      <c r="DG5" s="62"/>
      <c r="DH5" s="102" t="s">
        <v>106</v>
      </c>
    </row>
    <row r="6" spans="2:130" ht="23.25">
      <c r="B6" s="5" t="s">
        <v>53</v>
      </c>
      <c r="C6" s="5" t="s">
        <v>54</v>
      </c>
      <c r="D6" s="5" t="s">
        <v>55</v>
      </c>
      <c r="E6" s="5" t="s">
        <v>107</v>
      </c>
      <c r="F6" s="5">
        <v>3</v>
      </c>
      <c r="G6" s="5">
        <v>30</v>
      </c>
      <c r="H6" s="5">
        <v>30</v>
      </c>
      <c r="I6" s="5">
        <v>60</v>
      </c>
      <c r="J6" s="5">
        <v>40</v>
      </c>
      <c r="K6" s="4">
        <v>60</v>
      </c>
      <c r="L6" s="4">
        <v>60</v>
      </c>
      <c r="M6" s="4"/>
      <c r="N6" s="4"/>
      <c r="O6" s="4">
        <f t="shared" si="0"/>
        <v>93</v>
      </c>
      <c r="P6" s="4">
        <f t="shared" si="1"/>
        <v>930</v>
      </c>
      <c r="Q6" s="4">
        <f t="shared" si="2"/>
        <v>930</v>
      </c>
      <c r="R6" s="4">
        <f t="shared" si="3"/>
        <v>1860</v>
      </c>
      <c r="S6" s="4">
        <f t="shared" si="4"/>
        <v>1240</v>
      </c>
      <c r="T6" s="5">
        <f t="shared" si="5"/>
        <v>1860</v>
      </c>
      <c r="U6" s="5">
        <f t="shared" si="6"/>
        <v>1860</v>
      </c>
      <c r="V6" s="5">
        <f t="shared" si="7"/>
        <v>0</v>
      </c>
      <c r="W6" s="5">
        <f t="shared" si="8"/>
        <v>0</v>
      </c>
      <c r="X6" s="5">
        <f>SUM(Tabella12058111931[[#This Row],[Quadrimestre nov22-feb23]:[Quadrimestre lug25-ott25]])</f>
        <v>283</v>
      </c>
      <c r="Z6" s="1" t="s">
        <v>108</v>
      </c>
      <c r="AA6" s="1">
        <v>73</v>
      </c>
      <c r="AB6" s="1">
        <v>73</v>
      </c>
      <c r="AC6" s="1">
        <v>73</v>
      </c>
      <c r="AD6" s="1">
        <v>73</v>
      </c>
      <c r="AE6" s="1">
        <v>73</v>
      </c>
      <c r="AF6" s="1">
        <v>73</v>
      </c>
      <c r="AG6" s="1">
        <v>73</v>
      </c>
      <c r="AH6" s="1">
        <v>73</v>
      </c>
      <c r="AI6" s="1">
        <v>73</v>
      </c>
      <c r="AL6" s="1" t="s">
        <v>82</v>
      </c>
      <c r="AM6" s="1">
        <f t="shared" si="9"/>
        <v>0</v>
      </c>
      <c r="AN6" s="1">
        <f>SUMIF(E$4:E801,AL6,O$4:O801)</f>
        <v>124</v>
      </c>
      <c r="AO6" s="1">
        <f t="shared" si="10"/>
        <v>10629.842000000001</v>
      </c>
      <c r="AP6" s="1">
        <f>SUMIF(E$4:E801,AL6,P$4:P801)</f>
        <v>10502</v>
      </c>
      <c r="AQ6" s="1">
        <f t="shared" si="11"/>
        <v>21259.684000000001</v>
      </c>
      <c r="AR6" s="1">
        <f>SUMIF(E$4:E801,AL6,Q$4:Q801)</f>
        <v>19600</v>
      </c>
      <c r="AS6" s="1">
        <f t="shared" si="12"/>
        <v>21259.684000000001</v>
      </c>
      <c r="AT6" s="1">
        <f>SUMIF(E$4:E801,AL6,R$4:R801)</f>
        <v>20850</v>
      </c>
      <c r="AU6" s="1">
        <f t="shared" si="13"/>
        <v>21259.684000000001</v>
      </c>
      <c r="AV6" s="1">
        <f>SUMIF(E$4:E801,AL6,S$4:S801)</f>
        <v>20170</v>
      </c>
      <c r="AW6" s="1">
        <f t="shared" si="14"/>
        <v>21259.684000000001</v>
      </c>
      <c r="AX6" s="1">
        <f>SUMIF(E$4:E801,AL6,T$4:T801)</f>
        <v>21010</v>
      </c>
      <c r="AY6" s="1">
        <f t="shared" si="15"/>
        <v>6575.16</v>
      </c>
      <c r="AZ6" s="1">
        <f>SUMIF(E$4:E801,AL6,U$4:U801)</f>
        <v>6465</v>
      </c>
      <c r="BA6" s="1">
        <f t="shared" si="16"/>
        <v>3287.58</v>
      </c>
      <c r="BB6" s="1">
        <f>SUMIF(E$4:E801,AL6,V$4:V801)</f>
        <v>3248</v>
      </c>
      <c r="BC6" s="1">
        <f t="shared" si="17"/>
        <v>0</v>
      </c>
      <c r="BD6" s="1">
        <f>SUMIF(E$4:E801,AL6,W$4:W801)</f>
        <v>0</v>
      </c>
      <c r="BE6" s="1">
        <f>Tabella32269122032[[#This Row],[Da Decreto1-4]]+Tabella32269122032[[#This Row],[Da Decreto5-8]]+Tabella32269122032[[#This Row],[Da Decreto9-12]]+Tabella32269122032[[#This Row],[Da Decreto13-16]]+Tabella32269122032[[#This Row],[Da Decreto17-20]]+Tabella32269122032[[#This Row],[Da Decreto21-24]]+Tabella32269122032[[#This Row],[Da Decreto25-28]]+Tabella32269122032[[#This Row],[Da Decreto29-32]]+Tabella32269122032[[#This Row],[Da Decreto33-36]]</f>
        <v>105531.31800000001</v>
      </c>
      <c r="BF6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101969</v>
      </c>
      <c r="BG6" s="93">
        <f>IFERROR(-(Tabella32269122032[[#This Row],[Totale Per OR Da Decreto]]-Tabella32269122032[[#This Row],[Totale Predetto]])/Tabella32269122032[[#This Row],[Totale Per OR Da Decreto]],0)</f>
        <v>-3.3756026812817912E-2</v>
      </c>
      <c r="BT6" s="63" t="s">
        <v>109</v>
      </c>
      <c r="BU6" s="52"/>
      <c r="BV6" s="64"/>
      <c r="BW6" s="63"/>
      <c r="BX6" s="63"/>
      <c r="BY6" s="5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  <c r="CQ6" s="63"/>
      <c r="CR6" s="65"/>
      <c r="CS6" s="66">
        <f>SUM(CS8:CU52)</f>
        <v>28273.187999999998</v>
      </c>
      <c r="CT6" s="66"/>
      <c r="CU6" s="67"/>
      <c r="CV6" s="66">
        <f>SUM(CV8:CX52)</f>
        <v>28536.194399999997</v>
      </c>
      <c r="CW6" s="66"/>
      <c r="CX6" s="67"/>
      <c r="CY6" s="66">
        <f>SUM(CY8:CY52)</f>
        <v>0</v>
      </c>
      <c r="CZ6" s="66"/>
      <c r="DA6" s="66"/>
      <c r="DB6" s="66">
        <f>SUM(CS6:CY6)</f>
        <v>56809.382399999995</v>
      </c>
      <c r="DC6" s="56"/>
      <c r="DD6" s="103"/>
      <c r="DE6" s="65"/>
      <c r="DF6" s="103">
        <f t="shared" ref="DF6" si="18">SUM(DF7:DF52)</f>
        <v>11.52</v>
      </c>
      <c r="DG6" s="65"/>
      <c r="DH6" s="103">
        <f>DF6*GSSI!$B$4</f>
        <v>56809.382399999995</v>
      </c>
      <c r="DR6" s="10" t="s">
        <v>52</v>
      </c>
    </row>
    <row r="7" spans="2:130" ht="23.25">
      <c r="B7" s="5" t="s">
        <v>110</v>
      </c>
      <c r="C7" s="5" t="s">
        <v>111</v>
      </c>
      <c r="D7" s="5" t="s">
        <v>108</v>
      </c>
      <c r="E7" s="5" t="s">
        <v>56</v>
      </c>
      <c r="F7" s="5">
        <v>20</v>
      </c>
      <c r="G7" s="5">
        <v>30</v>
      </c>
      <c r="H7" s="5">
        <v>30</v>
      </c>
      <c r="I7" s="5">
        <v>30</v>
      </c>
      <c r="J7" s="5">
        <v>20</v>
      </c>
      <c r="K7" s="4">
        <v>10</v>
      </c>
      <c r="L7" s="4"/>
      <c r="M7" s="4"/>
      <c r="N7" s="4"/>
      <c r="O7" s="4">
        <f t="shared" si="0"/>
        <v>1460</v>
      </c>
      <c r="P7" s="4">
        <f t="shared" si="1"/>
        <v>2190</v>
      </c>
      <c r="Q7" s="4">
        <f t="shared" si="2"/>
        <v>2190</v>
      </c>
      <c r="R7" s="4">
        <f t="shared" si="3"/>
        <v>2190</v>
      </c>
      <c r="S7" s="4">
        <f t="shared" si="4"/>
        <v>1460</v>
      </c>
      <c r="T7" s="5">
        <f t="shared" si="5"/>
        <v>730</v>
      </c>
      <c r="U7" s="5">
        <f t="shared" si="6"/>
        <v>0</v>
      </c>
      <c r="V7" s="5">
        <f t="shared" si="7"/>
        <v>0</v>
      </c>
      <c r="W7" s="5">
        <f t="shared" si="8"/>
        <v>0</v>
      </c>
      <c r="X7" s="5">
        <f>SUM(Tabella12058111931[[#This Row],[Quadrimestre nov22-feb23]:[Quadrimestre lug25-ott25]])</f>
        <v>140</v>
      </c>
      <c r="Z7" s="1" t="s">
        <v>112</v>
      </c>
      <c r="AA7" s="1">
        <v>30</v>
      </c>
      <c r="AB7" s="1">
        <v>30</v>
      </c>
      <c r="AC7" s="1">
        <v>30</v>
      </c>
      <c r="AD7" s="1">
        <v>30</v>
      </c>
      <c r="AE7" s="1">
        <v>30</v>
      </c>
      <c r="AF7" s="1">
        <v>30</v>
      </c>
      <c r="AG7" s="1">
        <v>30</v>
      </c>
      <c r="AH7" s="1">
        <v>30</v>
      </c>
      <c r="AI7" s="1">
        <v>30</v>
      </c>
      <c r="AL7" s="1" t="s">
        <v>113</v>
      </c>
      <c r="AM7" s="1">
        <f t="shared" si="9"/>
        <v>0</v>
      </c>
      <c r="AN7" s="1">
        <f>SUMIF(E$4:E802,AL7,O$4:O802)</f>
        <v>0</v>
      </c>
      <c r="AO7" s="1">
        <f t="shared" si="10"/>
        <v>0</v>
      </c>
      <c r="AP7" s="1">
        <f>SUMIF(E$4:E802,AL7,P$4:P802)</f>
        <v>0</v>
      </c>
      <c r="AQ7" s="1">
        <f t="shared" si="11"/>
        <v>0</v>
      </c>
      <c r="AR7" s="1">
        <f>SUMIF(E$4:E802,AL7,Q$4:Q802)</f>
        <v>0</v>
      </c>
      <c r="AS7" s="1">
        <f t="shared" si="12"/>
        <v>0</v>
      </c>
      <c r="AT7" s="1">
        <f>SUMIF(E$4:E802,AL7,R$4:R802)</f>
        <v>0</v>
      </c>
      <c r="AU7" s="1">
        <f t="shared" si="13"/>
        <v>0</v>
      </c>
      <c r="AV7" s="1">
        <f>SUMIF(E$4:E802,AL7,S$4:S802)</f>
        <v>0</v>
      </c>
      <c r="AW7" s="1">
        <f t="shared" si="14"/>
        <v>0</v>
      </c>
      <c r="AX7" s="1">
        <f>SUMIF(E$4:E802,AL7,T$4:T802)</f>
        <v>0</v>
      </c>
      <c r="AY7" s="1">
        <f t="shared" si="15"/>
        <v>0</v>
      </c>
      <c r="AZ7" s="1">
        <f>SUMIF(E$4:E802,AL7,U$4:U802)</f>
        <v>0</v>
      </c>
      <c r="BA7" s="1">
        <f t="shared" si="16"/>
        <v>0</v>
      </c>
      <c r="BB7" s="1">
        <f>SUMIF(E$4:E802,AL7,V$4:V802)</f>
        <v>0</v>
      </c>
      <c r="BC7" s="1">
        <f t="shared" si="17"/>
        <v>0</v>
      </c>
      <c r="BD7" s="1">
        <f>SUMIF(E$4:E802,AL7,W$4:W802)</f>
        <v>0</v>
      </c>
      <c r="BE7" s="1">
        <f>Tabella32269122032[[#This Row],[Da Decreto1-4]]+Tabella32269122032[[#This Row],[Da Decreto5-8]]+Tabella32269122032[[#This Row],[Da Decreto9-12]]+Tabella32269122032[[#This Row],[Da Decreto13-16]]+Tabella32269122032[[#This Row],[Da Decreto17-20]]+Tabella32269122032[[#This Row],[Da Decreto21-24]]+Tabella32269122032[[#This Row],[Da Decreto25-28]]+Tabella32269122032[[#This Row],[Da Decreto29-32]]+Tabella32269122032[[#This Row],[Da Decreto33-36]]</f>
        <v>0</v>
      </c>
      <c r="BF7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7" s="93">
        <f>IFERROR(-(Tabella32269122032[[#This Row],[Totale Per OR Da Decreto]]-Tabella32269122032[[#This Row],[Totale Predetto]])/Tabella32269122032[[#This Row],[Totale Per OR Da Decreto]],0)</f>
        <v>0</v>
      </c>
      <c r="BT7" s="68"/>
      <c r="BU7" s="69" t="s">
        <v>114</v>
      </c>
      <c r="BV7" s="70"/>
      <c r="BW7" s="71" t="s">
        <v>115</v>
      </c>
      <c r="BX7" s="69" t="s">
        <v>116</v>
      </c>
      <c r="BY7" s="53"/>
      <c r="BZ7" s="51"/>
      <c r="CA7" s="51"/>
      <c r="CB7" s="5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65"/>
      <c r="CS7" s="71"/>
      <c r="CT7" s="71"/>
      <c r="CU7" s="71"/>
      <c r="CV7" s="71"/>
      <c r="CW7" s="71"/>
      <c r="CX7" s="71"/>
      <c r="CY7" s="71"/>
      <c r="CZ7" s="71"/>
      <c r="DA7" s="71"/>
      <c r="DB7" s="66"/>
      <c r="DC7" s="56"/>
      <c r="DD7" s="106"/>
      <c r="DE7" s="65"/>
      <c r="DF7" s="106"/>
      <c r="DG7" s="65"/>
      <c r="DH7" s="103">
        <f>DF7*GSSI!$B$4</f>
        <v>0</v>
      </c>
      <c r="DR7" s="2" t="s">
        <v>78</v>
      </c>
      <c r="DS7" s="120"/>
      <c r="DU7" s="121" t="s">
        <v>79</v>
      </c>
      <c r="DV7" s="120"/>
      <c r="DX7" s="122" t="s">
        <v>80</v>
      </c>
      <c r="DY7" s="9"/>
    </row>
    <row r="8" spans="2:130" ht="134.25">
      <c r="B8" s="5" t="s">
        <v>110</v>
      </c>
      <c r="C8" s="5" t="s">
        <v>111</v>
      </c>
      <c r="D8" s="5" t="s">
        <v>108</v>
      </c>
      <c r="E8" s="5" t="s">
        <v>82</v>
      </c>
      <c r="F8" s="5"/>
      <c r="G8" s="5">
        <v>32</v>
      </c>
      <c r="H8" s="5">
        <v>40</v>
      </c>
      <c r="I8" s="5">
        <v>40</v>
      </c>
      <c r="J8" s="5">
        <v>40</v>
      </c>
      <c r="K8" s="4">
        <v>30</v>
      </c>
      <c r="L8" s="4"/>
      <c r="M8" s="4"/>
      <c r="N8" s="4"/>
      <c r="O8" s="4">
        <f t="shared" si="0"/>
        <v>0</v>
      </c>
      <c r="P8" s="4">
        <f t="shared" si="1"/>
        <v>2336</v>
      </c>
      <c r="Q8" s="4">
        <f t="shared" si="2"/>
        <v>2920</v>
      </c>
      <c r="R8" s="4">
        <f t="shared" si="3"/>
        <v>2920</v>
      </c>
      <c r="S8" s="4">
        <f t="shared" si="4"/>
        <v>2920</v>
      </c>
      <c r="T8" s="5">
        <f t="shared" si="5"/>
        <v>2190</v>
      </c>
      <c r="U8" s="5">
        <f t="shared" si="6"/>
        <v>0</v>
      </c>
      <c r="V8" s="5">
        <f t="shared" si="7"/>
        <v>0</v>
      </c>
      <c r="W8" s="5">
        <f t="shared" si="8"/>
        <v>0</v>
      </c>
      <c r="X8" s="5">
        <f>SUM(Tabella12058111931[[#This Row],[Quadrimestre nov22-feb23]:[Quadrimestre lug25-ott25]])</f>
        <v>182</v>
      </c>
      <c r="Z8" s="1" t="s">
        <v>117</v>
      </c>
      <c r="AA8" s="1">
        <v>13</v>
      </c>
      <c r="AB8" s="1">
        <v>13</v>
      </c>
      <c r="AC8" s="1">
        <v>13</v>
      </c>
      <c r="AD8" s="1">
        <v>13</v>
      </c>
      <c r="AE8" s="1">
        <v>13</v>
      </c>
      <c r="AF8" s="1">
        <v>13</v>
      </c>
      <c r="AG8" s="1">
        <v>13</v>
      </c>
      <c r="AH8" s="1">
        <v>13</v>
      </c>
      <c r="AI8" s="1">
        <v>13</v>
      </c>
      <c r="AL8" s="1" t="s">
        <v>118</v>
      </c>
      <c r="AM8" s="1">
        <f t="shared" si="9"/>
        <v>0</v>
      </c>
      <c r="AN8" s="1">
        <f>SUMIF(E$4:E803,AL8,O$4:O803)</f>
        <v>0</v>
      </c>
      <c r="AO8" s="1">
        <f t="shared" si="10"/>
        <v>0</v>
      </c>
      <c r="AP8" s="1">
        <f>SUMIF(E$4:E803,AL8,P$4:P803)</f>
        <v>0</v>
      </c>
      <c r="AQ8" s="1">
        <f t="shared" si="11"/>
        <v>0</v>
      </c>
      <c r="AR8" s="1">
        <f>SUMIF(E$4:E803,AL8,Q$4:Q803)</f>
        <v>0</v>
      </c>
      <c r="AS8" s="1">
        <f t="shared" si="12"/>
        <v>0</v>
      </c>
      <c r="AT8" s="1">
        <f>SUMIF(E$4:E803,AL8,R$4:R803)</f>
        <v>0</v>
      </c>
      <c r="AU8" s="1">
        <f t="shared" si="13"/>
        <v>0</v>
      </c>
      <c r="AV8" s="1">
        <f>SUMIF(E$4:E803,AL8,S$4:S803)</f>
        <v>0</v>
      </c>
      <c r="AW8" s="1">
        <f t="shared" si="14"/>
        <v>0</v>
      </c>
      <c r="AX8" s="1">
        <f>SUMIF(E$4:E803,AL8,T$4:T803)</f>
        <v>0</v>
      </c>
      <c r="AY8" s="1">
        <f t="shared" si="15"/>
        <v>0</v>
      </c>
      <c r="AZ8" s="1">
        <f>SUMIF(E$4:E803,AL8,U$4:U803)</f>
        <v>0</v>
      </c>
      <c r="BA8" s="1">
        <f t="shared" si="16"/>
        <v>0</v>
      </c>
      <c r="BB8" s="1">
        <f>SUMIF(E$4:E803,AL8,V$4:V803)</f>
        <v>0</v>
      </c>
      <c r="BC8" s="1">
        <f t="shared" si="17"/>
        <v>0</v>
      </c>
      <c r="BD8" s="1">
        <f>SUMIF(E$4:E803,AL8,W$4:W803)</f>
        <v>0</v>
      </c>
      <c r="BE8" s="1">
        <f>Tabella32269122032[[#This Row],[Da Decreto1-4]]+Tabella32269122032[[#This Row],[Da Decreto5-8]]+Tabella32269122032[[#This Row],[Da Decreto9-12]]+Tabella32269122032[[#This Row],[Da Decreto13-16]]+Tabella32269122032[[#This Row],[Da Decreto17-20]]+Tabella32269122032[[#This Row],[Da Decreto21-24]]+Tabella32269122032[[#This Row],[Da Decreto25-28]]+Tabella32269122032[[#This Row],[Da Decreto29-32]]+Tabella32269122032[[#This Row],[Da Decreto33-36]]</f>
        <v>0</v>
      </c>
      <c r="BF8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8" s="93">
        <f>IFERROR(-(Tabella32269122032[[#This Row],[Totale Per OR Da Decreto]]-Tabella32269122032[[#This Row],[Totale Predetto]])/Tabella32269122032[[#This Row],[Totale Per OR Da Decreto]],0)</f>
        <v>0</v>
      </c>
      <c r="BT8" s="72"/>
      <c r="BU8" s="71" t="s">
        <v>119</v>
      </c>
      <c r="BV8" s="72" t="s">
        <v>120</v>
      </c>
      <c r="BW8" s="71" t="s">
        <v>115</v>
      </c>
      <c r="BX8" s="71"/>
      <c r="BY8" s="53"/>
      <c r="BZ8" s="51" t="s">
        <v>121</v>
      </c>
      <c r="CA8" s="51" t="s">
        <v>121</v>
      </c>
      <c r="CB8" s="51" t="s">
        <v>121</v>
      </c>
      <c r="CC8" s="51" t="s">
        <v>121</v>
      </c>
      <c r="CD8" s="51" t="s">
        <v>121</v>
      </c>
      <c r="CE8" s="51" t="s">
        <v>121</v>
      </c>
      <c r="CF8" s="51" t="s">
        <v>121</v>
      </c>
      <c r="CG8" s="51" t="s">
        <v>121</v>
      </c>
      <c r="CH8" s="51" t="s">
        <v>121</v>
      </c>
      <c r="CI8" s="51" t="s">
        <v>121</v>
      </c>
      <c r="CJ8" s="51" t="s">
        <v>121</v>
      </c>
      <c r="CK8" s="51" t="s">
        <v>121</v>
      </c>
      <c r="CL8" s="92"/>
      <c r="CR8" s="65"/>
      <c r="CS8" s="52">
        <f t="shared" ref="CS8:CS39" si="19">IF(BZ8="X",$DH8/COUNTA($BZ8:$CQ8),0) +  IF(CA8="X",$DH8/COUNTA($BZ8:$CQ8),0)</f>
        <v>0</v>
      </c>
      <c r="CT8" s="52">
        <f t="shared" ref="CT8:CT39" si="20">IF(CB8="X",$DH8/COUNTA($BZ8:$CQ8),0) +  IF(CC8="X",$DH8/COUNTA($BZ8:$CQ8),0)</f>
        <v>0</v>
      </c>
      <c r="CU8" s="52">
        <f t="shared" ref="CU8:CU39" si="21">IF(CD8="X",$DH8/COUNTA($BZ8:$CQ8),0) +  IF(CE8="X",$DH8/COUNTA($BZ8:$CQ8),0)</f>
        <v>0</v>
      </c>
      <c r="CV8" s="52">
        <f t="shared" ref="CV8:CV39" si="22">IF(CF8="X",$DH8/COUNTA($BZ8:$CQ8),0) +  IF(CG8="X",$DH8/COUNTA($BZ8:$CQ8),0)</f>
        <v>0</v>
      </c>
      <c r="CW8" s="52">
        <f t="shared" ref="CW8:CW39" si="23">IF(CH8="X",$DH8/COUNTA($BZ8:$CQ8),0) +  IF(CI8="X",$DH8/COUNTA($BZ8:$CQ8),0)</f>
        <v>0</v>
      </c>
      <c r="CX8" s="52">
        <f t="shared" ref="CX8:CX39" si="24">IF(CJ8="X",$DH8/COUNTA($BZ8:$CQ8),0) +  IF(CK8="X",$DH8/COUNTA($BZ8:$CQ8),0)</f>
        <v>0</v>
      </c>
      <c r="CY8" s="52">
        <f t="shared" ref="CY8:CY39" si="25">IF(CL8="X",$DH8/COUNTA($BZ8:$CQ8),0) +  IF(CM8="X",$DH8/COUNTA($BZ8:$CQ8),0)</f>
        <v>0</v>
      </c>
      <c r="CZ8" s="52">
        <f t="shared" ref="CZ8:CZ39" si="26">IF(CN8="X",$DH8/COUNTA($BZ8:$CQ8),0) +  IF(CO8="X",$DH8/COUNTA($BZ8:$CQ8),0)</f>
        <v>0</v>
      </c>
      <c r="DA8" s="52">
        <f t="shared" ref="DA8:DA39" si="27">IF(CP8="X",$DH8/COUNTA($BZ8:$CQ8),0) +  IF(CQ8="X",$DH8/COUNTA($BZ8:$CQ8),0)</f>
        <v>0</v>
      </c>
      <c r="DB8" s="66">
        <f>SUM(CS8:DA8)</f>
        <v>0</v>
      </c>
      <c r="DC8" s="56"/>
      <c r="DE8" s="65"/>
      <c r="DF8" s="107">
        <f t="shared" ref="DF8:DF52" si="28">DD8/125</f>
        <v>0</v>
      </c>
      <c r="DG8" s="65"/>
      <c r="DH8" s="103">
        <f>DF8*GSSI!$B$4</f>
        <v>0</v>
      </c>
      <c r="DQ8" s="7" t="s">
        <v>31</v>
      </c>
      <c r="DR8" s="113" t="s">
        <v>32</v>
      </c>
      <c r="DS8" s="113" t="s">
        <v>33</v>
      </c>
      <c r="DT8" s="113" t="s">
        <v>34</v>
      </c>
      <c r="DU8" s="113" t="s">
        <v>35</v>
      </c>
      <c r="DV8" s="113" t="s">
        <v>36</v>
      </c>
      <c r="DW8" s="113" t="s">
        <v>37</v>
      </c>
      <c r="DX8" s="113" t="s">
        <v>38</v>
      </c>
      <c r="DY8" s="113" t="s">
        <v>39</v>
      </c>
      <c r="DZ8" s="113" t="s">
        <v>40</v>
      </c>
    </row>
    <row r="9" spans="2:130" ht="23.25">
      <c r="B9" s="5" t="s">
        <v>110</v>
      </c>
      <c r="C9" s="5" t="s">
        <v>111</v>
      </c>
      <c r="D9" s="5" t="s">
        <v>108</v>
      </c>
      <c r="E9" s="5" t="s">
        <v>107</v>
      </c>
      <c r="F9" s="5"/>
      <c r="G9" s="5">
        <v>18</v>
      </c>
      <c r="H9" s="5">
        <v>30</v>
      </c>
      <c r="I9" s="5">
        <v>60</v>
      </c>
      <c r="J9" s="5">
        <v>40</v>
      </c>
      <c r="K9" s="4">
        <v>60</v>
      </c>
      <c r="L9" s="4">
        <v>60</v>
      </c>
      <c r="M9" s="4">
        <v>10</v>
      </c>
      <c r="N9" s="4"/>
      <c r="O9" s="4">
        <f t="shared" si="0"/>
        <v>0</v>
      </c>
      <c r="P9" s="4">
        <f t="shared" si="1"/>
        <v>1314</v>
      </c>
      <c r="Q9" s="4">
        <f t="shared" si="2"/>
        <v>2190</v>
      </c>
      <c r="R9" s="4">
        <f t="shared" si="3"/>
        <v>4380</v>
      </c>
      <c r="S9" s="4">
        <f t="shared" si="4"/>
        <v>2920</v>
      </c>
      <c r="T9" s="5">
        <f t="shared" si="5"/>
        <v>4380</v>
      </c>
      <c r="U9" s="5">
        <f t="shared" si="6"/>
        <v>4380</v>
      </c>
      <c r="V9" s="5">
        <f t="shared" si="7"/>
        <v>730</v>
      </c>
      <c r="W9" s="5">
        <f t="shared" si="8"/>
        <v>0</v>
      </c>
      <c r="X9" s="5">
        <f>SUM(Tabella12058111931[[#This Row],[Quadrimestre nov22-feb23]:[Quadrimestre lug25-ott25]])</f>
        <v>278</v>
      </c>
      <c r="AL9" s="1" t="s">
        <v>122</v>
      </c>
      <c r="AM9" s="1">
        <f t="shared" si="9"/>
        <v>0</v>
      </c>
      <c r="AN9" s="1">
        <f>SUMIF(E$4:E804,AL9,O$4:O804)</f>
        <v>0</v>
      </c>
      <c r="AO9" s="1">
        <f t="shared" si="10"/>
        <v>0</v>
      </c>
      <c r="AP9" s="1">
        <f>SUMIF(E$4:E804,AL9,P$4:P804)</f>
        <v>0</v>
      </c>
      <c r="AQ9" s="1">
        <f t="shared" si="11"/>
        <v>0</v>
      </c>
      <c r="AR9" s="1">
        <f>SUMIF(E$4:E804,AL9,Q$4:Q804)</f>
        <v>0</v>
      </c>
      <c r="AS9" s="1">
        <f t="shared" si="12"/>
        <v>0</v>
      </c>
      <c r="AT9" s="1">
        <f>SUMIF(E$4:E804,AL9,R$4:R804)</f>
        <v>0</v>
      </c>
      <c r="AU9" s="1">
        <f t="shared" si="13"/>
        <v>0</v>
      </c>
      <c r="AV9" s="1">
        <f>SUMIF(E$4:E804,AL9,S$4:S804)</f>
        <v>0</v>
      </c>
      <c r="AW9" s="1">
        <f t="shared" si="14"/>
        <v>0</v>
      </c>
      <c r="AX9" s="1">
        <f>SUMIF(E$4:E804,AL9,T$4:T804)</f>
        <v>0</v>
      </c>
      <c r="AY9" s="1">
        <f t="shared" si="15"/>
        <v>0</v>
      </c>
      <c r="AZ9" s="1">
        <f>SUMIF(E$4:E804,AL9,U$4:U804)</f>
        <v>0</v>
      </c>
      <c r="BA9" s="1">
        <f t="shared" si="16"/>
        <v>0</v>
      </c>
      <c r="BB9" s="1">
        <f>SUMIF(E$4:E804,AL9,V$4:V804)</f>
        <v>0</v>
      </c>
      <c r="BC9" s="1">
        <f t="shared" si="17"/>
        <v>0</v>
      </c>
      <c r="BD9" s="1">
        <f>SUMIF(E$4:E804,AL9,W$4:W804)</f>
        <v>0</v>
      </c>
      <c r="BE9" s="1">
        <f>Tabella32269122032[[#This Row],[Da Decreto1-4]]+Tabella32269122032[[#This Row],[Da Decreto5-8]]+Tabella32269122032[[#This Row],[Da Decreto9-12]]+Tabella32269122032[[#This Row],[Da Decreto13-16]]+Tabella32269122032[[#This Row],[Da Decreto17-20]]+Tabella32269122032[[#This Row],[Da Decreto21-24]]+Tabella32269122032[[#This Row],[Da Decreto25-28]]+Tabella32269122032[[#This Row],[Da Decreto29-32]]+Tabella32269122032[[#This Row],[Da Decreto33-36]]</f>
        <v>0</v>
      </c>
      <c r="BF9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9" s="93">
        <f>IFERROR(-(Tabella32269122032[[#This Row],[Totale Per OR Da Decreto]]-Tabella32269122032[[#This Row],[Totale Predetto]])/Tabella32269122032[[#This Row],[Totale Per OR Da Decreto]],0)</f>
        <v>0</v>
      </c>
      <c r="BT9" s="72"/>
      <c r="BU9" s="71" t="s">
        <v>123</v>
      </c>
      <c r="BV9" s="72" t="s">
        <v>124</v>
      </c>
      <c r="BW9" s="71" t="s">
        <v>115</v>
      </c>
      <c r="BX9" s="71"/>
      <c r="BY9" s="53"/>
      <c r="BZ9" s="51" t="s">
        <v>121</v>
      </c>
      <c r="CA9" s="51" t="s">
        <v>121</v>
      </c>
      <c r="CB9" s="51" t="s">
        <v>121</v>
      </c>
      <c r="CC9" s="51" t="s">
        <v>121</v>
      </c>
      <c r="CD9" s="51" t="s">
        <v>121</v>
      </c>
      <c r="CE9" s="51" t="s">
        <v>121</v>
      </c>
      <c r="CF9" s="51" t="s">
        <v>121</v>
      </c>
      <c r="CG9" s="51" t="s">
        <v>121</v>
      </c>
      <c r="CH9" s="51" t="s">
        <v>121</v>
      </c>
      <c r="CI9" s="51" t="s">
        <v>121</v>
      </c>
      <c r="CJ9" s="51" t="s">
        <v>121</v>
      </c>
      <c r="CK9" s="51" t="s">
        <v>121</v>
      </c>
      <c r="CL9" s="71"/>
      <c r="CM9" s="71"/>
      <c r="CN9" s="71"/>
      <c r="CO9" s="71"/>
      <c r="CP9" s="71"/>
      <c r="CQ9" s="71"/>
      <c r="CR9" s="65"/>
      <c r="CS9" s="52">
        <f t="shared" si="19"/>
        <v>0</v>
      </c>
      <c r="CT9" s="52">
        <f t="shared" si="20"/>
        <v>0</v>
      </c>
      <c r="CU9" s="52">
        <f t="shared" si="21"/>
        <v>0</v>
      </c>
      <c r="CV9" s="52">
        <f t="shared" si="22"/>
        <v>0</v>
      </c>
      <c r="CW9" s="52">
        <f t="shared" si="23"/>
        <v>0</v>
      </c>
      <c r="CX9" s="52">
        <f t="shared" si="24"/>
        <v>0</v>
      </c>
      <c r="CY9" s="52">
        <f t="shared" si="25"/>
        <v>0</v>
      </c>
      <c r="CZ9" s="52">
        <f t="shared" si="26"/>
        <v>0</v>
      </c>
      <c r="DA9" s="52">
        <f t="shared" si="27"/>
        <v>0</v>
      </c>
      <c r="DB9" s="66">
        <f>SUM(CS9:DA9)</f>
        <v>0</v>
      </c>
      <c r="DC9" s="56"/>
      <c r="DD9" s="106"/>
      <c r="DE9" s="65"/>
      <c r="DF9" s="107">
        <f t="shared" si="28"/>
        <v>0</v>
      </c>
      <c r="DG9" s="65"/>
      <c r="DH9" s="103">
        <f>DF9*GSSI!$B$4</f>
        <v>0</v>
      </c>
      <c r="DQ9" s="7" t="s">
        <v>56</v>
      </c>
      <c r="DR9" s="5">
        <f t="shared" ref="DR9:DZ9" si="29">SUM(CS8:CS52)</f>
        <v>5260.1279999999997</v>
      </c>
      <c r="DS9" s="5">
        <f t="shared" si="29"/>
        <v>9424.3960000000006</v>
      </c>
      <c r="DT9" s="5">
        <f t="shared" si="29"/>
        <v>13588.664000000001</v>
      </c>
      <c r="DU9" s="5">
        <f t="shared" si="29"/>
        <v>13588.664000000001</v>
      </c>
      <c r="DV9" s="5">
        <f t="shared" si="29"/>
        <v>9512.0648000000001</v>
      </c>
      <c r="DW9" s="5">
        <f t="shared" si="29"/>
        <v>5435.4656000000004</v>
      </c>
      <c r="DX9" s="5">
        <f t="shared" si="29"/>
        <v>0</v>
      </c>
      <c r="DY9" s="5">
        <f t="shared" si="29"/>
        <v>0</v>
      </c>
      <c r="DZ9" s="5">
        <f t="shared" si="29"/>
        <v>0</v>
      </c>
    </row>
    <row r="10" spans="2:130" ht="23.25">
      <c r="B10" s="5" t="s">
        <v>125</v>
      </c>
      <c r="C10" s="5" t="s">
        <v>126</v>
      </c>
      <c r="D10" s="5" t="s">
        <v>108</v>
      </c>
      <c r="E10" s="5" t="s">
        <v>56</v>
      </c>
      <c r="F10" s="5">
        <v>20</v>
      </c>
      <c r="G10" s="5">
        <v>20</v>
      </c>
      <c r="H10" s="5">
        <v>30</v>
      </c>
      <c r="I10" s="5">
        <v>20</v>
      </c>
      <c r="J10" s="5">
        <v>20</v>
      </c>
      <c r="K10" s="4">
        <v>10</v>
      </c>
      <c r="L10" s="4"/>
      <c r="M10" s="4"/>
      <c r="N10" s="4"/>
      <c r="O10" s="4">
        <f t="shared" si="0"/>
        <v>1460</v>
      </c>
      <c r="P10" s="4">
        <f t="shared" si="1"/>
        <v>1460</v>
      </c>
      <c r="Q10" s="4">
        <f t="shared" si="2"/>
        <v>2190</v>
      </c>
      <c r="R10" s="4">
        <f t="shared" si="3"/>
        <v>1460</v>
      </c>
      <c r="S10" s="4">
        <f t="shared" si="4"/>
        <v>1460</v>
      </c>
      <c r="T10" s="5">
        <f t="shared" si="5"/>
        <v>730</v>
      </c>
      <c r="U10" s="5">
        <f t="shared" si="6"/>
        <v>0</v>
      </c>
      <c r="V10" s="5">
        <f t="shared" si="7"/>
        <v>0</v>
      </c>
      <c r="W10" s="5">
        <f t="shared" si="8"/>
        <v>0</v>
      </c>
      <c r="X10" s="5">
        <f>SUM(Tabella12058111931[[#This Row],[Quadrimestre nov22-feb23]:[Quadrimestre lug25-ott25]])</f>
        <v>120</v>
      </c>
      <c r="AL10" s="1" t="s">
        <v>107</v>
      </c>
      <c r="AM10" s="1">
        <f t="shared" si="9"/>
        <v>0</v>
      </c>
      <c r="AN10" s="1">
        <f>SUMIF(E$4:E805,AL10,O$4:O805)</f>
        <v>93</v>
      </c>
      <c r="AO10" s="1">
        <f t="shared" si="10"/>
        <v>7013.5039999999999</v>
      </c>
      <c r="AP10" s="1">
        <f>SUMIF(E$4:E805,AL10,P$4:P805)</f>
        <v>6972</v>
      </c>
      <c r="AQ10" s="1">
        <f t="shared" si="11"/>
        <v>14027.008</v>
      </c>
      <c r="AR10" s="1">
        <f>SUMIF(E$4:E805,AL10,Q$4:Q805)</f>
        <v>13490</v>
      </c>
      <c r="AS10" s="1">
        <f t="shared" si="12"/>
        <v>25423.952000000001</v>
      </c>
      <c r="AT10" s="1">
        <f>SUMIF(E$4:E805,AL10,R$4:R805)</f>
        <v>24490</v>
      </c>
      <c r="AU10" s="1">
        <f t="shared" si="13"/>
        <v>28448.525600000001</v>
      </c>
      <c r="AV10" s="1">
        <f>SUMIF(E$4:E805,AL10,S$4:S805)</f>
        <v>28320</v>
      </c>
      <c r="AW10" s="1">
        <f t="shared" si="14"/>
        <v>31473.099200000001</v>
      </c>
      <c r="AX10" s="1">
        <f>SUMIF(E$4:E805,AL10,T$4:T805)</f>
        <v>30640</v>
      </c>
      <c r="AY10" s="1">
        <f t="shared" si="15"/>
        <v>27966.3472</v>
      </c>
      <c r="AZ10" s="1">
        <f>SUMIF(E$4:E805,AL10,U$4:U805)</f>
        <v>27950</v>
      </c>
      <c r="BA10" s="1">
        <f t="shared" si="16"/>
        <v>13983.1736</v>
      </c>
      <c r="BB10" s="1">
        <f>SUMIF(E$4:E805,AL10,V$4:V805)</f>
        <v>12800</v>
      </c>
      <c r="BC10" s="1">
        <f t="shared" si="17"/>
        <v>0</v>
      </c>
      <c r="BD10" s="1">
        <f>SUMIF(E$4:E805,AL10,W$4:W805)</f>
        <v>0</v>
      </c>
      <c r="BE10" s="1">
        <f>Tabella32269122032[[#This Row],[Da Decreto1-4]]+Tabella32269122032[[#This Row],[Da Decreto5-8]]+Tabella32269122032[[#This Row],[Da Decreto9-12]]+Tabella32269122032[[#This Row],[Da Decreto13-16]]+Tabella32269122032[[#This Row],[Da Decreto17-20]]+Tabella32269122032[[#This Row],[Da Decreto21-24]]+Tabella32269122032[[#This Row],[Da Decreto25-28]]+Tabella32269122032[[#This Row],[Da Decreto29-32]]+Tabella32269122032[[#This Row],[Da Decreto33-36]]</f>
        <v>148335.6096</v>
      </c>
      <c r="BF10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144755</v>
      </c>
      <c r="BG10" s="93">
        <f>IFERROR(-(Tabella32269122032[[#This Row],[Totale Per OR Da Decreto]]-Tabella32269122032[[#This Row],[Totale Predetto]])/Tabella32269122032[[#This Row],[Totale Per OR Da Decreto]],0)</f>
        <v>-2.4138570702310957E-2</v>
      </c>
      <c r="BT10" s="72"/>
      <c r="BU10" s="71" t="s">
        <v>127</v>
      </c>
      <c r="BV10" s="72" t="s">
        <v>128</v>
      </c>
      <c r="BW10" s="71" t="s">
        <v>115</v>
      </c>
      <c r="BX10" s="71"/>
      <c r="BY10" s="53"/>
      <c r="BZ10" s="51" t="s">
        <v>121</v>
      </c>
      <c r="CA10" s="51" t="s">
        <v>121</v>
      </c>
      <c r="CB10" s="51" t="s">
        <v>121</v>
      </c>
      <c r="CC10" s="51" t="s">
        <v>121</v>
      </c>
      <c r="CD10" s="51" t="s">
        <v>121</v>
      </c>
      <c r="CE10" s="51" t="s">
        <v>121</v>
      </c>
      <c r="CF10" s="51" t="s">
        <v>121</v>
      </c>
      <c r="CG10" s="51" t="s">
        <v>121</v>
      </c>
      <c r="CH10" s="51" t="s">
        <v>121</v>
      </c>
      <c r="CI10" s="51" t="s">
        <v>121</v>
      </c>
      <c r="CJ10" s="51" t="s">
        <v>121</v>
      </c>
      <c r="CK10" s="51" t="s">
        <v>121</v>
      </c>
      <c r="CL10" s="51"/>
      <c r="CM10" s="51"/>
      <c r="CN10" s="51"/>
      <c r="CO10" s="51"/>
      <c r="CP10" s="51"/>
      <c r="CQ10" s="51"/>
      <c r="CR10" s="65"/>
      <c r="CS10" s="52">
        <f t="shared" si="19"/>
        <v>0</v>
      </c>
      <c r="CT10" s="52">
        <f t="shared" si="20"/>
        <v>0</v>
      </c>
      <c r="CU10" s="52">
        <f t="shared" si="21"/>
        <v>0</v>
      </c>
      <c r="CV10" s="52">
        <f t="shared" si="22"/>
        <v>0</v>
      </c>
      <c r="CW10" s="52">
        <f t="shared" si="23"/>
        <v>0</v>
      </c>
      <c r="CX10" s="52">
        <f t="shared" si="24"/>
        <v>0</v>
      </c>
      <c r="CY10" s="52">
        <f t="shared" si="25"/>
        <v>0</v>
      </c>
      <c r="CZ10" s="52">
        <f t="shared" si="26"/>
        <v>0</v>
      </c>
      <c r="DA10" s="52">
        <f t="shared" si="27"/>
        <v>0</v>
      </c>
      <c r="DB10" s="66">
        <f t="shared" ref="DB10:DB73" si="30">SUM(CS10:DA10)</f>
        <v>0</v>
      </c>
      <c r="DC10" s="56"/>
      <c r="DE10" s="65"/>
      <c r="DF10" s="107">
        <f t="shared" si="28"/>
        <v>0</v>
      </c>
      <c r="DG10" s="65"/>
      <c r="DH10" s="103">
        <f>DF10*GSSI!$B$4</f>
        <v>0</v>
      </c>
      <c r="DQ10" s="7" t="s">
        <v>82</v>
      </c>
      <c r="DR10" s="5">
        <f t="shared" ref="DR10:DZ10" si="31">SUM(CS54:CS93)</f>
        <v>0</v>
      </c>
      <c r="DS10" s="5">
        <f t="shared" si="31"/>
        <v>10629.842000000001</v>
      </c>
      <c r="DT10" s="5">
        <f t="shared" si="31"/>
        <v>21259.684000000001</v>
      </c>
      <c r="DU10" s="5">
        <f t="shared" si="31"/>
        <v>21259.684000000001</v>
      </c>
      <c r="DV10" s="5">
        <f t="shared" si="31"/>
        <v>21259.684000000001</v>
      </c>
      <c r="DW10" s="5">
        <f t="shared" si="31"/>
        <v>21259.684000000001</v>
      </c>
      <c r="DX10" s="5">
        <f t="shared" si="31"/>
        <v>6575.16</v>
      </c>
      <c r="DY10" s="5">
        <f t="shared" si="31"/>
        <v>3287.58</v>
      </c>
      <c r="DZ10" s="5">
        <f t="shared" si="31"/>
        <v>0</v>
      </c>
    </row>
    <row r="11" spans="2:130" ht="23.25">
      <c r="B11" s="5" t="s">
        <v>125</v>
      </c>
      <c r="C11" s="5" t="s">
        <v>126</v>
      </c>
      <c r="D11" s="5" t="s">
        <v>108</v>
      </c>
      <c r="E11" s="5" t="s">
        <v>82</v>
      </c>
      <c r="F11" s="5"/>
      <c r="G11" s="5">
        <v>32</v>
      </c>
      <c r="H11" s="5">
        <v>40</v>
      </c>
      <c r="I11" s="5">
        <v>50</v>
      </c>
      <c r="J11" s="5">
        <v>40</v>
      </c>
      <c r="K11" s="4">
        <v>30</v>
      </c>
      <c r="L11" s="4"/>
      <c r="M11" s="4"/>
      <c r="N11" s="4"/>
      <c r="O11" s="4">
        <f t="shared" si="0"/>
        <v>0</v>
      </c>
      <c r="P11" s="4">
        <f t="shared" si="1"/>
        <v>2336</v>
      </c>
      <c r="Q11" s="4">
        <f t="shared" si="2"/>
        <v>2920</v>
      </c>
      <c r="R11" s="4">
        <f t="shared" si="3"/>
        <v>3650</v>
      </c>
      <c r="S11" s="4">
        <f t="shared" si="4"/>
        <v>2920</v>
      </c>
      <c r="T11" s="5">
        <f t="shared" si="5"/>
        <v>2190</v>
      </c>
      <c r="U11" s="5">
        <f t="shared" si="6"/>
        <v>0</v>
      </c>
      <c r="V11" s="5">
        <f t="shared" si="7"/>
        <v>0</v>
      </c>
      <c r="W11" s="5">
        <f t="shared" si="8"/>
        <v>0</v>
      </c>
      <c r="X11" s="5">
        <f>SUM(Tabella12058111931[[#This Row],[Quadrimestre nov22-feb23]:[Quadrimestre lug25-ott25]])</f>
        <v>192</v>
      </c>
      <c r="AL11" s="1" t="s">
        <v>129</v>
      </c>
      <c r="AM11" s="1">
        <f t="shared" si="9"/>
        <v>0</v>
      </c>
      <c r="AN11" s="1">
        <f>SUMIF(E$4:E806,AL11,O$4:O806)</f>
        <v>0</v>
      </c>
      <c r="AO11" s="1">
        <f t="shared" si="10"/>
        <v>0</v>
      </c>
      <c r="AP11" s="1">
        <f>SUMIF(E$4:E806,AL11,P$4:P806)</f>
        <v>0</v>
      </c>
      <c r="AQ11" s="1">
        <f t="shared" si="11"/>
        <v>0</v>
      </c>
      <c r="AR11" s="1">
        <f>SUMIF(E$4:E806,AL11,Q$4:Q806)</f>
        <v>0</v>
      </c>
      <c r="AS11" s="1">
        <f t="shared" si="12"/>
        <v>0</v>
      </c>
      <c r="AT11" s="1">
        <f>SUMIF(E$4:E806,AL11,R$4:R806)</f>
        <v>0</v>
      </c>
      <c r="AU11" s="1">
        <f t="shared" si="13"/>
        <v>0</v>
      </c>
      <c r="AV11" s="1">
        <f>SUMIF(E$4:E806,AL11,S$4:S806)</f>
        <v>0</v>
      </c>
      <c r="AW11" s="1">
        <f t="shared" si="14"/>
        <v>0</v>
      </c>
      <c r="AX11" s="1">
        <f>SUMIF(E$4:E806,AL11,T$4:T806)</f>
        <v>0</v>
      </c>
      <c r="AY11" s="1">
        <f t="shared" si="15"/>
        <v>0</v>
      </c>
      <c r="AZ11" s="1">
        <f>SUMIF(E$4:E806,AL11,U$4:U806)</f>
        <v>0</v>
      </c>
      <c r="BA11" s="1">
        <f t="shared" si="16"/>
        <v>0</v>
      </c>
      <c r="BB11" s="1">
        <f>SUMIF(E$4:E806,AL11,V$4:V806)</f>
        <v>0</v>
      </c>
      <c r="BC11" s="1">
        <f t="shared" si="17"/>
        <v>0</v>
      </c>
      <c r="BD11" s="1">
        <f>SUMIF(E$4:E806,AL11,W$4:W806)</f>
        <v>0</v>
      </c>
      <c r="BE11" s="1">
        <f>Tabella32269122032[[#This Row],[Da Decreto1-4]]+Tabella32269122032[[#This Row],[Da Decreto5-8]]+Tabella32269122032[[#This Row],[Da Decreto9-12]]+Tabella32269122032[[#This Row],[Da Decreto13-16]]+Tabella32269122032[[#This Row],[Da Decreto17-20]]+Tabella32269122032[[#This Row],[Da Decreto21-24]]+Tabella32269122032[[#This Row],[Da Decreto25-28]]+Tabella32269122032[[#This Row],[Da Decreto29-32]]+Tabella32269122032[[#This Row],[Da Decreto33-36]]</f>
        <v>0</v>
      </c>
      <c r="BF11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11" s="93">
        <f>IFERROR(-(Tabella32269122032[[#This Row],[Totale Per OR Da Decreto]]-Tabella32269122032[[#This Row],[Totale Predetto]])/Tabella32269122032[[#This Row],[Totale Per OR Da Decreto]],0)</f>
        <v>0</v>
      </c>
      <c r="BT11" s="72"/>
      <c r="BU11" s="71" t="s">
        <v>130</v>
      </c>
      <c r="BV11" s="72" t="s">
        <v>131</v>
      </c>
      <c r="BW11" s="71" t="s">
        <v>115</v>
      </c>
      <c r="BX11" s="71"/>
      <c r="BY11" s="53"/>
      <c r="BZ11" s="51" t="s">
        <v>121</v>
      </c>
      <c r="CA11" s="51" t="s">
        <v>121</v>
      </c>
      <c r="CB11" s="51" t="s">
        <v>121</v>
      </c>
      <c r="CC11" s="51" t="s">
        <v>121</v>
      </c>
      <c r="CD11" s="51" t="s">
        <v>121</v>
      </c>
      <c r="CE11" s="51" t="s">
        <v>121</v>
      </c>
      <c r="CF11" s="51" t="s">
        <v>121</v>
      </c>
      <c r="CG11" s="51" t="s">
        <v>121</v>
      </c>
      <c r="CH11" s="51" t="s">
        <v>121</v>
      </c>
      <c r="CI11" s="51" t="s">
        <v>121</v>
      </c>
      <c r="CJ11" s="51" t="s">
        <v>121</v>
      </c>
      <c r="CK11" s="51" t="s">
        <v>121</v>
      </c>
      <c r="CL11" s="51"/>
      <c r="CM11" s="51"/>
      <c r="CN11" s="51"/>
      <c r="CO11" s="51"/>
      <c r="CP11" s="51"/>
      <c r="CQ11" s="51"/>
      <c r="CR11" s="65"/>
      <c r="CS11" s="52">
        <f t="shared" si="19"/>
        <v>0</v>
      </c>
      <c r="CT11" s="52">
        <f t="shared" si="20"/>
        <v>0</v>
      </c>
      <c r="CU11" s="52">
        <f t="shared" si="21"/>
        <v>0</v>
      </c>
      <c r="CV11" s="52">
        <f t="shared" si="22"/>
        <v>0</v>
      </c>
      <c r="CW11" s="52">
        <f t="shared" si="23"/>
        <v>0</v>
      </c>
      <c r="CX11" s="52">
        <f t="shared" si="24"/>
        <v>0</v>
      </c>
      <c r="CY11" s="52">
        <f t="shared" si="25"/>
        <v>0</v>
      </c>
      <c r="CZ11" s="52">
        <f t="shared" si="26"/>
        <v>0</v>
      </c>
      <c r="DA11" s="52">
        <f t="shared" si="27"/>
        <v>0</v>
      </c>
      <c r="DB11" s="66">
        <f t="shared" si="30"/>
        <v>0</v>
      </c>
      <c r="DC11" s="56"/>
      <c r="DE11" s="65"/>
      <c r="DF11" s="107">
        <f t="shared" si="28"/>
        <v>0</v>
      </c>
      <c r="DG11" s="65"/>
      <c r="DH11" s="103">
        <f>DF11*GSSI!$B$4</f>
        <v>0</v>
      </c>
      <c r="DQ11" s="7" t="s">
        <v>113</v>
      </c>
      <c r="DR11" s="5">
        <f t="shared" ref="DR11:DZ11" si="32">SUM(CS95:CS101)</f>
        <v>0</v>
      </c>
      <c r="DS11" s="5">
        <f t="shared" si="32"/>
        <v>0</v>
      </c>
      <c r="DT11" s="5">
        <f t="shared" si="32"/>
        <v>0</v>
      </c>
      <c r="DU11" s="5">
        <f t="shared" si="32"/>
        <v>0</v>
      </c>
      <c r="DV11" s="5">
        <f t="shared" si="32"/>
        <v>0</v>
      </c>
      <c r="DW11" s="5">
        <f t="shared" si="32"/>
        <v>0</v>
      </c>
      <c r="DX11" s="5">
        <f t="shared" si="32"/>
        <v>0</v>
      </c>
      <c r="DY11" s="5">
        <f t="shared" si="32"/>
        <v>0</v>
      </c>
      <c r="DZ11" s="5">
        <f t="shared" si="32"/>
        <v>0</v>
      </c>
    </row>
    <row r="12" spans="2:130" ht="23.25">
      <c r="B12" s="5" t="s">
        <v>125</v>
      </c>
      <c r="C12" s="5" t="s">
        <v>126</v>
      </c>
      <c r="D12" s="5" t="s">
        <v>108</v>
      </c>
      <c r="E12" s="5" t="s">
        <v>107</v>
      </c>
      <c r="F12" s="5"/>
      <c r="G12" s="5">
        <v>20</v>
      </c>
      <c r="H12" s="5">
        <v>30</v>
      </c>
      <c r="I12" s="5">
        <v>60</v>
      </c>
      <c r="J12" s="5">
        <v>40</v>
      </c>
      <c r="K12" s="4">
        <v>60</v>
      </c>
      <c r="L12" s="4">
        <v>60</v>
      </c>
      <c r="M12" s="4">
        <v>10</v>
      </c>
      <c r="N12" s="4"/>
      <c r="O12" s="4">
        <f t="shared" si="0"/>
        <v>0</v>
      </c>
      <c r="P12" s="4">
        <f t="shared" si="1"/>
        <v>1460</v>
      </c>
      <c r="Q12" s="4">
        <f t="shared" si="2"/>
        <v>2190</v>
      </c>
      <c r="R12" s="4">
        <f t="shared" si="3"/>
        <v>4380</v>
      </c>
      <c r="S12" s="4">
        <f t="shared" si="4"/>
        <v>2920</v>
      </c>
      <c r="T12" s="5">
        <f t="shared" si="5"/>
        <v>4380</v>
      </c>
      <c r="U12" s="5">
        <f t="shared" si="6"/>
        <v>4380</v>
      </c>
      <c r="V12" s="5">
        <f t="shared" si="7"/>
        <v>730</v>
      </c>
      <c r="W12" s="5">
        <f t="shared" si="8"/>
        <v>0</v>
      </c>
      <c r="X12" s="5">
        <f>SUM(Tabella12058111931[[#This Row],[Quadrimestre nov22-feb23]:[Quadrimestre lug25-ott25]])</f>
        <v>280</v>
      </c>
      <c r="AL12" s="1" t="s">
        <v>132</v>
      </c>
      <c r="AM12" s="1">
        <f t="shared" si="9"/>
        <v>0</v>
      </c>
      <c r="AN12" s="1">
        <f>SUMIF(E$4:E807,AL12,O$4:O807)</f>
        <v>0</v>
      </c>
      <c r="AO12" s="1">
        <f t="shared" si="10"/>
        <v>0</v>
      </c>
      <c r="AP12" s="1">
        <f>SUMIF(E$4:E807,AL12,P$4:P807)</f>
        <v>0</v>
      </c>
      <c r="AQ12" s="1">
        <f t="shared" si="11"/>
        <v>0</v>
      </c>
      <c r="AR12" s="1">
        <f>SUMIF(E$4:E807,AL12,Q$4:Q807)</f>
        <v>0</v>
      </c>
      <c r="AS12" s="1">
        <f t="shared" si="12"/>
        <v>0</v>
      </c>
      <c r="AT12" s="1">
        <f>SUMIF(E$4:E807,AL12,R$4:R807)</f>
        <v>0</v>
      </c>
      <c r="AU12" s="1">
        <f t="shared" si="13"/>
        <v>0</v>
      </c>
      <c r="AV12" s="1">
        <f>SUMIF(E$4:E807,AL12,S$4:S807)</f>
        <v>0</v>
      </c>
      <c r="AW12" s="1">
        <f t="shared" si="14"/>
        <v>0</v>
      </c>
      <c r="AX12" s="1">
        <f>SUMIF(E$4:E807,AL12,T$4:T807)</f>
        <v>0</v>
      </c>
      <c r="AY12" s="1">
        <f t="shared" si="15"/>
        <v>0</v>
      </c>
      <c r="AZ12" s="1">
        <f>SUMIF(E$4:E807,AL12,U$4:U807)</f>
        <v>0</v>
      </c>
      <c r="BA12" s="1">
        <f t="shared" si="16"/>
        <v>0</v>
      </c>
      <c r="BB12" s="1">
        <f>SUMIF(E$4:E807,AL12,V$4:V807)</f>
        <v>0</v>
      </c>
      <c r="BC12" s="1">
        <f t="shared" si="17"/>
        <v>0</v>
      </c>
      <c r="BD12" s="1">
        <f>SUMIF(E$4:E807,AL12,W$4:W807)</f>
        <v>0</v>
      </c>
      <c r="BE12" s="1">
        <f>Tabella32269122032[[#This Row],[Da Decreto1-4]]+Tabella32269122032[[#This Row],[Da Decreto5-8]]+Tabella32269122032[[#This Row],[Da Decreto9-12]]+Tabella32269122032[[#This Row],[Da Decreto13-16]]+Tabella32269122032[[#This Row],[Da Decreto17-20]]+Tabella32269122032[[#This Row],[Da Decreto21-24]]+Tabella32269122032[[#This Row],[Da Decreto25-28]]+Tabella32269122032[[#This Row],[Da Decreto29-32]]+Tabella32269122032[[#This Row],[Da Decreto33-36]]</f>
        <v>0</v>
      </c>
      <c r="BF12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12" s="93">
        <f>IFERROR(-(Tabella32269122032[[#This Row],[Totale Per OR Da Decreto]]-Tabella32269122032[[#This Row],[Totale Predetto]])/Tabella32269122032[[#This Row],[Totale Per OR Da Decreto]],0)</f>
        <v>0</v>
      </c>
      <c r="BT12" s="72"/>
      <c r="BU12" s="71" t="s">
        <v>133</v>
      </c>
      <c r="BV12" s="72" t="s">
        <v>134</v>
      </c>
      <c r="BW12" s="71" t="s">
        <v>115</v>
      </c>
      <c r="BX12" s="71"/>
      <c r="BY12" s="53"/>
      <c r="BZ12" s="51" t="s">
        <v>121</v>
      </c>
      <c r="CA12" s="51" t="s">
        <v>121</v>
      </c>
      <c r="CB12" s="51" t="s">
        <v>121</v>
      </c>
      <c r="CC12" s="51" t="s">
        <v>121</v>
      </c>
      <c r="CD12" s="51" t="s">
        <v>121</v>
      </c>
      <c r="CE12" s="51" t="s">
        <v>121</v>
      </c>
      <c r="CF12" s="51" t="s">
        <v>121</v>
      </c>
      <c r="CG12" s="51" t="s">
        <v>121</v>
      </c>
      <c r="CH12" s="51" t="s">
        <v>121</v>
      </c>
      <c r="CI12" s="51" t="s">
        <v>121</v>
      </c>
      <c r="CJ12" s="51" t="s">
        <v>121</v>
      </c>
      <c r="CK12" s="51" t="s">
        <v>121</v>
      </c>
      <c r="CL12" s="51"/>
      <c r="CM12" s="51"/>
      <c r="CN12" s="51"/>
      <c r="CO12" s="51"/>
      <c r="CP12" s="51"/>
      <c r="CQ12" s="51"/>
      <c r="CR12" s="65"/>
      <c r="CS12" s="52">
        <f t="shared" si="19"/>
        <v>0</v>
      </c>
      <c r="CT12" s="52">
        <f t="shared" si="20"/>
        <v>0</v>
      </c>
      <c r="CU12" s="52">
        <f t="shared" si="21"/>
        <v>0</v>
      </c>
      <c r="CV12" s="52">
        <f t="shared" si="22"/>
        <v>0</v>
      </c>
      <c r="CW12" s="52">
        <f t="shared" si="23"/>
        <v>0</v>
      </c>
      <c r="CX12" s="52">
        <f t="shared" si="24"/>
        <v>0</v>
      </c>
      <c r="CY12" s="52">
        <f t="shared" si="25"/>
        <v>0</v>
      </c>
      <c r="CZ12" s="52">
        <f t="shared" si="26"/>
        <v>0</v>
      </c>
      <c r="DA12" s="52">
        <f t="shared" si="27"/>
        <v>0</v>
      </c>
      <c r="DB12" s="66">
        <f t="shared" si="30"/>
        <v>0</v>
      </c>
      <c r="DC12" s="56"/>
      <c r="DE12" s="65"/>
      <c r="DF12" s="107">
        <f t="shared" si="28"/>
        <v>0</v>
      </c>
      <c r="DG12" s="65"/>
      <c r="DH12" s="103">
        <f>DF12*GSSI!$B$4</f>
        <v>0</v>
      </c>
      <c r="DQ12" s="7" t="s">
        <v>118</v>
      </c>
      <c r="DR12" s="5">
        <f t="shared" ref="DR12:DZ12" si="33">SUM(CS103:CS109)</f>
        <v>0</v>
      </c>
      <c r="DS12" s="5">
        <f t="shared" si="33"/>
        <v>0</v>
      </c>
      <c r="DT12" s="5">
        <f t="shared" si="33"/>
        <v>0</v>
      </c>
      <c r="DU12" s="5">
        <f t="shared" si="33"/>
        <v>0</v>
      </c>
      <c r="DV12" s="5">
        <f t="shared" si="33"/>
        <v>0</v>
      </c>
      <c r="DW12" s="5">
        <f t="shared" si="33"/>
        <v>0</v>
      </c>
      <c r="DX12" s="5">
        <f t="shared" si="33"/>
        <v>0</v>
      </c>
      <c r="DY12" s="5">
        <f t="shared" si="33"/>
        <v>0</v>
      </c>
      <c r="DZ12" s="5">
        <f t="shared" si="33"/>
        <v>0</v>
      </c>
    </row>
    <row r="13" spans="2:130" ht="23.25">
      <c r="B13" s="5" t="s">
        <v>135</v>
      </c>
      <c r="C13" s="5" t="s">
        <v>136</v>
      </c>
      <c r="D13" s="5" t="s">
        <v>55</v>
      </c>
      <c r="E13" s="5" t="s">
        <v>56</v>
      </c>
      <c r="F13" s="5">
        <v>20</v>
      </c>
      <c r="G13" s="5">
        <v>30</v>
      </c>
      <c r="H13" s="5">
        <v>30</v>
      </c>
      <c r="I13" s="5">
        <v>30</v>
      </c>
      <c r="J13" s="5">
        <v>20</v>
      </c>
      <c r="K13" s="4">
        <v>10</v>
      </c>
      <c r="L13" s="4"/>
      <c r="M13" s="4"/>
      <c r="N13" s="4"/>
      <c r="O13" s="4">
        <f t="shared" si="0"/>
        <v>620</v>
      </c>
      <c r="P13" s="4">
        <f t="shared" si="1"/>
        <v>930</v>
      </c>
      <c r="Q13" s="4">
        <f t="shared" si="2"/>
        <v>930</v>
      </c>
      <c r="R13" s="4">
        <f t="shared" si="3"/>
        <v>930</v>
      </c>
      <c r="S13" s="4">
        <f t="shared" si="4"/>
        <v>620</v>
      </c>
      <c r="T13" s="5">
        <f t="shared" si="5"/>
        <v>310</v>
      </c>
      <c r="U13" s="5">
        <f t="shared" si="6"/>
        <v>0</v>
      </c>
      <c r="V13" s="5">
        <f t="shared" si="7"/>
        <v>0</v>
      </c>
      <c r="W13" s="5">
        <f t="shared" si="8"/>
        <v>0</v>
      </c>
      <c r="X13" s="5">
        <f>SUM(Tabella12058111931[[#This Row],[Quadrimestre nov22-feb23]:[Quadrimestre lug25-ott25]])</f>
        <v>140</v>
      </c>
      <c r="BT13" s="72"/>
      <c r="BU13" s="71" t="s">
        <v>137</v>
      </c>
      <c r="BV13" s="72" t="s">
        <v>138</v>
      </c>
      <c r="BW13" s="71" t="s">
        <v>115</v>
      </c>
      <c r="BX13" s="71"/>
      <c r="BY13" s="53"/>
      <c r="BZ13" s="51" t="s">
        <v>121</v>
      </c>
      <c r="CA13" s="51" t="s">
        <v>121</v>
      </c>
      <c r="CB13" s="51" t="s">
        <v>121</v>
      </c>
      <c r="CC13" s="51" t="s">
        <v>121</v>
      </c>
      <c r="CD13" s="51" t="s">
        <v>121</v>
      </c>
      <c r="CE13" s="51" t="s">
        <v>121</v>
      </c>
      <c r="CF13" s="51" t="s">
        <v>121</v>
      </c>
      <c r="CG13" s="51" t="s">
        <v>121</v>
      </c>
      <c r="CH13" s="51" t="s">
        <v>121</v>
      </c>
      <c r="CI13" s="51" t="s">
        <v>121</v>
      </c>
      <c r="CJ13" s="51" t="s">
        <v>121</v>
      </c>
      <c r="CK13" s="51" t="s">
        <v>121</v>
      </c>
      <c r="CL13" s="51"/>
      <c r="CM13" s="51"/>
      <c r="CN13" s="51"/>
      <c r="CO13" s="51"/>
      <c r="CP13" s="51"/>
      <c r="CQ13" s="51"/>
      <c r="CR13" s="65"/>
      <c r="CS13" s="52">
        <f t="shared" si="19"/>
        <v>0</v>
      </c>
      <c r="CT13" s="52">
        <f t="shared" si="20"/>
        <v>0</v>
      </c>
      <c r="CU13" s="52">
        <f t="shared" si="21"/>
        <v>0</v>
      </c>
      <c r="CV13" s="52">
        <f t="shared" si="22"/>
        <v>0</v>
      </c>
      <c r="CW13" s="52">
        <f t="shared" si="23"/>
        <v>0</v>
      </c>
      <c r="CX13" s="52">
        <f t="shared" si="24"/>
        <v>0</v>
      </c>
      <c r="CY13" s="52">
        <f t="shared" si="25"/>
        <v>0</v>
      </c>
      <c r="CZ13" s="52">
        <f t="shared" si="26"/>
        <v>0</v>
      </c>
      <c r="DA13" s="52">
        <f t="shared" si="27"/>
        <v>0</v>
      </c>
      <c r="DB13" s="66">
        <f t="shared" si="30"/>
        <v>0</v>
      </c>
      <c r="DC13" s="56"/>
      <c r="DE13" s="65"/>
      <c r="DF13" s="107">
        <f t="shared" si="28"/>
        <v>0</v>
      </c>
      <c r="DG13" s="65"/>
      <c r="DH13" s="103">
        <f>DF13*GSSI!$B$4</f>
        <v>0</v>
      </c>
      <c r="DQ13" s="7" t="s">
        <v>122</v>
      </c>
      <c r="DR13" s="5">
        <f t="shared" ref="DR13:DZ13" si="34">SUM(CS111:CS116)</f>
        <v>0</v>
      </c>
      <c r="DS13" s="5">
        <f t="shared" si="34"/>
        <v>0</v>
      </c>
      <c r="DT13" s="5">
        <f t="shared" si="34"/>
        <v>0</v>
      </c>
      <c r="DU13" s="5">
        <f t="shared" si="34"/>
        <v>0</v>
      </c>
      <c r="DV13" s="5">
        <f t="shared" si="34"/>
        <v>0</v>
      </c>
      <c r="DW13" s="5">
        <f t="shared" si="34"/>
        <v>0</v>
      </c>
      <c r="DX13" s="5">
        <f t="shared" si="34"/>
        <v>0</v>
      </c>
      <c r="DY13" s="5">
        <f t="shared" si="34"/>
        <v>0</v>
      </c>
      <c r="DZ13" s="5">
        <f t="shared" si="34"/>
        <v>0</v>
      </c>
    </row>
    <row r="14" spans="2:130" ht="23.25">
      <c r="B14" s="5" t="s">
        <v>135</v>
      </c>
      <c r="C14" s="5" t="s">
        <v>136</v>
      </c>
      <c r="D14" s="5" t="s">
        <v>55</v>
      </c>
      <c r="E14" s="5" t="s">
        <v>82</v>
      </c>
      <c r="F14" s="5"/>
      <c r="G14" s="5">
        <v>32</v>
      </c>
      <c r="H14" s="5">
        <v>40</v>
      </c>
      <c r="I14" s="5">
        <v>50</v>
      </c>
      <c r="J14" s="5">
        <v>40</v>
      </c>
      <c r="K14" s="4">
        <v>30</v>
      </c>
      <c r="L14" s="4"/>
      <c r="M14" s="4"/>
      <c r="N14" s="4"/>
      <c r="O14" s="4">
        <f t="shared" si="0"/>
        <v>0</v>
      </c>
      <c r="P14" s="4">
        <f t="shared" si="1"/>
        <v>992</v>
      </c>
      <c r="Q14" s="4">
        <f t="shared" si="2"/>
        <v>1240</v>
      </c>
      <c r="R14" s="4">
        <f t="shared" si="3"/>
        <v>1550</v>
      </c>
      <c r="S14" s="4">
        <f t="shared" si="4"/>
        <v>1240</v>
      </c>
      <c r="T14" s="5">
        <f t="shared" si="5"/>
        <v>930</v>
      </c>
      <c r="U14" s="5">
        <f t="shared" si="6"/>
        <v>0</v>
      </c>
      <c r="V14" s="5">
        <f t="shared" si="7"/>
        <v>0</v>
      </c>
      <c r="W14" s="5">
        <f t="shared" si="8"/>
        <v>0</v>
      </c>
      <c r="X14" s="5">
        <f>SUM(Tabella12058111931[[#This Row],[Quadrimestre nov22-feb23]:[Quadrimestre lug25-ott25]])</f>
        <v>192</v>
      </c>
      <c r="AS14" s="94"/>
      <c r="AT14" s="95" t="s">
        <v>139</v>
      </c>
      <c r="AU14" s="100"/>
      <c r="AV14" s="101">
        <f>AM5+AO5+AQ5+AS5+AU5+AM6++AO6+AQ6+AS6+AU6+AY5+AY6+AY7+AY8+AY9+AY10+AY11+AY12+BA5+BA6+BA7+BA8+BA9+BA10+BA11+BA12+BC5+BC6+BC7+BC8+BC9+BC10+BC12+BC11+AU7+AS7++AQ7+AO7+AM7+AM8+AM9+AM10+AM11+AO8+AO9+AO10+AO11+AO12+AM12+AQ8+AQ9+AQ10+AQ11+AQ12+AS8+AS9+AS10+AS11+AS12+AU8+AU9+AU10+AU11+AU12+AW5+AW6+AW7+AW8+AW9+AW10+AW11+AW12</f>
        <v>310676.30999999994</v>
      </c>
      <c r="BT14" s="72"/>
      <c r="BU14" s="71" t="s">
        <v>140</v>
      </c>
      <c r="BV14" s="72" t="s">
        <v>141</v>
      </c>
      <c r="BW14" s="71" t="s">
        <v>115</v>
      </c>
      <c r="BX14" s="71"/>
      <c r="BY14" s="53"/>
      <c r="BZ14" s="51" t="s">
        <v>121</v>
      </c>
      <c r="CA14" s="51" t="s">
        <v>121</v>
      </c>
      <c r="CB14" s="51" t="s">
        <v>121</v>
      </c>
      <c r="CC14" s="51" t="s">
        <v>121</v>
      </c>
      <c r="CD14" s="51" t="s">
        <v>121</v>
      </c>
      <c r="CE14" s="51" t="s">
        <v>121</v>
      </c>
      <c r="CF14" s="51" t="s">
        <v>121</v>
      </c>
      <c r="CG14" s="51" t="s">
        <v>121</v>
      </c>
      <c r="CH14" s="51" t="s">
        <v>121</v>
      </c>
      <c r="CI14" s="51" t="s">
        <v>121</v>
      </c>
      <c r="CJ14" s="51" t="s">
        <v>121</v>
      </c>
      <c r="CK14" s="51" t="s">
        <v>121</v>
      </c>
      <c r="CL14" s="51"/>
      <c r="CM14" s="51"/>
      <c r="CN14" s="51"/>
      <c r="CO14" s="51"/>
      <c r="CP14" s="51"/>
      <c r="CQ14" s="51"/>
      <c r="CR14" s="65"/>
      <c r="CS14" s="52">
        <f t="shared" si="19"/>
        <v>0</v>
      </c>
      <c r="CT14" s="52">
        <f t="shared" si="20"/>
        <v>0</v>
      </c>
      <c r="CU14" s="52">
        <f t="shared" si="21"/>
        <v>0</v>
      </c>
      <c r="CV14" s="52">
        <f t="shared" si="22"/>
        <v>0</v>
      </c>
      <c r="CW14" s="52">
        <f t="shared" si="23"/>
        <v>0</v>
      </c>
      <c r="CX14" s="52">
        <f t="shared" si="24"/>
        <v>0</v>
      </c>
      <c r="CY14" s="52">
        <f t="shared" si="25"/>
        <v>0</v>
      </c>
      <c r="CZ14" s="52">
        <f t="shared" si="26"/>
        <v>0</v>
      </c>
      <c r="DA14" s="52">
        <f t="shared" si="27"/>
        <v>0</v>
      </c>
      <c r="DB14" s="66">
        <f t="shared" si="30"/>
        <v>0</v>
      </c>
      <c r="DC14" s="56"/>
      <c r="DE14" s="65"/>
      <c r="DF14" s="107">
        <f t="shared" si="28"/>
        <v>0</v>
      </c>
      <c r="DG14" s="65"/>
      <c r="DH14" s="103">
        <f>DF14*GSSI!$B$4</f>
        <v>0</v>
      </c>
      <c r="DQ14" s="7" t="s">
        <v>107</v>
      </c>
      <c r="DR14" s="5">
        <f t="shared" ref="DR14:DZ14" si="35">SUM(CS118:CS126)</f>
        <v>0</v>
      </c>
      <c r="DS14" s="5">
        <f t="shared" si="35"/>
        <v>7013.5039999999999</v>
      </c>
      <c r="DT14" s="5">
        <f t="shared" si="35"/>
        <v>14027.008</v>
      </c>
      <c r="DU14" s="5">
        <f t="shared" si="35"/>
        <v>25423.952000000001</v>
      </c>
      <c r="DV14" s="5">
        <f t="shared" si="35"/>
        <v>28448.525600000001</v>
      </c>
      <c r="DW14" s="5">
        <f t="shared" si="35"/>
        <v>31473.099200000001</v>
      </c>
      <c r="DX14" s="5">
        <f t="shared" si="35"/>
        <v>27966.3472</v>
      </c>
      <c r="DY14" s="5">
        <f t="shared" si="35"/>
        <v>13983.1736</v>
      </c>
      <c r="DZ14" s="5">
        <f t="shared" si="35"/>
        <v>0</v>
      </c>
    </row>
    <row r="15" spans="2:130" ht="23.25">
      <c r="B15" s="5" t="s">
        <v>135</v>
      </c>
      <c r="C15" s="5" t="s">
        <v>136</v>
      </c>
      <c r="D15" s="5" t="s">
        <v>55</v>
      </c>
      <c r="E15" s="5" t="s">
        <v>107</v>
      </c>
      <c r="F15" s="5"/>
      <c r="G15" s="5">
        <v>18</v>
      </c>
      <c r="H15" s="5">
        <v>30</v>
      </c>
      <c r="I15" s="5">
        <v>50</v>
      </c>
      <c r="J15" s="5">
        <v>60</v>
      </c>
      <c r="K15" s="4">
        <v>60</v>
      </c>
      <c r="L15" s="4">
        <v>60</v>
      </c>
      <c r="M15" s="4">
        <v>20</v>
      </c>
      <c r="N15" s="4"/>
      <c r="O15" s="4">
        <f t="shared" si="0"/>
        <v>0</v>
      </c>
      <c r="P15" s="4">
        <f t="shared" si="1"/>
        <v>558</v>
      </c>
      <c r="Q15" s="4">
        <f t="shared" si="2"/>
        <v>930</v>
      </c>
      <c r="R15" s="4">
        <f t="shared" si="3"/>
        <v>1550</v>
      </c>
      <c r="S15" s="4">
        <f t="shared" si="4"/>
        <v>1860</v>
      </c>
      <c r="T15" s="5">
        <f t="shared" si="5"/>
        <v>1860</v>
      </c>
      <c r="U15" s="5">
        <f t="shared" si="6"/>
        <v>1860</v>
      </c>
      <c r="V15" s="5">
        <f t="shared" si="7"/>
        <v>620</v>
      </c>
      <c r="W15" s="5">
        <f t="shared" si="8"/>
        <v>0</v>
      </c>
      <c r="X15" s="5">
        <f>SUM(Tabella12058111931[[#This Row],[Quadrimestre nov22-feb23]:[Quadrimestre lug25-ott25]])</f>
        <v>298</v>
      </c>
      <c r="AS15" s="98"/>
      <c r="AT15" s="99" t="s">
        <v>142</v>
      </c>
      <c r="AU15" s="97"/>
      <c r="AV15" s="101">
        <f>AN5+AN6+AN7+AN8+AN9+AN10+AN11++AN12+AP5+AP6+AP7+AP8+AP9+AP10+AP11+AP12+AR5+AR6+AR7+AR8+AR9+AR10+AZ5+AZ6+AZ7+AZ8+AZ9+AZ10+AZ11+AZ12+BB5+BB6+BB7+BB8+BB9+BB10+BB11+BB12+BD5+BD6+BD7+BD8+BD9+BD10+BD11+BD12+AR11+AR12+AT5+AT6+AT7+AT8+AT9+AT10+AT11+AT12+AV6+AV5+AV7+AV8+AV9+AV10+AV11+AV12+AX5+AX6+AX7+AX8+AX9+AX10+AX11+AX12</f>
        <v>300137</v>
      </c>
      <c r="BT15" s="72"/>
      <c r="BU15" s="71" t="s">
        <v>143</v>
      </c>
      <c r="BV15" s="68" t="s">
        <v>144</v>
      </c>
      <c r="BW15" s="71" t="s">
        <v>115</v>
      </c>
      <c r="BX15" s="71"/>
      <c r="BY15" s="53"/>
      <c r="BZ15" s="51" t="s">
        <v>121</v>
      </c>
      <c r="CA15" s="51" t="s">
        <v>121</v>
      </c>
      <c r="CB15" s="51" t="s">
        <v>121</v>
      </c>
      <c r="CC15" s="51" t="s">
        <v>121</v>
      </c>
      <c r="CD15" s="51" t="s">
        <v>121</v>
      </c>
      <c r="CE15" s="51" t="s">
        <v>121</v>
      </c>
      <c r="CF15" s="51" t="s">
        <v>121</v>
      </c>
      <c r="CG15" s="51" t="s">
        <v>121</v>
      </c>
      <c r="CH15" s="51" t="s">
        <v>121</v>
      </c>
      <c r="CI15" s="51" t="s">
        <v>121</v>
      </c>
      <c r="CJ15" s="51" t="s">
        <v>121</v>
      </c>
      <c r="CK15" s="51" t="s">
        <v>121</v>
      </c>
      <c r="CL15" s="51"/>
      <c r="CM15" s="51"/>
      <c r="CN15" s="51"/>
      <c r="CO15" s="51"/>
      <c r="CP15" s="51"/>
      <c r="CQ15" s="51"/>
      <c r="CR15" s="65"/>
      <c r="CS15" s="52">
        <f t="shared" si="19"/>
        <v>0</v>
      </c>
      <c r="CT15" s="52">
        <f t="shared" si="20"/>
        <v>0</v>
      </c>
      <c r="CU15" s="52">
        <f t="shared" si="21"/>
        <v>0</v>
      </c>
      <c r="CV15" s="52">
        <f t="shared" si="22"/>
        <v>0</v>
      </c>
      <c r="CW15" s="52">
        <f t="shared" si="23"/>
        <v>0</v>
      </c>
      <c r="CX15" s="52">
        <f t="shared" si="24"/>
        <v>0</v>
      </c>
      <c r="CY15" s="52">
        <f t="shared" si="25"/>
        <v>0</v>
      </c>
      <c r="CZ15" s="52">
        <f t="shared" si="26"/>
        <v>0</v>
      </c>
      <c r="DA15" s="52">
        <f t="shared" si="27"/>
        <v>0</v>
      </c>
      <c r="DB15" s="66">
        <f t="shared" si="30"/>
        <v>0</v>
      </c>
      <c r="DC15" s="56"/>
      <c r="DD15" s="107"/>
      <c r="DE15" s="65"/>
      <c r="DF15" s="107">
        <f t="shared" si="28"/>
        <v>0</v>
      </c>
      <c r="DG15" s="65"/>
      <c r="DH15" s="103">
        <f>DF15*GSSI!$B$4</f>
        <v>0</v>
      </c>
      <c r="DQ15" s="7" t="s">
        <v>129</v>
      </c>
      <c r="DR15" s="5">
        <f t="shared" ref="DR15:DZ15" si="36">SUM(CS128:CS133)</f>
        <v>0</v>
      </c>
      <c r="DS15" s="5">
        <f t="shared" si="36"/>
        <v>0</v>
      </c>
      <c r="DT15" s="5">
        <f t="shared" si="36"/>
        <v>0</v>
      </c>
      <c r="DU15" s="5">
        <f t="shared" si="36"/>
        <v>0</v>
      </c>
      <c r="DV15" s="5">
        <f t="shared" si="36"/>
        <v>0</v>
      </c>
      <c r="DW15" s="5">
        <f t="shared" si="36"/>
        <v>0</v>
      </c>
      <c r="DX15" s="5">
        <f t="shared" si="36"/>
        <v>0</v>
      </c>
      <c r="DY15" s="5">
        <f t="shared" si="36"/>
        <v>0</v>
      </c>
      <c r="DZ15" s="5">
        <f t="shared" si="36"/>
        <v>0</v>
      </c>
    </row>
    <row r="16" spans="2:130" ht="23.25">
      <c r="B16" s="5" t="s">
        <v>145</v>
      </c>
      <c r="C16" s="5" t="s">
        <v>146</v>
      </c>
      <c r="D16" s="5" t="s">
        <v>83</v>
      </c>
      <c r="E16" s="5" t="s">
        <v>56</v>
      </c>
      <c r="F16" s="5"/>
      <c r="G16" s="5"/>
      <c r="H16" s="5">
        <v>20</v>
      </c>
      <c r="I16" s="5">
        <v>20</v>
      </c>
      <c r="J16" s="5">
        <v>20</v>
      </c>
      <c r="K16" s="4"/>
      <c r="L16" s="4"/>
      <c r="M16" s="4"/>
      <c r="N16" s="4"/>
      <c r="O16" s="4">
        <f t="shared" si="0"/>
        <v>0</v>
      </c>
      <c r="P16" s="4">
        <f t="shared" si="1"/>
        <v>0</v>
      </c>
      <c r="Q16" s="4">
        <f t="shared" si="2"/>
        <v>960</v>
      </c>
      <c r="R16" s="4">
        <f t="shared" si="3"/>
        <v>960</v>
      </c>
      <c r="S16" s="4">
        <f t="shared" si="4"/>
        <v>960</v>
      </c>
      <c r="T16" s="5">
        <f t="shared" si="5"/>
        <v>0</v>
      </c>
      <c r="U16" s="5">
        <f t="shared" si="6"/>
        <v>0</v>
      </c>
      <c r="V16" s="5">
        <f t="shared" si="7"/>
        <v>0</v>
      </c>
      <c r="W16" s="5">
        <f t="shared" si="8"/>
        <v>0</v>
      </c>
      <c r="X16" s="5">
        <f>SUM(Tabella12058111931[[#This Row],[Quadrimestre nov22-feb23]:[Quadrimestre lug25-ott25]])</f>
        <v>60</v>
      </c>
      <c r="AS16" s="123" t="s">
        <v>147</v>
      </c>
      <c r="AT16" s="99"/>
      <c r="AU16" s="97"/>
      <c r="AV16" s="96">
        <f>IFERROR(-(AV14-AV15)/AV14,0)</f>
        <v>-3.3923764576706678E-2</v>
      </c>
      <c r="BT16" s="72"/>
      <c r="BU16" s="71"/>
      <c r="BV16" s="72"/>
      <c r="BW16" s="71" t="s">
        <v>115</v>
      </c>
      <c r="BX16" s="71"/>
      <c r="BY16" s="53"/>
      <c r="BZ16" s="51"/>
      <c r="CA16" s="51"/>
      <c r="CB16" s="51"/>
      <c r="CC16" s="51" t="s">
        <v>121</v>
      </c>
      <c r="CD16" s="51" t="s">
        <v>121</v>
      </c>
      <c r="CE16" s="51" t="s">
        <v>121</v>
      </c>
      <c r="CF16" s="51" t="s">
        <v>121</v>
      </c>
      <c r="CG16" s="51" t="s">
        <v>121</v>
      </c>
      <c r="CH16" s="51" t="s">
        <v>121</v>
      </c>
      <c r="CI16" s="51" t="s">
        <v>121</v>
      </c>
      <c r="CJ16" s="51" t="s">
        <v>121</v>
      </c>
      <c r="CK16" s="51" t="s">
        <v>121</v>
      </c>
      <c r="CL16" s="51"/>
      <c r="CM16" s="51"/>
      <c r="CN16" s="51"/>
      <c r="CO16" s="51"/>
      <c r="CP16" s="51"/>
      <c r="CQ16" s="51"/>
      <c r="CR16" s="65"/>
      <c r="CS16" s="52">
        <f t="shared" si="19"/>
        <v>0</v>
      </c>
      <c r="CT16" s="52">
        <f t="shared" si="20"/>
        <v>0</v>
      </c>
      <c r="CU16" s="52">
        <f t="shared" si="21"/>
        <v>0</v>
      </c>
      <c r="CV16" s="52">
        <f t="shared" si="22"/>
        <v>0</v>
      </c>
      <c r="CW16" s="52">
        <f t="shared" si="23"/>
        <v>0</v>
      </c>
      <c r="CX16" s="52">
        <f t="shared" si="24"/>
        <v>0</v>
      </c>
      <c r="CY16" s="52">
        <f t="shared" si="25"/>
        <v>0</v>
      </c>
      <c r="CZ16" s="52">
        <f t="shared" si="26"/>
        <v>0</v>
      </c>
      <c r="DA16" s="52">
        <f t="shared" si="27"/>
        <v>0</v>
      </c>
      <c r="DB16" s="66">
        <f t="shared" si="30"/>
        <v>0</v>
      </c>
      <c r="DC16" s="56"/>
      <c r="DE16" s="65"/>
      <c r="DF16" s="107">
        <f t="shared" si="28"/>
        <v>0</v>
      </c>
      <c r="DG16" s="65"/>
      <c r="DH16" s="103">
        <f>DF16*GSSI!$B$4</f>
        <v>0</v>
      </c>
      <c r="DQ16" s="7" t="s">
        <v>132</v>
      </c>
      <c r="DR16" s="5">
        <f t="shared" ref="DR16:DZ16" si="37">SUM(CS135:CS139)</f>
        <v>0</v>
      </c>
      <c r="DS16" s="5">
        <f t="shared" si="37"/>
        <v>0</v>
      </c>
      <c r="DT16" s="5">
        <f t="shared" si="37"/>
        <v>0</v>
      </c>
      <c r="DU16" s="5">
        <f t="shared" si="37"/>
        <v>0</v>
      </c>
      <c r="DV16" s="5">
        <f t="shared" si="37"/>
        <v>0</v>
      </c>
      <c r="DW16" s="5">
        <f t="shared" si="37"/>
        <v>0</v>
      </c>
      <c r="DX16" s="5">
        <f t="shared" si="37"/>
        <v>0</v>
      </c>
      <c r="DY16" s="5">
        <f t="shared" si="37"/>
        <v>0</v>
      </c>
      <c r="DZ16" s="5">
        <f t="shared" si="37"/>
        <v>0</v>
      </c>
    </row>
    <row r="17" spans="2:112" ht="23.25">
      <c r="B17" s="5" t="s">
        <v>145</v>
      </c>
      <c r="C17" s="5" t="s">
        <v>146</v>
      </c>
      <c r="D17" s="5" t="s">
        <v>83</v>
      </c>
      <c r="E17" s="5" t="s">
        <v>82</v>
      </c>
      <c r="F17" s="5"/>
      <c r="G17" s="5"/>
      <c r="H17" s="5">
        <v>40</v>
      </c>
      <c r="I17" s="5">
        <v>40</v>
      </c>
      <c r="J17" s="5">
        <v>30</v>
      </c>
      <c r="K17" s="4">
        <v>30</v>
      </c>
      <c r="L17" s="4"/>
      <c r="M17" s="4"/>
      <c r="N17" s="4"/>
      <c r="O17" s="4">
        <f t="shared" si="0"/>
        <v>0</v>
      </c>
      <c r="P17" s="4">
        <f t="shared" si="1"/>
        <v>0</v>
      </c>
      <c r="Q17" s="4">
        <f t="shared" si="2"/>
        <v>1920</v>
      </c>
      <c r="R17" s="4">
        <f t="shared" si="3"/>
        <v>1920</v>
      </c>
      <c r="S17" s="4">
        <f t="shared" si="4"/>
        <v>1440</v>
      </c>
      <c r="T17" s="5">
        <f t="shared" si="5"/>
        <v>1440</v>
      </c>
      <c r="U17" s="5">
        <f t="shared" si="6"/>
        <v>0</v>
      </c>
      <c r="V17" s="5">
        <f t="shared" si="7"/>
        <v>0</v>
      </c>
      <c r="W17" s="5">
        <f t="shared" si="8"/>
        <v>0</v>
      </c>
      <c r="X17" s="5">
        <f>SUM(Tabella12058111931[[#This Row],[Quadrimestre nov22-feb23]:[Quadrimestre lug25-ott25]])</f>
        <v>140</v>
      </c>
      <c r="BT17" s="72"/>
      <c r="BU17" s="69" t="s">
        <v>148</v>
      </c>
      <c r="BV17" s="70"/>
      <c r="BW17" s="71" t="s">
        <v>115</v>
      </c>
      <c r="BX17" s="73" t="s">
        <v>149</v>
      </c>
      <c r="BY17" s="53"/>
      <c r="BZ17" s="51"/>
      <c r="CA17" s="51"/>
      <c r="CB17" s="51"/>
      <c r="CC17" s="51" t="s">
        <v>121</v>
      </c>
      <c r="CD17" s="51" t="s">
        <v>121</v>
      </c>
      <c r="CE17" s="51" t="s">
        <v>121</v>
      </c>
      <c r="CF17" s="51" t="s">
        <v>121</v>
      </c>
      <c r="CG17" s="51" t="s">
        <v>121</v>
      </c>
      <c r="CH17" s="51" t="s">
        <v>121</v>
      </c>
      <c r="CI17" s="51" t="s">
        <v>121</v>
      </c>
      <c r="CJ17" s="51" t="s">
        <v>121</v>
      </c>
      <c r="CK17" s="51" t="s">
        <v>121</v>
      </c>
      <c r="CL17" s="51"/>
      <c r="CM17" s="51"/>
      <c r="CN17" s="51"/>
      <c r="CO17" s="51"/>
      <c r="CP17" s="51"/>
      <c r="CQ17" s="51"/>
      <c r="CR17" s="65"/>
      <c r="CS17" s="52">
        <f t="shared" si="19"/>
        <v>0</v>
      </c>
      <c r="CT17" s="52">
        <f t="shared" si="20"/>
        <v>0</v>
      </c>
      <c r="CU17" s="52">
        <f t="shared" si="21"/>
        <v>0</v>
      </c>
      <c r="CV17" s="52">
        <f t="shared" si="22"/>
        <v>0</v>
      </c>
      <c r="CW17" s="52">
        <f t="shared" si="23"/>
        <v>0</v>
      </c>
      <c r="CX17" s="52">
        <f t="shared" si="24"/>
        <v>0</v>
      </c>
      <c r="CY17" s="52">
        <f t="shared" si="25"/>
        <v>0</v>
      </c>
      <c r="CZ17" s="52">
        <f t="shared" si="26"/>
        <v>0</v>
      </c>
      <c r="DA17" s="52">
        <f t="shared" si="27"/>
        <v>0</v>
      </c>
      <c r="DB17" s="66">
        <f t="shared" si="30"/>
        <v>0</v>
      </c>
      <c r="DC17" s="56"/>
      <c r="DE17" s="65"/>
      <c r="DF17" s="107">
        <f t="shared" si="28"/>
        <v>0</v>
      </c>
      <c r="DG17" s="65"/>
      <c r="DH17" s="103">
        <f>DF17*GSSI!$B$4</f>
        <v>0</v>
      </c>
    </row>
    <row r="18" spans="2:112" ht="23.25">
      <c r="B18" s="5" t="s">
        <v>145</v>
      </c>
      <c r="C18" s="5" t="s">
        <v>146</v>
      </c>
      <c r="D18" s="5" t="s">
        <v>83</v>
      </c>
      <c r="E18" s="5" t="s">
        <v>107</v>
      </c>
      <c r="F18" s="5"/>
      <c r="G18" s="5"/>
      <c r="H18" s="5">
        <v>20</v>
      </c>
      <c r="I18" s="5">
        <v>30</v>
      </c>
      <c r="J18" s="5">
        <v>30</v>
      </c>
      <c r="K18" s="4">
        <v>30</v>
      </c>
      <c r="L18" s="4"/>
      <c r="M18" s="4"/>
      <c r="N18" s="4"/>
      <c r="O18" s="4">
        <f t="shared" si="0"/>
        <v>0</v>
      </c>
      <c r="P18" s="4">
        <f t="shared" si="1"/>
        <v>0</v>
      </c>
      <c r="Q18" s="4">
        <f t="shared" si="2"/>
        <v>960</v>
      </c>
      <c r="R18" s="4">
        <f t="shared" si="3"/>
        <v>1440</v>
      </c>
      <c r="S18" s="4">
        <f t="shared" si="4"/>
        <v>1440</v>
      </c>
      <c r="T18" s="5">
        <f t="shared" si="5"/>
        <v>1440</v>
      </c>
      <c r="U18" s="5">
        <f t="shared" si="6"/>
        <v>0</v>
      </c>
      <c r="V18" s="5">
        <f t="shared" si="7"/>
        <v>0</v>
      </c>
      <c r="W18" s="5">
        <f t="shared" si="8"/>
        <v>0</v>
      </c>
      <c r="X18" s="5">
        <f>SUM(Tabella12058111931[[#This Row],[Quadrimestre nov22-feb23]:[Quadrimestre lug25-ott25]])</f>
        <v>110</v>
      </c>
      <c r="BT18" s="72"/>
      <c r="BU18" s="71" t="s">
        <v>150</v>
      </c>
      <c r="BV18" s="68" t="s">
        <v>151</v>
      </c>
      <c r="BW18" s="71" t="s">
        <v>115</v>
      </c>
      <c r="BX18" s="71"/>
      <c r="BY18" s="53"/>
      <c r="BZ18" s="51"/>
      <c r="CA18" s="51"/>
      <c r="CB18" s="51"/>
      <c r="CC18" s="51" t="s">
        <v>121</v>
      </c>
      <c r="CD18" s="51" t="s">
        <v>121</v>
      </c>
      <c r="CE18" s="51" t="s">
        <v>121</v>
      </c>
      <c r="CF18" s="51" t="s">
        <v>121</v>
      </c>
      <c r="CG18" s="51" t="s">
        <v>121</v>
      </c>
      <c r="CH18" s="51" t="s">
        <v>121</v>
      </c>
      <c r="CI18" s="51" t="s">
        <v>121</v>
      </c>
      <c r="CJ18" s="51" t="s">
        <v>121</v>
      </c>
      <c r="CK18" s="51" t="s">
        <v>121</v>
      </c>
      <c r="CL18" s="51"/>
      <c r="CM18" s="51"/>
      <c r="CN18" s="51"/>
      <c r="CO18" s="51"/>
      <c r="CP18" s="51"/>
      <c r="CQ18" s="51"/>
      <c r="CR18" s="65"/>
      <c r="CS18" s="52">
        <f t="shared" si="19"/>
        <v>0</v>
      </c>
      <c r="CT18" s="52">
        <f t="shared" si="20"/>
        <v>0</v>
      </c>
      <c r="CU18" s="52">
        <f t="shared" si="21"/>
        <v>0</v>
      </c>
      <c r="CV18" s="52">
        <f t="shared" si="22"/>
        <v>0</v>
      </c>
      <c r="CW18" s="52">
        <f t="shared" si="23"/>
        <v>0</v>
      </c>
      <c r="CX18" s="52">
        <f t="shared" si="24"/>
        <v>0</v>
      </c>
      <c r="CY18" s="52">
        <f t="shared" si="25"/>
        <v>0</v>
      </c>
      <c r="CZ18" s="52">
        <f t="shared" si="26"/>
        <v>0</v>
      </c>
      <c r="DA18" s="52">
        <f t="shared" si="27"/>
        <v>0</v>
      </c>
      <c r="DB18" s="66">
        <f t="shared" si="30"/>
        <v>0</v>
      </c>
      <c r="DC18" s="56"/>
      <c r="DE18" s="65"/>
      <c r="DF18" s="107">
        <f t="shared" si="28"/>
        <v>0</v>
      </c>
      <c r="DG18" s="65"/>
      <c r="DH18" s="103">
        <f>DF18*GSSI!$B$4</f>
        <v>0</v>
      </c>
    </row>
    <row r="19" spans="2:112" ht="23.25">
      <c r="B19" s="5" t="s">
        <v>152</v>
      </c>
      <c r="C19" s="5" t="s">
        <v>153</v>
      </c>
      <c r="D19" s="5" t="s">
        <v>108</v>
      </c>
      <c r="E19" s="5" t="s">
        <v>56</v>
      </c>
      <c r="F19" s="5">
        <v>10</v>
      </c>
      <c r="G19" s="5">
        <v>20</v>
      </c>
      <c r="H19" s="5">
        <v>20</v>
      </c>
      <c r="I19" s="5">
        <v>20</v>
      </c>
      <c r="J19" s="5">
        <v>18</v>
      </c>
      <c r="K19" s="4"/>
      <c r="L19" s="4"/>
      <c r="M19" s="4"/>
      <c r="N19" s="4"/>
      <c r="O19" s="4">
        <f t="shared" si="0"/>
        <v>730</v>
      </c>
      <c r="P19" s="4">
        <f t="shared" si="1"/>
        <v>1460</v>
      </c>
      <c r="Q19" s="4">
        <f t="shared" si="2"/>
        <v>1460</v>
      </c>
      <c r="R19" s="4">
        <f t="shared" si="3"/>
        <v>1460</v>
      </c>
      <c r="S19" s="4">
        <f t="shared" si="4"/>
        <v>1314</v>
      </c>
      <c r="T19" s="5">
        <f t="shared" si="5"/>
        <v>0</v>
      </c>
      <c r="U19" s="5">
        <f t="shared" si="6"/>
        <v>0</v>
      </c>
      <c r="V19" s="5">
        <f t="shared" si="7"/>
        <v>0</v>
      </c>
      <c r="W19" s="5">
        <f t="shared" si="8"/>
        <v>0</v>
      </c>
      <c r="X19" s="5">
        <f>SUM(Tabella12058111931[[#This Row],[Quadrimestre nov22-feb23]:[Quadrimestre lug25-ott25]])</f>
        <v>88</v>
      </c>
      <c r="BT19" s="72"/>
      <c r="BU19" s="71" t="s">
        <v>154</v>
      </c>
      <c r="BV19" s="68" t="s">
        <v>155</v>
      </c>
      <c r="BW19" s="71" t="s">
        <v>115</v>
      </c>
      <c r="BX19" s="71"/>
      <c r="BY19" s="53"/>
      <c r="BZ19" s="51"/>
      <c r="CA19" s="51"/>
      <c r="CB19" s="51"/>
      <c r="CC19" s="51" t="s">
        <v>121</v>
      </c>
      <c r="CD19" s="51" t="s">
        <v>121</v>
      </c>
      <c r="CE19" s="51" t="s">
        <v>121</v>
      </c>
      <c r="CF19" s="51" t="s">
        <v>121</v>
      </c>
      <c r="CG19" s="51" t="s">
        <v>121</v>
      </c>
      <c r="CH19" s="51" t="s">
        <v>121</v>
      </c>
      <c r="CI19" s="51" t="s">
        <v>121</v>
      </c>
      <c r="CJ19" s="51" t="s">
        <v>121</v>
      </c>
      <c r="CK19" s="51" t="s">
        <v>121</v>
      </c>
      <c r="CL19" s="51"/>
      <c r="CM19" s="51"/>
      <c r="CN19" s="51"/>
      <c r="CO19" s="51"/>
      <c r="CP19" s="51"/>
      <c r="CQ19" s="51"/>
      <c r="CR19" s="65"/>
      <c r="CS19" s="52">
        <f t="shared" si="19"/>
        <v>0</v>
      </c>
      <c r="CT19" s="52">
        <f t="shared" si="20"/>
        <v>0</v>
      </c>
      <c r="CU19" s="52">
        <f t="shared" si="21"/>
        <v>0</v>
      </c>
      <c r="CV19" s="52">
        <f t="shared" si="22"/>
        <v>0</v>
      </c>
      <c r="CW19" s="52">
        <f t="shared" si="23"/>
        <v>0</v>
      </c>
      <c r="CX19" s="52">
        <f t="shared" si="24"/>
        <v>0</v>
      </c>
      <c r="CY19" s="52">
        <f t="shared" si="25"/>
        <v>0</v>
      </c>
      <c r="CZ19" s="52">
        <f t="shared" si="26"/>
        <v>0</v>
      </c>
      <c r="DA19" s="52">
        <f t="shared" si="27"/>
        <v>0</v>
      </c>
      <c r="DB19" s="66">
        <f t="shared" si="30"/>
        <v>0</v>
      </c>
      <c r="DC19" s="56"/>
      <c r="DE19" s="65"/>
      <c r="DF19" s="107">
        <f t="shared" si="28"/>
        <v>0</v>
      </c>
      <c r="DG19" s="65"/>
      <c r="DH19" s="103">
        <f>DF19*GSSI!$B$4</f>
        <v>0</v>
      </c>
    </row>
    <row r="20" spans="2:112" ht="23.25">
      <c r="B20" s="5" t="s">
        <v>152</v>
      </c>
      <c r="C20" s="5" t="s">
        <v>153</v>
      </c>
      <c r="D20" s="5" t="s">
        <v>108</v>
      </c>
      <c r="E20" s="5" t="s">
        <v>82</v>
      </c>
      <c r="F20" s="5"/>
      <c r="G20" s="5">
        <v>22</v>
      </c>
      <c r="H20" s="5">
        <v>40</v>
      </c>
      <c r="I20" s="5">
        <v>50</v>
      </c>
      <c r="J20" s="5">
        <v>40</v>
      </c>
      <c r="K20" s="4">
        <v>30</v>
      </c>
      <c r="L20" s="4"/>
      <c r="M20" s="4"/>
      <c r="N20" s="4"/>
      <c r="O20" s="4">
        <f t="shared" si="0"/>
        <v>0</v>
      </c>
      <c r="P20" s="4">
        <f t="shared" si="1"/>
        <v>1606</v>
      </c>
      <c r="Q20" s="4">
        <f t="shared" si="2"/>
        <v>2920</v>
      </c>
      <c r="R20" s="4">
        <f t="shared" si="3"/>
        <v>3650</v>
      </c>
      <c r="S20" s="4">
        <f t="shared" si="4"/>
        <v>2920</v>
      </c>
      <c r="T20" s="5">
        <f t="shared" si="5"/>
        <v>2190</v>
      </c>
      <c r="U20" s="5">
        <f t="shared" si="6"/>
        <v>0</v>
      </c>
      <c r="V20" s="5">
        <f t="shared" si="7"/>
        <v>0</v>
      </c>
      <c r="W20" s="5">
        <f t="shared" si="8"/>
        <v>0</v>
      </c>
      <c r="X20" s="5">
        <f>SUM(Tabella12058111931[[#This Row],[Quadrimestre nov22-feb23]:[Quadrimestre lug25-ott25]])</f>
        <v>182</v>
      </c>
      <c r="BT20" s="72"/>
      <c r="BU20" s="71" t="s">
        <v>156</v>
      </c>
      <c r="BV20" s="68" t="s">
        <v>157</v>
      </c>
      <c r="BW20" s="71" t="s">
        <v>115</v>
      </c>
      <c r="BX20" s="71"/>
      <c r="BY20" s="53"/>
      <c r="BZ20" s="51"/>
      <c r="CA20" s="51"/>
      <c r="CB20" s="51"/>
      <c r="CC20" s="51" t="s">
        <v>121</v>
      </c>
      <c r="CD20" s="51" t="s">
        <v>121</v>
      </c>
      <c r="CE20" s="51" t="s">
        <v>121</v>
      </c>
      <c r="CF20" s="51" t="s">
        <v>121</v>
      </c>
      <c r="CG20" s="51" t="s">
        <v>121</v>
      </c>
      <c r="CH20" s="51" t="s">
        <v>121</v>
      </c>
      <c r="CI20" s="51" t="s">
        <v>121</v>
      </c>
      <c r="CJ20" s="51" t="s">
        <v>121</v>
      </c>
      <c r="CK20" s="51" t="s">
        <v>121</v>
      </c>
      <c r="CL20" s="51"/>
      <c r="CM20" s="51"/>
      <c r="CN20" s="51"/>
      <c r="CO20" s="51"/>
      <c r="CP20" s="51"/>
      <c r="CQ20" s="51"/>
      <c r="CR20" s="65"/>
      <c r="CS20" s="52">
        <f t="shared" si="19"/>
        <v>0</v>
      </c>
      <c r="CT20" s="52">
        <f t="shared" si="20"/>
        <v>0</v>
      </c>
      <c r="CU20" s="52">
        <f t="shared" si="21"/>
        <v>0</v>
      </c>
      <c r="CV20" s="52">
        <f t="shared" si="22"/>
        <v>0</v>
      </c>
      <c r="CW20" s="52">
        <f t="shared" si="23"/>
        <v>0</v>
      </c>
      <c r="CX20" s="52">
        <f t="shared" si="24"/>
        <v>0</v>
      </c>
      <c r="CY20" s="52">
        <f t="shared" si="25"/>
        <v>0</v>
      </c>
      <c r="CZ20" s="52">
        <f t="shared" si="26"/>
        <v>0</v>
      </c>
      <c r="DA20" s="52">
        <f t="shared" si="27"/>
        <v>0</v>
      </c>
      <c r="DB20" s="66">
        <f t="shared" si="30"/>
        <v>0</v>
      </c>
      <c r="DC20" s="56"/>
      <c r="DE20" s="65"/>
      <c r="DF20" s="107">
        <f t="shared" si="28"/>
        <v>0</v>
      </c>
      <c r="DG20" s="65"/>
      <c r="DH20" s="103">
        <f>DF20*GSSI!$B$4</f>
        <v>0</v>
      </c>
    </row>
    <row r="21" spans="2:112" ht="23.25">
      <c r="B21" s="5" t="s">
        <v>152</v>
      </c>
      <c r="C21" s="5" t="s">
        <v>153</v>
      </c>
      <c r="D21" s="5" t="s">
        <v>108</v>
      </c>
      <c r="E21" s="5" t="s">
        <v>107</v>
      </c>
      <c r="F21" s="5"/>
      <c r="G21" s="5">
        <v>10</v>
      </c>
      <c r="H21" s="5">
        <v>20</v>
      </c>
      <c r="I21" s="5">
        <v>40</v>
      </c>
      <c r="J21" s="5">
        <v>60</v>
      </c>
      <c r="K21" s="4">
        <v>60</v>
      </c>
      <c r="L21" s="4">
        <v>40</v>
      </c>
      <c r="M21" s="4">
        <v>20</v>
      </c>
      <c r="N21" s="4"/>
      <c r="O21" s="4">
        <f t="shared" si="0"/>
        <v>0</v>
      </c>
      <c r="P21" s="4">
        <f t="shared" si="1"/>
        <v>730</v>
      </c>
      <c r="Q21" s="4">
        <f t="shared" si="2"/>
        <v>1460</v>
      </c>
      <c r="R21" s="4">
        <f t="shared" si="3"/>
        <v>2920</v>
      </c>
      <c r="S21" s="4">
        <f t="shared" si="4"/>
        <v>4380</v>
      </c>
      <c r="T21" s="5">
        <f t="shared" si="5"/>
        <v>4380</v>
      </c>
      <c r="U21" s="5">
        <f t="shared" si="6"/>
        <v>2920</v>
      </c>
      <c r="V21" s="5">
        <f t="shared" si="7"/>
        <v>1460</v>
      </c>
      <c r="W21" s="5">
        <f t="shared" si="8"/>
        <v>0</v>
      </c>
      <c r="X21" s="5">
        <f>SUM(Tabella12058111931[[#This Row],[Quadrimestre nov22-feb23]:[Quadrimestre lug25-ott25]])</f>
        <v>250</v>
      </c>
      <c r="BT21" s="72"/>
      <c r="BU21" s="71" t="s">
        <v>158</v>
      </c>
      <c r="BV21" s="68" t="s">
        <v>159</v>
      </c>
      <c r="BW21" s="71" t="s">
        <v>115</v>
      </c>
      <c r="BX21" s="71"/>
      <c r="BY21" s="53"/>
      <c r="BZ21" s="51"/>
      <c r="CA21" s="51"/>
      <c r="CB21" s="51"/>
      <c r="CC21" s="51" t="s">
        <v>121</v>
      </c>
      <c r="CD21" s="51" t="s">
        <v>121</v>
      </c>
      <c r="CE21" s="51" t="s">
        <v>121</v>
      </c>
      <c r="CF21" s="51" t="s">
        <v>121</v>
      </c>
      <c r="CG21" s="51" t="s">
        <v>121</v>
      </c>
      <c r="CH21" s="51" t="s">
        <v>121</v>
      </c>
      <c r="CI21" s="51" t="s">
        <v>121</v>
      </c>
      <c r="CJ21" s="51" t="s">
        <v>121</v>
      </c>
      <c r="CK21" s="51" t="s">
        <v>121</v>
      </c>
      <c r="CL21" s="51"/>
      <c r="CM21" s="51"/>
      <c r="CN21" s="51"/>
      <c r="CO21" s="51"/>
      <c r="CP21" s="51"/>
      <c r="CQ21" s="51"/>
      <c r="CR21" s="65"/>
      <c r="CS21" s="52">
        <f t="shared" si="19"/>
        <v>0</v>
      </c>
      <c r="CT21" s="52">
        <f t="shared" si="20"/>
        <v>0</v>
      </c>
      <c r="CU21" s="52">
        <f t="shared" si="21"/>
        <v>0</v>
      </c>
      <c r="CV21" s="52">
        <f t="shared" si="22"/>
        <v>0</v>
      </c>
      <c r="CW21" s="52">
        <f t="shared" si="23"/>
        <v>0</v>
      </c>
      <c r="CX21" s="52">
        <f t="shared" si="24"/>
        <v>0</v>
      </c>
      <c r="CY21" s="52">
        <f t="shared" si="25"/>
        <v>0</v>
      </c>
      <c r="CZ21" s="52">
        <f t="shared" si="26"/>
        <v>0</v>
      </c>
      <c r="DA21" s="52">
        <f t="shared" si="27"/>
        <v>0</v>
      </c>
      <c r="DB21" s="66">
        <f t="shared" si="30"/>
        <v>0</v>
      </c>
      <c r="DC21" s="56"/>
      <c r="DE21" s="65"/>
      <c r="DF21" s="107">
        <f t="shared" si="28"/>
        <v>0</v>
      </c>
      <c r="DG21" s="65"/>
      <c r="DH21" s="103">
        <f>DF21*GSSI!$B$4</f>
        <v>0</v>
      </c>
    </row>
    <row r="22" spans="2:112" ht="23.25">
      <c r="B22" s="5" t="s">
        <v>160</v>
      </c>
      <c r="C22" s="5" t="s">
        <v>161</v>
      </c>
      <c r="D22" s="5" t="s">
        <v>117</v>
      </c>
      <c r="E22" s="5" t="s">
        <v>56</v>
      </c>
      <c r="F22" s="5"/>
      <c r="G22" s="5">
        <v>20</v>
      </c>
      <c r="H22" s="5">
        <v>30</v>
      </c>
      <c r="I22" s="5">
        <v>30</v>
      </c>
      <c r="J22" s="5">
        <v>10</v>
      </c>
      <c r="K22" s="4"/>
      <c r="L22" s="4"/>
      <c r="M22" s="4"/>
      <c r="N22" s="4"/>
      <c r="O22" s="4">
        <f t="shared" si="0"/>
        <v>0</v>
      </c>
      <c r="P22" s="4">
        <f t="shared" si="1"/>
        <v>260</v>
      </c>
      <c r="Q22" s="4">
        <f t="shared" si="2"/>
        <v>390</v>
      </c>
      <c r="R22" s="4">
        <f t="shared" si="3"/>
        <v>390</v>
      </c>
      <c r="S22" s="4">
        <f t="shared" si="4"/>
        <v>130</v>
      </c>
      <c r="T22" s="5">
        <f t="shared" si="5"/>
        <v>0</v>
      </c>
      <c r="U22" s="5">
        <f t="shared" si="6"/>
        <v>0</v>
      </c>
      <c r="V22" s="5">
        <f t="shared" si="7"/>
        <v>0</v>
      </c>
      <c r="W22" s="5">
        <f t="shared" si="8"/>
        <v>0</v>
      </c>
      <c r="X22" s="5">
        <f>SUM(Tabella12058111931[[#This Row],[Quadrimestre nov22-feb23]:[Quadrimestre lug25-ott25]])</f>
        <v>90</v>
      </c>
      <c r="BT22" s="72"/>
      <c r="BU22" s="71" t="s">
        <v>162</v>
      </c>
      <c r="BV22" s="68" t="s">
        <v>163</v>
      </c>
      <c r="BW22" s="71" t="s">
        <v>115</v>
      </c>
      <c r="BX22" s="71"/>
      <c r="BY22" s="53"/>
      <c r="BZ22" s="51"/>
      <c r="CA22" s="51"/>
      <c r="CB22" s="51"/>
      <c r="CC22" s="51" t="s">
        <v>121</v>
      </c>
      <c r="CD22" s="51" t="s">
        <v>121</v>
      </c>
      <c r="CE22" s="51" t="s">
        <v>121</v>
      </c>
      <c r="CF22" s="51" t="s">
        <v>121</v>
      </c>
      <c r="CG22" s="51" t="s">
        <v>121</v>
      </c>
      <c r="CH22" s="51" t="s">
        <v>121</v>
      </c>
      <c r="CI22" s="51" t="s">
        <v>121</v>
      </c>
      <c r="CJ22" s="51" t="s">
        <v>121</v>
      </c>
      <c r="CK22" s="51" t="s">
        <v>121</v>
      </c>
      <c r="CL22" s="51"/>
      <c r="CM22" s="51"/>
      <c r="CN22" s="51"/>
      <c r="CO22" s="51"/>
      <c r="CP22" s="51"/>
      <c r="CQ22" s="51"/>
      <c r="CR22" s="65"/>
      <c r="CS22" s="52">
        <f t="shared" si="19"/>
        <v>0</v>
      </c>
      <c r="CT22" s="52">
        <f t="shared" si="20"/>
        <v>0</v>
      </c>
      <c r="CU22" s="52">
        <f t="shared" si="21"/>
        <v>0</v>
      </c>
      <c r="CV22" s="52">
        <f t="shared" si="22"/>
        <v>0</v>
      </c>
      <c r="CW22" s="52">
        <f t="shared" si="23"/>
        <v>0</v>
      </c>
      <c r="CX22" s="52">
        <f t="shared" si="24"/>
        <v>0</v>
      </c>
      <c r="CY22" s="52">
        <f t="shared" si="25"/>
        <v>0</v>
      </c>
      <c r="CZ22" s="52">
        <f t="shared" si="26"/>
        <v>0</v>
      </c>
      <c r="DA22" s="52">
        <f t="shared" si="27"/>
        <v>0</v>
      </c>
      <c r="DB22" s="66">
        <f t="shared" si="30"/>
        <v>0</v>
      </c>
      <c r="DC22" s="56"/>
      <c r="DE22" s="65"/>
      <c r="DF22" s="107">
        <f t="shared" si="28"/>
        <v>0</v>
      </c>
      <c r="DG22" s="65"/>
      <c r="DH22" s="103">
        <f>DF22*GSSI!$B$4</f>
        <v>0</v>
      </c>
    </row>
    <row r="23" spans="2:112" ht="23.25">
      <c r="B23" s="5" t="s">
        <v>160</v>
      </c>
      <c r="C23" s="5" t="s">
        <v>161</v>
      </c>
      <c r="D23" s="5" t="s">
        <v>117</v>
      </c>
      <c r="E23" s="5" t="s">
        <v>82</v>
      </c>
      <c r="F23" s="5"/>
      <c r="G23" s="5">
        <v>30</v>
      </c>
      <c r="H23" s="5">
        <v>40</v>
      </c>
      <c r="I23" s="5">
        <v>30</v>
      </c>
      <c r="J23" s="5">
        <v>40</v>
      </c>
      <c r="K23" s="4">
        <v>30</v>
      </c>
      <c r="L23" s="4"/>
      <c r="M23" s="4"/>
      <c r="N23" s="4"/>
      <c r="O23" s="4">
        <f t="shared" si="0"/>
        <v>0</v>
      </c>
      <c r="P23" s="4">
        <f t="shared" si="1"/>
        <v>390</v>
      </c>
      <c r="Q23" s="4">
        <f t="shared" si="2"/>
        <v>520</v>
      </c>
      <c r="R23" s="4">
        <f t="shared" si="3"/>
        <v>390</v>
      </c>
      <c r="S23" s="4">
        <f t="shared" si="4"/>
        <v>520</v>
      </c>
      <c r="T23" s="5">
        <f t="shared" si="5"/>
        <v>390</v>
      </c>
      <c r="U23" s="5">
        <f t="shared" si="6"/>
        <v>0</v>
      </c>
      <c r="V23" s="5">
        <f t="shared" si="7"/>
        <v>0</v>
      </c>
      <c r="W23" s="5">
        <f t="shared" si="8"/>
        <v>0</v>
      </c>
      <c r="X23" s="5">
        <f>SUM(Tabella12058111931[[#This Row],[Quadrimestre nov22-feb23]:[Quadrimestre lug25-ott25]])</f>
        <v>170</v>
      </c>
      <c r="BT23" s="72"/>
      <c r="BU23" s="71" t="s">
        <v>164</v>
      </c>
      <c r="BV23" s="68" t="s">
        <v>165</v>
      </c>
      <c r="BW23" s="71" t="s">
        <v>115</v>
      </c>
      <c r="BX23" s="71"/>
      <c r="BY23" s="53"/>
      <c r="BZ23" s="51"/>
      <c r="CA23" s="51"/>
      <c r="CB23" s="51"/>
      <c r="CC23" s="51" t="s">
        <v>121</v>
      </c>
      <c r="CD23" s="51" t="s">
        <v>121</v>
      </c>
      <c r="CE23" s="51" t="s">
        <v>121</v>
      </c>
      <c r="CF23" s="51" t="s">
        <v>121</v>
      </c>
      <c r="CG23" s="51" t="s">
        <v>121</v>
      </c>
      <c r="CH23" s="51" t="s">
        <v>121</v>
      </c>
      <c r="CI23" s="51" t="s">
        <v>121</v>
      </c>
      <c r="CJ23" s="51" t="s">
        <v>121</v>
      </c>
      <c r="CK23" s="51" t="s">
        <v>121</v>
      </c>
      <c r="CL23" s="51"/>
      <c r="CM23" s="51"/>
      <c r="CN23" s="51"/>
      <c r="CO23" s="51"/>
      <c r="CP23" s="51"/>
      <c r="CQ23" s="51"/>
      <c r="CR23" s="65"/>
      <c r="CS23" s="52">
        <f t="shared" si="19"/>
        <v>0</v>
      </c>
      <c r="CT23" s="52">
        <f t="shared" si="20"/>
        <v>0</v>
      </c>
      <c r="CU23" s="52">
        <f t="shared" si="21"/>
        <v>0</v>
      </c>
      <c r="CV23" s="52">
        <f t="shared" si="22"/>
        <v>0</v>
      </c>
      <c r="CW23" s="52">
        <f t="shared" si="23"/>
        <v>0</v>
      </c>
      <c r="CX23" s="52">
        <f t="shared" si="24"/>
        <v>0</v>
      </c>
      <c r="CY23" s="52">
        <f t="shared" si="25"/>
        <v>0</v>
      </c>
      <c r="CZ23" s="52">
        <f t="shared" si="26"/>
        <v>0</v>
      </c>
      <c r="DA23" s="52">
        <f t="shared" si="27"/>
        <v>0</v>
      </c>
      <c r="DB23" s="66">
        <f t="shared" si="30"/>
        <v>0</v>
      </c>
      <c r="DC23" s="56"/>
      <c r="DE23" s="65"/>
      <c r="DF23" s="107">
        <f t="shared" si="28"/>
        <v>0</v>
      </c>
      <c r="DG23" s="65"/>
      <c r="DH23" s="103">
        <f>DF23*GSSI!$B$4</f>
        <v>0</v>
      </c>
    </row>
    <row r="24" spans="2:112" ht="23.25">
      <c r="B24" s="5" t="s">
        <v>160</v>
      </c>
      <c r="C24" s="5" t="s">
        <v>161</v>
      </c>
      <c r="D24" s="5" t="s">
        <v>117</v>
      </c>
      <c r="E24" s="5" t="s">
        <v>107</v>
      </c>
      <c r="F24" s="5"/>
      <c r="G24" s="5">
        <v>20</v>
      </c>
      <c r="H24" s="5">
        <v>30</v>
      </c>
      <c r="I24" s="5">
        <v>30</v>
      </c>
      <c r="J24" s="5">
        <v>60</v>
      </c>
      <c r="K24" s="4">
        <v>60</v>
      </c>
      <c r="L24" s="4">
        <v>60</v>
      </c>
      <c r="M24" s="4">
        <v>20</v>
      </c>
      <c r="N24" s="4"/>
      <c r="O24" s="4">
        <f t="shared" si="0"/>
        <v>0</v>
      </c>
      <c r="P24" s="4">
        <f t="shared" si="1"/>
        <v>260</v>
      </c>
      <c r="Q24" s="4">
        <f t="shared" si="2"/>
        <v>390</v>
      </c>
      <c r="R24" s="4">
        <f t="shared" si="3"/>
        <v>390</v>
      </c>
      <c r="S24" s="4">
        <f t="shared" si="4"/>
        <v>780</v>
      </c>
      <c r="T24" s="5">
        <f t="shared" si="5"/>
        <v>780</v>
      </c>
      <c r="U24" s="5">
        <f t="shared" si="6"/>
        <v>780</v>
      </c>
      <c r="V24" s="5">
        <f t="shared" si="7"/>
        <v>260</v>
      </c>
      <c r="W24" s="5">
        <f t="shared" si="8"/>
        <v>0</v>
      </c>
      <c r="X24" s="5">
        <f>SUM(Tabella12058111931[[#This Row],[Quadrimestre nov22-feb23]:[Quadrimestre lug25-ott25]])</f>
        <v>280</v>
      </c>
      <c r="BT24" s="72"/>
      <c r="BU24" s="69" t="s">
        <v>166</v>
      </c>
      <c r="BV24" s="52"/>
      <c r="BW24" s="71" t="s">
        <v>115</v>
      </c>
      <c r="BX24" s="69" t="s">
        <v>167</v>
      </c>
      <c r="BY24" s="53"/>
      <c r="BZ24" s="51"/>
      <c r="CA24" s="51"/>
      <c r="CB24" s="51"/>
      <c r="CC24" s="51"/>
      <c r="CD24" s="51"/>
      <c r="CE24" s="51"/>
      <c r="CF24" s="52"/>
      <c r="CG24" s="52"/>
      <c r="CH24" s="52"/>
      <c r="CI24" s="51"/>
      <c r="CJ24" s="51"/>
      <c r="CK24" s="51"/>
      <c r="CL24" s="51"/>
      <c r="CM24" s="51"/>
      <c r="CN24" s="51"/>
      <c r="CO24" s="51"/>
      <c r="CP24" s="51"/>
      <c r="CQ24" s="51"/>
      <c r="CR24" s="65"/>
      <c r="CS24" s="52">
        <f t="shared" si="19"/>
        <v>0</v>
      </c>
      <c r="CT24" s="52">
        <f t="shared" si="20"/>
        <v>0</v>
      </c>
      <c r="CU24" s="52">
        <f t="shared" si="21"/>
        <v>0</v>
      </c>
      <c r="CV24" s="52">
        <f t="shared" si="22"/>
        <v>0</v>
      </c>
      <c r="CW24" s="52">
        <f t="shared" si="23"/>
        <v>0</v>
      </c>
      <c r="CX24" s="52">
        <f t="shared" si="24"/>
        <v>0</v>
      </c>
      <c r="CY24" s="52">
        <f t="shared" si="25"/>
        <v>0</v>
      </c>
      <c r="CZ24" s="52">
        <f t="shared" si="26"/>
        <v>0</v>
      </c>
      <c r="DA24" s="52">
        <f t="shared" si="27"/>
        <v>0</v>
      </c>
      <c r="DB24" s="66">
        <f t="shared" si="30"/>
        <v>0</v>
      </c>
      <c r="DC24" s="56"/>
      <c r="DE24" s="65"/>
      <c r="DF24" s="107">
        <f t="shared" si="28"/>
        <v>0</v>
      </c>
      <c r="DG24" s="65"/>
      <c r="DH24" s="103">
        <f>DF24*GSSI!$B$4</f>
        <v>0</v>
      </c>
    </row>
    <row r="25" spans="2:112" ht="23.25">
      <c r="B25" s="5" t="s">
        <v>168</v>
      </c>
      <c r="C25" s="5" t="s">
        <v>169</v>
      </c>
      <c r="D25" s="5" t="s">
        <v>108</v>
      </c>
      <c r="E25" s="5" t="s">
        <v>56</v>
      </c>
      <c r="F25" s="5"/>
      <c r="G25" s="5">
        <v>20</v>
      </c>
      <c r="H25" s="5">
        <v>30</v>
      </c>
      <c r="I25" s="5">
        <v>20</v>
      </c>
      <c r="J25" s="5">
        <v>20</v>
      </c>
      <c r="K25" s="4"/>
      <c r="L25" s="4"/>
      <c r="M25" s="4"/>
      <c r="N25" s="4"/>
      <c r="O25" s="4">
        <f t="shared" si="0"/>
        <v>0</v>
      </c>
      <c r="P25" s="4">
        <f t="shared" si="1"/>
        <v>1460</v>
      </c>
      <c r="Q25" s="4">
        <f t="shared" si="2"/>
        <v>2190</v>
      </c>
      <c r="R25" s="4">
        <f t="shared" si="3"/>
        <v>1460</v>
      </c>
      <c r="S25" s="4">
        <f t="shared" si="4"/>
        <v>1460</v>
      </c>
      <c r="T25" s="5">
        <f t="shared" si="5"/>
        <v>0</v>
      </c>
      <c r="U25" s="5">
        <f t="shared" si="6"/>
        <v>0</v>
      </c>
      <c r="V25" s="5">
        <f t="shared" si="7"/>
        <v>0</v>
      </c>
      <c r="W25" s="5">
        <f t="shared" si="8"/>
        <v>0</v>
      </c>
      <c r="X25" s="5">
        <f>SUM(Tabella12058111931[[#This Row],[Quadrimestre nov22-feb23]:[Quadrimestre lug25-ott25]])</f>
        <v>90</v>
      </c>
      <c r="BT25" s="72"/>
      <c r="BU25" s="51" t="s">
        <v>170</v>
      </c>
      <c r="BV25" s="68" t="s">
        <v>171</v>
      </c>
      <c r="BW25" s="71" t="s">
        <v>115</v>
      </c>
      <c r="BX25" s="71"/>
      <c r="BY25" s="53"/>
      <c r="BZ25" s="51"/>
      <c r="CA25" s="51"/>
      <c r="CB25" s="51"/>
      <c r="CC25" s="51" t="s">
        <v>121</v>
      </c>
      <c r="CD25" s="51" t="s">
        <v>121</v>
      </c>
      <c r="CE25" s="51" t="s">
        <v>121</v>
      </c>
      <c r="CF25" s="51" t="s">
        <v>121</v>
      </c>
      <c r="CG25" s="51" t="s">
        <v>121</v>
      </c>
      <c r="CH25" s="51" t="s">
        <v>121</v>
      </c>
      <c r="CI25" s="51"/>
      <c r="CJ25" s="51"/>
      <c r="CK25" s="51"/>
      <c r="CL25" s="51"/>
      <c r="CM25" s="51"/>
      <c r="CN25" s="51"/>
      <c r="CO25" s="51"/>
      <c r="CP25" s="51"/>
      <c r="CQ25" s="51"/>
      <c r="CR25" s="65"/>
      <c r="CS25" s="52">
        <f t="shared" si="19"/>
        <v>0</v>
      </c>
      <c r="CT25" s="52">
        <f t="shared" si="20"/>
        <v>0</v>
      </c>
      <c r="CU25" s="52">
        <f t="shared" si="21"/>
        <v>0</v>
      </c>
      <c r="CV25" s="52">
        <f t="shared" si="22"/>
        <v>0</v>
      </c>
      <c r="CW25" s="52">
        <f t="shared" si="23"/>
        <v>0</v>
      </c>
      <c r="CX25" s="52">
        <f t="shared" si="24"/>
        <v>0</v>
      </c>
      <c r="CY25" s="52">
        <f t="shared" si="25"/>
        <v>0</v>
      </c>
      <c r="CZ25" s="52">
        <f t="shared" si="26"/>
        <v>0</v>
      </c>
      <c r="DA25" s="52">
        <f t="shared" si="27"/>
        <v>0</v>
      </c>
      <c r="DB25" s="66">
        <f t="shared" si="30"/>
        <v>0</v>
      </c>
      <c r="DC25" s="56"/>
      <c r="DD25" s="107"/>
      <c r="DE25" s="65"/>
      <c r="DF25" s="107">
        <f t="shared" si="28"/>
        <v>0</v>
      </c>
      <c r="DG25" s="65"/>
      <c r="DH25" s="103">
        <f>DF25*GSSI!$B$4</f>
        <v>0</v>
      </c>
    </row>
    <row r="26" spans="2:112" ht="23.25">
      <c r="B26" s="5" t="s">
        <v>168</v>
      </c>
      <c r="C26" s="5" t="s">
        <v>169</v>
      </c>
      <c r="D26" s="5" t="s">
        <v>108</v>
      </c>
      <c r="E26" s="5" t="s">
        <v>82</v>
      </c>
      <c r="F26" s="5"/>
      <c r="G26" s="5">
        <v>20</v>
      </c>
      <c r="H26" s="5">
        <v>40</v>
      </c>
      <c r="I26" s="5">
        <v>30</v>
      </c>
      <c r="J26" s="5">
        <v>40</v>
      </c>
      <c r="K26" s="4">
        <v>30</v>
      </c>
      <c r="L26" s="4"/>
      <c r="M26" s="4"/>
      <c r="N26" s="4"/>
      <c r="O26" s="4">
        <f t="shared" si="0"/>
        <v>0</v>
      </c>
      <c r="P26" s="4">
        <f t="shared" si="1"/>
        <v>1460</v>
      </c>
      <c r="Q26" s="4">
        <f t="shared" si="2"/>
        <v>2920</v>
      </c>
      <c r="R26" s="4">
        <f t="shared" si="3"/>
        <v>2190</v>
      </c>
      <c r="S26" s="4">
        <f t="shared" si="4"/>
        <v>2920</v>
      </c>
      <c r="T26" s="5">
        <f t="shared" si="5"/>
        <v>2190</v>
      </c>
      <c r="U26" s="5">
        <f t="shared" si="6"/>
        <v>0</v>
      </c>
      <c r="V26" s="5">
        <f t="shared" si="7"/>
        <v>0</v>
      </c>
      <c r="W26" s="5">
        <f t="shared" si="8"/>
        <v>0</v>
      </c>
      <c r="X26" s="5">
        <f>SUM(Tabella12058111931[[#This Row],[Quadrimestre nov22-feb23]:[Quadrimestre lug25-ott25]])</f>
        <v>160</v>
      </c>
      <c r="BT26" s="72"/>
      <c r="BU26" s="51" t="s">
        <v>172</v>
      </c>
      <c r="BV26" s="68" t="s">
        <v>173</v>
      </c>
      <c r="BW26" s="71" t="s">
        <v>115</v>
      </c>
      <c r="BX26" s="71"/>
      <c r="BY26" s="53"/>
      <c r="BZ26" s="51"/>
      <c r="CA26" s="51"/>
      <c r="CB26" s="51"/>
      <c r="CC26" s="51" t="s">
        <v>121</v>
      </c>
      <c r="CD26" s="51" t="s">
        <v>121</v>
      </c>
      <c r="CE26" s="51" t="s">
        <v>121</v>
      </c>
      <c r="CF26" s="51" t="s">
        <v>121</v>
      </c>
      <c r="CG26" s="51" t="s">
        <v>121</v>
      </c>
      <c r="CH26" s="51" t="s">
        <v>121</v>
      </c>
      <c r="CI26" s="51"/>
      <c r="CJ26" s="51"/>
      <c r="CK26" s="51"/>
      <c r="CL26" s="51"/>
      <c r="CM26" s="51"/>
      <c r="CN26" s="51"/>
      <c r="CO26" s="51"/>
      <c r="CP26" s="51"/>
      <c r="CQ26" s="51"/>
      <c r="CR26" s="65"/>
      <c r="CS26" s="52">
        <f t="shared" si="19"/>
        <v>0</v>
      </c>
      <c r="CT26" s="52">
        <f t="shared" si="20"/>
        <v>0</v>
      </c>
      <c r="CU26" s="52">
        <f t="shared" si="21"/>
        <v>0</v>
      </c>
      <c r="CV26" s="52">
        <f t="shared" si="22"/>
        <v>0</v>
      </c>
      <c r="CW26" s="52">
        <f t="shared" si="23"/>
        <v>0</v>
      </c>
      <c r="CX26" s="52">
        <f t="shared" si="24"/>
        <v>0</v>
      </c>
      <c r="CY26" s="52">
        <f t="shared" si="25"/>
        <v>0</v>
      </c>
      <c r="CZ26" s="52">
        <f t="shared" si="26"/>
        <v>0</v>
      </c>
      <c r="DA26" s="52">
        <f t="shared" si="27"/>
        <v>0</v>
      </c>
      <c r="DB26" s="66">
        <f t="shared" si="30"/>
        <v>0</v>
      </c>
      <c r="DC26" s="56"/>
      <c r="DD26" s="107"/>
      <c r="DE26" s="65"/>
      <c r="DF26" s="107">
        <f t="shared" si="28"/>
        <v>0</v>
      </c>
      <c r="DG26" s="65"/>
      <c r="DH26" s="103">
        <f>DF26*GSSI!$B$4</f>
        <v>0</v>
      </c>
    </row>
    <row r="27" spans="2:112" ht="23.25">
      <c r="B27" s="5" t="s">
        <v>168</v>
      </c>
      <c r="C27" s="5" t="s">
        <v>169</v>
      </c>
      <c r="D27" s="5" t="s">
        <v>108</v>
      </c>
      <c r="E27" s="5" t="s">
        <v>107</v>
      </c>
      <c r="F27" s="5"/>
      <c r="G27" s="5">
        <v>20</v>
      </c>
      <c r="H27" s="5">
        <v>30</v>
      </c>
      <c r="I27" s="5">
        <v>40</v>
      </c>
      <c r="J27" s="5">
        <v>60</v>
      </c>
      <c r="K27" s="4">
        <v>40</v>
      </c>
      <c r="L27" s="4">
        <v>40</v>
      </c>
      <c r="M27" s="4"/>
      <c r="N27" s="4"/>
      <c r="O27" s="4">
        <f t="shared" si="0"/>
        <v>0</v>
      </c>
      <c r="P27" s="4">
        <f t="shared" si="1"/>
        <v>1460</v>
      </c>
      <c r="Q27" s="4">
        <f t="shared" si="2"/>
        <v>2190</v>
      </c>
      <c r="R27" s="4">
        <f t="shared" si="3"/>
        <v>2920</v>
      </c>
      <c r="S27" s="4">
        <f t="shared" si="4"/>
        <v>4380</v>
      </c>
      <c r="T27" s="5">
        <f t="shared" si="5"/>
        <v>2920</v>
      </c>
      <c r="U27" s="5">
        <f t="shared" si="6"/>
        <v>2920</v>
      </c>
      <c r="V27" s="5">
        <f t="shared" si="7"/>
        <v>0</v>
      </c>
      <c r="W27" s="5">
        <f t="shared" si="8"/>
        <v>0</v>
      </c>
      <c r="X27" s="5">
        <f>SUM(Tabella12058111931[[#This Row],[Quadrimestre nov22-feb23]:[Quadrimestre lug25-ott25]])</f>
        <v>230</v>
      </c>
      <c r="BT27" s="72"/>
      <c r="BU27" s="51" t="s">
        <v>174</v>
      </c>
      <c r="BV27" s="68" t="s">
        <v>175</v>
      </c>
      <c r="BW27" s="71" t="s">
        <v>115</v>
      </c>
      <c r="BX27" s="71"/>
      <c r="BY27" s="53"/>
      <c r="BZ27" s="51" t="s">
        <v>121</v>
      </c>
      <c r="CA27" s="51" t="s">
        <v>121</v>
      </c>
      <c r="CB27" s="51" t="s">
        <v>121</v>
      </c>
      <c r="CC27" s="51" t="s">
        <v>121</v>
      </c>
      <c r="CD27" s="51" t="s">
        <v>121</v>
      </c>
      <c r="CE27" s="51" t="s">
        <v>121</v>
      </c>
      <c r="CF27" s="52"/>
      <c r="CG27" s="52"/>
      <c r="CH27" s="52"/>
      <c r="CI27" s="51"/>
      <c r="CJ27" s="51"/>
      <c r="CK27" s="51"/>
      <c r="CL27" s="51"/>
      <c r="CM27" s="51"/>
      <c r="CN27" s="51"/>
      <c r="CO27" s="51"/>
      <c r="CP27" s="51"/>
      <c r="CQ27" s="51"/>
      <c r="CR27" s="65"/>
      <c r="CS27" s="52">
        <f t="shared" si="19"/>
        <v>0</v>
      </c>
      <c r="CT27" s="52">
        <f t="shared" si="20"/>
        <v>0</v>
      </c>
      <c r="CU27" s="52">
        <f t="shared" si="21"/>
        <v>0</v>
      </c>
      <c r="CV27" s="52">
        <f t="shared" si="22"/>
        <v>0</v>
      </c>
      <c r="CW27" s="52">
        <f t="shared" si="23"/>
        <v>0</v>
      </c>
      <c r="CX27" s="52">
        <f t="shared" si="24"/>
        <v>0</v>
      </c>
      <c r="CY27" s="52">
        <f t="shared" si="25"/>
        <v>0</v>
      </c>
      <c r="CZ27" s="52">
        <f t="shared" si="26"/>
        <v>0</v>
      </c>
      <c r="DA27" s="52">
        <f t="shared" si="27"/>
        <v>0</v>
      </c>
      <c r="DB27" s="66">
        <f t="shared" si="30"/>
        <v>0</v>
      </c>
      <c r="DC27" s="56"/>
      <c r="DD27" s="107"/>
      <c r="DE27" s="65"/>
      <c r="DF27" s="107">
        <f t="shared" si="28"/>
        <v>0</v>
      </c>
      <c r="DG27" s="65"/>
      <c r="DH27" s="103">
        <f>DF27*GSSI!$B$4</f>
        <v>0</v>
      </c>
    </row>
    <row r="28" spans="2:112" ht="23.25">
      <c r="B28" s="5" t="s">
        <v>176</v>
      </c>
      <c r="C28" s="5" t="s">
        <v>177</v>
      </c>
      <c r="D28" s="5" t="s">
        <v>55</v>
      </c>
      <c r="E28" s="5" t="s">
        <v>56</v>
      </c>
      <c r="F28" s="5"/>
      <c r="G28" s="5"/>
      <c r="H28" s="5">
        <v>30</v>
      </c>
      <c r="I28" s="5">
        <v>20</v>
      </c>
      <c r="J28" s="5">
        <v>20</v>
      </c>
      <c r="K28" s="4"/>
      <c r="L28" s="4"/>
      <c r="M28" s="4"/>
      <c r="N28" s="4"/>
      <c r="O28" s="4">
        <f t="shared" si="0"/>
        <v>0</v>
      </c>
      <c r="P28" s="4">
        <f t="shared" si="1"/>
        <v>0</v>
      </c>
      <c r="Q28" s="4">
        <f t="shared" si="2"/>
        <v>930</v>
      </c>
      <c r="R28" s="4">
        <f t="shared" si="3"/>
        <v>620</v>
      </c>
      <c r="S28" s="4">
        <f t="shared" si="4"/>
        <v>620</v>
      </c>
      <c r="T28" s="5">
        <f t="shared" si="5"/>
        <v>0</v>
      </c>
      <c r="U28" s="5">
        <f t="shared" si="6"/>
        <v>0</v>
      </c>
      <c r="V28" s="5">
        <f t="shared" si="7"/>
        <v>0</v>
      </c>
      <c r="W28" s="5">
        <f t="shared" si="8"/>
        <v>0</v>
      </c>
      <c r="X28" s="5">
        <f>SUM(Tabella12058111931[[#This Row],[Quadrimestre nov22-feb23]:[Quadrimestre lug25-ott25]])</f>
        <v>70</v>
      </c>
      <c r="BT28" s="72"/>
      <c r="BU28" s="51" t="s">
        <v>178</v>
      </c>
      <c r="BV28" s="68" t="s">
        <v>179</v>
      </c>
      <c r="BW28" s="71" t="s">
        <v>115</v>
      </c>
      <c r="BX28" s="71"/>
      <c r="BY28" s="53"/>
      <c r="BZ28" s="51" t="s">
        <v>121</v>
      </c>
      <c r="CA28" s="51" t="s">
        <v>121</v>
      </c>
      <c r="CB28" s="51" t="s">
        <v>121</v>
      </c>
      <c r="CC28" s="51" t="s">
        <v>121</v>
      </c>
      <c r="CD28" s="51" t="s">
        <v>121</v>
      </c>
      <c r="CE28" s="51" t="s">
        <v>121</v>
      </c>
      <c r="CF28" s="52"/>
      <c r="CG28" s="52"/>
      <c r="CH28" s="52"/>
      <c r="CI28" s="51"/>
      <c r="CJ28" s="51"/>
      <c r="CK28" s="51"/>
      <c r="CL28" s="51"/>
      <c r="CM28" s="51"/>
      <c r="CN28" s="51"/>
      <c r="CO28" s="51"/>
      <c r="CP28" s="51"/>
      <c r="CQ28" s="51"/>
      <c r="CR28" s="65"/>
      <c r="CS28" s="52">
        <f t="shared" si="19"/>
        <v>2630.0639999999999</v>
      </c>
      <c r="CT28" s="52">
        <f t="shared" si="20"/>
        <v>2630.0639999999999</v>
      </c>
      <c r="CU28" s="52">
        <f t="shared" si="21"/>
        <v>2630.0639999999999</v>
      </c>
      <c r="CV28" s="52">
        <f t="shared" si="22"/>
        <v>0</v>
      </c>
      <c r="CW28" s="52">
        <f t="shared" si="23"/>
        <v>0</v>
      </c>
      <c r="CX28" s="52">
        <f t="shared" si="24"/>
        <v>0</v>
      </c>
      <c r="CY28" s="52">
        <f t="shared" si="25"/>
        <v>0</v>
      </c>
      <c r="CZ28" s="52">
        <f t="shared" si="26"/>
        <v>0</v>
      </c>
      <c r="DA28" s="52">
        <f t="shared" si="27"/>
        <v>0</v>
      </c>
      <c r="DB28" s="66">
        <f t="shared" si="30"/>
        <v>7890.1919999999991</v>
      </c>
      <c r="DC28" s="56"/>
      <c r="DD28">
        <v>200</v>
      </c>
      <c r="DE28" s="65"/>
      <c r="DF28" s="107">
        <f t="shared" si="28"/>
        <v>1.6</v>
      </c>
      <c r="DG28" s="65"/>
      <c r="DH28" s="103">
        <f>DF28*GSSI!$B$4</f>
        <v>7890.192</v>
      </c>
    </row>
    <row r="29" spans="2:112" ht="23.25">
      <c r="B29" s="5" t="s">
        <v>176</v>
      </c>
      <c r="C29" s="5" t="s">
        <v>177</v>
      </c>
      <c r="D29" s="5" t="s">
        <v>55</v>
      </c>
      <c r="E29" s="5" t="s">
        <v>82</v>
      </c>
      <c r="F29" s="5"/>
      <c r="G29" s="5"/>
      <c r="H29" s="5">
        <v>40</v>
      </c>
      <c r="I29" s="5">
        <v>30</v>
      </c>
      <c r="J29" s="5">
        <v>30</v>
      </c>
      <c r="K29" s="4">
        <v>30</v>
      </c>
      <c r="L29" s="4"/>
      <c r="M29" s="4"/>
      <c r="N29" s="4"/>
      <c r="O29" s="4">
        <f t="shared" si="0"/>
        <v>0</v>
      </c>
      <c r="P29" s="4">
        <f t="shared" si="1"/>
        <v>0</v>
      </c>
      <c r="Q29" s="4">
        <f t="shared" si="2"/>
        <v>1240</v>
      </c>
      <c r="R29" s="4">
        <f t="shared" si="3"/>
        <v>930</v>
      </c>
      <c r="S29" s="4">
        <f t="shared" si="4"/>
        <v>930</v>
      </c>
      <c r="T29" s="5">
        <f t="shared" si="5"/>
        <v>930</v>
      </c>
      <c r="U29" s="5">
        <f t="shared" si="6"/>
        <v>0</v>
      </c>
      <c r="V29" s="5">
        <f t="shared" si="7"/>
        <v>0</v>
      </c>
      <c r="W29" s="5">
        <f t="shared" si="8"/>
        <v>0</v>
      </c>
      <c r="X29" s="5">
        <f>SUM(Tabella12058111931[[#This Row],[Quadrimestre nov22-feb23]:[Quadrimestre lug25-ott25]])</f>
        <v>130</v>
      </c>
      <c r="BT29" s="72"/>
      <c r="BU29" s="51" t="s">
        <v>180</v>
      </c>
      <c r="BV29" s="68" t="s">
        <v>181</v>
      </c>
      <c r="BW29" s="71" t="s">
        <v>115</v>
      </c>
      <c r="BX29" s="71"/>
      <c r="BY29" s="53"/>
      <c r="BZ29" s="51"/>
      <c r="CA29" s="51"/>
      <c r="CB29" s="51"/>
      <c r="CC29" s="51" t="s">
        <v>121</v>
      </c>
      <c r="CD29" s="51" t="s">
        <v>121</v>
      </c>
      <c r="CE29" s="51" t="s">
        <v>121</v>
      </c>
      <c r="CF29" s="51" t="s">
        <v>121</v>
      </c>
      <c r="CG29" s="51" t="s">
        <v>121</v>
      </c>
      <c r="CH29" s="51" t="s">
        <v>121</v>
      </c>
      <c r="CI29" s="51" t="s">
        <v>121</v>
      </c>
      <c r="CJ29" s="51" t="s">
        <v>121</v>
      </c>
      <c r="CK29" s="51" t="s">
        <v>121</v>
      </c>
      <c r="CL29" s="51"/>
      <c r="CM29" s="51"/>
      <c r="CN29" s="51"/>
      <c r="CO29" s="51"/>
      <c r="CP29" s="51"/>
      <c r="CQ29" s="51"/>
      <c r="CR29" s="65"/>
      <c r="CS29" s="52">
        <f t="shared" si="19"/>
        <v>0</v>
      </c>
      <c r="CT29" s="52">
        <f t="shared" si="20"/>
        <v>876.68799999999999</v>
      </c>
      <c r="CU29" s="52">
        <f t="shared" si="21"/>
        <v>1753.376</v>
      </c>
      <c r="CV29" s="52">
        <f t="shared" si="22"/>
        <v>1753.376</v>
      </c>
      <c r="CW29" s="52">
        <f t="shared" si="23"/>
        <v>1753.376</v>
      </c>
      <c r="CX29" s="52">
        <f t="shared" si="24"/>
        <v>1753.376</v>
      </c>
      <c r="CY29" s="52">
        <f t="shared" si="25"/>
        <v>0</v>
      </c>
      <c r="CZ29" s="52">
        <f t="shared" si="26"/>
        <v>0</v>
      </c>
      <c r="DA29" s="52">
        <f t="shared" si="27"/>
        <v>0</v>
      </c>
      <c r="DB29" s="66">
        <f t="shared" si="30"/>
        <v>7890.192</v>
      </c>
      <c r="DC29" s="56"/>
      <c r="DD29">
        <v>200</v>
      </c>
      <c r="DE29" s="65"/>
      <c r="DF29" s="107">
        <f t="shared" si="28"/>
        <v>1.6</v>
      </c>
      <c r="DG29" s="65"/>
      <c r="DH29" s="103">
        <f>DF29*GSSI!$B$4</f>
        <v>7890.192</v>
      </c>
    </row>
    <row r="30" spans="2:112" ht="23.25">
      <c r="B30" s="5" t="s">
        <v>176</v>
      </c>
      <c r="C30" s="5" t="s">
        <v>177</v>
      </c>
      <c r="D30" s="5" t="s">
        <v>55</v>
      </c>
      <c r="E30" s="5" t="s">
        <v>107</v>
      </c>
      <c r="F30" s="5"/>
      <c r="G30" s="5"/>
      <c r="H30" s="5">
        <v>30</v>
      </c>
      <c r="I30" s="5">
        <v>30</v>
      </c>
      <c r="J30" s="5">
        <v>40</v>
      </c>
      <c r="K30" s="4">
        <v>30</v>
      </c>
      <c r="L30" s="4">
        <v>30</v>
      </c>
      <c r="M30" s="4"/>
      <c r="N30" s="4"/>
      <c r="O30" s="4">
        <f t="shared" si="0"/>
        <v>0</v>
      </c>
      <c r="P30" s="4">
        <f t="shared" si="1"/>
        <v>0</v>
      </c>
      <c r="Q30" s="4">
        <f t="shared" si="2"/>
        <v>930</v>
      </c>
      <c r="R30" s="4">
        <f t="shared" si="3"/>
        <v>930</v>
      </c>
      <c r="S30" s="4">
        <f t="shared" si="4"/>
        <v>1240</v>
      </c>
      <c r="T30" s="5">
        <f t="shared" si="5"/>
        <v>930</v>
      </c>
      <c r="U30" s="5">
        <f t="shared" si="6"/>
        <v>930</v>
      </c>
      <c r="V30" s="5">
        <f t="shared" si="7"/>
        <v>0</v>
      </c>
      <c r="W30" s="5">
        <f t="shared" si="8"/>
        <v>0</v>
      </c>
      <c r="X30" s="5">
        <f>SUM(Tabella12058111931[[#This Row],[Quadrimestre nov22-feb23]:[Quadrimestre lug25-ott25]])</f>
        <v>160</v>
      </c>
      <c r="BT30" s="72"/>
      <c r="BU30" s="69" t="s">
        <v>182</v>
      </c>
      <c r="BV30" s="72"/>
      <c r="BW30" s="71" t="s">
        <v>115</v>
      </c>
      <c r="BX30" s="69" t="s">
        <v>183</v>
      </c>
      <c r="BY30" s="53"/>
      <c r="BZ30" s="51"/>
      <c r="CA30" s="51"/>
      <c r="CB30" s="51"/>
      <c r="CC30" s="51"/>
      <c r="CD30" s="51"/>
      <c r="CE30" s="51"/>
      <c r="CF30" s="52"/>
      <c r="CG30" s="52"/>
      <c r="CH30" s="52"/>
      <c r="CI30" s="51"/>
      <c r="CJ30" s="51"/>
      <c r="CK30" s="51"/>
      <c r="CL30" s="51"/>
      <c r="CM30" s="51"/>
      <c r="CN30" s="51"/>
      <c r="CO30" s="51"/>
      <c r="CP30" s="51"/>
      <c r="CQ30" s="51"/>
      <c r="CR30" s="65"/>
      <c r="CS30" s="52">
        <f t="shared" si="19"/>
        <v>0</v>
      </c>
      <c r="CT30" s="52">
        <f t="shared" si="20"/>
        <v>0</v>
      </c>
      <c r="CU30" s="52">
        <f t="shared" si="21"/>
        <v>0</v>
      </c>
      <c r="CV30" s="52">
        <f t="shared" si="22"/>
        <v>0</v>
      </c>
      <c r="CW30" s="52">
        <f t="shared" si="23"/>
        <v>0</v>
      </c>
      <c r="CX30" s="52">
        <f t="shared" si="24"/>
        <v>0</v>
      </c>
      <c r="CY30" s="52">
        <f t="shared" si="25"/>
        <v>0</v>
      </c>
      <c r="CZ30" s="52">
        <f t="shared" si="26"/>
        <v>0</v>
      </c>
      <c r="DA30" s="52">
        <f t="shared" si="27"/>
        <v>0</v>
      </c>
      <c r="DB30" s="66">
        <f t="shared" si="30"/>
        <v>0</v>
      </c>
      <c r="DC30" s="56"/>
      <c r="DE30" s="65"/>
      <c r="DF30" s="107">
        <f t="shared" si="28"/>
        <v>0</v>
      </c>
      <c r="DG30" s="65"/>
      <c r="DH30" s="103">
        <f>DF30*GSSI!$B$4</f>
        <v>0</v>
      </c>
    </row>
    <row r="31" spans="2:112" ht="23.25">
      <c r="B31" s="5" t="s">
        <v>184</v>
      </c>
      <c r="C31" s="5" t="s">
        <v>185</v>
      </c>
      <c r="D31" s="5" t="s">
        <v>55</v>
      </c>
      <c r="E31" s="5" t="s">
        <v>56</v>
      </c>
      <c r="F31" s="5"/>
      <c r="G31" s="5"/>
      <c r="H31" s="5">
        <v>30</v>
      </c>
      <c r="I31" s="5">
        <v>20</v>
      </c>
      <c r="J31" s="5">
        <v>20</v>
      </c>
      <c r="K31" s="4"/>
      <c r="L31" s="4"/>
      <c r="M31" s="4"/>
      <c r="N31" s="4"/>
      <c r="O31" s="4">
        <f t="shared" si="0"/>
        <v>0</v>
      </c>
      <c r="P31" s="4">
        <f t="shared" si="1"/>
        <v>0</v>
      </c>
      <c r="Q31" s="4">
        <f t="shared" si="2"/>
        <v>930</v>
      </c>
      <c r="R31" s="4">
        <f t="shared" si="3"/>
        <v>620</v>
      </c>
      <c r="S31" s="4">
        <f t="shared" si="4"/>
        <v>620</v>
      </c>
      <c r="T31" s="5">
        <f t="shared" si="5"/>
        <v>0</v>
      </c>
      <c r="U31" s="5">
        <f t="shared" si="6"/>
        <v>0</v>
      </c>
      <c r="V31" s="5">
        <f t="shared" si="7"/>
        <v>0</v>
      </c>
      <c r="W31" s="5">
        <f t="shared" si="8"/>
        <v>0</v>
      </c>
      <c r="X31" s="5">
        <f>SUM(Tabella12058111931[[#This Row],[Quadrimestre nov22-feb23]:[Quadrimestre lug25-ott25]])</f>
        <v>70</v>
      </c>
      <c r="BT31" s="72"/>
      <c r="BU31" s="71" t="s">
        <v>186</v>
      </c>
      <c r="BV31" s="68" t="s">
        <v>187</v>
      </c>
      <c r="BW31" s="71" t="s">
        <v>115</v>
      </c>
      <c r="BX31" s="71"/>
      <c r="BY31" s="53"/>
      <c r="BZ31" s="51" t="s">
        <v>121</v>
      </c>
      <c r="CA31" s="51" t="s">
        <v>121</v>
      </c>
      <c r="CB31" s="51" t="s">
        <v>121</v>
      </c>
      <c r="CC31" s="51"/>
      <c r="CD31" s="51"/>
      <c r="CE31" s="51"/>
      <c r="CF31" s="52"/>
      <c r="CG31" s="52"/>
      <c r="CH31" s="52"/>
      <c r="CI31" s="51"/>
      <c r="CJ31" s="51"/>
      <c r="CK31" s="51"/>
      <c r="CL31" s="51"/>
      <c r="CM31" s="51"/>
      <c r="CN31" s="51"/>
      <c r="CO31" s="51"/>
      <c r="CP31" s="51"/>
      <c r="CQ31" s="51"/>
      <c r="CR31" s="65"/>
      <c r="CS31" s="52">
        <f t="shared" si="19"/>
        <v>0</v>
      </c>
      <c r="CT31" s="52">
        <f t="shared" si="20"/>
        <v>0</v>
      </c>
      <c r="CU31" s="52">
        <f t="shared" si="21"/>
        <v>0</v>
      </c>
      <c r="CV31" s="52">
        <f t="shared" si="22"/>
        <v>0</v>
      </c>
      <c r="CW31" s="52">
        <f t="shared" si="23"/>
        <v>0</v>
      </c>
      <c r="CX31" s="52">
        <f t="shared" si="24"/>
        <v>0</v>
      </c>
      <c r="CY31" s="52">
        <f t="shared" si="25"/>
        <v>0</v>
      </c>
      <c r="CZ31" s="52">
        <f t="shared" si="26"/>
        <v>0</v>
      </c>
      <c r="DA31" s="52">
        <f t="shared" si="27"/>
        <v>0</v>
      </c>
      <c r="DB31" s="66">
        <f t="shared" si="30"/>
        <v>0</v>
      </c>
      <c r="DC31" s="56"/>
      <c r="DE31" s="65"/>
      <c r="DF31" s="107">
        <f t="shared" si="28"/>
        <v>0</v>
      </c>
      <c r="DG31" s="65"/>
      <c r="DH31" s="103">
        <f>DF31*GSSI!$B$4</f>
        <v>0</v>
      </c>
    </row>
    <row r="32" spans="2:112" ht="23.25">
      <c r="B32" s="5" t="s">
        <v>184</v>
      </c>
      <c r="C32" s="5" t="s">
        <v>185</v>
      </c>
      <c r="D32" s="5" t="s">
        <v>55</v>
      </c>
      <c r="E32" s="5" t="s">
        <v>82</v>
      </c>
      <c r="F32" s="5"/>
      <c r="G32" s="5"/>
      <c r="H32" s="5">
        <v>40</v>
      </c>
      <c r="I32" s="5">
        <v>30</v>
      </c>
      <c r="J32" s="5">
        <v>30</v>
      </c>
      <c r="K32" s="4">
        <v>30</v>
      </c>
      <c r="L32" s="4"/>
      <c r="M32" s="4"/>
      <c r="N32" s="4"/>
      <c r="O32" s="4">
        <f t="shared" si="0"/>
        <v>0</v>
      </c>
      <c r="P32" s="4">
        <f t="shared" si="1"/>
        <v>0</v>
      </c>
      <c r="Q32" s="4">
        <f t="shared" si="2"/>
        <v>1240</v>
      </c>
      <c r="R32" s="4">
        <f t="shared" si="3"/>
        <v>930</v>
      </c>
      <c r="S32" s="4">
        <f t="shared" si="4"/>
        <v>930</v>
      </c>
      <c r="T32" s="5">
        <f t="shared" si="5"/>
        <v>930</v>
      </c>
      <c r="U32" s="5">
        <f t="shared" si="6"/>
        <v>0</v>
      </c>
      <c r="V32" s="5">
        <f t="shared" si="7"/>
        <v>0</v>
      </c>
      <c r="W32" s="5">
        <f t="shared" si="8"/>
        <v>0</v>
      </c>
      <c r="X32" s="5">
        <f>SUM(Tabella12058111931[[#This Row],[Quadrimestre nov22-feb23]:[Quadrimestre lug25-ott25]])</f>
        <v>130</v>
      </c>
      <c r="BT32" s="72"/>
      <c r="BU32" s="71" t="s">
        <v>188</v>
      </c>
      <c r="BV32" s="68" t="s">
        <v>189</v>
      </c>
      <c r="BW32" s="71" t="s">
        <v>115</v>
      </c>
      <c r="BX32" s="71"/>
      <c r="BY32" s="53"/>
      <c r="BZ32" s="51" t="s">
        <v>121</v>
      </c>
      <c r="CA32" s="51" t="s">
        <v>121</v>
      </c>
      <c r="CB32" s="51" t="s">
        <v>121</v>
      </c>
      <c r="CC32" s="51" t="s">
        <v>121</v>
      </c>
      <c r="CD32" s="51" t="s">
        <v>121</v>
      </c>
      <c r="CE32" s="51" t="s">
        <v>121</v>
      </c>
      <c r="CF32" s="52"/>
      <c r="CG32" s="52"/>
      <c r="CH32" s="52"/>
      <c r="CI32" s="51"/>
      <c r="CJ32" s="51"/>
      <c r="CK32" s="51"/>
      <c r="CL32" s="51"/>
      <c r="CM32" s="51"/>
      <c r="CN32" s="51"/>
      <c r="CO32" s="51"/>
      <c r="CP32" s="51"/>
      <c r="CQ32" s="51"/>
      <c r="CR32" s="65"/>
      <c r="CS32" s="52">
        <f t="shared" si="19"/>
        <v>0</v>
      </c>
      <c r="CT32" s="52">
        <f t="shared" si="20"/>
        <v>0</v>
      </c>
      <c r="CU32" s="52">
        <f t="shared" si="21"/>
        <v>0</v>
      </c>
      <c r="CV32" s="52">
        <f t="shared" si="22"/>
        <v>0</v>
      </c>
      <c r="CW32" s="52">
        <f t="shared" si="23"/>
        <v>0</v>
      </c>
      <c r="CX32" s="52">
        <f t="shared" si="24"/>
        <v>0</v>
      </c>
      <c r="CY32" s="52">
        <f t="shared" si="25"/>
        <v>0</v>
      </c>
      <c r="CZ32" s="52">
        <f t="shared" si="26"/>
        <v>0</v>
      </c>
      <c r="DA32" s="52">
        <f t="shared" si="27"/>
        <v>0</v>
      </c>
      <c r="DB32" s="66">
        <f t="shared" si="30"/>
        <v>0</v>
      </c>
      <c r="DC32" s="56"/>
      <c r="DE32" s="65"/>
      <c r="DF32" s="107">
        <f t="shared" si="28"/>
        <v>0</v>
      </c>
      <c r="DG32" s="65"/>
      <c r="DH32" s="103">
        <f>DF32*GSSI!$B$4</f>
        <v>0</v>
      </c>
    </row>
    <row r="33" spans="2:112" ht="23.25">
      <c r="B33" s="5" t="s">
        <v>184</v>
      </c>
      <c r="C33" s="5" t="s">
        <v>185</v>
      </c>
      <c r="D33" s="5" t="s">
        <v>55</v>
      </c>
      <c r="E33" s="5" t="s">
        <v>107</v>
      </c>
      <c r="F33" s="5"/>
      <c r="G33" s="5"/>
      <c r="H33" s="5">
        <v>30</v>
      </c>
      <c r="I33" s="5">
        <v>30</v>
      </c>
      <c r="J33" s="5">
        <v>40</v>
      </c>
      <c r="K33" s="4">
        <v>30</v>
      </c>
      <c r="L33" s="4">
        <v>30</v>
      </c>
      <c r="M33" s="4"/>
      <c r="N33" s="4"/>
      <c r="O33" s="4">
        <f t="shared" si="0"/>
        <v>0</v>
      </c>
      <c r="P33" s="4">
        <f t="shared" si="1"/>
        <v>0</v>
      </c>
      <c r="Q33" s="4">
        <f t="shared" si="2"/>
        <v>930</v>
      </c>
      <c r="R33" s="4">
        <f t="shared" si="3"/>
        <v>930</v>
      </c>
      <c r="S33" s="4">
        <f t="shared" si="4"/>
        <v>1240</v>
      </c>
      <c r="T33" s="5">
        <f t="shared" si="5"/>
        <v>930</v>
      </c>
      <c r="U33" s="5">
        <f t="shared" si="6"/>
        <v>930</v>
      </c>
      <c r="V33" s="5">
        <f t="shared" si="7"/>
        <v>0</v>
      </c>
      <c r="W33" s="5">
        <f t="shared" si="8"/>
        <v>0</v>
      </c>
      <c r="X33" s="5">
        <f>SUM(Tabella12058111931[[#This Row],[Quadrimestre nov22-feb23]:[Quadrimestre lug25-ott25]])</f>
        <v>160</v>
      </c>
      <c r="BT33" s="72"/>
      <c r="BU33" s="71" t="s">
        <v>190</v>
      </c>
      <c r="BV33" s="68" t="s">
        <v>191</v>
      </c>
      <c r="BW33" s="71" t="s">
        <v>115</v>
      </c>
      <c r="BX33" s="71"/>
      <c r="BY33" s="53"/>
      <c r="BZ33" s="51" t="s">
        <v>121</v>
      </c>
      <c r="CA33" s="51" t="s">
        <v>121</v>
      </c>
      <c r="CB33" s="51" t="s">
        <v>121</v>
      </c>
      <c r="CC33" s="51" t="s">
        <v>121</v>
      </c>
      <c r="CD33" s="51" t="s">
        <v>121</v>
      </c>
      <c r="CE33" s="51" t="s">
        <v>121</v>
      </c>
      <c r="CF33" s="51" t="s">
        <v>121</v>
      </c>
      <c r="CG33" s="51" t="s">
        <v>121</v>
      </c>
      <c r="CH33" s="51" t="s">
        <v>121</v>
      </c>
      <c r="CI33" s="51"/>
      <c r="CJ33" s="51"/>
      <c r="CK33" s="51"/>
      <c r="CL33" s="51"/>
      <c r="CM33" s="51"/>
      <c r="CN33" s="51"/>
      <c r="CO33" s="51"/>
      <c r="CP33" s="51"/>
      <c r="CQ33" s="51"/>
      <c r="CR33" s="65"/>
      <c r="CS33" s="52">
        <f t="shared" si="19"/>
        <v>0</v>
      </c>
      <c r="CT33" s="52">
        <f t="shared" si="20"/>
        <v>0</v>
      </c>
      <c r="CU33" s="52">
        <f t="shared" si="21"/>
        <v>0</v>
      </c>
      <c r="CV33" s="52">
        <f t="shared" si="22"/>
        <v>0</v>
      </c>
      <c r="CW33" s="52">
        <f t="shared" si="23"/>
        <v>0</v>
      </c>
      <c r="CX33" s="52">
        <f t="shared" si="24"/>
        <v>0</v>
      </c>
      <c r="CY33" s="52">
        <f t="shared" si="25"/>
        <v>0</v>
      </c>
      <c r="CZ33" s="52">
        <f t="shared" si="26"/>
        <v>0</v>
      </c>
      <c r="DA33" s="52">
        <f t="shared" si="27"/>
        <v>0</v>
      </c>
      <c r="DB33" s="66">
        <f t="shared" si="30"/>
        <v>0</v>
      </c>
      <c r="DC33" s="56"/>
      <c r="DE33" s="65"/>
      <c r="DF33" s="107">
        <f t="shared" si="28"/>
        <v>0</v>
      </c>
      <c r="DG33" s="65"/>
      <c r="DH33" s="103">
        <f>DF33*GSSI!$B$4</f>
        <v>0</v>
      </c>
    </row>
    <row r="34" spans="2:112" ht="23.25">
      <c r="B34" s="5" t="s">
        <v>192</v>
      </c>
      <c r="C34" s="5" t="s">
        <v>193</v>
      </c>
      <c r="D34" s="5" t="s">
        <v>117</v>
      </c>
      <c r="E34" s="5" t="s">
        <v>56</v>
      </c>
      <c r="F34" s="5"/>
      <c r="G34" s="5"/>
      <c r="H34" s="5">
        <v>30</v>
      </c>
      <c r="I34" s="5">
        <v>20</v>
      </c>
      <c r="J34" s="5">
        <v>10</v>
      </c>
      <c r="K34" s="4"/>
      <c r="L34" s="4"/>
      <c r="M34" s="4"/>
      <c r="N34" s="4"/>
      <c r="O34" s="4">
        <f t="shared" si="0"/>
        <v>0</v>
      </c>
      <c r="P34" s="4">
        <f t="shared" si="1"/>
        <v>0</v>
      </c>
      <c r="Q34" s="4">
        <f t="shared" si="2"/>
        <v>390</v>
      </c>
      <c r="R34" s="4">
        <f t="shared" si="3"/>
        <v>260</v>
      </c>
      <c r="S34" s="4">
        <f t="shared" si="4"/>
        <v>130</v>
      </c>
      <c r="T34" s="5">
        <f t="shared" si="5"/>
        <v>0</v>
      </c>
      <c r="U34" s="5">
        <f t="shared" si="6"/>
        <v>0</v>
      </c>
      <c r="V34" s="5">
        <f t="shared" si="7"/>
        <v>0</v>
      </c>
      <c r="W34" s="5">
        <f t="shared" si="8"/>
        <v>0</v>
      </c>
      <c r="X34" s="5">
        <f>SUM(Tabella12058111931[[#This Row],[Quadrimestre nov22-feb23]:[Quadrimestre lug25-ott25]])</f>
        <v>60</v>
      </c>
      <c r="BT34" s="72"/>
      <c r="BU34" s="71" t="s">
        <v>194</v>
      </c>
      <c r="BV34" s="68" t="s">
        <v>195</v>
      </c>
      <c r="BW34" s="71" t="s">
        <v>115</v>
      </c>
      <c r="BX34" s="71"/>
      <c r="BY34" s="53"/>
      <c r="BZ34" s="51"/>
      <c r="CA34" s="51"/>
      <c r="CB34" s="51"/>
      <c r="CC34" s="51"/>
      <c r="CD34" s="51"/>
      <c r="CE34" s="51"/>
      <c r="CF34" s="51" t="s">
        <v>121</v>
      </c>
      <c r="CG34" s="51" t="s">
        <v>121</v>
      </c>
      <c r="CH34" s="51" t="s">
        <v>121</v>
      </c>
      <c r="CI34" s="51"/>
      <c r="CJ34" s="51"/>
      <c r="CK34" s="51"/>
      <c r="CL34" s="51"/>
      <c r="CM34" s="51"/>
      <c r="CN34" s="51"/>
      <c r="CO34" s="51"/>
      <c r="CP34" s="51"/>
      <c r="CQ34" s="51"/>
      <c r="CR34" s="65"/>
      <c r="CS34" s="52">
        <f t="shared" si="19"/>
        <v>0</v>
      </c>
      <c r="CT34" s="52">
        <f t="shared" si="20"/>
        <v>0</v>
      </c>
      <c r="CU34" s="52">
        <f t="shared" si="21"/>
        <v>0</v>
      </c>
      <c r="CV34" s="52">
        <f t="shared" si="22"/>
        <v>0</v>
      </c>
      <c r="CW34" s="52">
        <f t="shared" si="23"/>
        <v>0</v>
      </c>
      <c r="CX34" s="52">
        <f t="shared" si="24"/>
        <v>0</v>
      </c>
      <c r="CY34" s="52">
        <f t="shared" si="25"/>
        <v>0</v>
      </c>
      <c r="CZ34" s="52">
        <f t="shared" si="26"/>
        <v>0</v>
      </c>
      <c r="DA34" s="52">
        <f t="shared" si="27"/>
        <v>0</v>
      </c>
      <c r="DB34" s="66">
        <f t="shared" si="30"/>
        <v>0</v>
      </c>
      <c r="DC34" s="56"/>
      <c r="DE34" s="65"/>
      <c r="DF34" s="107">
        <f t="shared" si="28"/>
        <v>0</v>
      </c>
      <c r="DG34" s="65"/>
      <c r="DH34" s="103">
        <f>DF34*GSSI!$B$4</f>
        <v>0</v>
      </c>
    </row>
    <row r="35" spans="2:112" ht="23.25">
      <c r="B35" s="5" t="s">
        <v>192</v>
      </c>
      <c r="C35" s="5" t="s">
        <v>193</v>
      </c>
      <c r="D35" s="5" t="s">
        <v>117</v>
      </c>
      <c r="E35" s="5" t="s">
        <v>82</v>
      </c>
      <c r="F35" s="5"/>
      <c r="G35" s="5">
        <v>30</v>
      </c>
      <c r="H35" s="5">
        <v>40</v>
      </c>
      <c r="I35" s="5">
        <v>40</v>
      </c>
      <c r="J35" s="5">
        <v>30</v>
      </c>
      <c r="K35" s="4">
        <v>30</v>
      </c>
      <c r="L35" s="4"/>
      <c r="M35" s="4"/>
      <c r="N35" s="4"/>
      <c r="O35" s="4">
        <f t="shared" si="0"/>
        <v>0</v>
      </c>
      <c r="P35" s="4">
        <f t="shared" si="1"/>
        <v>390</v>
      </c>
      <c r="Q35" s="4">
        <f t="shared" si="2"/>
        <v>520</v>
      </c>
      <c r="R35" s="4">
        <f t="shared" si="3"/>
        <v>520</v>
      </c>
      <c r="S35" s="4">
        <f t="shared" si="4"/>
        <v>390</v>
      </c>
      <c r="T35" s="5">
        <f t="shared" si="5"/>
        <v>390</v>
      </c>
      <c r="U35" s="5">
        <f t="shared" si="6"/>
        <v>0</v>
      </c>
      <c r="V35" s="5">
        <f t="shared" si="7"/>
        <v>0</v>
      </c>
      <c r="W35" s="5">
        <f t="shared" si="8"/>
        <v>0</v>
      </c>
      <c r="X35" s="5">
        <f>SUM(Tabella12058111931[[#This Row],[Quadrimestre nov22-feb23]:[Quadrimestre lug25-ott25]])</f>
        <v>170</v>
      </c>
      <c r="BT35" s="72"/>
      <c r="BU35" s="69" t="s">
        <v>196</v>
      </c>
      <c r="BV35" s="72"/>
      <c r="BW35" s="71" t="s">
        <v>115</v>
      </c>
      <c r="BX35" s="69" t="s">
        <v>183</v>
      </c>
      <c r="BY35" s="53"/>
      <c r="BZ35" s="51"/>
      <c r="CA35" s="51"/>
      <c r="CB35" s="51"/>
      <c r="CC35" s="51"/>
      <c r="CD35" s="51"/>
      <c r="CE35" s="51"/>
      <c r="CF35" s="52"/>
      <c r="CG35" s="52"/>
      <c r="CH35" s="52"/>
      <c r="CI35" s="51"/>
      <c r="CJ35" s="51"/>
      <c r="CK35" s="51"/>
      <c r="CL35" s="51"/>
      <c r="CM35" s="51"/>
      <c r="CN35" s="51"/>
      <c r="CO35" s="51"/>
      <c r="CP35" s="51"/>
      <c r="CQ35" s="51"/>
      <c r="CR35" s="65"/>
      <c r="CS35" s="52">
        <f t="shared" si="19"/>
        <v>0</v>
      </c>
      <c r="CT35" s="52">
        <f t="shared" si="20"/>
        <v>0</v>
      </c>
      <c r="CU35" s="52">
        <f t="shared" si="21"/>
        <v>0</v>
      </c>
      <c r="CV35" s="52">
        <f t="shared" si="22"/>
        <v>0</v>
      </c>
      <c r="CW35" s="52">
        <f t="shared" si="23"/>
        <v>0</v>
      </c>
      <c r="CX35" s="52">
        <f t="shared" si="24"/>
        <v>0</v>
      </c>
      <c r="CY35" s="52">
        <f t="shared" si="25"/>
        <v>0</v>
      </c>
      <c r="CZ35" s="52">
        <f t="shared" si="26"/>
        <v>0</v>
      </c>
      <c r="DA35" s="52">
        <f t="shared" si="27"/>
        <v>0</v>
      </c>
      <c r="DB35" s="66">
        <f t="shared" si="30"/>
        <v>0</v>
      </c>
      <c r="DC35" s="56"/>
      <c r="DE35" s="65"/>
      <c r="DF35" s="107">
        <f t="shared" si="28"/>
        <v>0</v>
      </c>
      <c r="DG35" s="65"/>
      <c r="DH35" s="103">
        <f>DF35*GSSI!$B$4</f>
        <v>0</v>
      </c>
    </row>
    <row r="36" spans="2:112" ht="23.25">
      <c r="B36" s="5" t="s">
        <v>192</v>
      </c>
      <c r="C36" s="5" t="s">
        <v>193</v>
      </c>
      <c r="D36" s="5" t="s">
        <v>117</v>
      </c>
      <c r="E36" s="5" t="s">
        <v>107</v>
      </c>
      <c r="F36" s="5"/>
      <c r="G36" s="5">
        <v>20</v>
      </c>
      <c r="H36" s="5">
        <v>30</v>
      </c>
      <c r="I36" s="5">
        <v>30</v>
      </c>
      <c r="J36" s="5">
        <v>40</v>
      </c>
      <c r="K36" s="4">
        <v>60</v>
      </c>
      <c r="L36" s="4">
        <v>30</v>
      </c>
      <c r="M36" s="4"/>
      <c r="N36" s="4"/>
      <c r="O36" s="4">
        <f t="shared" ref="O36:O67" si="38">_xlfn.SWITCH($D$4:$D$800,$Z$4,F36*$AA$4,$Z$5,F36*$AA$5,$Z$6,F36*$AA$6,$Z$7,F36*$AA$7,$Z$8,F36*$AA$8,$Z$9,F36*$AA$9,$Z$10,F36*$AA$10,$Z$11,F36*$AA$11,$Z$12,F36*$AA$12,$Z$13,F36*$AA$13,$Z$14,F36*$AA$14,$Z$15,F36*$AA$15,$Z$16,F36*$AA$16,$Z$17,F36*$AA$17,$Z$18,F36*$AA$18,$Z$19,F36*$AA$19,$Z$20,F36*$AA$20,$Z$21,F36*$AA$21,$Z$22,F36*$AA$22,$Z$23,F36*$AA$23,$Z$24,F36*$AA$24,$Z$25,F36*$AA$25,$Z$26,F36*$AA$26,$Z$27,F36*$AA$27,$Z$28,F36*$AA$28,$Z$29,F36*$AA$29,$Z$30,F36*$AA$30,$Z$31,F36*$AA$31,$Z$32,F36*$AA$32,$Z$33,F36*$AA$33,$Z$34,F36*$AA$34,$Z$35,F36*$AA$35,$Z$36,F36*$AA$36,$Z$37,F36*$AA$37,$Z$38,F36*$AA$38,$Z$39,F36*$AA$39,$Z$40,F36*$AA$40,$Z$41,F36*$AA$41,$Z$42,F36*$AA$42,$Z$43,F36*$AA$43,$Z$44,F36*$AA$44,$Z$45,F36*$AA$45,$Z$46,F36*$AA$46,$Z$47,F36*$AA$47,$Z$48,F36*$AA$48,$Z$49,F36*$AA$49,$Z$50,F36*$AA$50,$Z$51,F36*$AA$51,)</f>
        <v>0</v>
      </c>
      <c r="P36" s="4">
        <f t="shared" ref="P36:P67" si="39">_xlfn.SWITCH($D$4:$D$800,$Z$4,G36*$AB$4,$Z$5,G36*$AB$5,$Z$6,G36*$AB$6,$Z$7,G36*$AB$7,$Z$8,G36*$AB$8,$Z$9,G36*$AB$9,$Z$10,G36*$AB$10,$Z$11,G36*$AB$11,$Z$12,G36*$AB$12,$Z$13,G36*$AB$13,$Z$14,G36*$AB$14,$Z$15,G36*$AB$15,$Z$16,G36*$AB$16,$Z$17,G36*$AB$17,$Z$18,G36*$AB$18,$Z$19,G36*$AB$19,$Z$20,G36*$AB$20,$Z$21,G36*$AB$21,$Z$22,G36*$AB$22,$Z$23,G36*$AB$23,$Z$24,G36*$AB$24,$Z$25,G36*$AB$25,$Z$26,G36*$AB$26,$Z$27,G36*$AB$27,$Z$28,G36*$AB$28,$Z$29,G36*$AB$29,$Z$30,G36*$AB$30,$Z$31,G36*$AB$31,$Z$32,G36*$AB$32,$Z$33,G36*$AB$33,$Z$34,G36*$AB$34,$Z$35,G36*$AB$35,$Z$36,G36*$AB$36,$Z$37,G36*$AB$37,$Z$38,G36*$AB$38,$Z$39,G36*$AB$39,$Z$40,G36*$AB$40,$Z$41,G36*$AB$41,$Z$42,G36*$AB$42,$Z$43,G36*$AB$43,$Z$44,G36*$AB$44,$Z$45,G36*$AB$45,$Z$46,G36*$AB$46,$Z$47,G36*$AB$47,$Z$48,G36*$AB$48,$Z$49,G36*$AB$49,$Z$50,G36*$AB$50,$Z$51,G36*$AB$51,)</f>
        <v>260</v>
      </c>
      <c r="Q36" s="4">
        <f t="shared" ref="Q36:Q67" si="40">_xlfn.SWITCH($D$4:$D$800,$Z$4,H36*$AC$4,$Z$5,H36*$AC$5,$Z$6,H36*$AC$6,$Z$7,H36*$AC$7,$Z$8,H36*$AC$8,$Z$9,H36*$AC$9,$Z$10,H36*$AC$10,$Z$11,H36*$AC$11,$Z$12,H36*$AC$12,$Z$13,H36*$AC$13,$Z$14,H36*$AC$14,$Z$15,H36*$AC$15,$Z$16,H36*$AC$16,$Z$17,H36*$AC$17,$Z$18,H36*$AC$18,$Z$19,H36*$AC$19,$Z$20,H36*$AC$20,$Z$21,H36*$AC$21,$Z$22,H36*$AC$22,$Z$23,H36*$AC$23,$Z$24,H36*$AC$24,$Z$25,H36*$AC$25,$Z$26,H36*$AC$26,$Z$27,H36*$AC$27,$Z$28,H36*$AC$28,$Z$29,H36*$AC$29,$Z$30,H36*$AC$30,$Z$31,H36*$AC$31,$Z$32,H36*$AC$32,$Z$33,H36*$AC$33,$Z$34,H36*$AC$34,$Z$35,H36*$AC$35,$Z$36,H36*$AC$36,$Z$37,H36*$AC$37,$Z$38,H36*$AC$38,$Z$39,H36*$AC$39,$Z$40,H36*$AC$40,$Z$41,H36*$AC$41,$Z$42,H36*$AC$42,$Z$43,H36*$AC$43,$Z$44,H36*$AC$44,$Z$45,H36*$AC$45,$Z$46,H36*$AC$46,$Z$47,H36*$AC$47,$Z$48,H36*$AC$48,$Z$49,H36*$AC$49,$Z$50,H36*$AC$50,$Z$51,H36*$AC$51)</f>
        <v>390</v>
      </c>
      <c r="R36" s="4">
        <f t="shared" ref="R36:R67" si="41">_xlfn.SWITCH($D$4:$D$800,$Z$4,I36*$AD$4,$Z$5,I36*$AD$5,$Z$6,I36*$AD$6,$Z$7,I36*$AD$7,$Z$8,I36*$AD$8,$Z$9,I36*$AD$9,$Z$10,I36*$AD$10,$Z$11,I36*$AD$11,$Z$12,I36*$AD$12,$Z$13,I36*$AD$13,$Z$14,I36*$AD$14,$Z$15,I36*$AD$15,$Z$16,I36*$AD$16,$Z$17,I36*$AD$17,$Z$18,I36*$AD$18,$Z$19,I36*$AD$19,$Z$20,I36*$AD$20,$Z$21,I36*$AD$21,$Z$22,I36*$AD$22,$Z$23,I36*$AD$23,$Z$24,I36*$AD$24,$Z$25,I36*$AD$25,$Z$26,I36*$AD$26,$Z$27,I36*$AD$27,$Z$28,I36*$AD$28,$Z$29,I36*$AD$29,$Z$30,I36*$AD$30,$Z$31,I36*$AD$31,$Z$32,I36*$AD$32,$Z$33,I36*$AD$33,$Z$34,I36*$AD$34,$Z$35,I36*$AD$35,$Z$36,I36*$AD$36,$Z$37,I36*$AD$37,$Z$38,I36*$AD$38,$Z$39,I36*$AD$39,$Z$40,I36*$AD$40,$Z$41,I36*$AD$41,$Z$42,I36*$AD$42,$Z$43,I36*$AD$43,$Z$44,I36*$AD$44,$Z$45,I36*$AD$45,$Z$46,I36*$AD$46,$Z$47,I36*$AD$47,$Z$48,I36*$AD$48,$Z$49,I36*$AD$49,$Z$50,I36*$AD$50,$Z$51,I36*$AD$51)</f>
        <v>390</v>
      </c>
      <c r="S36" s="4">
        <f t="shared" ref="S36:S67" si="42">_xlfn.SWITCH($D$4:$D$800,$Z$4,J36*$AE$4,$Z$5,J36*$AE$5,$Z$6,J36*$AE$6,$Z$7,J36*$AE$7,$Z$8,J36*$AE$8,$Z$9,J36*$AE$9,$Z$10,J36*$AE$10,$Z$11,J36*$AE$11,$Z$12,J36*$AE$12,$Z$13,J36*$AE$13,$Z$14,J36*$AE$14,$Z$15,J36*$AE$15,$Z$16,J36*$AE$16,$Z$17,J36*$AE$17,$Z$18,J36*$AE$18,$Z$19,J36*$AE$19,$Z$20,J36*$AE$20,$Z$21,J36*$AE$21,$Z$22,J36*$AE$22,$Z$23,J36*$AE$23,$Z$24,J36*$AE$24,$Z$25,J36*$AE$25,$Z$26,J36*$AE$26,$Z$27,J36*$AE$27,$Z$28,J36*$AE$28,$Z$29,J36*$AE$29,$Z$30,J36*$AE$30,$Z$31,J36*$AE$31,$Z$32,J36*$AE$32,$Z$33,J36*$AE$33,$Z$34,J36*$AE$34,$Z$35,J36*$AE$35,$Z$36,J36*$AE$36,$Z$37,J36*$AE$37,$Z$38,J36*$AE$38,$Z$39,J36*$AE$39,$Z$40,J36*$AE$40,$Z$41,J36*$AE$41,$Z$42,J36*$AE$42,$Z$43,J36*$AE$43,$Z$44,J36*$AE$44,$Z$45,J36*$AE$45,$Z$46,J36*$AE$46,$Z$47,J36*$AE$47,$Z$48,J36*$AE$48,$Z$49,J36*$AE$49,$Z$50,J36*$AE$50,$Z$51,J36*$AE$51)</f>
        <v>520</v>
      </c>
      <c r="T36" s="5">
        <f t="shared" ref="T36:T67" si="43">_xlfn.SWITCH($D$4:$D$800,$Z$4,K36*$AF$4,$Z$5,K36*$AF$5,$Z$6,K36*$AF$6,$Z$7,K36*$AF$7,$Z$8,K36*$AF$8,$Z$9,K36*$AF$9,$Z$10,K36*$AF$10,$Z$11,K36*$AF$11,$Z$12,K36*$AF$12,$Z$13,K36*$AF$13,$Z$14,K36*$AF$14,$Z$15,K36*$AF$15,$Z$16,K36*$AF$16,$Z$17,K36*$AF$17,$Z$18,K36*$AF$18,$Z$19,K36*$AF$19,$Z$20,K36*$AF$20,$Z$21,K36*$AF$21,$Z$22,K36*$AF$22,$Z$23,K36*$AF$23,$Z$24,K36*$AF$24,$Z$25,K36*$AF$25,$Z$26,K36*$AF$26,$Z$27,K36*$AF$27,$Z$28,K36*$AF$28,$Z$29,K36*$AF$29,$Z$30,K36*$AF$30,$Z$31,K36*$AF$31,$Z$32,K36*$AF$32,$Z$33,K36*$AF$33,$Z$34,K36*$AF$34,$Z$35,K36*$AF$35,$Z$36,K36*$AF$36,$Z$37,K36*$AF$37,$Z$38,K36*$AF$38,$Z$39,K36*$AF$39,$Z$40,K36*$AF$40,$Z$41,K36*$AF$41,$Z$42,K36*$AF$42,$Z$43,K36*$AF$43,$Z$44,K36*$AF$44,$Z$45,K36*$AF$45,$Z$46,K36*$AF$46,$Z$47,K36*$AF$47,$Z$48,K36*$AF$48,$Z$49,K36*$AF$49,$Z$50,K36*$AF$50,$Z$51,K36*$AF$51)</f>
        <v>780</v>
      </c>
      <c r="U36" s="5">
        <f t="shared" ref="U36:U67" si="44">_xlfn.SWITCH($D$4:$D$800,$Z$4,L36*$AG$4,$Z$5,L36*$AG$5,$Z$6,L36*$AG$6,$Z$7,L36*$AG$7,$Z$8,L36*$AG$8,$Z$9,L36*$AG$9,$Z$10,L36*$AG$10,$Z$11,L36*$AG$11,$Z$12,L36*$AG$12,$Z$13,L36*$AG$13,$Z$14,L36*$AG$14,$Z$15,L36*$AG$15,$Z$16,L36*$AG$16,$Z$17,L36*$AG$17,$Z$18,L36*$AG$18,$Z$19,L36*$AG$19,$Z$20,L36*$AG$20,$Z$21,L36*$AG$21,$Z$22,L36*$AG$22,$Z$23,L36*$AG$23,$Z$24,L36*$AG$24,$Z$25,L36*$AG$25,$Z$26,L36*$AG$26,$Z$27,L36*$AG$27,$Z$28,L36*$AG$28,$Z$29,L36*$AG$29,$Z$30,L36*$AG$30,$Z$31,L36*$AG$31,$Z$32,L36*$AG$32,$Z$33,L36*$AG$33,$Z$34,L36*$AG$34,$Z$35,L36*$AG$35,$Z$36,L36*$AG$36,$Z$37,L36*$AG$37,$Z$38,L36*$AG$38,$Z$39,L36*$AG$39,$Z$40,L36*$AG$40,$Z$41,L36*$AG$41,$Z$42,L36*$AG$42,$Z$43,L36*$AG$43,$Z$44,L36*$AG$44,$Z$45,L36*$AG$45,$Z$46,L36*$AG$46,$Z$47,L36*$AG$47,$Z$48,L36*$AG$48,$Z$49,L36*$AG$49,$Z$50,L36*$AG$50,$Z$51,L36*$AG$51)</f>
        <v>390</v>
      </c>
      <c r="V36" s="5">
        <f t="shared" ref="V36:V67" si="45">_xlfn.SWITCH($D$4:$D$800,$Z$4,M36*$AH$4,$Z$5,M36*$AH$5,$Z$6,M36*$AH$6,$Z$7,M36*$AH$7,$Z$8,M36*$AH$8,$Z$9,M36*$AH$9,$Z$10,M36*$AH$10,$Z$11,M36*$AH$11,$Z$12,M36*$AH$12,$Z$13,M36*$AH$13,$Z$14,M36*$AH$14,$Z$15,M36*$AH$15,$Z$16,M36*$AH$16,$Z$17,M36*$AH$17,$Z$18,M36*$AH$18,$Z$19,M36*$AH$19,$Z$20,M36*$AH$20,$Z$21,M36*$AH$21,$Z$22,M36*$AH$22,$Z$23,M36*$AH$23,$Z$24,M36*$AH$24,$Z$25,M36*$AH$25,$Z$26,M36*$AH$26,$Z$27,M36*$AH$27,$Z$28,M36*$AH$28,$Z$29,M36*$AH$29,$Z$30,M36*$AH$30,$Z$31,M36*$AH$31,$Z$32,M36*$AH$32,$Z$33,M36*$AH$33,$Z$34,M36*$AH$34,$Z$35,M36*$AH$35,$Z$36,M36*$AH$36,$Z$37,M36*$AH$37,$Z$38,M36*$AH$38,$Z$39,M36*$AH$39,$Z$40,M36*$AH$40,$Z$41,M36*$AH$41,$Z$42,M36*$AH$42,$Z$43,M36*$AH$43,$Z$44,M36*$AH$44,$Z$45,M36*$AH$45,$Z$46,M36*$AH$46,$Z$47,M36*$AH$47,$Z$48,M36*$AH$48,$Z$49,M36*$AH$49,$Z$50,M36*$AH$50,$Z$51,M36*$AH$51)</f>
        <v>0</v>
      </c>
      <c r="W36" s="5">
        <f t="shared" ref="W36:W67" si="46">_xlfn.SWITCH($D$4:$D$800,$Z$4,N36*$AI$4,$Z$5,N36*$AI$5,$Z$6,N36*$AI$6,$Z$7,N36*$AI$7,$Z$8,N36*$AI$8,$Z$9,N36*$AI$9,$Z$10,N36*$AI$10,$Z$11,N36*$AI$11,$Z$12,N36*$AI$12,$Z$13,N36*$AI$13,$Z$14,N36*$AI$14,$Z$15,N36*$AI$15,$Z$16,N36*$AI$16,$Z$17,N36*$AI$17,$Z$18,N36*$AI$18,$Z$19,N36*$AI$19,$Z$20,N36*$AI$20,$Z$21,N36*$AI$21,$Z$22,N36*$AI$22,$Z$23,N36*$AI$23,$Z$24,N36*$AI$24,$Z$25,N36*$AI$25,$Z$26,N36*$AI$26,$Z$27,N36*$AI$27,$Z$28,N36*$AI$28,$Z$29,N36*$AI$29,$Z$30,N36*$AI$30,$Z$31,N36*$AI$31,$Z$32,N36*$AI$32,$Z$33,N36*$AI$33,$Z$34,N36*$AI$34,$Z$35,N36*$AI$35,$Z$36,N36*$AI$36,$Z$37,N36*$AI$37,$Z$38,N36*$AI$38,$Z$39,N36*$AI$39,$Z$40,N36*$AI$40,$Z$41,N36*$AI$41,$Z$42,N36*$AI$42,$Z$43,N36*$AI$43,$Z$44,N36*$AI$44,$Z$45,N36*$AI$45,$Z$46,N36*$AI$46,$Z$47,N36*$AI$47,$Z$48,N36*$AI$48,$Z$49,N36*$AI$49,$Z$50,N36*$AI$50,$Z$51,N36*$AI$51)</f>
        <v>0</v>
      </c>
      <c r="X36" s="5">
        <f>SUM(Tabella12058111931[[#This Row],[Quadrimestre nov22-feb23]:[Quadrimestre lug25-ott25]])</f>
        <v>210</v>
      </c>
      <c r="BT36" s="72"/>
      <c r="BU36" s="71" t="s">
        <v>197</v>
      </c>
      <c r="BV36" s="68" t="s">
        <v>198</v>
      </c>
      <c r="BW36" s="71" t="s">
        <v>115</v>
      </c>
      <c r="BX36" s="71"/>
      <c r="BY36" s="53"/>
      <c r="BZ36" s="51" t="s">
        <v>121</v>
      </c>
      <c r="CA36" s="51" t="s">
        <v>121</v>
      </c>
      <c r="CB36" s="51" t="s">
        <v>121</v>
      </c>
      <c r="CC36" s="51" t="s">
        <v>121</v>
      </c>
      <c r="CD36" s="51" t="s">
        <v>121</v>
      </c>
      <c r="CE36" s="51" t="s">
        <v>121</v>
      </c>
      <c r="CF36" s="52"/>
      <c r="CG36" s="52"/>
      <c r="CH36" s="52"/>
      <c r="CI36" s="51"/>
      <c r="CJ36" s="51"/>
      <c r="CK36" s="51"/>
      <c r="CL36" s="51"/>
      <c r="CM36" s="51"/>
      <c r="CN36" s="51"/>
      <c r="CO36" s="51"/>
      <c r="CP36" s="51"/>
      <c r="CQ36" s="51"/>
      <c r="CR36" s="65"/>
      <c r="CS36" s="52">
        <f t="shared" si="19"/>
        <v>0</v>
      </c>
      <c r="CT36" s="52">
        <f t="shared" si="20"/>
        <v>0</v>
      </c>
      <c r="CU36" s="52">
        <f t="shared" si="21"/>
        <v>0</v>
      </c>
      <c r="CV36" s="52">
        <f t="shared" si="22"/>
        <v>0</v>
      </c>
      <c r="CW36" s="52">
        <f t="shared" si="23"/>
        <v>0</v>
      </c>
      <c r="CX36" s="52">
        <f t="shared" si="24"/>
        <v>0</v>
      </c>
      <c r="CY36" s="52">
        <f t="shared" si="25"/>
        <v>0</v>
      </c>
      <c r="CZ36" s="52">
        <f t="shared" si="26"/>
        <v>0</v>
      </c>
      <c r="DA36" s="52">
        <f t="shared" si="27"/>
        <v>0</v>
      </c>
      <c r="DB36" s="66">
        <f t="shared" si="30"/>
        <v>0</v>
      </c>
      <c r="DC36" s="56"/>
      <c r="DE36" s="65"/>
      <c r="DF36" s="107">
        <f t="shared" si="28"/>
        <v>0</v>
      </c>
      <c r="DG36" s="65"/>
      <c r="DH36" s="103">
        <f>DF36*GSSI!$B$4</f>
        <v>0</v>
      </c>
    </row>
    <row r="37" spans="2:112" ht="23.25">
      <c r="B37" s="5" t="s">
        <v>112</v>
      </c>
      <c r="C37" s="5" t="s">
        <v>199</v>
      </c>
      <c r="D37" s="5" t="s">
        <v>112</v>
      </c>
      <c r="E37" s="5" t="s">
        <v>56</v>
      </c>
      <c r="F37" s="5"/>
      <c r="G37" s="5"/>
      <c r="H37" s="5"/>
      <c r="I37" s="5"/>
      <c r="J37" s="5"/>
      <c r="K37" s="4">
        <v>100</v>
      </c>
      <c r="L37" s="4"/>
      <c r="M37" s="4"/>
      <c r="N37" s="4"/>
      <c r="O37" s="4">
        <f t="shared" si="38"/>
        <v>0</v>
      </c>
      <c r="P37" s="4">
        <f t="shared" si="39"/>
        <v>0</v>
      </c>
      <c r="Q37" s="4">
        <f t="shared" si="40"/>
        <v>0</v>
      </c>
      <c r="R37" s="4">
        <f t="shared" si="41"/>
        <v>0</v>
      </c>
      <c r="S37" s="4">
        <f t="shared" si="42"/>
        <v>0</v>
      </c>
      <c r="T37" s="5">
        <f t="shared" si="43"/>
        <v>3000</v>
      </c>
      <c r="U37" s="5">
        <f t="shared" si="44"/>
        <v>0</v>
      </c>
      <c r="V37" s="5">
        <f t="shared" si="45"/>
        <v>0</v>
      </c>
      <c r="W37" s="5">
        <f t="shared" si="46"/>
        <v>0</v>
      </c>
      <c r="X37" s="5">
        <f>SUM(Tabella12058111931[[#This Row],[Quadrimestre nov22-feb23]:[Quadrimestre lug25-ott25]])</f>
        <v>100</v>
      </c>
      <c r="BT37" s="72"/>
      <c r="BU37" s="71" t="s">
        <v>200</v>
      </c>
      <c r="BV37" s="68" t="s">
        <v>201</v>
      </c>
      <c r="BW37" s="71" t="s">
        <v>115</v>
      </c>
      <c r="BX37" s="71"/>
      <c r="BY37" s="53"/>
      <c r="BZ37" s="51" t="s">
        <v>121</v>
      </c>
      <c r="CA37" s="51" t="s">
        <v>121</v>
      </c>
      <c r="CB37" s="51" t="s">
        <v>121</v>
      </c>
      <c r="CC37" s="51" t="s">
        <v>121</v>
      </c>
      <c r="CD37" s="51" t="s">
        <v>121</v>
      </c>
      <c r="CE37" s="51" t="s">
        <v>121</v>
      </c>
      <c r="CF37" s="52"/>
      <c r="CG37" s="52"/>
      <c r="CH37" s="52"/>
      <c r="CI37" s="51"/>
      <c r="CJ37" s="51"/>
      <c r="CK37" s="51"/>
      <c r="CL37" s="51"/>
      <c r="CM37" s="51"/>
      <c r="CN37" s="51"/>
      <c r="CO37" s="51"/>
      <c r="CP37" s="51"/>
      <c r="CQ37" s="51"/>
      <c r="CR37" s="65"/>
      <c r="CS37" s="52">
        <f t="shared" si="19"/>
        <v>0</v>
      </c>
      <c r="CT37" s="52">
        <f t="shared" si="20"/>
        <v>0</v>
      </c>
      <c r="CU37" s="52">
        <f t="shared" si="21"/>
        <v>0</v>
      </c>
      <c r="CV37" s="52">
        <f t="shared" si="22"/>
        <v>0</v>
      </c>
      <c r="CW37" s="52">
        <f t="shared" si="23"/>
        <v>0</v>
      </c>
      <c r="CX37" s="52">
        <f t="shared" si="24"/>
        <v>0</v>
      </c>
      <c r="CY37" s="52">
        <f t="shared" si="25"/>
        <v>0</v>
      </c>
      <c r="CZ37" s="52">
        <f t="shared" si="26"/>
        <v>0</v>
      </c>
      <c r="DA37" s="52">
        <f t="shared" si="27"/>
        <v>0</v>
      </c>
      <c r="DB37" s="66">
        <f t="shared" si="30"/>
        <v>0</v>
      </c>
      <c r="DC37" s="56"/>
      <c r="DE37" s="65"/>
      <c r="DF37" s="107">
        <f t="shared" si="28"/>
        <v>0</v>
      </c>
      <c r="DG37" s="65"/>
      <c r="DH37" s="103">
        <f>DF37*GSSI!$B$4</f>
        <v>0</v>
      </c>
    </row>
    <row r="38" spans="2:112" ht="23.25">
      <c r="B38" s="5" t="s">
        <v>112</v>
      </c>
      <c r="C38" s="5" t="s">
        <v>199</v>
      </c>
      <c r="D38" s="5" t="s">
        <v>112</v>
      </c>
      <c r="E38" s="5" t="s">
        <v>82</v>
      </c>
      <c r="F38" s="5"/>
      <c r="G38" s="5"/>
      <c r="H38" s="5"/>
      <c r="I38" s="5">
        <v>32</v>
      </c>
      <c r="J38" s="5">
        <v>60</v>
      </c>
      <c r="K38" s="4">
        <v>200</v>
      </c>
      <c r="L38" s="4">
        <v>200</v>
      </c>
      <c r="M38" s="4">
        <v>100</v>
      </c>
      <c r="N38" s="4"/>
      <c r="O38" s="4">
        <f t="shared" si="38"/>
        <v>0</v>
      </c>
      <c r="P38" s="4">
        <f t="shared" si="39"/>
        <v>0</v>
      </c>
      <c r="Q38" s="4">
        <f t="shared" si="40"/>
        <v>0</v>
      </c>
      <c r="R38" s="4">
        <f t="shared" si="41"/>
        <v>960</v>
      </c>
      <c r="S38" s="4">
        <f t="shared" si="42"/>
        <v>1800</v>
      </c>
      <c r="T38" s="5">
        <f t="shared" si="43"/>
        <v>6000</v>
      </c>
      <c r="U38" s="5">
        <f t="shared" si="44"/>
        <v>6000</v>
      </c>
      <c r="V38" s="5">
        <f t="shared" si="45"/>
        <v>3000</v>
      </c>
      <c r="W38" s="5">
        <f t="shared" si="46"/>
        <v>0</v>
      </c>
      <c r="X38" s="5">
        <f>SUM(Tabella12058111931[[#This Row],[Quadrimestre nov22-feb23]:[Quadrimestre lug25-ott25]])</f>
        <v>592</v>
      </c>
      <c r="BT38" s="72"/>
      <c r="BU38" s="71" t="s">
        <v>202</v>
      </c>
      <c r="BV38" s="68" t="s">
        <v>203</v>
      </c>
      <c r="BW38" s="71" t="s">
        <v>115</v>
      </c>
      <c r="BX38" s="71"/>
      <c r="BY38" s="53"/>
      <c r="BZ38" s="51"/>
      <c r="CA38" s="51"/>
      <c r="CB38" s="51"/>
      <c r="CC38" s="51" t="s">
        <v>121</v>
      </c>
      <c r="CD38" s="51" t="s">
        <v>121</v>
      </c>
      <c r="CE38" s="51" t="s">
        <v>121</v>
      </c>
      <c r="CF38" s="51" t="s">
        <v>121</v>
      </c>
      <c r="CG38" s="51" t="s">
        <v>121</v>
      </c>
      <c r="CH38" s="51" t="s">
        <v>121</v>
      </c>
      <c r="CI38" s="51" t="s">
        <v>121</v>
      </c>
      <c r="CJ38" s="51" t="s">
        <v>121</v>
      </c>
      <c r="CK38" s="51" t="s">
        <v>121</v>
      </c>
      <c r="CL38" s="51"/>
      <c r="CM38" s="51"/>
      <c r="CN38" s="51"/>
      <c r="CO38" s="51"/>
      <c r="CP38" s="51"/>
      <c r="CQ38" s="51"/>
      <c r="CR38" s="65"/>
      <c r="CS38" s="52">
        <f t="shared" si="19"/>
        <v>0</v>
      </c>
      <c r="CT38" s="52">
        <f t="shared" si="20"/>
        <v>0</v>
      </c>
      <c r="CU38" s="52">
        <f t="shared" si="21"/>
        <v>0</v>
      </c>
      <c r="CV38" s="52">
        <f t="shared" si="22"/>
        <v>0</v>
      </c>
      <c r="CW38" s="52">
        <f t="shared" si="23"/>
        <v>0</v>
      </c>
      <c r="CX38" s="52">
        <f t="shared" si="24"/>
        <v>0</v>
      </c>
      <c r="CY38" s="52">
        <f t="shared" si="25"/>
        <v>0</v>
      </c>
      <c r="CZ38" s="52">
        <f t="shared" si="26"/>
        <v>0</v>
      </c>
      <c r="DA38" s="52">
        <f t="shared" si="27"/>
        <v>0</v>
      </c>
      <c r="DB38" s="66">
        <f t="shared" si="30"/>
        <v>0</v>
      </c>
      <c r="DC38" s="56"/>
      <c r="DE38" s="65"/>
      <c r="DF38" s="107">
        <f t="shared" si="28"/>
        <v>0</v>
      </c>
      <c r="DG38" s="65"/>
      <c r="DH38" s="103">
        <f>DF38*GSSI!$B$4</f>
        <v>0</v>
      </c>
    </row>
    <row r="39" spans="2:112" ht="23.25">
      <c r="B39" s="5" t="s">
        <v>112</v>
      </c>
      <c r="C39" s="5" t="s">
        <v>199</v>
      </c>
      <c r="D39" s="5" t="s">
        <v>112</v>
      </c>
      <c r="E39" s="5" t="s">
        <v>107</v>
      </c>
      <c r="F39" s="5"/>
      <c r="G39" s="5"/>
      <c r="H39" s="5"/>
      <c r="I39" s="5">
        <v>80</v>
      </c>
      <c r="J39" s="5">
        <v>180</v>
      </c>
      <c r="K39" s="4">
        <v>200</v>
      </c>
      <c r="L39" s="4">
        <v>220</v>
      </c>
      <c r="M39" s="4">
        <v>300</v>
      </c>
      <c r="N39" s="4"/>
      <c r="O39" s="4">
        <f t="shared" si="38"/>
        <v>0</v>
      </c>
      <c r="P39" s="4">
        <f t="shared" si="39"/>
        <v>0</v>
      </c>
      <c r="Q39" s="4">
        <f t="shared" si="40"/>
        <v>0</v>
      </c>
      <c r="R39" s="4">
        <f t="shared" si="41"/>
        <v>2400</v>
      </c>
      <c r="S39" s="4">
        <f t="shared" si="42"/>
        <v>5400</v>
      </c>
      <c r="T39" s="5">
        <f t="shared" si="43"/>
        <v>6000</v>
      </c>
      <c r="U39" s="5">
        <f t="shared" si="44"/>
        <v>6600</v>
      </c>
      <c r="V39" s="5">
        <f t="shared" si="45"/>
        <v>9000</v>
      </c>
      <c r="W39" s="5">
        <f t="shared" si="46"/>
        <v>0</v>
      </c>
      <c r="X39" s="5">
        <f>SUM(Tabella12058111931[[#This Row],[Quadrimestre nov22-feb23]:[Quadrimestre lug25-ott25]])</f>
        <v>980</v>
      </c>
      <c r="BT39" s="72"/>
      <c r="BU39" s="71" t="s">
        <v>204</v>
      </c>
      <c r="BV39" s="68" t="s">
        <v>205</v>
      </c>
      <c r="BW39" s="71" t="s">
        <v>115</v>
      </c>
      <c r="BX39" s="71"/>
      <c r="BY39" s="53"/>
      <c r="BZ39" s="51" t="s">
        <v>121</v>
      </c>
      <c r="CA39" s="51" t="s">
        <v>121</v>
      </c>
      <c r="CB39" s="51" t="s">
        <v>121</v>
      </c>
      <c r="CC39" s="51" t="s">
        <v>121</v>
      </c>
      <c r="CD39" s="51" t="s">
        <v>121</v>
      </c>
      <c r="CE39" s="51" t="s">
        <v>121</v>
      </c>
      <c r="CF39" s="51" t="s">
        <v>121</v>
      </c>
      <c r="CG39" s="51" t="s">
        <v>121</v>
      </c>
      <c r="CH39" s="51" t="s">
        <v>121</v>
      </c>
      <c r="CI39" s="51"/>
      <c r="CJ39" s="51"/>
      <c r="CK39" s="51"/>
      <c r="CL39" s="51"/>
      <c r="CM39" s="51"/>
      <c r="CN39" s="51"/>
      <c r="CO39" s="51"/>
      <c r="CP39" s="51"/>
      <c r="CQ39" s="51"/>
      <c r="CR39" s="65"/>
      <c r="CS39" s="52">
        <f t="shared" si="19"/>
        <v>0</v>
      </c>
      <c r="CT39" s="52">
        <f t="shared" si="20"/>
        <v>0</v>
      </c>
      <c r="CU39" s="52">
        <f t="shared" si="21"/>
        <v>0</v>
      </c>
      <c r="CV39" s="52">
        <f t="shared" si="22"/>
        <v>0</v>
      </c>
      <c r="CW39" s="52">
        <f t="shared" si="23"/>
        <v>0</v>
      </c>
      <c r="CX39" s="52">
        <f t="shared" si="24"/>
        <v>0</v>
      </c>
      <c r="CY39" s="52">
        <f t="shared" si="25"/>
        <v>0</v>
      </c>
      <c r="CZ39" s="52">
        <f t="shared" si="26"/>
        <v>0</v>
      </c>
      <c r="DA39" s="52">
        <f t="shared" si="27"/>
        <v>0</v>
      </c>
      <c r="DB39" s="66">
        <f t="shared" si="30"/>
        <v>0</v>
      </c>
      <c r="DC39" s="56"/>
      <c r="DE39" s="65"/>
      <c r="DF39" s="107">
        <f t="shared" si="28"/>
        <v>0</v>
      </c>
      <c r="DG39" s="65"/>
      <c r="DH39" s="103">
        <f>DF39*GSSI!$B$4</f>
        <v>0</v>
      </c>
    </row>
    <row r="40" spans="2:112" ht="23.25">
      <c r="B40" s="5"/>
      <c r="C40" s="5"/>
      <c r="D40" s="5"/>
      <c r="E40" s="5"/>
      <c r="F40" s="5"/>
      <c r="G40" s="5"/>
      <c r="H40" s="5"/>
      <c r="I40" s="5"/>
      <c r="J40" s="5"/>
      <c r="K40" s="4"/>
      <c r="L40" s="4"/>
      <c r="M40" s="4"/>
      <c r="N40" s="4"/>
      <c r="O40" s="4">
        <f t="shared" si="38"/>
        <v>0</v>
      </c>
      <c r="P40" s="4">
        <f t="shared" si="39"/>
        <v>0</v>
      </c>
      <c r="Q40" s="4">
        <f t="shared" si="40"/>
        <v>0</v>
      </c>
      <c r="R40" s="4">
        <f t="shared" si="41"/>
        <v>0</v>
      </c>
      <c r="S40" s="4">
        <f t="shared" si="42"/>
        <v>0</v>
      </c>
      <c r="T40" s="5">
        <f t="shared" si="43"/>
        <v>0</v>
      </c>
      <c r="U40" s="5">
        <f t="shared" si="44"/>
        <v>0</v>
      </c>
      <c r="V40" s="5">
        <f t="shared" si="45"/>
        <v>0</v>
      </c>
      <c r="W40" s="5">
        <f t="shared" si="46"/>
        <v>0</v>
      </c>
      <c r="X40" s="5">
        <f>SUM(Tabella12058111931[[#This Row],[Quadrimestre nov22-feb23]:[Quadrimestre lug25-ott25]])</f>
        <v>0</v>
      </c>
      <c r="BT40" s="72"/>
      <c r="BU40" s="69" t="s">
        <v>206</v>
      </c>
      <c r="BV40" s="72"/>
      <c r="BW40" s="71" t="s">
        <v>115</v>
      </c>
      <c r="BX40" s="69" t="s">
        <v>207</v>
      </c>
      <c r="BY40" s="53"/>
      <c r="BZ40" s="51"/>
      <c r="CA40" s="51"/>
      <c r="CB40" s="51"/>
      <c r="CC40" s="51"/>
      <c r="CD40" s="51"/>
      <c r="CE40" s="51"/>
      <c r="CF40" s="52"/>
      <c r="CG40" s="52"/>
      <c r="CH40" s="52"/>
      <c r="CI40" s="51"/>
      <c r="CJ40" s="51"/>
      <c r="CK40" s="51"/>
      <c r="CL40" s="51"/>
      <c r="CM40" s="51"/>
      <c r="CN40" s="51"/>
      <c r="CO40" s="51"/>
      <c r="CP40" s="51"/>
      <c r="CQ40" s="51"/>
      <c r="CR40" s="65"/>
      <c r="CS40" s="52">
        <f t="shared" ref="CS40:CS71" si="47">IF(BZ40="X",$DH40/COUNTA($BZ40:$CQ40),0) +  IF(CA40="X",$DH40/COUNTA($BZ40:$CQ40),0)</f>
        <v>0</v>
      </c>
      <c r="CT40" s="52">
        <f t="shared" ref="CT40:CT71" si="48">IF(CB40="X",$DH40/COUNTA($BZ40:$CQ40),0) +  IF(CC40="X",$DH40/COUNTA($BZ40:$CQ40),0)</f>
        <v>0</v>
      </c>
      <c r="CU40" s="52">
        <f t="shared" ref="CU40:CU71" si="49">IF(CD40="X",$DH40/COUNTA($BZ40:$CQ40),0) +  IF(CE40="X",$DH40/COUNTA($BZ40:$CQ40),0)</f>
        <v>0</v>
      </c>
      <c r="CV40" s="52">
        <f t="shared" ref="CV40:CV71" si="50">IF(CF40="X",$DH40/COUNTA($BZ40:$CQ40),0) +  IF(CG40="X",$DH40/COUNTA($BZ40:$CQ40),0)</f>
        <v>0</v>
      </c>
      <c r="CW40" s="52">
        <f t="shared" ref="CW40:CW71" si="51">IF(CH40="X",$DH40/COUNTA($BZ40:$CQ40),0) +  IF(CI40="X",$DH40/COUNTA($BZ40:$CQ40),0)</f>
        <v>0</v>
      </c>
      <c r="CX40" s="52">
        <f t="shared" ref="CX40:CX71" si="52">IF(CJ40="X",$DH40/COUNTA($BZ40:$CQ40),0) +  IF(CK40="X",$DH40/COUNTA($BZ40:$CQ40),0)</f>
        <v>0</v>
      </c>
      <c r="CY40" s="52">
        <f t="shared" ref="CY40:CY71" si="53">IF(CL40="X",$DH40/COUNTA($BZ40:$CQ40),0) +  IF(CM40="X",$DH40/COUNTA($BZ40:$CQ40),0)</f>
        <v>0</v>
      </c>
      <c r="CZ40" s="52">
        <f t="shared" ref="CZ40:CZ71" si="54">IF(CN40="X",$DH40/COUNTA($BZ40:$CQ40),0) +  IF(CO40="X",$DH40/COUNTA($BZ40:$CQ40),0)</f>
        <v>0</v>
      </c>
      <c r="DA40" s="52">
        <f t="shared" ref="DA40:DA71" si="55">IF(CP40="X",$DH40/COUNTA($BZ40:$CQ40),0) +  IF(CQ40="X",$DH40/COUNTA($BZ40:$CQ40),0)</f>
        <v>0</v>
      </c>
      <c r="DB40" s="66">
        <f t="shared" si="30"/>
        <v>0</v>
      </c>
      <c r="DC40" s="56"/>
      <c r="DE40" s="65"/>
      <c r="DF40" s="107">
        <f t="shared" si="28"/>
        <v>0</v>
      </c>
      <c r="DG40" s="65"/>
      <c r="DH40" s="103">
        <f>DF40*GSSI!$B$4</f>
        <v>0</v>
      </c>
    </row>
    <row r="41" spans="2:112" ht="23.25">
      <c r="B41" s="5"/>
      <c r="C41" s="5"/>
      <c r="D41" s="5"/>
      <c r="E41" s="5"/>
      <c r="F41" s="5"/>
      <c r="G41" s="5"/>
      <c r="H41" s="5"/>
      <c r="I41" s="5"/>
      <c r="J41" s="5"/>
      <c r="K41" s="4"/>
      <c r="L41" s="4"/>
      <c r="M41" s="4"/>
      <c r="N41" s="4"/>
      <c r="O41" s="4">
        <f t="shared" si="38"/>
        <v>0</v>
      </c>
      <c r="P41" s="4">
        <f t="shared" si="39"/>
        <v>0</v>
      </c>
      <c r="Q41" s="4">
        <f t="shared" si="40"/>
        <v>0</v>
      </c>
      <c r="R41" s="4">
        <f t="shared" si="41"/>
        <v>0</v>
      </c>
      <c r="S41" s="4">
        <f t="shared" si="42"/>
        <v>0</v>
      </c>
      <c r="T41" s="5">
        <f t="shared" si="43"/>
        <v>0</v>
      </c>
      <c r="U41" s="5">
        <f t="shared" si="44"/>
        <v>0</v>
      </c>
      <c r="V41" s="5">
        <f t="shared" si="45"/>
        <v>0</v>
      </c>
      <c r="W41" s="5">
        <f t="shared" si="46"/>
        <v>0</v>
      </c>
      <c r="X41" s="5">
        <f>SUM(Tabella12058111931[[#This Row],[Quadrimestre nov22-feb23]:[Quadrimestre lug25-ott25]])</f>
        <v>0</v>
      </c>
      <c r="BT41" s="72"/>
      <c r="BU41" s="74" t="s">
        <v>208</v>
      </c>
      <c r="BV41" s="75" t="s">
        <v>209</v>
      </c>
      <c r="BW41" s="71" t="s">
        <v>115</v>
      </c>
      <c r="BX41" s="71"/>
      <c r="BY41" s="53"/>
      <c r="BZ41" s="51" t="s">
        <v>121</v>
      </c>
      <c r="CA41" s="51" t="s">
        <v>121</v>
      </c>
      <c r="CB41" s="51" t="s">
        <v>121</v>
      </c>
      <c r="CC41" s="52" t="s">
        <v>121</v>
      </c>
      <c r="CD41" s="52" t="s">
        <v>121</v>
      </c>
      <c r="CE41" s="52" t="s">
        <v>121</v>
      </c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65"/>
      <c r="CS41" s="52">
        <f t="shared" si="47"/>
        <v>2630.0639999999999</v>
      </c>
      <c r="CT41" s="52">
        <f t="shared" si="48"/>
        <v>2630.0639999999999</v>
      </c>
      <c r="CU41" s="52">
        <f t="shared" si="49"/>
        <v>2630.0639999999999</v>
      </c>
      <c r="CV41" s="52">
        <f t="shared" si="50"/>
        <v>0</v>
      </c>
      <c r="CW41" s="52">
        <f t="shared" si="51"/>
        <v>0</v>
      </c>
      <c r="CX41" s="52">
        <f t="shared" si="52"/>
        <v>0</v>
      </c>
      <c r="CY41" s="52">
        <f t="shared" si="53"/>
        <v>0</v>
      </c>
      <c r="CZ41" s="52">
        <f t="shared" si="54"/>
        <v>0</v>
      </c>
      <c r="DA41" s="52">
        <f t="shared" si="55"/>
        <v>0</v>
      </c>
      <c r="DB41" s="66">
        <f t="shared" si="30"/>
        <v>7890.1919999999991</v>
      </c>
      <c r="DC41" s="56"/>
      <c r="DD41">
        <v>200</v>
      </c>
      <c r="DE41" s="65"/>
      <c r="DF41" s="107">
        <f t="shared" si="28"/>
        <v>1.6</v>
      </c>
      <c r="DG41" s="65"/>
      <c r="DH41" s="103">
        <f>DF41*GSSI!$B$4</f>
        <v>7890.192</v>
      </c>
    </row>
    <row r="42" spans="2:112" ht="23.25">
      <c r="B42" s="5"/>
      <c r="C42" s="5"/>
      <c r="D42" s="5"/>
      <c r="E42" s="5"/>
      <c r="F42" s="5"/>
      <c r="G42" s="5"/>
      <c r="H42" s="5"/>
      <c r="I42" s="5"/>
      <c r="J42" s="5"/>
      <c r="K42" s="4"/>
      <c r="L42" s="4"/>
      <c r="M42" s="4"/>
      <c r="N42" s="4"/>
      <c r="O42" s="4">
        <f t="shared" si="38"/>
        <v>0</v>
      </c>
      <c r="P42" s="4">
        <f t="shared" si="39"/>
        <v>0</v>
      </c>
      <c r="Q42" s="4">
        <f t="shared" si="40"/>
        <v>0</v>
      </c>
      <c r="R42" s="4">
        <f t="shared" si="41"/>
        <v>0</v>
      </c>
      <c r="S42" s="4">
        <f t="shared" si="42"/>
        <v>0</v>
      </c>
      <c r="T42" s="5">
        <f t="shared" si="43"/>
        <v>0</v>
      </c>
      <c r="U42" s="5">
        <f t="shared" si="44"/>
        <v>0</v>
      </c>
      <c r="V42" s="5">
        <f t="shared" si="45"/>
        <v>0</v>
      </c>
      <c r="W42" s="5">
        <f t="shared" si="46"/>
        <v>0</v>
      </c>
      <c r="X42" s="5">
        <f>SUM(Tabella12058111931[[#This Row],[Quadrimestre nov22-feb23]:[Quadrimestre lug25-ott25]])</f>
        <v>0</v>
      </c>
      <c r="BT42" s="72"/>
      <c r="BU42" s="74" t="s">
        <v>210</v>
      </c>
      <c r="BV42" s="75" t="s">
        <v>211</v>
      </c>
      <c r="BW42" s="71" t="s">
        <v>115</v>
      </c>
      <c r="BX42" s="71"/>
      <c r="BY42" s="53"/>
      <c r="BZ42" s="51"/>
      <c r="CA42" s="51"/>
      <c r="CB42" s="51"/>
      <c r="CC42" s="52" t="s">
        <v>121</v>
      </c>
      <c r="CD42" s="52" t="s">
        <v>121</v>
      </c>
      <c r="CE42" s="52" t="s">
        <v>121</v>
      </c>
      <c r="CF42" s="51" t="s">
        <v>121</v>
      </c>
      <c r="CG42" s="51" t="s">
        <v>121</v>
      </c>
      <c r="CH42" s="51" t="s">
        <v>121</v>
      </c>
      <c r="CI42" s="51"/>
      <c r="CJ42" s="51"/>
      <c r="CK42" s="51"/>
      <c r="CL42" s="51"/>
      <c r="CM42" s="51"/>
      <c r="CN42" s="51"/>
      <c r="CO42" s="51"/>
      <c r="CP42" s="51"/>
      <c r="CQ42" s="51"/>
      <c r="CR42" s="65"/>
      <c r="CS42" s="52">
        <f t="shared" si="47"/>
        <v>0</v>
      </c>
      <c r="CT42" s="52">
        <f t="shared" si="48"/>
        <v>1446.5352</v>
      </c>
      <c r="CU42" s="52">
        <f t="shared" si="49"/>
        <v>2893.0704000000001</v>
      </c>
      <c r="CV42" s="52">
        <f t="shared" si="50"/>
        <v>2893.0704000000001</v>
      </c>
      <c r="CW42" s="52">
        <f t="shared" si="51"/>
        <v>1446.5352</v>
      </c>
      <c r="CX42" s="52">
        <f t="shared" si="52"/>
        <v>0</v>
      </c>
      <c r="CY42" s="52">
        <f t="shared" si="53"/>
        <v>0</v>
      </c>
      <c r="CZ42" s="52">
        <f t="shared" si="54"/>
        <v>0</v>
      </c>
      <c r="DA42" s="52">
        <f t="shared" si="55"/>
        <v>0</v>
      </c>
      <c r="DB42" s="66">
        <f t="shared" si="30"/>
        <v>8679.2111999999997</v>
      </c>
      <c r="DC42" s="56"/>
      <c r="DD42">
        <v>220</v>
      </c>
      <c r="DE42" s="65"/>
      <c r="DF42" s="107">
        <f t="shared" si="28"/>
        <v>1.76</v>
      </c>
      <c r="DG42" s="65"/>
      <c r="DH42" s="103">
        <f>DF42*GSSI!$B$4</f>
        <v>8679.2111999999997</v>
      </c>
    </row>
    <row r="43" spans="2:112" ht="23.25">
      <c r="B43" s="5"/>
      <c r="C43" s="5"/>
      <c r="D43" s="5"/>
      <c r="E43" s="5"/>
      <c r="F43" s="5"/>
      <c r="G43" s="5"/>
      <c r="H43" s="5"/>
      <c r="I43" s="5"/>
      <c r="J43" s="5"/>
      <c r="K43" s="4"/>
      <c r="L43" s="4"/>
      <c r="M43" s="4"/>
      <c r="N43" s="4"/>
      <c r="O43" s="4">
        <f t="shared" si="38"/>
        <v>0</v>
      </c>
      <c r="P43" s="4">
        <f t="shared" si="39"/>
        <v>0</v>
      </c>
      <c r="Q43" s="4">
        <f t="shared" si="40"/>
        <v>0</v>
      </c>
      <c r="R43" s="4">
        <f t="shared" si="41"/>
        <v>0</v>
      </c>
      <c r="S43" s="4">
        <f t="shared" si="42"/>
        <v>0</v>
      </c>
      <c r="T43" s="5">
        <f t="shared" si="43"/>
        <v>0</v>
      </c>
      <c r="U43" s="5">
        <f t="shared" si="44"/>
        <v>0</v>
      </c>
      <c r="V43" s="5">
        <f t="shared" si="45"/>
        <v>0</v>
      </c>
      <c r="W43" s="5">
        <f t="shared" si="46"/>
        <v>0</v>
      </c>
      <c r="X43" s="5">
        <f>SUM(Tabella12058111931[[#This Row],[Quadrimestre nov22-feb23]:[Quadrimestre lug25-ott25]])</f>
        <v>0</v>
      </c>
      <c r="BT43" s="72"/>
      <c r="BU43" s="74" t="s">
        <v>212</v>
      </c>
      <c r="BV43" s="68" t="s">
        <v>213</v>
      </c>
      <c r="BW43" s="71" t="s">
        <v>115</v>
      </c>
      <c r="BX43" s="71"/>
      <c r="BY43" s="53"/>
      <c r="BZ43" s="51"/>
      <c r="CA43" s="51"/>
      <c r="CB43" s="51"/>
      <c r="CC43" s="52" t="s">
        <v>121</v>
      </c>
      <c r="CD43" s="52" t="s">
        <v>121</v>
      </c>
      <c r="CE43" s="52" t="s">
        <v>121</v>
      </c>
      <c r="CF43" s="51" t="s">
        <v>121</v>
      </c>
      <c r="CG43" s="51" t="s">
        <v>121</v>
      </c>
      <c r="CH43" s="51" t="s">
        <v>121</v>
      </c>
      <c r="CI43" s="51" t="s">
        <v>121</v>
      </c>
      <c r="CJ43" s="51" t="s">
        <v>121</v>
      </c>
      <c r="CK43" s="51" t="s">
        <v>121</v>
      </c>
      <c r="CL43" s="51"/>
      <c r="CM43" s="51"/>
      <c r="CN43" s="51"/>
      <c r="CO43" s="51"/>
      <c r="CP43" s="51"/>
      <c r="CQ43" s="51"/>
      <c r="CR43" s="65"/>
      <c r="CS43" s="52">
        <f t="shared" si="47"/>
        <v>0</v>
      </c>
      <c r="CT43" s="52">
        <f t="shared" si="48"/>
        <v>1841.0448000000001</v>
      </c>
      <c r="CU43" s="52">
        <f t="shared" si="49"/>
        <v>3682.0896000000002</v>
      </c>
      <c r="CV43" s="52">
        <f t="shared" si="50"/>
        <v>3682.0896000000002</v>
      </c>
      <c r="CW43" s="52">
        <f t="shared" si="51"/>
        <v>3682.0896000000002</v>
      </c>
      <c r="CX43" s="52">
        <f t="shared" si="52"/>
        <v>3682.0896000000002</v>
      </c>
      <c r="CY43" s="52">
        <f t="shared" si="53"/>
        <v>0</v>
      </c>
      <c r="CZ43" s="52">
        <f t="shared" si="54"/>
        <v>0</v>
      </c>
      <c r="DA43" s="52">
        <f t="shared" si="55"/>
        <v>0</v>
      </c>
      <c r="DB43" s="66">
        <f t="shared" si="30"/>
        <v>16569.403200000001</v>
      </c>
      <c r="DC43" s="56"/>
      <c r="DD43">
        <v>420</v>
      </c>
      <c r="DE43" s="65"/>
      <c r="DF43" s="107">
        <f t="shared" si="28"/>
        <v>3.36</v>
      </c>
      <c r="DG43" s="65"/>
      <c r="DH43" s="103">
        <f>DF43*GSSI!$B$4</f>
        <v>16569.403200000001</v>
      </c>
    </row>
    <row r="44" spans="2:112" ht="23.25">
      <c r="B44" s="5"/>
      <c r="C44" s="5"/>
      <c r="D44" s="5"/>
      <c r="E44" s="5"/>
      <c r="F44" s="5"/>
      <c r="G44" s="5"/>
      <c r="H44" s="5"/>
      <c r="I44" s="5"/>
      <c r="J44" s="5"/>
      <c r="K44" s="4"/>
      <c r="L44" s="4"/>
      <c r="M44" s="4"/>
      <c r="N44" s="4"/>
      <c r="O44" s="4">
        <f t="shared" si="38"/>
        <v>0</v>
      </c>
      <c r="P44" s="4">
        <f t="shared" si="39"/>
        <v>0</v>
      </c>
      <c r="Q44" s="4">
        <f t="shared" si="40"/>
        <v>0</v>
      </c>
      <c r="R44" s="4">
        <f t="shared" si="41"/>
        <v>0</v>
      </c>
      <c r="S44" s="4">
        <f t="shared" si="42"/>
        <v>0</v>
      </c>
      <c r="T44" s="5">
        <f t="shared" si="43"/>
        <v>0</v>
      </c>
      <c r="U44" s="5">
        <f t="shared" si="44"/>
        <v>0</v>
      </c>
      <c r="V44" s="5">
        <f t="shared" si="45"/>
        <v>0</v>
      </c>
      <c r="W44" s="5">
        <f t="shared" si="46"/>
        <v>0</v>
      </c>
      <c r="X44" s="5">
        <f>SUM(Tabella12058111931[[#This Row],[Quadrimestre nov22-feb23]:[Quadrimestre lug25-ott25]])</f>
        <v>0</v>
      </c>
      <c r="BT44" s="72"/>
      <c r="BU44" s="74" t="s">
        <v>214</v>
      </c>
      <c r="BV44" s="68" t="s">
        <v>215</v>
      </c>
      <c r="BW44" s="71" t="s">
        <v>115</v>
      </c>
      <c r="BX44" s="71"/>
      <c r="BY44" s="53"/>
      <c r="BZ44" s="51"/>
      <c r="CA44" s="51"/>
      <c r="CB44" s="51"/>
      <c r="CC44" s="52" t="s">
        <v>121</v>
      </c>
      <c r="CD44" s="52" t="s">
        <v>121</v>
      </c>
      <c r="CE44" s="52" t="s">
        <v>121</v>
      </c>
      <c r="CF44" s="51" t="s">
        <v>121</v>
      </c>
      <c r="CG44" s="51" t="s">
        <v>121</v>
      </c>
      <c r="CH44" s="51" t="s">
        <v>121</v>
      </c>
      <c r="CI44" s="51" t="s">
        <v>121</v>
      </c>
      <c r="CJ44" s="51" t="s">
        <v>121</v>
      </c>
      <c r="CK44" s="51" t="s">
        <v>121</v>
      </c>
      <c r="CL44" s="51"/>
      <c r="CM44" s="51"/>
      <c r="CN44" s="51"/>
      <c r="CO44" s="51"/>
      <c r="CP44" s="51"/>
      <c r="CQ44" s="51"/>
      <c r="CR44" s="65"/>
      <c r="CS44" s="52">
        <f t="shared" si="47"/>
        <v>0</v>
      </c>
      <c r="CT44" s="52">
        <f t="shared" si="48"/>
        <v>0</v>
      </c>
      <c r="CU44" s="52">
        <f t="shared" si="49"/>
        <v>0</v>
      </c>
      <c r="CV44" s="52">
        <f t="shared" si="50"/>
        <v>0</v>
      </c>
      <c r="CW44" s="52">
        <f t="shared" si="51"/>
        <v>0</v>
      </c>
      <c r="CX44" s="52">
        <f t="shared" si="52"/>
        <v>0</v>
      </c>
      <c r="CY44" s="52">
        <f t="shared" si="53"/>
        <v>0</v>
      </c>
      <c r="CZ44" s="52">
        <f t="shared" si="54"/>
        <v>0</v>
      </c>
      <c r="DA44" s="52">
        <f t="shared" si="55"/>
        <v>0</v>
      </c>
      <c r="DB44" s="66">
        <f t="shared" si="30"/>
        <v>0</v>
      </c>
      <c r="DC44" s="56"/>
      <c r="DE44" s="65"/>
      <c r="DF44" s="107">
        <f t="shared" si="28"/>
        <v>0</v>
      </c>
      <c r="DG44" s="65"/>
      <c r="DH44" s="103">
        <f>DF44*GSSI!$B$4</f>
        <v>0</v>
      </c>
    </row>
    <row r="45" spans="2:112" ht="23.25">
      <c r="B45" s="5"/>
      <c r="C45" s="5"/>
      <c r="D45" s="5"/>
      <c r="E45" s="5"/>
      <c r="F45" s="5"/>
      <c r="G45" s="5"/>
      <c r="H45" s="5"/>
      <c r="I45" s="5"/>
      <c r="J45" s="5"/>
      <c r="K45" s="4"/>
      <c r="L45" s="4"/>
      <c r="M45" s="4"/>
      <c r="N45" s="4"/>
      <c r="O45" s="4">
        <f t="shared" si="38"/>
        <v>0</v>
      </c>
      <c r="P45" s="4">
        <f t="shared" si="39"/>
        <v>0</v>
      </c>
      <c r="Q45" s="4">
        <f t="shared" si="40"/>
        <v>0</v>
      </c>
      <c r="R45" s="4">
        <f t="shared" si="41"/>
        <v>0</v>
      </c>
      <c r="S45" s="4">
        <f t="shared" si="42"/>
        <v>0</v>
      </c>
      <c r="T45" s="5">
        <f t="shared" si="43"/>
        <v>0</v>
      </c>
      <c r="U45" s="5">
        <f t="shared" si="44"/>
        <v>0</v>
      </c>
      <c r="V45" s="5">
        <f t="shared" si="45"/>
        <v>0</v>
      </c>
      <c r="W45" s="5">
        <f t="shared" si="46"/>
        <v>0</v>
      </c>
      <c r="X45" s="5">
        <f>SUM(Tabella12058111931[[#This Row],[Quadrimestre nov22-feb23]:[Quadrimestre lug25-ott25]])</f>
        <v>0</v>
      </c>
      <c r="BT45" s="72"/>
      <c r="BU45" s="74" t="s">
        <v>216</v>
      </c>
      <c r="BV45" s="68" t="s">
        <v>217</v>
      </c>
      <c r="BW45" s="71" t="s">
        <v>115</v>
      </c>
      <c r="BX45" s="71"/>
      <c r="BY45" s="53"/>
      <c r="BZ45" s="51"/>
      <c r="CA45" s="51"/>
      <c r="CB45" s="51"/>
      <c r="CC45" s="52"/>
      <c r="CD45" s="52"/>
      <c r="CE45" s="52"/>
      <c r="CF45" s="51" t="s">
        <v>121</v>
      </c>
      <c r="CG45" s="51" t="s">
        <v>121</v>
      </c>
      <c r="CH45" s="51" t="s">
        <v>121</v>
      </c>
      <c r="CI45" s="51"/>
      <c r="CJ45" s="51"/>
      <c r="CK45" s="51"/>
      <c r="CL45" s="51"/>
      <c r="CM45" s="51"/>
      <c r="CN45" s="51"/>
      <c r="CO45" s="51"/>
      <c r="CP45" s="51"/>
      <c r="CQ45" s="51"/>
      <c r="CR45" s="65"/>
      <c r="CS45" s="52">
        <f t="shared" si="47"/>
        <v>0</v>
      </c>
      <c r="CT45" s="52">
        <f t="shared" si="48"/>
        <v>0</v>
      </c>
      <c r="CU45" s="52">
        <f t="shared" si="49"/>
        <v>0</v>
      </c>
      <c r="CV45" s="52">
        <f t="shared" si="50"/>
        <v>5260.1279999999997</v>
      </c>
      <c r="CW45" s="52">
        <f t="shared" si="51"/>
        <v>2630.0639999999999</v>
      </c>
      <c r="CX45" s="52">
        <f t="shared" si="52"/>
        <v>0</v>
      </c>
      <c r="CY45" s="52">
        <f t="shared" si="53"/>
        <v>0</v>
      </c>
      <c r="CZ45" s="52">
        <f t="shared" si="54"/>
        <v>0</v>
      </c>
      <c r="DA45" s="52">
        <f t="shared" si="55"/>
        <v>0</v>
      </c>
      <c r="DB45" s="66">
        <f t="shared" si="30"/>
        <v>7890.1919999999991</v>
      </c>
      <c r="DC45" s="56"/>
      <c r="DD45">
        <v>200</v>
      </c>
      <c r="DE45" s="65"/>
      <c r="DF45" s="107">
        <f t="shared" si="28"/>
        <v>1.6</v>
      </c>
      <c r="DG45" s="65"/>
      <c r="DH45" s="103">
        <f>DF45*GSSI!$B$4</f>
        <v>7890.192</v>
      </c>
    </row>
    <row r="46" spans="2:112" ht="23.25">
      <c r="B46" s="5"/>
      <c r="C46" s="5"/>
      <c r="D46" s="5"/>
      <c r="E46" s="5"/>
      <c r="F46" s="5"/>
      <c r="G46" s="5"/>
      <c r="H46" s="5"/>
      <c r="I46" s="5"/>
      <c r="J46" s="5"/>
      <c r="K46" s="4"/>
      <c r="L46" s="4"/>
      <c r="M46" s="4"/>
      <c r="N46" s="4"/>
      <c r="O46" s="4">
        <f t="shared" si="38"/>
        <v>0</v>
      </c>
      <c r="P46" s="4">
        <f t="shared" si="39"/>
        <v>0</v>
      </c>
      <c r="Q46" s="4">
        <f t="shared" si="40"/>
        <v>0</v>
      </c>
      <c r="R46" s="4">
        <f t="shared" si="41"/>
        <v>0</v>
      </c>
      <c r="S46" s="4">
        <f t="shared" si="42"/>
        <v>0</v>
      </c>
      <c r="T46" s="5">
        <f t="shared" si="43"/>
        <v>0</v>
      </c>
      <c r="U46" s="5">
        <f t="shared" si="44"/>
        <v>0</v>
      </c>
      <c r="V46" s="5">
        <f t="shared" si="45"/>
        <v>0</v>
      </c>
      <c r="W46" s="5">
        <f t="shared" si="46"/>
        <v>0</v>
      </c>
      <c r="X46" s="5">
        <f>SUM(Tabella12058111931[[#This Row],[Quadrimestre nov22-feb23]:[Quadrimestre lug25-ott25]])</f>
        <v>0</v>
      </c>
      <c r="BT46" s="72"/>
      <c r="BU46" s="69" t="s">
        <v>218</v>
      </c>
      <c r="BV46" s="72"/>
      <c r="BW46" s="71" t="s">
        <v>115</v>
      </c>
      <c r="BX46" s="69" t="s">
        <v>219</v>
      </c>
      <c r="BY46" s="53"/>
      <c r="BZ46" s="51"/>
      <c r="CA46" s="51"/>
      <c r="CB46" s="51"/>
      <c r="CC46" s="51"/>
      <c r="CD46" s="51"/>
      <c r="CE46" s="51"/>
      <c r="CF46" s="52"/>
      <c r="CG46" s="52"/>
      <c r="CH46" s="52"/>
      <c r="CI46" s="51"/>
      <c r="CJ46" s="51"/>
      <c r="CK46" s="51"/>
      <c r="CL46" s="51"/>
      <c r="CM46" s="51"/>
      <c r="CN46" s="51"/>
      <c r="CO46" s="51"/>
      <c r="CP46" s="51"/>
      <c r="CQ46" s="51"/>
      <c r="CR46" s="65"/>
      <c r="CS46" s="52">
        <f t="shared" si="47"/>
        <v>0</v>
      </c>
      <c r="CT46" s="52">
        <f t="shared" si="48"/>
        <v>0</v>
      </c>
      <c r="CU46" s="52">
        <f t="shared" si="49"/>
        <v>0</v>
      </c>
      <c r="CV46" s="52">
        <f t="shared" si="50"/>
        <v>0</v>
      </c>
      <c r="CW46" s="52">
        <f t="shared" si="51"/>
        <v>0</v>
      </c>
      <c r="CX46" s="52">
        <f t="shared" si="52"/>
        <v>0</v>
      </c>
      <c r="CY46" s="52">
        <f t="shared" si="53"/>
        <v>0</v>
      </c>
      <c r="CZ46" s="52">
        <f t="shared" si="54"/>
        <v>0</v>
      </c>
      <c r="DA46" s="52">
        <f t="shared" si="55"/>
        <v>0</v>
      </c>
      <c r="DB46" s="66">
        <f t="shared" si="30"/>
        <v>0</v>
      </c>
      <c r="DC46" s="56"/>
      <c r="DE46" s="65"/>
      <c r="DF46" s="107">
        <f t="shared" si="28"/>
        <v>0</v>
      </c>
      <c r="DG46" s="65"/>
      <c r="DH46" s="103">
        <f>DF46*GSSI!$B$4</f>
        <v>0</v>
      </c>
    </row>
    <row r="47" spans="2:112" ht="23.25">
      <c r="B47" s="5"/>
      <c r="C47" s="5"/>
      <c r="D47" s="5"/>
      <c r="E47" s="5"/>
      <c r="F47" s="5"/>
      <c r="G47" s="5"/>
      <c r="H47" s="5"/>
      <c r="I47" s="5"/>
      <c r="J47" s="5"/>
      <c r="K47" s="4"/>
      <c r="L47" s="4"/>
      <c r="M47" s="4"/>
      <c r="N47" s="4"/>
      <c r="O47" s="4">
        <f t="shared" si="38"/>
        <v>0</v>
      </c>
      <c r="P47" s="4">
        <f t="shared" si="39"/>
        <v>0</v>
      </c>
      <c r="Q47" s="4">
        <f t="shared" si="40"/>
        <v>0</v>
      </c>
      <c r="R47" s="4">
        <f t="shared" si="41"/>
        <v>0</v>
      </c>
      <c r="S47" s="4">
        <f t="shared" si="42"/>
        <v>0</v>
      </c>
      <c r="T47" s="5">
        <f t="shared" si="43"/>
        <v>0</v>
      </c>
      <c r="U47" s="5">
        <f t="shared" si="44"/>
        <v>0</v>
      </c>
      <c r="V47" s="5">
        <f t="shared" si="45"/>
        <v>0</v>
      </c>
      <c r="W47" s="5">
        <f t="shared" si="46"/>
        <v>0</v>
      </c>
      <c r="X47" s="5">
        <f>SUM(Tabella12058111931[[#This Row],[Quadrimestre nov22-feb23]:[Quadrimestre lug25-ott25]])</f>
        <v>0</v>
      </c>
      <c r="BT47" s="72"/>
      <c r="BU47" s="51" t="s">
        <v>220</v>
      </c>
      <c r="BV47" s="68" t="s">
        <v>221</v>
      </c>
      <c r="BW47" s="71" t="s">
        <v>115</v>
      </c>
      <c r="BX47" s="71"/>
      <c r="BY47" s="53"/>
      <c r="BZ47" s="51"/>
      <c r="CA47" s="51"/>
      <c r="CB47" s="51"/>
      <c r="CC47" s="51"/>
      <c r="CD47" s="51"/>
      <c r="CE47" s="51"/>
      <c r="CF47" s="52"/>
      <c r="CG47" s="52"/>
      <c r="CH47" s="52"/>
      <c r="CI47" s="51" t="s">
        <v>121</v>
      </c>
      <c r="CJ47" s="51" t="s">
        <v>121</v>
      </c>
      <c r="CK47" s="51" t="s">
        <v>121</v>
      </c>
      <c r="CL47" s="51" t="s">
        <v>121</v>
      </c>
      <c r="CM47" s="51" t="s">
        <v>121</v>
      </c>
      <c r="CN47" s="51" t="s">
        <v>121</v>
      </c>
      <c r="CO47" s="51"/>
      <c r="CP47" s="51"/>
      <c r="CQ47" s="51"/>
      <c r="CR47" s="65"/>
      <c r="CS47" s="52">
        <f t="shared" si="47"/>
        <v>0</v>
      </c>
      <c r="CT47" s="52">
        <f t="shared" si="48"/>
        <v>0</v>
      </c>
      <c r="CU47" s="52">
        <f t="shared" si="49"/>
        <v>0</v>
      </c>
      <c r="CV47" s="52">
        <f t="shared" si="50"/>
        <v>0</v>
      </c>
      <c r="CW47" s="52">
        <f t="shared" si="51"/>
        <v>0</v>
      </c>
      <c r="CX47" s="52">
        <f t="shared" si="52"/>
        <v>0</v>
      </c>
      <c r="CY47" s="52">
        <f t="shared" si="53"/>
        <v>0</v>
      </c>
      <c r="CZ47" s="52">
        <f t="shared" si="54"/>
        <v>0</v>
      </c>
      <c r="DA47" s="52">
        <f t="shared" si="55"/>
        <v>0</v>
      </c>
      <c r="DB47" s="66">
        <f t="shared" si="30"/>
        <v>0</v>
      </c>
      <c r="DC47" s="56"/>
      <c r="DE47" s="65"/>
      <c r="DF47" s="107">
        <f t="shared" si="28"/>
        <v>0</v>
      </c>
      <c r="DG47" s="65"/>
      <c r="DH47" s="103">
        <f>DF47*GSSI!$B$4</f>
        <v>0</v>
      </c>
    </row>
    <row r="48" spans="2:112" ht="23.25">
      <c r="B48" s="5"/>
      <c r="C48" s="5"/>
      <c r="D48" s="5"/>
      <c r="E48" s="5"/>
      <c r="F48" s="5"/>
      <c r="G48" s="5"/>
      <c r="H48" s="5"/>
      <c r="I48" s="5"/>
      <c r="J48" s="5"/>
      <c r="K48" s="4"/>
      <c r="L48" s="4"/>
      <c r="M48" s="4"/>
      <c r="N48" s="4"/>
      <c r="O48" s="4">
        <f t="shared" si="38"/>
        <v>0</v>
      </c>
      <c r="P48" s="4">
        <f t="shared" si="39"/>
        <v>0</v>
      </c>
      <c r="Q48" s="4">
        <f t="shared" si="40"/>
        <v>0</v>
      </c>
      <c r="R48" s="4">
        <f t="shared" si="41"/>
        <v>0</v>
      </c>
      <c r="S48" s="4">
        <f t="shared" si="42"/>
        <v>0</v>
      </c>
      <c r="T48" s="5">
        <f t="shared" si="43"/>
        <v>0</v>
      </c>
      <c r="U48" s="5">
        <f t="shared" si="44"/>
        <v>0</v>
      </c>
      <c r="V48" s="5">
        <f t="shared" si="45"/>
        <v>0</v>
      </c>
      <c r="W48" s="5">
        <f t="shared" si="46"/>
        <v>0</v>
      </c>
      <c r="X48" s="5">
        <f>SUM(Tabella12058111931[[#This Row],[Quadrimestre nov22-feb23]:[Quadrimestre lug25-ott25]])</f>
        <v>0</v>
      </c>
      <c r="BT48" s="72"/>
      <c r="BU48" s="51" t="s">
        <v>222</v>
      </c>
      <c r="BV48" s="68" t="s">
        <v>223</v>
      </c>
      <c r="BW48" s="71" t="s">
        <v>115</v>
      </c>
      <c r="BX48" s="71"/>
      <c r="BY48" s="53"/>
      <c r="BZ48" s="51"/>
      <c r="CA48" s="51"/>
      <c r="CB48" s="51"/>
      <c r="CC48" s="51"/>
      <c r="CD48" s="51"/>
      <c r="CE48" s="51"/>
      <c r="CF48" s="51"/>
      <c r="CG48" s="51"/>
      <c r="CH48" s="51"/>
      <c r="CI48" s="51" t="s">
        <v>121</v>
      </c>
      <c r="CJ48" s="51" t="s">
        <v>121</v>
      </c>
      <c r="CK48" s="51" t="s">
        <v>121</v>
      </c>
      <c r="CL48" s="51" t="s">
        <v>121</v>
      </c>
      <c r="CM48" s="51" t="s">
        <v>121</v>
      </c>
      <c r="CN48" s="51" t="s">
        <v>121</v>
      </c>
      <c r="CO48" s="51"/>
      <c r="CP48" s="51"/>
      <c r="CQ48" s="51"/>
      <c r="CR48" s="65"/>
      <c r="CS48" s="52">
        <f t="shared" si="47"/>
        <v>0</v>
      </c>
      <c r="CT48" s="52">
        <f t="shared" si="48"/>
        <v>0</v>
      </c>
      <c r="CU48" s="52">
        <f t="shared" si="49"/>
        <v>0</v>
      </c>
      <c r="CV48" s="52">
        <f t="shared" si="50"/>
        <v>0</v>
      </c>
      <c r="CW48" s="52">
        <f t="shared" si="51"/>
        <v>0</v>
      </c>
      <c r="CX48" s="52">
        <f t="shared" si="52"/>
        <v>0</v>
      </c>
      <c r="CY48" s="52">
        <f t="shared" si="53"/>
        <v>0</v>
      </c>
      <c r="CZ48" s="52">
        <f t="shared" si="54"/>
        <v>0</v>
      </c>
      <c r="DA48" s="52">
        <f t="shared" si="55"/>
        <v>0</v>
      </c>
      <c r="DB48" s="66">
        <f t="shared" si="30"/>
        <v>0</v>
      </c>
      <c r="DC48" s="56"/>
      <c r="DE48" s="65"/>
      <c r="DF48" s="107">
        <f t="shared" si="28"/>
        <v>0</v>
      </c>
      <c r="DG48" s="65"/>
      <c r="DH48" s="103">
        <f>DF48*GSSI!$B$4</f>
        <v>0</v>
      </c>
    </row>
    <row r="49" spans="2:112" ht="23.25">
      <c r="B49" s="5"/>
      <c r="C49" s="5"/>
      <c r="D49" s="5"/>
      <c r="E49" s="5"/>
      <c r="F49" s="5"/>
      <c r="G49" s="5"/>
      <c r="H49" s="5"/>
      <c r="I49" s="5"/>
      <c r="J49" s="5"/>
      <c r="K49" s="4"/>
      <c r="L49" s="4"/>
      <c r="M49" s="4"/>
      <c r="N49" s="4"/>
      <c r="O49" s="4">
        <f t="shared" si="38"/>
        <v>0</v>
      </c>
      <c r="P49" s="4">
        <f t="shared" si="39"/>
        <v>0</v>
      </c>
      <c r="Q49" s="4">
        <f t="shared" si="40"/>
        <v>0</v>
      </c>
      <c r="R49" s="4">
        <f t="shared" si="41"/>
        <v>0</v>
      </c>
      <c r="S49" s="4">
        <f t="shared" si="42"/>
        <v>0</v>
      </c>
      <c r="T49" s="5">
        <f t="shared" si="43"/>
        <v>0</v>
      </c>
      <c r="U49" s="5">
        <f t="shared" si="44"/>
        <v>0</v>
      </c>
      <c r="V49" s="5">
        <f t="shared" si="45"/>
        <v>0</v>
      </c>
      <c r="W49" s="5">
        <f t="shared" si="46"/>
        <v>0</v>
      </c>
      <c r="X49" s="5">
        <f>SUM(Tabella12058111931[[#This Row],[Quadrimestre nov22-feb23]:[Quadrimestre lug25-ott25]])</f>
        <v>0</v>
      </c>
      <c r="BT49" s="72"/>
      <c r="BU49" s="51" t="s">
        <v>224</v>
      </c>
      <c r="BV49" s="68" t="s">
        <v>225</v>
      </c>
      <c r="BW49" s="71" t="s">
        <v>115</v>
      </c>
      <c r="BX49" s="71"/>
      <c r="BY49" s="53"/>
      <c r="BZ49" s="51"/>
      <c r="CA49" s="51"/>
      <c r="CB49" s="51"/>
      <c r="CC49" s="51" t="s">
        <v>121</v>
      </c>
      <c r="CD49" s="51" t="s">
        <v>121</v>
      </c>
      <c r="CE49" s="51" t="s">
        <v>121</v>
      </c>
      <c r="CF49" s="51" t="s">
        <v>121</v>
      </c>
      <c r="CG49" s="51" t="s">
        <v>121</v>
      </c>
      <c r="CH49" s="51" t="s">
        <v>121</v>
      </c>
      <c r="CI49" s="51"/>
      <c r="CJ49" s="51"/>
      <c r="CK49" s="51"/>
      <c r="CL49" s="51"/>
      <c r="CM49" s="51"/>
      <c r="CN49" s="51"/>
      <c r="CO49" s="51"/>
      <c r="CP49" s="51"/>
      <c r="CQ49" s="51"/>
      <c r="CR49" s="65"/>
      <c r="CS49" s="52">
        <f t="shared" si="47"/>
        <v>0</v>
      </c>
      <c r="CT49" s="52">
        <f t="shared" si="48"/>
        <v>0</v>
      </c>
      <c r="CU49" s="52">
        <f t="shared" si="49"/>
        <v>0</v>
      </c>
      <c r="CV49" s="52">
        <f t="shared" si="50"/>
        <v>0</v>
      </c>
      <c r="CW49" s="52">
        <f t="shared" si="51"/>
        <v>0</v>
      </c>
      <c r="CX49" s="52">
        <f t="shared" si="52"/>
        <v>0</v>
      </c>
      <c r="CY49" s="52">
        <f t="shared" si="53"/>
        <v>0</v>
      </c>
      <c r="CZ49" s="52">
        <f t="shared" si="54"/>
        <v>0</v>
      </c>
      <c r="DA49" s="52">
        <f t="shared" si="55"/>
        <v>0</v>
      </c>
      <c r="DB49" s="66">
        <f t="shared" si="30"/>
        <v>0</v>
      </c>
      <c r="DC49" s="56"/>
      <c r="DE49" s="65"/>
      <c r="DF49" s="107">
        <f t="shared" si="28"/>
        <v>0</v>
      </c>
      <c r="DG49" s="65"/>
      <c r="DH49" s="103">
        <f>DF49*GSSI!$B$4</f>
        <v>0</v>
      </c>
    </row>
    <row r="50" spans="2:112" ht="23.25">
      <c r="B50" s="5"/>
      <c r="C50" s="5"/>
      <c r="D50" s="5"/>
      <c r="E50" s="5"/>
      <c r="F50" s="5"/>
      <c r="G50" s="5"/>
      <c r="H50" s="5"/>
      <c r="I50" s="5"/>
      <c r="J50" s="5"/>
      <c r="K50" s="4"/>
      <c r="L50" s="4"/>
      <c r="M50" s="4"/>
      <c r="N50" s="4"/>
      <c r="O50" s="4">
        <f t="shared" si="38"/>
        <v>0</v>
      </c>
      <c r="P50" s="4">
        <f t="shared" si="39"/>
        <v>0</v>
      </c>
      <c r="Q50" s="4">
        <f t="shared" si="40"/>
        <v>0</v>
      </c>
      <c r="R50" s="4">
        <f t="shared" si="41"/>
        <v>0</v>
      </c>
      <c r="S50" s="4">
        <f t="shared" si="42"/>
        <v>0</v>
      </c>
      <c r="T50" s="5">
        <f t="shared" si="43"/>
        <v>0</v>
      </c>
      <c r="U50" s="5">
        <f t="shared" si="44"/>
        <v>0</v>
      </c>
      <c r="V50" s="5">
        <f t="shared" si="45"/>
        <v>0</v>
      </c>
      <c r="W50" s="5">
        <f t="shared" si="46"/>
        <v>0</v>
      </c>
      <c r="X50" s="5">
        <f>SUM(Tabella12058111931[[#This Row],[Quadrimestre nov22-feb23]:[Quadrimestre lug25-ott25]])</f>
        <v>0</v>
      </c>
      <c r="BT50" s="72"/>
      <c r="BU50" s="51" t="s">
        <v>226</v>
      </c>
      <c r="BV50" s="68" t="s">
        <v>227</v>
      </c>
      <c r="BW50" s="71" t="s">
        <v>115</v>
      </c>
      <c r="BX50" s="71"/>
      <c r="BY50" s="53"/>
      <c r="BZ50" s="51"/>
      <c r="CA50" s="51"/>
      <c r="CB50" s="51"/>
      <c r="CC50" s="51" t="s">
        <v>121</v>
      </c>
      <c r="CD50" s="51" t="s">
        <v>121</v>
      </c>
      <c r="CE50" s="51" t="s">
        <v>121</v>
      </c>
      <c r="CF50" s="51" t="s">
        <v>121</v>
      </c>
      <c r="CG50" s="51" t="s">
        <v>121</v>
      </c>
      <c r="CH50" s="51" t="s">
        <v>121</v>
      </c>
      <c r="CI50" s="51"/>
      <c r="CJ50" s="51"/>
      <c r="CK50" s="51"/>
      <c r="CL50" s="51"/>
      <c r="CM50" s="51"/>
      <c r="CN50" s="51"/>
      <c r="CO50" s="51"/>
      <c r="CP50" s="51"/>
      <c r="CQ50" s="51"/>
      <c r="CR50" s="65"/>
      <c r="CS50" s="52">
        <f t="shared" si="47"/>
        <v>0</v>
      </c>
      <c r="CT50" s="52">
        <f t="shared" si="48"/>
        <v>0</v>
      </c>
      <c r="CU50" s="52">
        <f t="shared" si="49"/>
        <v>0</v>
      </c>
      <c r="CV50" s="52">
        <f t="shared" si="50"/>
        <v>0</v>
      </c>
      <c r="CW50" s="52">
        <f t="shared" si="51"/>
        <v>0</v>
      </c>
      <c r="CX50" s="52">
        <f t="shared" si="52"/>
        <v>0</v>
      </c>
      <c r="CY50" s="52">
        <f t="shared" si="53"/>
        <v>0</v>
      </c>
      <c r="CZ50" s="52">
        <f t="shared" si="54"/>
        <v>0</v>
      </c>
      <c r="DA50" s="52">
        <f t="shared" si="55"/>
        <v>0</v>
      </c>
      <c r="DB50" s="66">
        <f t="shared" si="30"/>
        <v>0</v>
      </c>
      <c r="DC50" s="56"/>
      <c r="DE50" s="65"/>
      <c r="DF50" s="107">
        <f t="shared" si="28"/>
        <v>0</v>
      </c>
      <c r="DG50" s="65"/>
      <c r="DH50" s="103">
        <f>DF50*GSSI!$B$4</f>
        <v>0</v>
      </c>
    </row>
    <row r="51" spans="2:112" ht="23.25">
      <c r="B51" s="5"/>
      <c r="C51" s="5"/>
      <c r="D51" s="5"/>
      <c r="E51" s="5"/>
      <c r="F51" s="5"/>
      <c r="G51" s="5"/>
      <c r="H51" s="5"/>
      <c r="I51" s="5"/>
      <c r="J51" s="5"/>
      <c r="K51" s="4"/>
      <c r="L51" s="4"/>
      <c r="M51" s="4"/>
      <c r="N51" s="4"/>
      <c r="O51" s="4">
        <f t="shared" si="38"/>
        <v>0</v>
      </c>
      <c r="P51" s="4">
        <f t="shared" si="39"/>
        <v>0</v>
      </c>
      <c r="Q51" s="4">
        <f t="shared" si="40"/>
        <v>0</v>
      </c>
      <c r="R51" s="4">
        <f t="shared" si="41"/>
        <v>0</v>
      </c>
      <c r="S51" s="4">
        <f t="shared" si="42"/>
        <v>0</v>
      </c>
      <c r="T51" s="5">
        <f t="shared" si="43"/>
        <v>0</v>
      </c>
      <c r="U51" s="5">
        <f t="shared" si="44"/>
        <v>0</v>
      </c>
      <c r="V51" s="5">
        <f t="shared" si="45"/>
        <v>0</v>
      </c>
      <c r="W51" s="5">
        <f t="shared" si="46"/>
        <v>0</v>
      </c>
      <c r="X51" s="5">
        <f>SUM(Tabella12058111931[[#This Row],[Quadrimestre nov22-feb23]:[Quadrimestre lug25-ott25]])</f>
        <v>0</v>
      </c>
      <c r="BT51" s="72"/>
      <c r="BU51" s="51" t="s">
        <v>228</v>
      </c>
      <c r="BV51" s="68" t="s">
        <v>229</v>
      </c>
      <c r="BW51" s="71" t="s">
        <v>115</v>
      </c>
      <c r="BX51" s="71"/>
      <c r="BY51" s="53"/>
      <c r="BZ51" s="51"/>
      <c r="CA51" s="51"/>
      <c r="CB51" s="51"/>
      <c r="CC51" s="51"/>
      <c r="CD51" s="51"/>
      <c r="CE51" s="51"/>
      <c r="CF51" s="51" t="s">
        <v>121</v>
      </c>
      <c r="CG51" s="51" t="s">
        <v>121</v>
      </c>
      <c r="CH51" s="51" t="s">
        <v>121</v>
      </c>
      <c r="CI51" s="51" t="s">
        <v>121</v>
      </c>
      <c r="CJ51" s="51" t="s">
        <v>121</v>
      </c>
      <c r="CK51" s="51" t="s">
        <v>121</v>
      </c>
      <c r="CL51" s="51"/>
      <c r="CM51" s="51"/>
      <c r="CN51" s="51"/>
      <c r="CO51" s="51"/>
      <c r="CP51" s="51"/>
      <c r="CQ51" s="51"/>
      <c r="CR51" s="65"/>
      <c r="CS51" s="52">
        <f t="shared" si="47"/>
        <v>0</v>
      </c>
      <c r="CT51" s="52">
        <f t="shared" si="48"/>
        <v>0</v>
      </c>
      <c r="CU51" s="52">
        <f t="shared" si="49"/>
        <v>0</v>
      </c>
      <c r="CV51" s="52">
        <f t="shared" si="50"/>
        <v>0</v>
      </c>
      <c r="CW51" s="52">
        <f t="shared" si="51"/>
        <v>0</v>
      </c>
      <c r="CX51" s="52">
        <f t="shared" si="52"/>
        <v>0</v>
      </c>
      <c r="CY51" s="52">
        <f t="shared" si="53"/>
        <v>0</v>
      </c>
      <c r="CZ51" s="52">
        <f t="shared" si="54"/>
        <v>0</v>
      </c>
      <c r="DA51" s="52">
        <f t="shared" si="55"/>
        <v>0</v>
      </c>
      <c r="DB51" s="66">
        <f t="shared" si="30"/>
        <v>0</v>
      </c>
      <c r="DC51" s="56"/>
      <c r="DE51" s="65"/>
      <c r="DF51" s="107">
        <f t="shared" si="28"/>
        <v>0</v>
      </c>
      <c r="DG51" s="65"/>
      <c r="DH51" s="103">
        <f>DF51*GSSI!$B$4</f>
        <v>0</v>
      </c>
    </row>
    <row r="52" spans="2:112" ht="23.25">
      <c r="B52" s="5"/>
      <c r="C52" s="5"/>
      <c r="D52" s="5"/>
      <c r="E52" s="5"/>
      <c r="F52" s="5"/>
      <c r="G52" s="5"/>
      <c r="H52" s="5"/>
      <c r="I52" s="5"/>
      <c r="J52" s="5"/>
      <c r="K52" s="4"/>
      <c r="L52" s="4"/>
      <c r="M52" s="4"/>
      <c r="N52" s="4"/>
      <c r="O52" s="4">
        <f t="shared" si="38"/>
        <v>0</v>
      </c>
      <c r="P52" s="4">
        <f t="shared" si="39"/>
        <v>0</v>
      </c>
      <c r="Q52" s="4">
        <f t="shared" si="40"/>
        <v>0</v>
      </c>
      <c r="R52" s="4">
        <f t="shared" si="41"/>
        <v>0</v>
      </c>
      <c r="S52" s="4">
        <f t="shared" si="42"/>
        <v>0</v>
      </c>
      <c r="T52" s="5">
        <f t="shared" si="43"/>
        <v>0</v>
      </c>
      <c r="U52" s="5">
        <f t="shared" si="44"/>
        <v>0</v>
      </c>
      <c r="V52" s="5">
        <f t="shared" si="45"/>
        <v>0</v>
      </c>
      <c r="W52" s="5">
        <f t="shared" si="46"/>
        <v>0</v>
      </c>
      <c r="X52" s="5">
        <f>SUM(Tabella12058111931[[#This Row],[Quadrimestre nov22-feb23]:[Quadrimestre lug25-ott25]])</f>
        <v>0</v>
      </c>
      <c r="BT52" s="72"/>
      <c r="BU52" s="51" t="s">
        <v>230</v>
      </c>
      <c r="BV52" s="68" t="s">
        <v>231</v>
      </c>
      <c r="BW52" s="71" t="s">
        <v>115</v>
      </c>
      <c r="BX52" s="71"/>
      <c r="BY52" s="53"/>
      <c r="BZ52" s="51" t="s">
        <v>121</v>
      </c>
      <c r="CA52" s="51" t="s">
        <v>121</v>
      </c>
      <c r="CB52" s="51" t="s">
        <v>121</v>
      </c>
      <c r="CC52" s="51"/>
      <c r="CD52" s="51"/>
      <c r="CE52" s="51"/>
      <c r="CF52" s="52"/>
      <c r="CG52" s="52"/>
      <c r="CH52" s="52"/>
      <c r="CI52" s="51"/>
      <c r="CJ52" s="51"/>
      <c r="CK52" s="51"/>
      <c r="CL52" s="51" t="s">
        <v>121</v>
      </c>
      <c r="CM52" s="51" t="s">
        <v>121</v>
      </c>
      <c r="CN52" s="51" t="s">
        <v>121</v>
      </c>
      <c r="CO52" s="51"/>
      <c r="CP52" s="51"/>
      <c r="CQ52" s="51"/>
      <c r="CR52" s="65"/>
      <c r="CS52" s="52">
        <f t="shared" si="47"/>
        <v>0</v>
      </c>
      <c r="CT52" s="52">
        <f t="shared" si="48"/>
        <v>0</v>
      </c>
      <c r="CU52" s="52">
        <f t="shared" si="49"/>
        <v>0</v>
      </c>
      <c r="CV52" s="52">
        <f t="shared" si="50"/>
        <v>0</v>
      </c>
      <c r="CW52" s="52">
        <f t="shared" si="51"/>
        <v>0</v>
      </c>
      <c r="CX52" s="52">
        <f t="shared" si="52"/>
        <v>0</v>
      </c>
      <c r="CY52" s="52">
        <f t="shared" si="53"/>
        <v>0</v>
      </c>
      <c r="CZ52" s="52">
        <f t="shared" si="54"/>
        <v>0</v>
      </c>
      <c r="DA52" s="52">
        <f t="shared" si="55"/>
        <v>0</v>
      </c>
      <c r="DB52" s="66">
        <f t="shared" si="30"/>
        <v>0</v>
      </c>
      <c r="DC52" s="56"/>
      <c r="DE52" s="65"/>
      <c r="DF52" s="107">
        <f t="shared" si="28"/>
        <v>0</v>
      </c>
      <c r="DG52" s="65"/>
      <c r="DH52" s="103">
        <f>DF52*GSSI!$B$4</f>
        <v>0</v>
      </c>
    </row>
    <row r="53" spans="2:112" ht="23.25">
      <c r="B53" s="5"/>
      <c r="C53" s="5"/>
      <c r="D53" s="5"/>
      <c r="E53" s="5"/>
      <c r="F53" s="5"/>
      <c r="G53" s="5"/>
      <c r="H53" s="5"/>
      <c r="I53" s="5"/>
      <c r="J53" s="5"/>
      <c r="K53" s="4"/>
      <c r="L53" s="4"/>
      <c r="M53" s="4"/>
      <c r="N53" s="4"/>
      <c r="O53" s="4">
        <f t="shared" si="38"/>
        <v>0</v>
      </c>
      <c r="P53" s="4">
        <f t="shared" si="39"/>
        <v>0</v>
      </c>
      <c r="Q53" s="4">
        <f t="shared" si="40"/>
        <v>0</v>
      </c>
      <c r="R53" s="4">
        <f t="shared" si="41"/>
        <v>0</v>
      </c>
      <c r="S53" s="4">
        <f t="shared" si="42"/>
        <v>0</v>
      </c>
      <c r="T53" s="5">
        <f t="shared" si="43"/>
        <v>0</v>
      </c>
      <c r="U53" s="5">
        <f t="shared" si="44"/>
        <v>0</v>
      </c>
      <c r="V53" s="5">
        <f t="shared" si="45"/>
        <v>0</v>
      </c>
      <c r="W53" s="5">
        <f t="shared" si="46"/>
        <v>0</v>
      </c>
      <c r="X53" s="5">
        <f>SUM(Tabella12058111931[[#This Row],[Quadrimestre nov22-feb23]:[Quadrimestre lug25-ott25]])</f>
        <v>0</v>
      </c>
      <c r="BT53" s="63" t="s">
        <v>232</v>
      </c>
      <c r="BU53" s="52"/>
      <c r="BV53" s="64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52">
        <f t="shared" si="47"/>
        <v>0</v>
      </c>
      <c r="CT53" s="52">
        <f t="shared" si="48"/>
        <v>0</v>
      </c>
      <c r="CU53" s="52">
        <f t="shared" si="49"/>
        <v>0</v>
      </c>
      <c r="CV53" s="52">
        <f t="shared" si="50"/>
        <v>0</v>
      </c>
      <c r="CW53" s="52">
        <f t="shared" si="51"/>
        <v>0</v>
      </c>
      <c r="CX53" s="52">
        <f t="shared" si="52"/>
        <v>0</v>
      </c>
      <c r="CY53" s="52">
        <f t="shared" si="53"/>
        <v>0</v>
      </c>
      <c r="CZ53" s="52">
        <f t="shared" si="54"/>
        <v>0</v>
      </c>
      <c r="DA53" s="52">
        <f t="shared" si="55"/>
        <v>0</v>
      </c>
      <c r="DB53" s="66">
        <f t="shared" si="30"/>
        <v>0</v>
      </c>
      <c r="DC53" s="76"/>
      <c r="DD53" s="103"/>
      <c r="DE53" s="63"/>
      <c r="DF53" s="103">
        <f t="shared" ref="DF53" si="56">SUM(DF54:DF93)</f>
        <v>21.4</v>
      </c>
      <c r="DG53" s="65"/>
      <c r="DH53" s="103">
        <f>DF53*GSSI!$B$4</f>
        <v>105531.31799999998</v>
      </c>
    </row>
    <row r="54" spans="2:112" ht="23.25">
      <c r="B54" s="5"/>
      <c r="C54" s="5"/>
      <c r="D54" s="5"/>
      <c r="E54" s="5"/>
      <c r="F54" s="5"/>
      <c r="G54" s="5"/>
      <c r="H54" s="5"/>
      <c r="I54" s="5"/>
      <c r="J54" s="5"/>
      <c r="K54" s="4"/>
      <c r="L54" s="4"/>
      <c r="M54" s="4"/>
      <c r="N54" s="4"/>
      <c r="O54" s="4">
        <f t="shared" si="38"/>
        <v>0</v>
      </c>
      <c r="P54" s="4">
        <f t="shared" si="39"/>
        <v>0</v>
      </c>
      <c r="Q54" s="4">
        <f t="shared" si="40"/>
        <v>0</v>
      </c>
      <c r="R54" s="4">
        <f t="shared" si="41"/>
        <v>0</v>
      </c>
      <c r="S54" s="4">
        <f t="shared" si="42"/>
        <v>0</v>
      </c>
      <c r="T54" s="5">
        <f t="shared" si="43"/>
        <v>0</v>
      </c>
      <c r="U54" s="5">
        <f t="shared" si="44"/>
        <v>0</v>
      </c>
      <c r="V54" s="5">
        <f t="shared" si="45"/>
        <v>0</v>
      </c>
      <c r="W54" s="5">
        <f t="shared" si="46"/>
        <v>0</v>
      </c>
      <c r="X54" s="5">
        <f>SUM(Tabella12058111931[[#This Row],[Quadrimestre nov22-feb23]:[Quadrimestre lug25-ott25]])</f>
        <v>0</v>
      </c>
      <c r="BT54" s="72"/>
      <c r="BU54" s="69" t="s">
        <v>233</v>
      </c>
      <c r="BV54" s="70"/>
      <c r="BW54" s="71" t="s">
        <v>234</v>
      </c>
      <c r="BX54" s="69"/>
      <c r="BY54" s="53"/>
      <c r="BZ54" s="51"/>
      <c r="CA54" s="51"/>
      <c r="CB54" s="51"/>
      <c r="CC54" s="51"/>
      <c r="CD54" s="51"/>
      <c r="CE54" s="51"/>
      <c r="CF54" s="52"/>
      <c r="CG54" s="52"/>
      <c r="CH54" s="52"/>
      <c r="CI54" s="51"/>
      <c r="CJ54" s="51"/>
      <c r="CK54" s="51"/>
      <c r="CL54" s="51"/>
      <c r="CM54" s="51"/>
      <c r="CN54" s="51"/>
      <c r="CO54" s="51"/>
      <c r="CP54" s="51"/>
      <c r="CQ54" s="51"/>
      <c r="CR54" s="65"/>
      <c r="CS54" s="52">
        <f t="shared" si="47"/>
        <v>0</v>
      </c>
      <c r="CT54" s="52">
        <f t="shared" si="48"/>
        <v>0</v>
      </c>
      <c r="CU54" s="52">
        <f t="shared" si="49"/>
        <v>0</v>
      </c>
      <c r="CV54" s="52">
        <f t="shared" si="50"/>
        <v>0</v>
      </c>
      <c r="CW54" s="52">
        <f t="shared" si="51"/>
        <v>0</v>
      </c>
      <c r="CX54" s="52">
        <f t="shared" si="52"/>
        <v>0</v>
      </c>
      <c r="CY54" s="52">
        <f t="shared" si="53"/>
        <v>0</v>
      </c>
      <c r="CZ54" s="52">
        <f t="shared" si="54"/>
        <v>0</v>
      </c>
      <c r="DA54" s="52">
        <f t="shared" si="55"/>
        <v>0</v>
      </c>
      <c r="DB54" s="66">
        <f t="shared" si="30"/>
        <v>0</v>
      </c>
      <c r="DC54" s="56"/>
      <c r="DE54" s="65"/>
      <c r="DF54" s="107">
        <f t="shared" ref="DF54:DF93" si="57">DD54/125</f>
        <v>0</v>
      </c>
      <c r="DG54" s="65"/>
      <c r="DH54" s="103">
        <f>DF54*GSSI!$B$4</f>
        <v>0</v>
      </c>
    </row>
    <row r="55" spans="2:112" ht="23.25">
      <c r="B55" s="5"/>
      <c r="C55" s="5"/>
      <c r="D55" s="5"/>
      <c r="E55" s="5"/>
      <c r="F55" s="5"/>
      <c r="G55" s="5"/>
      <c r="H55" s="5"/>
      <c r="I55" s="5"/>
      <c r="J55" s="5"/>
      <c r="K55" s="4"/>
      <c r="L55" s="4"/>
      <c r="M55" s="4"/>
      <c r="N55" s="4"/>
      <c r="O55" s="4">
        <f t="shared" si="38"/>
        <v>0</v>
      </c>
      <c r="P55" s="4">
        <f t="shared" si="39"/>
        <v>0</v>
      </c>
      <c r="Q55" s="4">
        <f t="shared" si="40"/>
        <v>0</v>
      </c>
      <c r="R55" s="4">
        <f t="shared" si="41"/>
        <v>0</v>
      </c>
      <c r="S55" s="4">
        <f t="shared" si="42"/>
        <v>0</v>
      </c>
      <c r="T55" s="5">
        <f t="shared" si="43"/>
        <v>0</v>
      </c>
      <c r="U55" s="5">
        <f t="shared" si="44"/>
        <v>0</v>
      </c>
      <c r="V55" s="5">
        <f t="shared" si="45"/>
        <v>0</v>
      </c>
      <c r="W55" s="5">
        <f t="shared" si="46"/>
        <v>0</v>
      </c>
      <c r="X55" s="5">
        <f>SUM(Tabella12058111931[[#This Row],[Quadrimestre nov22-feb23]:[Quadrimestre lug25-ott25]])</f>
        <v>0</v>
      </c>
      <c r="BT55" s="72"/>
      <c r="BU55" s="71" t="s">
        <v>235</v>
      </c>
      <c r="BV55" s="72" t="s">
        <v>236</v>
      </c>
      <c r="BW55" s="71" t="s">
        <v>234</v>
      </c>
      <c r="BX55" s="71"/>
      <c r="BY55" s="53"/>
      <c r="BZ55" s="51"/>
      <c r="CA55" s="51"/>
      <c r="CB55" s="51"/>
      <c r="CC55" s="51" t="s">
        <v>121</v>
      </c>
      <c r="CD55" s="51" t="s">
        <v>121</v>
      </c>
      <c r="CE55" s="51" t="s">
        <v>121</v>
      </c>
      <c r="CF55" s="51" t="s">
        <v>121</v>
      </c>
      <c r="CG55" s="51" t="s">
        <v>121</v>
      </c>
      <c r="CH55" s="51" t="s">
        <v>121</v>
      </c>
      <c r="CI55" s="51" t="s">
        <v>121</v>
      </c>
      <c r="CJ55" s="51" t="s">
        <v>121</v>
      </c>
      <c r="CK55" s="51" t="s">
        <v>121</v>
      </c>
      <c r="CL55" s="51" t="s">
        <v>121</v>
      </c>
      <c r="CM55" s="51" t="s">
        <v>121</v>
      </c>
      <c r="CN55" s="51" t="s">
        <v>121</v>
      </c>
      <c r="CO55" s="51"/>
      <c r="CP55" s="51"/>
      <c r="CQ55" s="51"/>
      <c r="CR55" s="65"/>
      <c r="CS55" s="52">
        <f t="shared" si="47"/>
        <v>0</v>
      </c>
      <c r="CT55" s="52">
        <f t="shared" si="48"/>
        <v>0</v>
      </c>
      <c r="CU55" s="52">
        <f t="shared" si="49"/>
        <v>0</v>
      </c>
      <c r="CV55" s="52">
        <f t="shared" si="50"/>
        <v>0</v>
      </c>
      <c r="CW55" s="52">
        <f t="shared" si="51"/>
        <v>0</v>
      </c>
      <c r="CX55" s="52">
        <f t="shared" si="52"/>
        <v>0</v>
      </c>
      <c r="CY55" s="52">
        <f t="shared" si="53"/>
        <v>0</v>
      </c>
      <c r="CZ55" s="52">
        <f t="shared" si="54"/>
        <v>0</v>
      </c>
      <c r="DA55" s="52">
        <f t="shared" si="55"/>
        <v>0</v>
      </c>
      <c r="DB55" s="66">
        <f t="shared" si="30"/>
        <v>0</v>
      </c>
      <c r="DC55" s="56"/>
      <c r="DE55" s="65"/>
      <c r="DF55" s="107">
        <f t="shared" si="57"/>
        <v>0</v>
      </c>
      <c r="DG55" s="65"/>
      <c r="DH55" s="103">
        <f>DF55*GSSI!$B$4</f>
        <v>0</v>
      </c>
    </row>
    <row r="56" spans="2:112" ht="23.25">
      <c r="B56" s="5"/>
      <c r="C56" s="5"/>
      <c r="D56" s="5"/>
      <c r="E56" s="5"/>
      <c r="F56" s="5"/>
      <c r="G56" s="5"/>
      <c r="H56" s="5"/>
      <c r="I56" s="5"/>
      <c r="J56" s="5"/>
      <c r="K56" s="4"/>
      <c r="L56" s="4"/>
      <c r="M56" s="4"/>
      <c r="N56" s="4"/>
      <c r="O56" s="4">
        <f t="shared" si="38"/>
        <v>0</v>
      </c>
      <c r="P56" s="4">
        <f t="shared" si="39"/>
        <v>0</v>
      </c>
      <c r="Q56" s="4">
        <f t="shared" si="40"/>
        <v>0</v>
      </c>
      <c r="R56" s="4">
        <f t="shared" si="41"/>
        <v>0</v>
      </c>
      <c r="S56" s="4">
        <f t="shared" si="42"/>
        <v>0</v>
      </c>
      <c r="T56" s="5">
        <f t="shared" si="43"/>
        <v>0</v>
      </c>
      <c r="U56" s="5">
        <f t="shared" si="44"/>
        <v>0</v>
      </c>
      <c r="V56" s="5">
        <f t="shared" si="45"/>
        <v>0</v>
      </c>
      <c r="W56" s="5">
        <f t="shared" si="46"/>
        <v>0</v>
      </c>
      <c r="X56" s="5">
        <f>SUM(Tabella12058111931[[#This Row],[Quadrimestre nov22-feb23]:[Quadrimestre lug25-ott25]])</f>
        <v>0</v>
      </c>
      <c r="BT56" s="72"/>
      <c r="BU56" s="71" t="s">
        <v>237</v>
      </c>
      <c r="BV56" s="72" t="s">
        <v>238</v>
      </c>
      <c r="BW56" s="71" t="s">
        <v>234</v>
      </c>
      <c r="BX56" s="71"/>
      <c r="BY56" s="53"/>
      <c r="BZ56" s="51"/>
      <c r="CA56" s="51"/>
      <c r="CB56" s="51"/>
      <c r="CC56" s="51" t="s">
        <v>121</v>
      </c>
      <c r="CD56" s="51" t="s">
        <v>121</v>
      </c>
      <c r="CE56" s="51" t="s">
        <v>121</v>
      </c>
      <c r="CF56" s="51" t="s">
        <v>121</v>
      </c>
      <c r="CG56" s="51" t="s">
        <v>121</v>
      </c>
      <c r="CH56" s="51" t="s">
        <v>121</v>
      </c>
      <c r="CI56" s="51" t="s">
        <v>121</v>
      </c>
      <c r="CJ56" s="51" t="s">
        <v>121</v>
      </c>
      <c r="CK56" s="51" t="s">
        <v>121</v>
      </c>
      <c r="CL56" s="51" t="s">
        <v>121</v>
      </c>
      <c r="CM56" s="51" t="s">
        <v>121</v>
      </c>
      <c r="CN56" s="51" t="s">
        <v>121</v>
      </c>
      <c r="CO56" s="51"/>
      <c r="CP56" s="51"/>
      <c r="CQ56" s="51"/>
      <c r="CR56" s="65"/>
      <c r="CS56" s="52">
        <f t="shared" si="47"/>
        <v>0</v>
      </c>
      <c r="CT56" s="52">
        <f t="shared" si="48"/>
        <v>0</v>
      </c>
      <c r="CU56" s="52">
        <f t="shared" si="49"/>
        <v>0</v>
      </c>
      <c r="CV56" s="52">
        <f t="shared" si="50"/>
        <v>0</v>
      </c>
      <c r="CW56" s="52">
        <f t="shared" si="51"/>
        <v>0</v>
      </c>
      <c r="CX56" s="52">
        <f t="shared" si="52"/>
        <v>0</v>
      </c>
      <c r="CY56" s="52">
        <f t="shared" si="53"/>
        <v>0</v>
      </c>
      <c r="CZ56" s="52">
        <f t="shared" si="54"/>
        <v>0</v>
      </c>
      <c r="DA56" s="52">
        <f t="shared" si="55"/>
        <v>0</v>
      </c>
      <c r="DB56" s="66">
        <f t="shared" si="30"/>
        <v>0</v>
      </c>
      <c r="DC56" s="56"/>
      <c r="DE56" s="65"/>
      <c r="DF56" s="107">
        <f t="shared" si="57"/>
        <v>0</v>
      </c>
      <c r="DG56" s="65"/>
      <c r="DH56" s="103">
        <f>DF56*GSSI!$B$4</f>
        <v>0</v>
      </c>
    </row>
    <row r="57" spans="2:112" ht="23.25">
      <c r="B57" s="5"/>
      <c r="C57" s="5"/>
      <c r="D57" s="5"/>
      <c r="E57" s="5"/>
      <c r="F57" s="5"/>
      <c r="G57" s="5"/>
      <c r="H57" s="5"/>
      <c r="I57" s="5"/>
      <c r="J57" s="5"/>
      <c r="K57" s="4"/>
      <c r="L57" s="4"/>
      <c r="M57" s="4"/>
      <c r="N57" s="4"/>
      <c r="O57" s="4">
        <f t="shared" si="38"/>
        <v>0</v>
      </c>
      <c r="P57" s="4">
        <f t="shared" si="39"/>
        <v>0</v>
      </c>
      <c r="Q57" s="4">
        <f t="shared" si="40"/>
        <v>0</v>
      </c>
      <c r="R57" s="4">
        <f t="shared" si="41"/>
        <v>0</v>
      </c>
      <c r="S57" s="4">
        <f t="shared" si="42"/>
        <v>0</v>
      </c>
      <c r="T57" s="5">
        <f t="shared" si="43"/>
        <v>0</v>
      </c>
      <c r="U57" s="5">
        <f t="shared" si="44"/>
        <v>0</v>
      </c>
      <c r="V57" s="5">
        <f t="shared" si="45"/>
        <v>0</v>
      </c>
      <c r="W57" s="5">
        <f t="shared" si="46"/>
        <v>0</v>
      </c>
      <c r="X57" s="5">
        <f>SUM(Tabella12058111931[[#This Row],[Quadrimestre nov22-feb23]:[Quadrimestre lug25-ott25]])</f>
        <v>0</v>
      </c>
      <c r="BT57" s="72"/>
      <c r="BU57" s="71" t="s">
        <v>239</v>
      </c>
      <c r="BV57" s="72" t="s">
        <v>240</v>
      </c>
      <c r="BW57" s="71" t="s">
        <v>234</v>
      </c>
      <c r="BX57" s="71"/>
      <c r="BY57" s="53"/>
      <c r="BZ57" s="51"/>
      <c r="CA57" s="51"/>
      <c r="CB57" s="51"/>
      <c r="CC57" s="51" t="s">
        <v>121</v>
      </c>
      <c r="CD57" s="51" t="s">
        <v>121</v>
      </c>
      <c r="CE57" s="51" t="s">
        <v>121</v>
      </c>
      <c r="CF57" s="51" t="s">
        <v>121</v>
      </c>
      <c r="CG57" s="51" t="s">
        <v>121</v>
      </c>
      <c r="CH57" s="51" t="s">
        <v>121</v>
      </c>
      <c r="CI57" s="51" t="s">
        <v>121</v>
      </c>
      <c r="CJ57" s="51" t="s">
        <v>121</v>
      </c>
      <c r="CK57" s="51" t="s">
        <v>121</v>
      </c>
      <c r="CL57" s="51" t="s">
        <v>121</v>
      </c>
      <c r="CM57" s="51" t="s">
        <v>121</v>
      </c>
      <c r="CN57" s="51" t="s">
        <v>121</v>
      </c>
      <c r="CO57" s="51"/>
      <c r="CP57" s="51"/>
      <c r="CQ57" s="51"/>
      <c r="CR57" s="65"/>
      <c r="CS57" s="52">
        <f t="shared" si="47"/>
        <v>0</v>
      </c>
      <c r="CT57" s="52">
        <f t="shared" si="48"/>
        <v>0</v>
      </c>
      <c r="CU57" s="52">
        <f t="shared" si="49"/>
        <v>0</v>
      </c>
      <c r="CV57" s="52">
        <f t="shared" si="50"/>
        <v>0</v>
      </c>
      <c r="CW57" s="52">
        <f t="shared" si="51"/>
        <v>0</v>
      </c>
      <c r="CX57" s="52">
        <f t="shared" si="52"/>
        <v>0</v>
      </c>
      <c r="CY57" s="52">
        <f t="shared" si="53"/>
        <v>0</v>
      </c>
      <c r="CZ57" s="52">
        <f t="shared" si="54"/>
        <v>0</v>
      </c>
      <c r="DA57" s="52">
        <f t="shared" si="55"/>
        <v>0</v>
      </c>
      <c r="DB57" s="66">
        <f t="shared" si="30"/>
        <v>0</v>
      </c>
      <c r="DC57" s="56"/>
      <c r="DE57" s="65"/>
      <c r="DF57" s="107">
        <f t="shared" si="57"/>
        <v>0</v>
      </c>
      <c r="DG57" s="65"/>
      <c r="DH57" s="103">
        <f>DF57*GSSI!$B$4</f>
        <v>0</v>
      </c>
    </row>
    <row r="58" spans="2:112" ht="23.25">
      <c r="B58" s="5"/>
      <c r="C58" s="5"/>
      <c r="D58" s="5"/>
      <c r="E58" s="5"/>
      <c r="F58" s="5"/>
      <c r="G58" s="5"/>
      <c r="H58" s="5"/>
      <c r="I58" s="5"/>
      <c r="J58" s="5"/>
      <c r="K58" s="4"/>
      <c r="L58" s="4"/>
      <c r="M58" s="4"/>
      <c r="N58" s="4"/>
      <c r="O58" s="4">
        <f t="shared" si="38"/>
        <v>0</v>
      </c>
      <c r="P58" s="4">
        <f t="shared" si="39"/>
        <v>0</v>
      </c>
      <c r="Q58" s="4">
        <f t="shared" si="40"/>
        <v>0</v>
      </c>
      <c r="R58" s="4">
        <f t="shared" si="41"/>
        <v>0</v>
      </c>
      <c r="S58" s="4">
        <f t="shared" si="42"/>
        <v>0</v>
      </c>
      <c r="T58" s="5">
        <f t="shared" si="43"/>
        <v>0</v>
      </c>
      <c r="U58" s="5">
        <f t="shared" si="44"/>
        <v>0</v>
      </c>
      <c r="V58" s="5">
        <f t="shared" si="45"/>
        <v>0</v>
      </c>
      <c r="W58" s="5">
        <f t="shared" si="46"/>
        <v>0</v>
      </c>
      <c r="X58" s="5">
        <f>SUM(Tabella12058111931[[#This Row],[Quadrimestre nov22-feb23]:[Quadrimestre lug25-ott25]])</f>
        <v>0</v>
      </c>
      <c r="BT58" s="72"/>
      <c r="BU58" s="71" t="s">
        <v>241</v>
      </c>
      <c r="BV58" s="72" t="s">
        <v>242</v>
      </c>
      <c r="BW58" s="71" t="s">
        <v>234</v>
      </c>
      <c r="BX58" s="71"/>
      <c r="BY58" s="53"/>
      <c r="BZ58" s="51"/>
      <c r="CA58" s="51"/>
      <c r="CB58" s="51"/>
      <c r="CC58" s="51" t="s">
        <v>121</v>
      </c>
      <c r="CD58" s="51" t="s">
        <v>121</v>
      </c>
      <c r="CE58" s="51" t="s">
        <v>121</v>
      </c>
      <c r="CF58" s="51" t="s">
        <v>121</v>
      </c>
      <c r="CG58" s="51" t="s">
        <v>121</v>
      </c>
      <c r="CH58" s="51" t="s">
        <v>121</v>
      </c>
      <c r="CI58" s="51" t="s">
        <v>121</v>
      </c>
      <c r="CJ58" s="51" t="s">
        <v>121</v>
      </c>
      <c r="CK58" s="51" t="s">
        <v>121</v>
      </c>
      <c r="CL58" s="51" t="s">
        <v>121</v>
      </c>
      <c r="CM58" s="51" t="s">
        <v>121</v>
      </c>
      <c r="CN58" s="51" t="s">
        <v>121</v>
      </c>
      <c r="CO58" s="51"/>
      <c r="CP58" s="51"/>
      <c r="CQ58" s="51"/>
      <c r="CR58" s="65"/>
      <c r="CS58" s="52">
        <f t="shared" si="47"/>
        <v>0</v>
      </c>
      <c r="CT58" s="52">
        <f t="shared" si="48"/>
        <v>0</v>
      </c>
      <c r="CU58" s="52">
        <f t="shared" si="49"/>
        <v>0</v>
      </c>
      <c r="CV58" s="52">
        <f t="shared" si="50"/>
        <v>0</v>
      </c>
      <c r="CW58" s="52">
        <f t="shared" si="51"/>
        <v>0</v>
      </c>
      <c r="CX58" s="52">
        <f t="shared" si="52"/>
        <v>0</v>
      </c>
      <c r="CY58" s="52">
        <f t="shared" si="53"/>
        <v>0</v>
      </c>
      <c r="CZ58" s="52">
        <f t="shared" si="54"/>
        <v>0</v>
      </c>
      <c r="DA58" s="52">
        <f t="shared" si="55"/>
        <v>0</v>
      </c>
      <c r="DB58" s="66">
        <f t="shared" si="30"/>
        <v>0</v>
      </c>
      <c r="DC58" s="56"/>
      <c r="DE58" s="65"/>
      <c r="DF58" s="107">
        <f t="shared" si="57"/>
        <v>0</v>
      </c>
      <c r="DG58" s="65"/>
      <c r="DH58" s="103">
        <f>DF58*GSSI!$B$4</f>
        <v>0</v>
      </c>
    </row>
    <row r="59" spans="2:112" ht="23.25">
      <c r="B59" s="5"/>
      <c r="C59" s="5"/>
      <c r="D59" s="5"/>
      <c r="E59" s="5"/>
      <c r="F59" s="5"/>
      <c r="G59" s="5"/>
      <c r="H59" s="5"/>
      <c r="I59" s="5"/>
      <c r="J59" s="5"/>
      <c r="K59" s="4"/>
      <c r="L59" s="4"/>
      <c r="M59" s="4"/>
      <c r="N59" s="4"/>
      <c r="O59" s="4">
        <f t="shared" si="38"/>
        <v>0</v>
      </c>
      <c r="P59" s="4">
        <f t="shared" si="39"/>
        <v>0</v>
      </c>
      <c r="Q59" s="4">
        <f t="shared" si="40"/>
        <v>0</v>
      </c>
      <c r="R59" s="4">
        <f t="shared" si="41"/>
        <v>0</v>
      </c>
      <c r="S59" s="4">
        <f t="shared" si="42"/>
        <v>0</v>
      </c>
      <c r="T59" s="5">
        <f t="shared" si="43"/>
        <v>0</v>
      </c>
      <c r="U59" s="5">
        <f t="shared" si="44"/>
        <v>0</v>
      </c>
      <c r="V59" s="5">
        <f t="shared" si="45"/>
        <v>0</v>
      </c>
      <c r="W59" s="5">
        <f t="shared" si="46"/>
        <v>0</v>
      </c>
      <c r="X59" s="5">
        <f>SUM(Tabella12058111931[[#This Row],[Quadrimestre nov22-feb23]:[Quadrimestre lug25-ott25]])</f>
        <v>0</v>
      </c>
      <c r="BT59" s="72"/>
      <c r="BU59" s="71" t="s">
        <v>243</v>
      </c>
      <c r="BV59" s="72" t="s">
        <v>244</v>
      </c>
      <c r="BW59" s="71" t="s">
        <v>234</v>
      </c>
      <c r="BX59" s="71"/>
      <c r="BY59" s="53"/>
      <c r="BZ59" s="51"/>
      <c r="CA59" s="51"/>
      <c r="CB59" s="51"/>
      <c r="CC59" s="51" t="s">
        <v>121</v>
      </c>
      <c r="CD59" s="51" t="s">
        <v>121</v>
      </c>
      <c r="CE59" s="51" t="s">
        <v>121</v>
      </c>
      <c r="CF59" s="51" t="s">
        <v>121</v>
      </c>
      <c r="CG59" s="51" t="s">
        <v>121</v>
      </c>
      <c r="CH59" s="51" t="s">
        <v>121</v>
      </c>
      <c r="CI59" s="51" t="s">
        <v>121</v>
      </c>
      <c r="CJ59" s="51" t="s">
        <v>121</v>
      </c>
      <c r="CK59" s="51" t="s">
        <v>121</v>
      </c>
      <c r="CL59" s="51" t="s">
        <v>121</v>
      </c>
      <c r="CM59" s="51" t="s">
        <v>121</v>
      </c>
      <c r="CN59" s="51" t="s">
        <v>121</v>
      </c>
      <c r="CO59" s="51"/>
      <c r="CP59" s="51"/>
      <c r="CQ59" s="51"/>
      <c r="CR59" s="65"/>
      <c r="CS59" s="52">
        <f t="shared" si="47"/>
        <v>0</v>
      </c>
      <c r="CT59" s="52">
        <f t="shared" si="48"/>
        <v>0</v>
      </c>
      <c r="CU59" s="52">
        <f t="shared" si="49"/>
        <v>0</v>
      </c>
      <c r="CV59" s="52">
        <f t="shared" si="50"/>
        <v>0</v>
      </c>
      <c r="CW59" s="52">
        <f t="shared" si="51"/>
        <v>0</v>
      </c>
      <c r="CX59" s="52">
        <f t="shared" si="52"/>
        <v>0</v>
      </c>
      <c r="CY59" s="52">
        <f t="shared" si="53"/>
        <v>0</v>
      </c>
      <c r="CZ59" s="52">
        <f t="shared" si="54"/>
        <v>0</v>
      </c>
      <c r="DA59" s="52">
        <f t="shared" si="55"/>
        <v>0</v>
      </c>
      <c r="DB59" s="66">
        <f t="shared" si="30"/>
        <v>0</v>
      </c>
      <c r="DC59" s="56"/>
      <c r="DE59" s="65"/>
      <c r="DF59" s="107">
        <f t="shared" si="57"/>
        <v>0</v>
      </c>
      <c r="DG59" s="65"/>
      <c r="DH59" s="103">
        <f>DF59*GSSI!$B$4</f>
        <v>0</v>
      </c>
    </row>
    <row r="60" spans="2:112" ht="23.25">
      <c r="B60" s="5"/>
      <c r="C60" s="5"/>
      <c r="D60" s="5"/>
      <c r="E60" s="5"/>
      <c r="F60" s="5"/>
      <c r="G60" s="5"/>
      <c r="H60" s="5"/>
      <c r="I60" s="5"/>
      <c r="J60" s="5"/>
      <c r="K60" s="4"/>
      <c r="L60" s="4"/>
      <c r="M60" s="4"/>
      <c r="N60" s="4"/>
      <c r="O60" s="4">
        <f t="shared" si="38"/>
        <v>0</v>
      </c>
      <c r="P60" s="4">
        <f t="shared" si="39"/>
        <v>0</v>
      </c>
      <c r="Q60" s="4">
        <f t="shared" si="40"/>
        <v>0</v>
      </c>
      <c r="R60" s="4">
        <f t="shared" si="41"/>
        <v>0</v>
      </c>
      <c r="S60" s="4">
        <f t="shared" si="42"/>
        <v>0</v>
      </c>
      <c r="T60" s="5">
        <f t="shared" si="43"/>
        <v>0</v>
      </c>
      <c r="U60" s="5">
        <f t="shared" si="44"/>
        <v>0</v>
      </c>
      <c r="V60" s="5">
        <f t="shared" si="45"/>
        <v>0</v>
      </c>
      <c r="W60" s="5">
        <f t="shared" si="46"/>
        <v>0</v>
      </c>
      <c r="X60" s="5">
        <f>SUM(Tabella12058111931[[#This Row],[Quadrimestre nov22-feb23]:[Quadrimestre lug25-ott25]])</f>
        <v>0</v>
      </c>
      <c r="BT60" s="72"/>
      <c r="BU60" s="71" t="s">
        <v>245</v>
      </c>
      <c r="BV60" s="72" t="s">
        <v>246</v>
      </c>
      <c r="BW60" s="71" t="s">
        <v>234</v>
      </c>
      <c r="BX60" s="71"/>
      <c r="BY60" s="53"/>
      <c r="BZ60" s="51"/>
      <c r="CA60" s="51"/>
      <c r="CB60" s="51"/>
      <c r="CC60" s="51" t="s">
        <v>121</v>
      </c>
      <c r="CD60" s="51" t="s">
        <v>121</v>
      </c>
      <c r="CE60" s="51" t="s">
        <v>121</v>
      </c>
      <c r="CF60" s="51" t="s">
        <v>121</v>
      </c>
      <c r="CG60" s="51" t="s">
        <v>121</v>
      </c>
      <c r="CH60" s="51" t="s">
        <v>121</v>
      </c>
      <c r="CI60" s="51" t="s">
        <v>121</v>
      </c>
      <c r="CJ60" s="51" t="s">
        <v>121</v>
      </c>
      <c r="CK60" s="51" t="s">
        <v>121</v>
      </c>
      <c r="CL60" s="51" t="s">
        <v>121</v>
      </c>
      <c r="CM60" s="51" t="s">
        <v>121</v>
      </c>
      <c r="CN60" s="51" t="s">
        <v>121</v>
      </c>
      <c r="CO60" s="51"/>
      <c r="CP60" s="51"/>
      <c r="CQ60" s="51"/>
      <c r="CR60" s="65"/>
      <c r="CS60" s="52">
        <f t="shared" si="47"/>
        <v>0</v>
      </c>
      <c r="CT60" s="52">
        <f t="shared" si="48"/>
        <v>0</v>
      </c>
      <c r="CU60" s="52">
        <f t="shared" si="49"/>
        <v>0</v>
      </c>
      <c r="CV60" s="52">
        <f t="shared" si="50"/>
        <v>0</v>
      </c>
      <c r="CW60" s="52">
        <f t="shared" si="51"/>
        <v>0</v>
      </c>
      <c r="CX60" s="52">
        <f t="shared" si="52"/>
        <v>0</v>
      </c>
      <c r="CY60" s="52">
        <f t="shared" si="53"/>
        <v>0</v>
      </c>
      <c r="CZ60" s="52">
        <f t="shared" si="54"/>
        <v>0</v>
      </c>
      <c r="DA60" s="52">
        <f t="shared" si="55"/>
        <v>0</v>
      </c>
      <c r="DB60" s="66">
        <f t="shared" si="30"/>
        <v>0</v>
      </c>
      <c r="DC60" s="56"/>
      <c r="DE60" s="65"/>
      <c r="DF60" s="107">
        <f t="shared" si="57"/>
        <v>0</v>
      </c>
      <c r="DG60" s="65"/>
      <c r="DH60" s="103">
        <f>DF60*GSSI!$B$4</f>
        <v>0</v>
      </c>
    </row>
    <row r="61" spans="2:112" ht="23.25">
      <c r="B61" s="5"/>
      <c r="C61" s="5"/>
      <c r="D61" s="5"/>
      <c r="E61" s="5"/>
      <c r="F61" s="5"/>
      <c r="G61" s="5"/>
      <c r="H61" s="5"/>
      <c r="I61" s="5"/>
      <c r="J61" s="5"/>
      <c r="K61" s="4"/>
      <c r="L61" s="4"/>
      <c r="M61" s="4"/>
      <c r="N61" s="4"/>
      <c r="O61" s="4">
        <f t="shared" si="38"/>
        <v>0</v>
      </c>
      <c r="P61" s="4">
        <f t="shared" si="39"/>
        <v>0</v>
      </c>
      <c r="Q61" s="4">
        <f t="shared" si="40"/>
        <v>0</v>
      </c>
      <c r="R61" s="4">
        <f t="shared" si="41"/>
        <v>0</v>
      </c>
      <c r="S61" s="4">
        <f t="shared" si="42"/>
        <v>0</v>
      </c>
      <c r="T61" s="5">
        <f t="shared" si="43"/>
        <v>0</v>
      </c>
      <c r="U61" s="5">
        <f t="shared" si="44"/>
        <v>0</v>
      </c>
      <c r="V61" s="5">
        <f t="shared" si="45"/>
        <v>0</v>
      </c>
      <c r="W61" s="5">
        <f t="shared" si="46"/>
        <v>0</v>
      </c>
      <c r="X61" s="5">
        <f>SUM(Tabella12058111931[[#This Row],[Quadrimestre nov22-feb23]:[Quadrimestre lug25-ott25]])</f>
        <v>0</v>
      </c>
      <c r="BT61" s="72"/>
      <c r="BU61" s="71" t="s">
        <v>247</v>
      </c>
      <c r="BV61" s="72" t="s">
        <v>248</v>
      </c>
      <c r="BW61" s="71" t="s">
        <v>234</v>
      </c>
      <c r="BX61" s="71"/>
      <c r="BY61" s="53"/>
      <c r="BZ61" s="51"/>
      <c r="CA61" s="51"/>
      <c r="CB61" s="51"/>
      <c r="CC61" s="51" t="s">
        <v>121</v>
      </c>
      <c r="CD61" s="51" t="s">
        <v>121</v>
      </c>
      <c r="CE61" s="51" t="s">
        <v>121</v>
      </c>
      <c r="CF61" s="51" t="s">
        <v>121</v>
      </c>
      <c r="CG61" s="51" t="s">
        <v>121</v>
      </c>
      <c r="CH61" s="51" t="s">
        <v>121</v>
      </c>
      <c r="CI61" s="51" t="s">
        <v>121</v>
      </c>
      <c r="CJ61" s="51" t="s">
        <v>121</v>
      </c>
      <c r="CK61" s="51" t="s">
        <v>121</v>
      </c>
      <c r="CL61" s="51" t="s">
        <v>121</v>
      </c>
      <c r="CM61" s="51" t="s">
        <v>121</v>
      </c>
      <c r="CN61" s="51" t="s">
        <v>121</v>
      </c>
      <c r="CO61" s="51"/>
      <c r="CP61" s="51"/>
      <c r="CQ61" s="51"/>
      <c r="CR61" s="65"/>
      <c r="CS61" s="52">
        <f t="shared" si="47"/>
        <v>0</v>
      </c>
      <c r="CT61" s="52">
        <f t="shared" si="48"/>
        <v>0</v>
      </c>
      <c r="CU61" s="52">
        <f t="shared" si="49"/>
        <v>0</v>
      </c>
      <c r="CV61" s="52">
        <f t="shared" si="50"/>
        <v>0</v>
      </c>
      <c r="CW61" s="52">
        <f t="shared" si="51"/>
        <v>0</v>
      </c>
      <c r="CX61" s="52">
        <f t="shared" si="52"/>
        <v>0</v>
      </c>
      <c r="CY61" s="52">
        <f t="shared" si="53"/>
        <v>0</v>
      </c>
      <c r="CZ61" s="52">
        <f t="shared" si="54"/>
        <v>0</v>
      </c>
      <c r="DA61" s="52">
        <f t="shared" si="55"/>
        <v>0</v>
      </c>
      <c r="DB61" s="66">
        <f t="shared" si="30"/>
        <v>0</v>
      </c>
      <c r="DC61" s="56"/>
      <c r="DE61" s="65"/>
      <c r="DF61" s="107">
        <f t="shared" si="57"/>
        <v>0</v>
      </c>
      <c r="DG61" s="65"/>
      <c r="DH61" s="103">
        <f>DF61*GSSI!$B$4</f>
        <v>0</v>
      </c>
    </row>
    <row r="62" spans="2:112" ht="23.25">
      <c r="B62" s="5"/>
      <c r="C62" s="5"/>
      <c r="D62" s="5"/>
      <c r="E62" s="5"/>
      <c r="F62" s="5"/>
      <c r="G62" s="5"/>
      <c r="H62" s="5"/>
      <c r="I62" s="5"/>
      <c r="J62" s="5"/>
      <c r="K62" s="4"/>
      <c r="L62" s="4"/>
      <c r="M62" s="4"/>
      <c r="N62" s="4"/>
      <c r="O62" s="4">
        <f t="shared" si="38"/>
        <v>0</v>
      </c>
      <c r="P62" s="4">
        <f t="shared" si="39"/>
        <v>0</v>
      </c>
      <c r="Q62" s="4">
        <f t="shared" si="40"/>
        <v>0</v>
      </c>
      <c r="R62" s="4">
        <f t="shared" si="41"/>
        <v>0</v>
      </c>
      <c r="S62" s="4">
        <f t="shared" si="42"/>
        <v>0</v>
      </c>
      <c r="T62" s="5">
        <f t="shared" si="43"/>
        <v>0</v>
      </c>
      <c r="U62" s="5">
        <f t="shared" si="44"/>
        <v>0</v>
      </c>
      <c r="V62" s="5">
        <f t="shared" si="45"/>
        <v>0</v>
      </c>
      <c r="W62" s="5">
        <f t="shared" si="46"/>
        <v>0</v>
      </c>
      <c r="X62" s="5">
        <f>SUM(Tabella12058111931[[#This Row],[Quadrimestre nov22-feb23]:[Quadrimestre lug25-ott25]])</f>
        <v>0</v>
      </c>
      <c r="BT62" s="72"/>
      <c r="BU62" s="69" t="s">
        <v>249</v>
      </c>
      <c r="BV62" s="70"/>
      <c r="BW62" s="71" t="s">
        <v>234</v>
      </c>
      <c r="BX62" s="73"/>
      <c r="BY62" s="53"/>
      <c r="BZ62" s="51"/>
      <c r="CA62" s="51"/>
      <c r="CB62" s="51"/>
      <c r="CC62" s="51"/>
      <c r="CD62" s="51"/>
      <c r="CE62" s="51"/>
      <c r="CF62" s="52"/>
      <c r="CG62" s="52"/>
      <c r="CH62" s="52"/>
      <c r="CI62" s="51"/>
      <c r="CJ62" s="51"/>
      <c r="CK62" s="51"/>
      <c r="CL62" s="51"/>
      <c r="CM62" s="51"/>
      <c r="CN62" s="51"/>
      <c r="CO62" s="51"/>
      <c r="CP62" s="51"/>
      <c r="CQ62" s="51"/>
      <c r="CR62" s="65"/>
      <c r="CS62" s="52">
        <f t="shared" si="47"/>
        <v>0</v>
      </c>
      <c r="CT62" s="52">
        <f t="shared" si="48"/>
        <v>0</v>
      </c>
      <c r="CU62" s="52">
        <f t="shared" si="49"/>
        <v>0</v>
      </c>
      <c r="CV62" s="52">
        <f t="shared" si="50"/>
        <v>0</v>
      </c>
      <c r="CW62" s="52">
        <f t="shared" si="51"/>
        <v>0</v>
      </c>
      <c r="CX62" s="52">
        <f t="shared" si="52"/>
        <v>0</v>
      </c>
      <c r="CY62" s="52">
        <f t="shared" si="53"/>
        <v>0</v>
      </c>
      <c r="CZ62" s="52">
        <f t="shared" si="54"/>
        <v>0</v>
      </c>
      <c r="DA62" s="52">
        <f t="shared" si="55"/>
        <v>0</v>
      </c>
      <c r="DB62" s="66">
        <f t="shared" si="30"/>
        <v>0</v>
      </c>
      <c r="DC62" s="56"/>
      <c r="DE62" s="65"/>
      <c r="DF62" s="107">
        <f t="shared" si="57"/>
        <v>0</v>
      </c>
      <c r="DG62" s="65"/>
      <c r="DH62" s="103">
        <f>DF62*GSSI!$B$4</f>
        <v>0</v>
      </c>
    </row>
    <row r="63" spans="2:112" ht="23.25">
      <c r="B63" s="5"/>
      <c r="C63" s="5"/>
      <c r="D63" s="5"/>
      <c r="E63" s="5"/>
      <c r="F63" s="5"/>
      <c r="G63" s="5"/>
      <c r="H63" s="5"/>
      <c r="I63" s="5"/>
      <c r="J63" s="5"/>
      <c r="K63" s="4"/>
      <c r="L63" s="4"/>
      <c r="M63" s="4"/>
      <c r="N63" s="4"/>
      <c r="O63" s="4">
        <f t="shared" si="38"/>
        <v>0</v>
      </c>
      <c r="P63" s="4">
        <f t="shared" si="39"/>
        <v>0</v>
      </c>
      <c r="Q63" s="4">
        <f t="shared" si="40"/>
        <v>0</v>
      </c>
      <c r="R63" s="4">
        <f t="shared" si="41"/>
        <v>0</v>
      </c>
      <c r="S63" s="4">
        <f t="shared" si="42"/>
        <v>0</v>
      </c>
      <c r="T63" s="5">
        <f t="shared" si="43"/>
        <v>0</v>
      </c>
      <c r="U63" s="5">
        <f t="shared" si="44"/>
        <v>0</v>
      </c>
      <c r="V63" s="5">
        <f t="shared" si="45"/>
        <v>0</v>
      </c>
      <c r="W63" s="5">
        <f t="shared" si="46"/>
        <v>0</v>
      </c>
      <c r="X63" s="5">
        <f>SUM(Tabella12058111931[[#This Row],[Quadrimestre nov22-feb23]:[Quadrimestre lug25-ott25]])</f>
        <v>0</v>
      </c>
      <c r="BT63" s="72"/>
      <c r="BU63" s="71" t="s">
        <v>250</v>
      </c>
      <c r="BV63" s="68" t="s">
        <v>251</v>
      </c>
      <c r="BW63" s="71" t="s">
        <v>234</v>
      </c>
      <c r="BX63" s="71"/>
      <c r="BY63" s="53"/>
      <c r="BZ63" s="51"/>
      <c r="CA63" s="51"/>
      <c r="CB63" s="51"/>
      <c r="CC63" s="51" t="s">
        <v>121</v>
      </c>
      <c r="CD63" s="51" t="s">
        <v>121</v>
      </c>
      <c r="CE63" s="51" t="s">
        <v>121</v>
      </c>
      <c r="CF63" s="51" t="s">
        <v>121</v>
      </c>
      <c r="CG63" s="51" t="s">
        <v>121</v>
      </c>
      <c r="CH63" s="51" t="s">
        <v>121</v>
      </c>
      <c r="CI63" s="51" t="s">
        <v>121</v>
      </c>
      <c r="CJ63" s="51" t="s">
        <v>121</v>
      </c>
      <c r="CK63" s="51" t="s">
        <v>121</v>
      </c>
      <c r="CL63" s="51"/>
      <c r="CM63" s="51"/>
      <c r="CN63" s="51"/>
      <c r="CO63" s="51"/>
      <c r="CP63" s="51"/>
      <c r="CQ63" s="51"/>
      <c r="CR63" s="65"/>
      <c r="CS63" s="52">
        <f t="shared" si="47"/>
        <v>0</v>
      </c>
      <c r="CT63" s="52">
        <f t="shared" si="48"/>
        <v>0</v>
      </c>
      <c r="CU63" s="52">
        <f t="shared" si="49"/>
        <v>0</v>
      </c>
      <c r="CV63" s="52">
        <f t="shared" si="50"/>
        <v>0</v>
      </c>
      <c r="CW63" s="52">
        <f t="shared" si="51"/>
        <v>0</v>
      </c>
      <c r="CX63" s="52">
        <f t="shared" si="52"/>
        <v>0</v>
      </c>
      <c r="CY63" s="52">
        <f t="shared" si="53"/>
        <v>0</v>
      </c>
      <c r="CZ63" s="52">
        <f t="shared" si="54"/>
        <v>0</v>
      </c>
      <c r="DA63" s="52">
        <f t="shared" si="55"/>
        <v>0</v>
      </c>
      <c r="DB63" s="66">
        <f t="shared" si="30"/>
        <v>0</v>
      </c>
      <c r="DC63" s="56"/>
      <c r="DE63" s="65"/>
      <c r="DF63" s="107">
        <f t="shared" si="57"/>
        <v>0</v>
      </c>
      <c r="DG63" s="65"/>
      <c r="DH63" s="103">
        <f>DF63*GSSI!$B$4</f>
        <v>0</v>
      </c>
    </row>
    <row r="64" spans="2:112" ht="23.25">
      <c r="B64" s="5"/>
      <c r="C64" s="5"/>
      <c r="D64" s="5"/>
      <c r="E64" s="5"/>
      <c r="F64" s="5"/>
      <c r="G64" s="5"/>
      <c r="H64" s="5"/>
      <c r="I64" s="5"/>
      <c r="J64" s="5"/>
      <c r="K64" s="4"/>
      <c r="L64" s="4"/>
      <c r="M64" s="4"/>
      <c r="N64" s="4"/>
      <c r="O64" s="4">
        <f t="shared" si="38"/>
        <v>0</v>
      </c>
      <c r="P64" s="4">
        <f t="shared" si="39"/>
        <v>0</v>
      </c>
      <c r="Q64" s="4">
        <f t="shared" si="40"/>
        <v>0</v>
      </c>
      <c r="R64" s="4">
        <f t="shared" si="41"/>
        <v>0</v>
      </c>
      <c r="S64" s="4">
        <f t="shared" si="42"/>
        <v>0</v>
      </c>
      <c r="T64" s="5">
        <f t="shared" si="43"/>
        <v>0</v>
      </c>
      <c r="U64" s="5">
        <f t="shared" si="44"/>
        <v>0</v>
      </c>
      <c r="V64" s="5">
        <f t="shared" si="45"/>
        <v>0</v>
      </c>
      <c r="W64" s="5">
        <f t="shared" si="46"/>
        <v>0</v>
      </c>
      <c r="X64" s="5">
        <f>SUM(Tabella12058111931[[#This Row],[Quadrimestre nov22-feb23]:[Quadrimestre lug25-ott25]])</f>
        <v>0</v>
      </c>
      <c r="BT64" s="72"/>
      <c r="BU64" s="71" t="s">
        <v>252</v>
      </c>
      <c r="BV64" s="68" t="s">
        <v>253</v>
      </c>
      <c r="BW64" s="71" t="s">
        <v>234</v>
      </c>
      <c r="BX64" s="71"/>
      <c r="BY64" s="53"/>
      <c r="BZ64" s="51"/>
      <c r="CA64" s="51"/>
      <c r="CB64" s="51"/>
      <c r="CC64" s="51" t="s">
        <v>121</v>
      </c>
      <c r="CD64" s="51" t="s">
        <v>121</v>
      </c>
      <c r="CE64" s="51" t="s">
        <v>121</v>
      </c>
      <c r="CF64" s="51" t="s">
        <v>121</v>
      </c>
      <c r="CG64" s="51" t="s">
        <v>121</v>
      </c>
      <c r="CH64" s="51" t="s">
        <v>121</v>
      </c>
      <c r="CI64" s="51" t="s">
        <v>121</v>
      </c>
      <c r="CJ64" s="51" t="s">
        <v>121</v>
      </c>
      <c r="CK64" s="51" t="s">
        <v>121</v>
      </c>
      <c r="CL64" s="51"/>
      <c r="CM64" s="51"/>
      <c r="CN64" s="51"/>
      <c r="CO64" s="51"/>
      <c r="CP64" s="51"/>
      <c r="CQ64" s="51"/>
      <c r="CR64" s="65"/>
      <c r="CS64" s="52">
        <f t="shared" si="47"/>
        <v>0</v>
      </c>
      <c r="CT64" s="52">
        <f t="shared" si="48"/>
        <v>0</v>
      </c>
      <c r="CU64" s="52">
        <f t="shared" si="49"/>
        <v>0</v>
      </c>
      <c r="CV64" s="52">
        <f t="shared" si="50"/>
        <v>0</v>
      </c>
      <c r="CW64" s="52">
        <f t="shared" si="51"/>
        <v>0</v>
      </c>
      <c r="CX64" s="52">
        <f t="shared" si="52"/>
        <v>0</v>
      </c>
      <c r="CY64" s="52">
        <f t="shared" si="53"/>
        <v>0</v>
      </c>
      <c r="CZ64" s="52">
        <f t="shared" si="54"/>
        <v>0</v>
      </c>
      <c r="DA64" s="52">
        <f t="shared" si="55"/>
        <v>0</v>
      </c>
      <c r="DB64" s="66">
        <f t="shared" si="30"/>
        <v>0</v>
      </c>
      <c r="DC64" s="56"/>
      <c r="DE64" s="65"/>
      <c r="DF64" s="107">
        <f t="shared" si="57"/>
        <v>0</v>
      </c>
      <c r="DG64" s="65"/>
      <c r="DH64" s="103">
        <f>DF64*GSSI!$B$4</f>
        <v>0</v>
      </c>
    </row>
    <row r="65" spans="2:112" ht="23.25">
      <c r="B65" s="5"/>
      <c r="C65" s="5"/>
      <c r="D65" s="5"/>
      <c r="E65" s="5"/>
      <c r="F65" s="5"/>
      <c r="G65" s="5"/>
      <c r="H65" s="5"/>
      <c r="I65" s="5"/>
      <c r="J65" s="5"/>
      <c r="K65" s="4"/>
      <c r="L65" s="4"/>
      <c r="M65" s="4"/>
      <c r="N65" s="4"/>
      <c r="O65" s="4">
        <f t="shared" si="38"/>
        <v>0</v>
      </c>
      <c r="P65" s="4">
        <f t="shared" si="39"/>
        <v>0</v>
      </c>
      <c r="Q65" s="4">
        <f t="shared" si="40"/>
        <v>0</v>
      </c>
      <c r="R65" s="4">
        <f t="shared" si="41"/>
        <v>0</v>
      </c>
      <c r="S65" s="4">
        <f t="shared" si="42"/>
        <v>0</v>
      </c>
      <c r="T65" s="5">
        <f t="shared" si="43"/>
        <v>0</v>
      </c>
      <c r="U65" s="5">
        <f t="shared" si="44"/>
        <v>0</v>
      </c>
      <c r="V65" s="5">
        <f t="shared" si="45"/>
        <v>0</v>
      </c>
      <c r="W65" s="5">
        <f t="shared" si="46"/>
        <v>0</v>
      </c>
      <c r="X65" s="5">
        <f>SUM(Tabella12058111931[[#This Row],[Quadrimestre nov22-feb23]:[Quadrimestre lug25-ott25]])</f>
        <v>0</v>
      </c>
      <c r="BT65" s="72"/>
      <c r="BU65" s="71" t="s">
        <v>254</v>
      </c>
      <c r="BV65" s="68" t="s">
        <v>157</v>
      </c>
      <c r="BW65" s="71" t="s">
        <v>234</v>
      </c>
      <c r="BX65" s="71"/>
      <c r="BY65" s="53"/>
      <c r="BZ65" s="51"/>
      <c r="CA65" s="51"/>
      <c r="CB65" s="51"/>
      <c r="CC65" s="51" t="s">
        <v>121</v>
      </c>
      <c r="CD65" s="51" t="s">
        <v>121</v>
      </c>
      <c r="CE65" s="51" t="s">
        <v>121</v>
      </c>
      <c r="CF65" s="51" t="s">
        <v>121</v>
      </c>
      <c r="CG65" s="51" t="s">
        <v>121</v>
      </c>
      <c r="CH65" s="51" t="s">
        <v>121</v>
      </c>
      <c r="CI65" s="51" t="s">
        <v>121</v>
      </c>
      <c r="CJ65" s="51" t="s">
        <v>121</v>
      </c>
      <c r="CK65" s="51" t="s">
        <v>121</v>
      </c>
      <c r="CL65" s="51"/>
      <c r="CM65" s="51"/>
      <c r="CN65" s="51"/>
      <c r="CO65" s="51"/>
      <c r="CP65" s="51"/>
      <c r="CQ65" s="51"/>
      <c r="CR65" s="65"/>
      <c r="CS65" s="52">
        <f t="shared" si="47"/>
        <v>0</v>
      </c>
      <c r="CT65" s="52">
        <f t="shared" si="48"/>
        <v>0</v>
      </c>
      <c r="CU65" s="52">
        <f t="shared" si="49"/>
        <v>0</v>
      </c>
      <c r="CV65" s="52">
        <f t="shared" si="50"/>
        <v>0</v>
      </c>
      <c r="CW65" s="52">
        <f t="shared" si="51"/>
        <v>0</v>
      </c>
      <c r="CX65" s="52">
        <f t="shared" si="52"/>
        <v>0</v>
      </c>
      <c r="CY65" s="52">
        <f t="shared" si="53"/>
        <v>0</v>
      </c>
      <c r="CZ65" s="52">
        <f t="shared" si="54"/>
        <v>0</v>
      </c>
      <c r="DA65" s="52">
        <f t="shared" si="55"/>
        <v>0</v>
      </c>
      <c r="DB65" s="66">
        <f t="shared" si="30"/>
        <v>0</v>
      </c>
      <c r="DC65" s="56"/>
      <c r="DE65" s="65"/>
      <c r="DF65" s="107">
        <f t="shared" si="57"/>
        <v>0</v>
      </c>
      <c r="DG65" s="65"/>
      <c r="DH65" s="103">
        <f>DF65*GSSI!$B$4</f>
        <v>0</v>
      </c>
    </row>
    <row r="66" spans="2:112" ht="23.25">
      <c r="B66" s="5"/>
      <c r="C66" s="5"/>
      <c r="D66" s="5"/>
      <c r="E66" s="5"/>
      <c r="F66" s="5"/>
      <c r="G66" s="5"/>
      <c r="H66" s="5"/>
      <c r="I66" s="5"/>
      <c r="J66" s="5"/>
      <c r="K66" s="4"/>
      <c r="L66" s="4"/>
      <c r="M66" s="4"/>
      <c r="N66" s="4"/>
      <c r="O66" s="4">
        <f t="shared" si="38"/>
        <v>0</v>
      </c>
      <c r="P66" s="4">
        <f t="shared" si="39"/>
        <v>0</v>
      </c>
      <c r="Q66" s="4">
        <f t="shared" si="40"/>
        <v>0</v>
      </c>
      <c r="R66" s="4">
        <f t="shared" si="41"/>
        <v>0</v>
      </c>
      <c r="S66" s="4">
        <f t="shared" si="42"/>
        <v>0</v>
      </c>
      <c r="T66" s="5">
        <f t="shared" si="43"/>
        <v>0</v>
      </c>
      <c r="U66" s="5">
        <f t="shared" si="44"/>
        <v>0</v>
      </c>
      <c r="V66" s="5">
        <f t="shared" si="45"/>
        <v>0</v>
      </c>
      <c r="W66" s="5">
        <f t="shared" si="46"/>
        <v>0</v>
      </c>
      <c r="X66" s="5">
        <f>SUM(Tabella12058111931[[#This Row],[Quadrimestre nov22-feb23]:[Quadrimestre lug25-ott25]])</f>
        <v>0</v>
      </c>
      <c r="BT66" s="72"/>
      <c r="BU66" s="71" t="s">
        <v>255</v>
      </c>
      <c r="BV66" s="68" t="s">
        <v>256</v>
      </c>
      <c r="BW66" s="71" t="s">
        <v>234</v>
      </c>
      <c r="BX66" s="71"/>
      <c r="BY66" s="53"/>
      <c r="BZ66" s="51"/>
      <c r="CA66" s="51"/>
      <c r="CB66" s="51"/>
      <c r="CC66" s="51" t="s">
        <v>121</v>
      </c>
      <c r="CD66" s="51" t="s">
        <v>121</v>
      </c>
      <c r="CE66" s="51" t="s">
        <v>121</v>
      </c>
      <c r="CF66" s="51" t="s">
        <v>121</v>
      </c>
      <c r="CG66" s="51" t="s">
        <v>121</v>
      </c>
      <c r="CH66" s="51" t="s">
        <v>121</v>
      </c>
      <c r="CI66" s="51" t="s">
        <v>121</v>
      </c>
      <c r="CJ66" s="51" t="s">
        <v>121</v>
      </c>
      <c r="CK66" s="51" t="s">
        <v>121</v>
      </c>
      <c r="CL66" s="51"/>
      <c r="CM66" s="51"/>
      <c r="CN66" s="51"/>
      <c r="CO66" s="51"/>
      <c r="CP66" s="51"/>
      <c r="CQ66" s="51"/>
      <c r="CR66" s="65"/>
      <c r="CS66" s="52">
        <f t="shared" si="47"/>
        <v>0</v>
      </c>
      <c r="CT66" s="52">
        <f t="shared" si="48"/>
        <v>0</v>
      </c>
      <c r="CU66" s="52">
        <f t="shared" si="49"/>
        <v>0</v>
      </c>
      <c r="CV66" s="52">
        <f t="shared" si="50"/>
        <v>0</v>
      </c>
      <c r="CW66" s="52">
        <f t="shared" si="51"/>
        <v>0</v>
      </c>
      <c r="CX66" s="52">
        <f t="shared" si="52"/>
        <v>0</v>
      </c>
      <c r="CY66" s="52">
        <f t="shared" si="53"/>
        <v>0</v>
      </c>
      <c r="CZ66" s="52">
        <f t="shared" si="54"/>
        <v>0</v>
      </c>
      <c r="DA66" s="52">
        <f t="shared" si="55"/>
        <v>0</v>
      </c>
      <c r="DB66" s="66">
        <f t="shared" si="30"/>
        <v>0</v>
      </c>
      <c r="DC66" s="56"/>
      <c r="DE66" s="65"/>
      <c r="DF66" s="107">
        <f t="shared" si="57"/>
        <v>0</v>
      </c>
      <c r="DG66" s="65"/>
      <c r="DH66" s="103">
        <f>DF66*GSSI!$B$4</f>
        <v>0</v>
      </c>
    </row>
    <row r="67" spans="2:112" ht="23.25">
      <c r="B67" s="5"/>
      <c r="C67" s="5"/>
      <c r="D67" s="5"/>
      <c r="E67" s="5"/>
      <c r="F67" s="5"/>
      <c r="G67" s="5"/>
      <c r="H67" s="5"/>
      <c r="I67" s="5"/>
      <c r="J67" s="5"/>
      <c r="K67" s="4"/>
      <c r="L67" s="4"/>
      <c r="M67" s="4"/>
      <c r="N67" s="4"/>
      <c r="O67" s="4">
        <f t="shared" si="38"/>
        <v>0</v>
      </c>
      <c r="P67" s="4">
        <f t="shared" si="39"/>
        <v>0</v>
      </c>
      <c r="Q67" s="4">
        <f t="shared" si="40"/>
        <v>0</v>
      </c>
      <c r="R67" s="4">
        <f t="shared" si="41"/>
        <v>0</v>
      </c>
      <c r="S67" s="4">
        <f t="shared" si="42"/>
        <v>0</v>
      </c>
      <c r="T67" s="5">
        <f t="shared" si="43"/>
        <v>0</v>
      </c>
      <c r="U67" s="5">
        <f t="shared" si="44"/>
        <v>0</v>
      </c>
      <c r="V67" s="5">
        <f t="shared" si="45"/>
        <v>0</v>
      </c>
      <c r="W67" s="5">
        <f t="shared" si="46"/>
        <v>0</v>
      </c>
      <c r="X67" s="5">
        <f>SUM(Tabella12058111931[[#This Row],[Quadrimestre nov22-feb23]:[Quadrimestre lug25-ott25]])</f>
        <v>0</v>
      </c>
      <c r="BT67" s="72"/>
      <c r="BU67" s="71" t="s">
        <v>257</v>
      </c>
      <c r="BV67" s="77" t="s">
        <v>258</v>
      </c>
      <c r="BW67" s="71" t="s">
        <v>234</v>
      </c>
      <c r="BX67" s="71"/>
      <c r="BY67" s="53"/>
      <c r="BZ67" s="51"/>
      <c r="CA67" s="51"/>
      <c r="CB67" s="51"/>
      <c r="CC67" s="51" t="s">
        <v>121</v>
      </c>
      <c r="CD67" s="51" t="s">
        <v>121</v>
      </c>
      <c r="CE67" s="51" t="s">
        <v>121</v>
      </c>
      <c r="CF67" s="51" t="s">
        <v>121</v>
      </c>
      <c r="CG67" s="51" t="s">
        <v>121</v>
      </c>
      <c r="CH67" s="51" t="s">
        <v>121</v>
      </c>
      <c r="CI67" s="51" t="s">
        <v>121</v>
      </c>
      <c r="CJ67" s="51" t="s">
        <v>121</v>
      </c>
      <c r="CK67" s="51" t="s">
        <v>121</v>
      </c>
      <c r="CL67" s="51"/>
      <c r="CM67" s="51"/>
      <c r="CN67" s="51"/>
      <c r="CO67" s="51"/>
      <c r="CP67" s="51"/>
      <c r="CQ67" s="51"/>
      <c r="CR67" s="65"/>
      <c r="CS67" s="52">
        <f t="shared" si="47"/>
        <v>0</v>
      </c>
      <c r="CT67" s="52">
        <f t="shared" si="48"/>
        <v>0</v>
      </c>
      <c r="CU67" s="52">
        <f t="shared" si="49"/>
        <v>0</v>
      </c>
      <c r="CV67" s="52">
        <f t="shared" si="50"/>
        <v>0</v>
      </c>
      <c r="CW67" s="52">
        <f t="shared" si="51"/>
        <v>0</v>
      </c>
      <c r="CX67" s="52">
        <f t="shared" si="52"/>
        <v>0</v>
      </c>
      <c r="CY67" s="52">
        <f t="shared" si="53"/>
        <v>0</v>
      </c>
      <c r="CZ67" s="52">
        <f t="shared" si="54"/>
        <v>0</v>
      </c>
      <c r="DA67" s="52">
        <f t="shared" si="55"/>
        <v>0</v>
      </c>
      <c r="DB67" s="66">
        <f t="shared" si="30"/>
        <v>0</v>
      </c>
      <c r="DC67" s="56"/>
      <c r="DE67" s="65"/>
      <c r="DF67" s="107">
        <f t="shared" si="57"/>
        <v>0</v>
      </c>
      <c r="DG67" s="65"/>
      <c r="DH67" s="103">
        <f>DF67*GSSI!$B$4</f>
        <v>0</v>
      </c>
    </row>
    <row r="68" spans="2:112" ht="23.25">
      <c r="B68" s="5"/>
      <c r="C68" s="5"/>
      <c r="D68" s="5"/>
      <c r="E68" s="5"/>
      <c r="F68" s="5"/>
      <c r="G68" s="5"/>
      <c r="H68" s="5"/>
      <c r="I68" s="5"/>
      <c r="J68" s="5"/>
      <c r="K68" s="4"/>
      <c r="L68" s="4"/>
      <c r="M68" s="4"/>
      <c r="N68" s="4"/>
      <c r="O68" s="4">
        <f t="shared" ref="O68:O103" si="58">_xlfn.SWITCH($D$4:$D$800,$Z$4,F68*$AA$4,$Z$5,F68*$AA$5,$Z$6,F68*$AA$6,$Z$7,F68*$AA$7,$Z$8,F68*$AA$8,$Z$9,F68*$AA$9,$Z$10,F68*$AA$10,$Z$11,F68*$AA$11,$Z$12,F68*$AA$12,$Z$13,F68*$AA$13,$Z$14,F68*$AA$14,$Z$15,F68*$AA$15,$Z$16,F68*$AA$16,$Z$17,F68*$AA$17,$Z$18,F68*$AA$18,$Z$19,F68*$AA$19,$Z$20,F68*$AA$20,$Z$21,F68*$AA$21,$Z$22,F68*$AA$22,$Z$23,F68*$AA$23,$Z$24,F68*$AA$24,$Z$25,F68*$AA$25,$Z$26,F68*$AA$26,$Z$27,F68*$AA$27,$Z$28,F68*$AA$28,$Z$29,F68*$AA$29,$Z$30,F68*$AA$30,$Z$31,F68*$AA$31,$Z$32,F68*$AA$32,$Z$33,F68*$AA$33,$Z$34,F68*$AA$34,$Z$35,F68*$AA$35,$Z$36,F68*$AA$36,$Z$37,F68*$AA$37,$Z$38,F68*$AA$38,$Z$39,F68*$AA$39,$Z$40,F68*$AA$40,$Z$41,F68*$AA$41,$Z$42,F68*$AA$42,$Z$43,F68*$AA$43,$Z$44,F68*$AA$44,$Z$45,F68*$AA$45,$Z$46,F68*$AA$46,$Z$47,F68*$AA$47,$Z$48,F68*$AA$48,$Z$49,F68*$AA$49,$Z$50,F68*$AA$50,$Z$51,F68*$AA$51,)</f>
        <v>0</v>
      </c>
      <c r="P68" s="4">
        <f t="shared" ref="P68:P103" si="59">_xlfn.SWITCH($D$4:$D$800,$Z$4,G68*$AB$4,$Z$5,G68*$AB$5,$Z$6,G68*$AB$6,$Z$7,G68*$AB$7,$Z$8,G68*$AB$8,$Z$9,G68*$AB$9,$Z$10,G68*$AB$10,$Z$11,G68*$AB$11,$Z$12,G68*$AB$12,$Z$13,G68*$AB$13,$Z$14,G68*$AB$14,$Z$15,G68*$AB$15,$Z$16,G68*$AB$16,$Z$17,G68*$AB$17,$Z$18,G68*$AB$18,$Z$19,G68*$AB$19,$Z$20,G68*$AB$20,$Z$21,G68*$AB$21,$Z$22,G68*$AB$22,$Z$23,G68*$AB$23,$Z$24,G68*$AB$24,$Z$25,G68*$AB$25,$Z$26,G68*$AB$26,$Z$27,G68*$AB$27,$Z$28,G68*$AB$28,$Z$29,G68*$AB$29,$Z$30,G68*$AB$30,$Z$31,G68*$AB$31,$Z$32,G68*$AB$32,$Z$33,G68*$AB$33,$Z$34,G68*$AB$34,$Z$35,G68*$AB$35,$Z$36,G68*$AB$36,$Z$37,G68*$AB$37,$Z$38,G68*$AB$38,$Z$39,G68*$AB$39,$Z$40,G68*$AB$40,$Z$41,G68*$AB$41,$Z$42,G68*$AB$42,$Z$43,G68*$AB$43,$Z$44,G68*$AB$44,$Z$45,G68*$AB$45,$Z$46,G68*$AB$46,$Z$47,G68*$AB$47,$Z$48,G68*$AB$48,$Z$49,G68*$AB$49,$Z$50,G68*$AB$50,$Z$51,G68*$AB$51,)</f>
        <v>0</v>
      </c>
      <c r="Q68" s="4">
        <f t="shared" ref="Q68:Q103" si="60">_xlfn.SWITCH($D$4:$D$800,$Z$4,H68*$AC$4,$Z$5,H68*$AC$5,$Z$6,H68*$AC$6,$Z$7,H68*$AC$7,$Z$8,H68*$AC$8,$Z$9,H68*$AC$9,$Z$10,H68*$AC$10,$Z$11,H68*$AC$11,$Z$12,H68*$AC$12,$Z$13,H68*$AC$13,$Z$14,H68*$AC$14,$Z$15,H68*$AC$15,$Z$16,H68*$AC$16,$Z$17,H68*$AC$17,$Z$18,H68*$AC$18,$Z$19,H68*$AC$19,$Z$20,H68*$AC$20,$Z$21,H68*$AC$21,$Z$22,H68*$AC$22,$Z$23,H68*$AC$23,$Z$24,H68*$AC$24,$Z$25,H68*$AC$25,$Z$26,H68*$AC$26,$Z$27,H68*$AC$27,$Z$28,H68*$AC$28,$Z$29,H68*$AC$29,$Z$30,H68*$AC$30,$Z$31,H68*$AC$31,$Z$32,H68*$AC$32,$Z$33,H68*$AC$33,$Z$34,H68*$AC$34,$Z$35,H68*$AC$35,$Z$36,H68*$AC$36,$Z$37,H68*$AC$37,$Z$38,H68*$AC$38,$Z$39,H68*$AC$39,$Z$40,H68*$AC$40,$Z$41,H68*$AC$41,$Z$42,H68*$AC$42,$Z$43,H68*$AC$43,$Z$44,H68*$AC$44,$Z$45,H68*$AC$45,$Z$46,H68*$AC$46,$Z$47,H68*$AC$47,$Z$48,H68*$AC$48,$Z$49,H68*$AC$49,$Z$50,H68*$AC$50,$Z$51,H68*$AC$51)</f>
        <v>0</v>
      </c>
      <c r="R68" s="4">
        <f t="shared" ref="R68:R103" si="61">_xlfn.SWITCH($D$4:$D$800,$Z$4,I68*$AD$4,$Z$5,I68*$AD$5,$Z$6,I68*$AD$6,$Z$7,I68*$AD$7,$Z$8,I68*$AD$8,$Z$9,I68*$AD$9,$Z$10,I68*$AD$10,$Z$11,I68*$AD$11,$Z$12,I68*$AD$12,$Z$13,I68*$AD$13,$Z$14,I68*$AD$14,$Z$15,I68*$AD$15,$Z$16,I68*$AD$16,$Z$17,I68*$AD$17,$Z$18,I68*$AD$18,$Z$19,I68*$AD$19,$Z$20,I68*$AD$20,$Z$21,I68*$AD$21,$Z$22,I68*$AD$22,$Z$23,I68*$AD$23,$Z$24,I68*$AD$24,$Z$25,I68*$AD$25,$Z$26,I68*$AD$26,$Z$27,I68*$AD$27,$Z$28,I68*$AD$28,$Z$29,I68*$AD$29,$Z$30,I68*$AD$30,$Z$31,I68*$AD$31,$Z$32,I68*$AD$32,$Z$33,I68*$AD$33,$Z$34,I68*$AD$34,$Z$35,I68*$AD$35,$Z$36,I68*$AD$36,$Z$37,I68*$AD$37,$Z$38,I68*$AD$38,$Z$39,I68*$AD$39,$Z$40,I68*$AD$40,$Z$41,I68*$AD$41,$Z$42,I68*$AD$42,$Z$43,I68*$AD$43,$Z$44,I68*$AD$44,$Z$45,I68*$AD$45,$Z$46,I68*$AD$46,$Z$47,I68*$AD$47,$Z$48,I68*$AD$48,$Z$49,I68*$AD$49,$Z$50,I68*$AD$50,$Z$51,I68*$AD$51)</f>
        <v>0</v>
      </c>
      <c r="S68" s="4">
        <f t="shared" ref="S68:S103" si="62">_xlfn.SWITCH($D$4:$D$800,$Z$4,J68*$AE$4,$Z$5,J68*$AE$5,$Z$6,J68*$AE$6,$Z$7,J68*$AE$7,$Z$8,J68*$AE$8,$Z$9,J68*$AE$9,$Z$10,J68*$AE$10,$Z$11,J68*$AE$11,$Z$12,J68*$AE$12,$Z$13,J68*$AE$13,$Z$14,J68*$AE$14,$Z$15,J68*$AE$15,$Z$16,J68*$AE$16,$Z$17,J68*$AE$17,$Z$18,J68*$AE$18,$Z$19,J68*$AE$19,$Z$20,J68*$AE$20,$Z$21,J68*$AE$21,$Z$22,J68*$AE$22,$Z$23,J68*$AE$23,$Z$24,J68*$AE$24,$Z$25,J68*$AE$25,$Z$26,J68*$AE$26,$Z$27,J68*$AE$27,$Z$28,J68*$AE$28,$Z$29,J68*$AE$29,$Z$30,J68*$AE$30,$Z$31,J68*$AE$31,$Z$32,J68*$AE$32,$Z$33,J68*$AE$33,$Z$34,J68*$AE$34,$Z$35,J68*$AE$35,$Z$36,J68*$AE$36,$Z$37,J68*$AE$37,$Z$38,J68*$AE$38,$Z$39,J68*$AE$39,$Z$40,J68*$AE$40,$Z$41,J68*$AE$41,$Z$42,J68*$AE$42,$Z$43,J68*$AE$43,$Z$44,J68*$AE$44,$Z$45,J68*$AE$45,$Z$46,J68*$AE$46,$Z$47,J68*$AE$47,$Z$48,J68*$AE$48,$Z$49,J68*$AE$49,$Z$50,J68*$AE$50,$Z$51,J68*$AE$51)</f>
        <v>0</v>
      </c>
      <c r="T68" s="5">
        <f t="shared" ref="T68:T103" si="63">_xlfn.SWITCH($D$4:$D$800,$Z$4,K68*$AF$4,$Z$5,K68*$AF$5,$Z$6,K68*$AF$6,$Z$7,K68*$AF$7,$Z$8,K68*$AF$8,$Z$9,K68*$AF$9,$Z$10,K68*$AF$10,$Z$11,K68*$AF$11,$Z$12,K68*$AF$12,$Z$13,K68*$AF$13,$Z$14,K68*$AF$14,$Z$15,K68*$AF$15,$Z$16,K68*$AF$16,$Z$17,K68*$AF$17,$Z$18,K68*$AF$18,$Z$19,K68*$AF$19,$Z$20,K68*$AF$20,$Z$21,K68*$AF$21,$Z$22,K68*$AF$22,$Z$23,K68*$AF$23,$Z$24,K68*$AF$24,$Z$25,K68*$AF$25,$Z$26,K68*$AF$26,$Z$27,K68*$AF$27,$Z$28,K68*$AF$28,$Z$29,K68*$AF$29,$Z$30,K68*$AF$30,$Z$31,K68*$AF$31,$Z$32,K68*$AF$32,$Z$33,K68*$AF$33,$Z$34,K68*$AF$34,$Z$35,K68*$AF$35,$Z$36,K68*$AF$36,$Z$37,K68*$AF$37,$Z$38,K68*$AF$38,$Z$39,K68*$AF$39,$Z$40,K68*$AF$40,$Z$41,K68*$AF$41,$Z$42,K68*$AF$42,$Z$43,K68*$AF$43,$Z$44,K68*$AF$44,$Z$45,K68*$AF$45,$Z$46,K68*$AF$46,$Z$47,K68*$AF$47,$Z$48,K68*$AF$48,$Z$49,K68*$AF$49,$Z$50,K68*$AF$50,$Z$51,K68*$AF$51)</f>
        <v>0</v>
      </c>
      <c r="U68" s="5">
        <f t="shared" ref="U68:U103" si="64">_xlfn.SWITCH($D$4:$D$800,$Z$4,L68*$AG$4,$Z$5,L68*$AG$5,$Z$6,L68*$AG$6,$Z$7,L68*$AG$7,$Z$8,L68*$AG$8,$Z$9,L68*$AG$9,$Z$10,L68*$AG$10,$Z$11,L68*$AG$11,$Z$12,L68*$AG$12,$Z$13,L68*$AG$13,$Z$14,L68*$AG$14,$Z$15,L68*$AG$15,$Z$16,L68*$AG$16,$Z$17,L68*$AG$17,$Z$18,L68*$AG$18,$Z$19,L68*$AG$19,$Z$20,L68*$AG$20,$Z$21,L68*$AG$21,$Z$22,L68*$AG$22,$Z$23,L68*$AG$23,$Z$24,L68*$AG$24,$Z$25,L68*$AG$25,$Z$26,L68*$AG$26,$Z$27,L68*$AG$27,$Z$28,L68*$AG$28,$Z$29,L68*$AG$29,$Z$30,L68*$AG$30,$Z$31,L68*$AG$31,$Z$32,L68*$AG$32,$Z$33,L68*$AG$33,$Z$34,L68*$AG$34,$Z$35,L68*$AG$35,$Z$36,L68*$AG$36,$Z$37,L68*$AG$37,$Z$38,L68*$AG$38,$Z$39,L68*$AG$39,$Z$40,L68*$AG$40,$Z$41,L68*$AG$41,$Z$42,L68*$AG$42,$Z$43,L68*$AG$43,$Z$44,L68*$AG$44,$Z$45,L68*$AG$45,$Z$46,L68*$AG$46,$Z$47,L68*$AG$47,$Z$48,L68*$AG$48,$Z$49,L68*$AG$49,$Z$50,L68*$AG$50,$Z$51,L68*$AG$51)</f>
        <v>0</v>
      </c>
      <c r="V68" s="5">
        <f t="shared" ref="V68:V103" si="65">_xlfn.SWITCH($D$4:$D$800,$Z$4,M68*$AH$4,$Z$5,M68*$AH$5,$Z$6,M68*$AH$6,$Z$7,M68*$AH$7,$Z$8,M68*$AH$8,$Z$9,M68*$AH$9,$Z$10,M68*$AH$10,$Z$11,M68*$AH$11,$Z$12,M68*$AH$12,$Z$13,M68*$AH$13,$Z$14,M68*$AH$14,$Z$15,M68*$AH$15,$Z$16,M68*$AH$16,$Z$17,M68*$AH$17,$Z$18,M68*$AH$18,$Z$19,M68*$AH$19,$Z$20,M68*$AH$20,$Z$21,M68*$AH$21,$Z$22,M68*$AH$22,$Z$23,M68*$AH$23,$Z$24,M68*$AH$24,$Z$25,M68*$AH$25,$Z$26,M68*$AH$26,$Z$27,M68*$AH$27,$Z$28,M68*$AH$28,$Z$29,M68*$AH$29,$Z$30,M68*$AH$30,$Z$31,M68*$AH$31,$Z$32,M68*$AH$32,$Z$33,M68*$AH$33,$Z$34,M68*$AH$34,$Z$35,M68*$AH$35,$Z$36,M68*$AH$36,$Z$37,M68*$AH$37,$Z$38,M68*$AH$38,$Z$39,M68*$AH$39,$Z$40,M68*$AH$40,$Z$41,M68*$AH$41,$Z$42,M68*$AH$42,$Z$43,M68*$AH$43,$Z$44,M68*$AH$44,$Z$45,M68*$AH$45,$Z$46,M68*$AH$46,$Z$47,M68*$AH$47,$Z$48,M68*$AH$48,$Z$49,M68*$AH$49,$Z$50,M68*$AH$50,$Z$51,M68*$AH$51)</f>
        <v>0</v>
      </c>
      <c r="W68" s="5">
        <f t="shared" ref="W68:W103" si="66">_xlfn.SWITCH($D$4:$D$800,$Z$4,N68*$AI$4,$Z$5,N68*$AI$5,$Z$6,N68*$AI$6,$Z$7,N68*$AI$7,$Z$8,N68*$AI$8,$Z$9,N68*$AI$9,$Z$10,N68*$AI$10,$Z$11,N68*$AI$11,$Z$12,N68*$AI$12,$Z$13,N68*$AI$13,$Z$14,N68*$AI$14,$Z$15,N68*$AI$15,$Z$16,N68*$AI$16,$Z$17,N68*$AI$17,$Z$18,N68*$AI$18,$Z$19,N68*$AI$19,$Z$20,N68*$AI$20,$Z$21,N68*$AI$21,$Z$22,N68*$AI$22,$Z$23,N68*$AI$23,$Z$24,N68*$AI$24,$Z$25,N68*$AI$25,$Z$26,N68*$AI$26,$Z$27,N68*$AI$27,$Z$28,N68*$AI$28,$Z$29,N68*$AI$29,$Z$30,N68*$AI$30,$Z$31,N68*$AI$31,$Z$32,N68*$AI$32,$Z$33,N68*$AI$33,$Z$34,N68*$AI$34,$Z$35,N68*$AI$35,$Z$36,N68*$AI$36,$Z$37,N68*$AI$37,$Z$38,N68*$AI$38,$Z$39,N68*$AI$39,$Z$40,N68*$AI$40,$Z$41,N68*$AI$41,$Z$42,N68*$AI$42,$Z$43,N68*$AI$43,$Z$44,N68*$AI$44,$Z$45,N68*$AI$45,$Z$46,N68*$AI$46,$Z$47,N68*$AI$47,$Z$48,N68*$AI$48,$Z$49,N68*$AI$49,$Z$50,N68*$AI$50,$Z$51,N68*$AI$51)</f>
        <v>0</v>
      </c>
      <c r="X68" s="5">
        <f>SUM(Tabella12058111931[[#This Row],[Quadrimestre nov22-feb23]:[Quadrimestre lug25-ott25]])</f>
        <v>0</v>
      </c>
      <c r="BT68" s="72"/>
      <c r="BU68" s="71" t="s">
        <v>259</v>
      </c>
      <c r="BV68" s="68" t="s">
        <v>260</v>
      </c>
      <c r="BW68" s="71" t="s">
        <v>234</v>
      </c>
      <c r="BX68" s="71"/>
      <c r="BY68" s="53"/>
      <c r="BZ68" s="51"/>
      <c r="CA68" s="51"/>
      <c r="CB68" s="51"/>
      <c r="CC68" s="51" t="s">
        <v>121</v>
      </c>
      <c r="CD68" s="51" t="s">
        <v>121</v>
      </c>
      <c r="CE68" s="51" t="s">
        <v>121</v>
      </c>
      <c r="CF68" s="51" t="s">
        <v>121</v>
      </c>
      <c r="CG68" s="51" t="s">
        <v>121</v>
      </c>
      <c r="CH68" s="51" t="s">
        <v>121</v>
      </c>
      <c r="CI68" s="51"/>
      <c r="CJ68" s="51"/>
      <c r="CK68" s="51"/>
      <c r="CL68" s="51"/>
      <c r="CM68" s="51"/>
      <c r="CN68" s="51"/>
      <c r="CO68" s="51"/>
      <c r="CP68" s="51"/>
      <c r="CQ68" s="51"/>
      <c r="CR68" s="65"/>
      <c r="CS68" s="52">
        <f t="shared" si="47"/>
        <v>0</v>
      </c>
      <c r="CT68" s="52">
        <f t="shared" si="48"/>
        <v>0</v>
      </c>
      <c r="CU68" s="52">
        <f t="shared" si="49"/>
        <v>0</v>
      </c>
      <c r="CV68" s="52">
        <f t="shared" si="50"/>
        <v>0</v>
      </c>
      <c r="CW68" s="52">
        <f t="shared" si="51"/>
        <v>0</v>
      </c>
      <c r="CX68" s="52">
        <f t="shared" si="52"/>
        <v>0</v>
      </c>
      <c r="CY68" s="52">
        <f t="shared" si="53"/>
        <v>0</v>
      </c>
      <c r="CZ68" s="52">
        <f t="shared" si="54"/>
        <v>0</v>
      </c>
      <c r="DA68" s="52">
        <f t="shared" si="55"/>
        <v>0</v>
      </c>
      <c r="DB68" s="66">
        <f t="shared" si="30"/>
        <v>0</v>
      </c>
      <c r="DC68" s="56"/>
      <c r="DE68" s="65"/>
      <c r="DF68" s="107">
        <f t="shared" si="57"/>
        <v>0</v>
      </c>
      <c r="DG68" s="65"/>
      <c r="DH68" s="103">
        <f>DF68*GSSI!$B$4</f>
        <v>0</v>
      </c>
    </row>
    <row r="69" spans="2:112" ht="23.25">
      <c r="B69" s="5"/>
      <c r="C69" s="5"/>
      <c r="D69" s="5"/>
      <c r="E69" s="5"/>
      <c r="F69" s="5"/>
      <c r="G69" s="5"/>
      <c r="H69" s="5"/>
      <c r="I69" s="5"/>
      <c r="J69" s="5"/>
      <c r="K69" s="4"/>
      <c r="L69" s="4"/>
      <c r="M69" s="4"/>
      <c r="N69" s="4"/>
      <c r="O69" s="4">
        <f t="shared" si="58"/>
        <v>0</v>
      </c>
      <c r="P69" s="4">
        <f t="shared" si="59"/>
        <v>0</v>
      </c>
      <c r="Q69" s="4">
        <f t="shared" si="60"/>
        <v>0</v>
      </c>
      <c r="R69" s="4">
        <f t="shared" si="61"/>
        <v>0</v>
      </c>
      <c r="S69" s="4">
        <f t="shared" si="62"/>
        <v>0</v>
      </c>
      <c r="T69" s="5">
        <f t="shared" si="63"/>
        <v>0</v>
      </c>
      <c r="U69" s="5">
        <f t="shared" si="64"/>
        <v>0</v>
      </c>
      <c r="V69" s="5">
        <f t="shared" si="65"/>
        <v>0</v>
      </c>
      <c r="W69" s="5">
        <f t="shared" si="66"/>
        <v>0</v>
      </c>
      <c r="X69" s="5">
        <f>SUM(Tabella12058111931[[#This Row],[Quadrimestre nov22-feb23]:[Quadrimestre lug25-ott25]])</f>
        <v>0</v>
      </c>
      <c r="BT69" s="72"/>
      <c r="BU69" s="69" t="s">
        <v>261</v>
      </c>
      <c r="BV69" s="52"/>
      <c r="BW69" s="71" t="s">
        <v>234</v>
      </c>
      <c r="BX69" s="69" t="s">
        <v>167</v>
      </c>
      <c r="BY69" s="53"/>
      <c r="BZ69" s="51"/>
      <c r="CA69" s="51"/>
      <c r="CB69" s="51"/>
      <c r="CC69" s="51"/>
      <c r="CD69" s="51"/>
      <c r="CE69" s="51"/>
      <c r="CF69" s="52"/>
      <c r="CG69" s="52"/>
      <c r="CH69" s="52"/>
      <c r="CI69" s="51"/>
      <c r="CJ69" s="51"/>
      <c r="CK69" s="51"/>
      <c r="CL69" s="51"/>
      <c r="CM69" s="51"/>
      <c r="CN69" s="51"/>
      <c r="CO69" s="51"/>
      <c r="CP69" s="51"/>
      <c r="CQ69" s="51"/>
      <c r="CR69" s="65"/>
      <c r="CS69" s="52">
        <f t="shared" si="47"/>
        <v>0</v>
      </c>
      <c r="CT69" s="52">
        <f t="shared" si="48"/>
        <v>0</v>
      </c>
      <c r="CU69" s="52">
        <f t="shared" si="49"/>
        <v>0</v>
      </c>
      <c r="CV69" s="52">
        <f t="shared" si="50"/>
        <v>0</v>
      </c>
      <c r="CW69" s="52">
        <f t="shared" si="51"/>
        <v>0</v>
      </c>
      <c r="CX69" s="52">
        <f t="shared" si="52"/>
        <v>0</v>
      </c>
      <c r="CY69" s="52">
        <f t="shared" si="53"/>
        <v>0</v>
      </c>
      <c r="CZ69" s="52">
        <f t="shared" si="54"/>
        <v>0</v>
      </c>
      <c r="DA69" s="52">
        <f t="shared" si="55"/>
        <v>0</v>
      </c>
      <c r="DB69" s="66">
        <f t="shared" si="30"/>
        <v>0</v>
      </c>
      <c r="DC69" s="56"/>
      <c r="DE69" s="65"/>
      <c r="DF69" s="107">
        <f t="shared" si="57"/>
        <v>0</v>
      </c>
      <c r="DG69" s="65"/>
      <c r="DH69" s="103">
        <f>DF69*GSSI!$B$4</f>
        <v>0</v>
      </c>
    </row>
    <row r="70" spans="2:112" ht="23.25">
      <c r="B70" s="5"/>
      <c r="C70" s="5"/>
      <c r="D70" s="5"/>
      <c r="E70" s="5"/>
      <c r="F70" s="5"/>
      <c r="G70" s="5"/>
      <c r="H70" s="5"/>
      <c r="I70" s="5"/>
      <c r="J70" s="5"/>
      <c r="K70" s="4"/>
      <c r="L70" s="4"/>
      <c r="M70" s="4"/>
      <c r="N70" s="4"/>
      <c r="O70" s="4">
        <f t="shared" si="58"/>
        <v>0</v>
      </c>
      <c r="P70" s="4">
        <f t="shared" si="59"/>
        <v>0</v>
      </c>
      <c r="Q70" s="4">
        <f t="shared" si="60"/>
        <v>0</v>
      </c>
      <c r="R70" s="4">
        <f t="shared" si="61"/>
        <v>0</v>
      </c>
      <c r="S70" s="4">
        <f t="shared" si="62"/>
        <v>0</v>
      </c>
      <c r="T70" s="5">
        <f t="shared" si="63"/>
        <v>0</v>
      </c>
      <c r="U70" s="5">
        <f t="shared" si="64"/>
        <v>0</v>
      </c>
      <c r="V70" s="5">
        <f t="shared" si="65"/>
        <v>0</v>
      </c>
      <c r="W70" s="5">
        <f t="shared" si="66"/>
        <v>0</v>
      </c>
      <c r="X70" s="5">
        <f>SUM(Tabella12058111931[[#This Row],[Quadrimestre nov22-feb23]:[Quadrimestre lug25-ott25]])</f>
        <v>0</v>
      </c>
      <c r="BT70" s="72"/>
      <c r="BU70" s="51" t="s">
        <v>262</v>
      </c>
      <c r="BV70" s="68" t="s">
        <v>263</v>
      </c>
      <c r="BW70" s="71" t="s">
        <v>234</v>
      </c>
      <c r="BX70" s="71"/>
      <c r="BY70" s="53"/>
      <c r="BZ70" s="51"/>
      <c r="CA70" s="51"/>
      <c r="CB70" s="51"/>
      <c r="CC70" s="51"/>
      <c r="CD70" s="51"/>
      <c r="CE70" s="51"/>
      <c r="CF70" s="51" t="s">
        <v>121</v>
      </c>
      <c r="CG70" s="51" t="s">
        <v>121</v>
      </c>
      <c r="CH70" s="51" t="s">
        <v>121</v>
      </c>
      <c r="CI70" s="51" t="s">
        <v>121</v>
      </c>
      <c r="CJ70" s="51" t="s">
        <v>121</v>
      </c>
      <c r="CK70" s="51" t="s">
        <v>121</v>
      </c>
      <c r="CL70" s="51"/>
      <c r="CM70" s="51"/>
      <c r="CN70" s="51"/>
      <c r="CO70" s="51"/>
      <c r="CP70" s="51"/>
      <c r="CQ70" s="51"/>
      <c r="CR70" s="65"/>
      <c r="CS70" s="52">
        <f t="shared" si="47"/>
        <v>0</v>
      </c>
      <c r="CT70" s="52">
        <f t="shared" si="48"/>
        <v>0</v>
      </c>
      <c r="CU70" s="52">
        <f t="shared" si="49"/>
        <v>0</v>
      </c>
      <c r="CV70" s="52">
        <f t="shared" si="50"/>
        <v>0</v>
      </c>
      <c r="CW70" s="52">
        <f t="shared" si="51"/>
        <v>0</v>
      </c>
      <c r="CX70" s="52">
        <f t="shared" si="52"/>
        <v>0</v>
      </c>
      <c r="CY70" s="52">
        <f t="shared" si="53"/>
        <v>0</v>
      </c>
      <c r="CZ70" s="52">
        <f t="shared" si="54"/>
        <v>0</v>
      </c>
      <c r="DA70" s="52">
        <f t="shared" si="55"/>
        <v>0</v>
      </c>
      <c r="DB70" s="66">
        <f t="shared" si="30"/>
        <v>0</v>
      </c>
      <c r="DC70" s="56"/>
      <c r="DD70" s="107"/>
      <c r="DE70" s="65"/>
      <c r="DF70" s="107">
        <f t="shared" si="57"/>
        <v>0</v>
      </c>
      <c r="DG70" s="65"/>
      <c r="DH70" s="103">
        <f>DF70*GSSI!$B$4</f>
        <v>0</v>
      </c>
    </row>
    <row r="71" spans="2:112" ht="23.25">
      <c r="B71" s="5"/>
      <c r="C71" s="5"/>
      <c r="D71" s="5"/>
      <c r="E71" s="5"/>
      <c r="F71" s="5"/>
      <c r="G71" s="5"/>
      <c r="H71" s="5"/>
      <c r="I71" s="5"/>
      <c r="J71" s="5"/>
      <c r="K71" s="4"/>
      <c r="L71" s="4"/>
      <c r="M71" s="4"/>
      <c r="N71" s="4"/>
      <c r="O71" s="4">
        <f t="shared" si="58"/>
        <v>0</v>
      </c>
      <c r="P71" s="4">
        <f t="shared" si="59"/>
        <v>0</v>
      </c>
      <c r="Q71" s="4">
        <f t="shared" si="60"/>
        <v>0</v>
      </c>
      <c r="R71" s="4">
        <f t="shared" si="61"/>
        <v>0</v>
      </c>
      <c r="S71" s="4">
        <f t="shared" si="62"/>
        <v>0</v>
      </c>
      <c r="T71" s="5">
        <f t="shared" si="63"/>
        <v>0</v>
      </c>
      <c r="U71" s="5">
        <f t="shared" si="64"/>
        <v>0</v>
      </c>
      <c r="V71" s="5">
        <f t="shared" si="65"/>
        <v>0</v>
      </c>
      <c r="W71" s="5">
        <f t="shared" si="66"/>
        <v>0</v>
      </c>
      <c r="X71" s="5">
        <f>SUM(Tabella12058111931[[#This Row],[Quadrimestre nov22-feb23]:[Quadrimestre lug25-ott25]])</f>
        <v>0</v>
      </c>
      <c r="BT71" s="72"/>
      <c r="BU71" s="51" t="s">
        <v>264</v>
      </c>
      <c r="BV71" s="68" t="s">
        <v>265</v>
      </c>
      <c r="BW71" s="71" t="s">
        <v>234</v>
      </c>
      <c r="BX71" s="71"/>
      <c r="BY71" s="53"/>
      <c r="BZ71" s="51"/>
      <c r="CA71" s="51"/>
      <c r="CB71" s="51"/>
      <c r="CC71" s="51"/>
      <c r="CD71" s="51"/>
      <c r="CE71" s="51"/>
      <c r="CF71" s="51" t="s">
        <v>121</v>
      </c>
      <c r="CG71" s="51" t="s">
        <v>121</v>
      </c>
      <c r="CH71" s="51" t="s">
        <v>121</v>
      </c>
      <c r="CI71" s="51" t="s">
        <v>121</v>
      </c>
      <c r="CJ71" s="51" t="s">
        <v>121</v>
      </c>
      <c r="CK71" s="51" t="s">
        <v>121</v>
      </c>
      <c r="CL71" s="51"/>
      <c r="CM71" s="51"/>
      <c r="CN71" s="51"/>
      <c r="CO71" s="51"/>
      <c r="CP71" s="51"/>
      <c r="CQ71" s="51"/>
      <c r="CR71" s="65"/>
      <c r="CS71" s="52">
        <f t="shared" si="47"/>
        <v>0</v>
      </c>
      <c r="CT71" s="52">
        <f t="shared" si="48"/>
        <v>0</v>
      </c>
      <c r="CU71" s="52">
        <f t="shared" si="49"/>
        <v>0</v>
      </c>
      <c r="CV71" s="52">
        <f t="shared" si="50"/>
        <v>0</v>
      </c>
      <c r="CW71" s="52">
        <f t="shared" si="51"/>
        <v>0</v>
      </c>
      <c r="CX71" s="52">
        <f t="shared" si="52"/>
        <v>0</v>
      </c>
      <c r="CY71" s="52">
        <f t="shared" si="53"/>
        <v>0</v>
      </c>
      <c r="CZ71" s="52">
        <f t="shared" si="54"/>
        <v>0</v>
      </c>
      <c r="DA71" s="52">
        <f t="shared" si="55"/>
        <v>0</v>
      </c>
      <c r="DB71" s="66">
        <f t="shared" si="30"/>
        <v>0</v>
      </c>
      <c r="DC71" s="56"/>
      <c r="DD71" s="107"/>
      <c r="DE71" s="65"/>
      <c r="DF71" s="107">
        <f t="shared" si="57"/>
        <v>0</v>
      </c>
      <c r="DG71" s="65"/>
      <c r="DH71" s="103">
        <f>DF71*GSSI!$B$4</f>
        <v>0</v>
      </c>
    </row>
    <row r="72" spans="2:112" ht="23.25">
      <c r="B72" s="5"/>
      <c r="C72" s="5"/>
      <c r="D72" s="5"/>
      <c r="E72" s="5"/>
      <c r="F72" s="5"/>
      <c r="G72" s="5"/>
      <c r="H72" s="5"/>
      <c r="I72" s="5"/>
      <c r="J72" s="5"/>
      <c r="K72" s="4"/>
      <c r="L72" s="4"/>
      <c r="M72" s="4"/>
      <c r="N72" s="4"/>
      <c r="O72" s="4">
        <f t="shared" si="58"/>
        <v>0</v>
      </c>
      <c r="P72" s="4">
        <f t="shared" si="59"/>
        <v>0</v>
      </c>
      <c r="Q72" s="4">
        <f t="shared" si="60"/>
        <v>0</v>
      </c>
      <c r="R72" s="4">
        <f t="shared" si="61"/>
        <v>0</v>
      </c>
      <c r="S72" s="4">
        <f t="shared" si="62"/>
        <v>0</v>
      </c>
      <c r="T72" s="5">
        <f t="shared" si="63"/>
        <v>0</v>
      </c>
      <c r="U72" s="5">
        <f t="shared" si="64"/>
        <v>0</v>
      </c>
      <c r="V72" s="5">
        <f t="shared" si="65"/>
        <v>0</v>
      </c>
      <c r="W72" s="5">
        <f t="shared" si="66"/>
        <v>0</v>
      </c>
      <c r="X72" s="5">
        <f>SUM(Tabella12058111931[[#This Row],[Quadrimestre nov22-feb23]:[Quadrimestre lug25-ott25]])</f>
        <v>0</v>
      </c>
      <c r="BT72" s="72"/>
      <c r="BU72" s="51" t="s">
        <v>266</v>
      </c>
      <c r="BV72" s="68" t="s">
        <v>267</v>
      </c>
      <c r="BW72" s="71" t="s">
        <v>234</v>
      </c>
      <c r="BX72" s="71"/>
      <c r="BY72" s="53"/>
      <c r="BZ72" s="51"/>
      <c r="CA72" s="51"/>
      <c r="CB72" s="51"/>
      <c r="CC72" s="51" t="s">
        <v>121</v>
      </c>
      <c r="CD72" s="51" t="s">
        <v>121</v>
      </c>
      <c r="CE72" s="51" t="s">
        <v>121</v>
      </c>
      <c r="CF72" s="51" t="s">
        <v>121</v>
      </c>
      <c r="CG72" s="51" t="s">
        <v>121</v>
      </c>
      <c r="CH72" s="51" t="s">
        <v>121</v>
      </c>
      <c r="CI72" s="51" t="s">
        <v>121</v>
      </c>
      <c r="CJ72" s="51" t="s">
        <v>121</v>
      </c>
      <c r="CK72" s="51" t="s">
        <v>121</v>
      </c>
      <c r="CL72" s="51"/>
      <c r="CM72" s="51"/>
      <c r="CN72" s="51"/>
      <c r="CO72" s="51"/>
      <c r="CP72" s="51"/>
      <c r="CQ72" s="51"/>
      <c r="CR72" s="65"/>
      <c r="CS72" s="52">
        <f t="shared" ref="CS72:CS103" si="67">IF(BZ72="X",$DH72/COUNTA($BZ72:$CQ72),0) +  IF(CA72="X",$DH72/COUNTA($BZ72:$CQ72),0)</f>
        <v>0</v>
      </c>
      <c r="CT72" s="52">
        <f t="shared" ref="CT72:CT103" si="68">IF(CB72="X",$DH72/COUNTA($BZ72:$CQ72),0) +  IF(CC72="X",$DH72/COUNTA($BZ72:$CQ72),0)</f>
        <v>0</v>
      </c>
      <c r="CU72" s="52">
        <f t="shared" ref="CU72:CU103" si="69">IF(CD72="X",$DH72/COUNTA($BZ72:$CQ72),0) +  IF(CE72="X",$DH72/COUNTA($BZ72:$CQ72),0)</f>
        <v>0</v>
      </c>
      <c r="CV72" s="52">
        <f t="shared" ref="CV72:CV103" si="70">IF(CF72="X",$DH72/COUNTA($BZ72:$CQ72),0) +  IF(CG72="X",$DH72/COUNTA($BZ72:$CQ72),0)</f>
        <v>0</v>
      </c>
      <c r="CW72" s="52">
        <f t="shared" ref="CW72:CW103" si="71">IF(CH72="X",$DH72/COUNTA($BZ72:$CQ72),0) +  IF(CI72="X",$DH72/COUNTA($BZ72:$CQ72),0)</f>
        <v>0</v>
      </c>
      <c r="CX72" s="52">
        <f t="shared" ref="CX72:CX103" si="72">IF(CJ72="X",$DH72/COUNTA($BZ72:$CQ72),0) +  IF(CK72="X",$DH72/COUNTA($BZ72:$CQ72),0)</f>
        <v>0</v>
      </c>
      <c r="CY72" s="52">
        <f t="shared" ref="CY72:CY103" si="73">IF(CL72="X",$DH72/COUNTA($BZ72:$CQ72),0) +  IF(CM72="X",$DH72/COUNTA($BZ72:$CQ72),0)</f>
        <v>0</v>
      </c>
      <c r="CZ72" s="52">
        <f t="shared" ref="CZ72:CZ103" si="74">IF(CN72="X",$DH72/COUNTA($BZ72:$CQ72),0) +  IF(CO72="X",$DH72/COUNTA($BZ72:$CQ72),0)</f>
        <v>0</v>
      </c>
      <c r="DA72" s="52">
        <f t="shared" ref="DA72:DA103" si="75">IF(CP72="X",$DH72/COUNTA($BZ72:$CQ72),0) +  IF(CQ72="X",$DH72/COUNTA($BZ72:$CQ72),0)</f>
        <v>0</v>
      </c>
      <c r="DB72" s="66">
        <f t="shared" si="30"/>
        <v>0</v>
      </c>
      <c r="DC72" s="56"/>
      <c r="DD72" s="107"/>
      <c r="DE72" s="65"/>
      <c r="DF72" s="107">
        <f t="shared" si="57"/>
        <v>0</v>
      </c>
      <c r="DG72" s="65"/>
      <c r="DH72" s="103">
        <f>DF72*GSSI!$B$4</f>
        <v>0</v>
      </c>
    </row>
    <row r="73" spans="2:112" ht="23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>
        <f t="shared" si="58"/>
        <v>0</v>
      </c>
      <c r="P73" s="5">
        <f t="shared" si="59"/>
        <v>0</v>
      </c>
      <c r="Q73" s="5">
        <f t="shared" si="60"/>
        <v>0</v>
      </c>
      <c r="R73" s="5">
        <f t="shared" si="61"/>
        <v>0</v>
      </c>
      <c r="S73" s="5">
        <f t="shared" si="62"/>
        <v>0</v>
      </c>
      <c r="T73" s="5">
        <f t="shared" si="63"/>
        <v>0</v>
      </c>
      <c r="U73" s="5">
        <f t="shared" si="64"/>
        <v>0</v>
      </c>
      <c r="V73" s="5">
        <f t="shared" si="65"/>
        <v>0</v>
      </c>
      <c r="W73" s="5">
        <f t="shared" si="66"/>
        <v>0</v>
      </c>
      <c r="X73" s="5">
        <f>SUM(Tabella12058111931[[#This Row],[Quadrimestre nov22-feb23]:[Quadrimestre lug25-ott25]])</f>
        <v>0</v>
      </c>
      <c r="BT73" s="72"/>
      <c r="BU73" s="51" t="s">
        <v>268</v>
      </c>
      <c r="BV73" s="68" t="s">
        <v>269</v>
      </c>
      <c r="BW73" s="71" t="s">
        <v>234</v>
      </c>
      <c r="BX73" s="71"/>
      <c r="BY73" s="53"/>
      <c r="BZ73" s="51"/>
      <c r="CA73" s="51"/>
      <c r="CB73" s="51"/>
      <c r="CC73" s="51" t="s">
        <v>121</v>
      </c>
      <c r="CD73" s="51" t="s">
        <v>121</v>
      </c>
      <c r="CE73" s="51" t="s">
        <v>121</v>
      </c>
      <c r="CF73" s="51" t="s">
        <v>121</v>
      </c>
      <c r="CG73" s="51" t="s">
        <v>121</v>
      </c>
      <c r="CH73" s="51" t="s">
        <v>121</v>
      </c>
      <c r="CI73" s="51" t="s">
        <v>121</v>
      </c>
      <c r="CJ73" s="51" t="s">
        <v>121</v>
      </c>
      <c r="CK73" s="51" t="s">
        <v>121</v>
      </c>
      <c r="CL73" s="51"/>
      <c r="CM73" s="51"/>
      <c r="CN73" s="51"/>
      <c r="CO73" s="51"/>
      <c r="CP73" s="51"/>
      <c r="CQ73" s="51"/>
      <c r="CR73" s="65"/>
      <c r="CS73" s="52">
        <f t="shared" si="67"/>
        <v>0</v>
      </c>
      <c r="CT73" s="52">
        <f t="shared" si="68"/>
        <v>0</v>
      </c>
      <c r="CU73" s="52">
        <f t="shared" si="69"/>
        <v>0</v>
      </c>
      <c r="CV73" s="52">
        <f t="shared" si="70"/>
        <v>0</v>
      </c>
      <c r="CW73" s="52">
        <f t="shared" si="71"/>
        <v>0</v>
      </c>
      <c r="CX73" s="52">
        <f t="shared" si="72"/>
        <v>0</v>
      </c>
      <c r="CY73" s="52">
        <f t="shared" si="73"/>
        <v>0</v>
      </c>
      <c r="CZ73" s="52">
        <f t="shared" si="74"/>
        <v>0</v>
      </c>
      <c r="DA73" s="52">
        <f t="shared" si="75"/>
        <v>0</v>
      </c>
      <c r="DB73" s="66">
        <f t="shared" si="30"/>
        <v>0</v>
      </c>
      <c r="DC73" s="56"/>
      <c r="DE73" s="65"/>
      <c r="DF73" s="107">
        <f t="shared" si="57"/>
        <v>0</v>
      </c>
      <c r="DG73" s="65"/>
      <c r="DH73" s="103">
        <f>DF73*GSSI!$B$4</f>
        <v>0</v>
      </c>
    </row>
    <row r="74" spans="2:112" ht="23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f t="shared" si="58"/>
        <v>0</v>
      </c>
      <c r="P74" s="5">
        <f t="shared" si="59"/>
        <v>0</v>
      </c>
      <c r="Q74" s="5">
        <f t="shared" si="60"/>
        <v>0</v>
      </c>
      <c r="R74" s="5">
        <f t="shared" si="61"/>
        <v>0</v>
      </c>
      <c r="S74" s="5">
        <f t="shared" si="62"/>
        <v>0</v>
      </c>
      <c r="T74" s="5">
        <f t="shared" si="63"/>
        <v>0</v>
      </c>
      <c r="U74" s="5">
        <f t="shared" si="64"/>
        <v>0</v>
      </c>
      <c r="V74" s="5">
        <f t="shared" si="65"/>
        <v>0</v>
      </c>
      <c r="W74" s="5">
        <f t="shared" si="66"/>
        <v>0</v>
      </c>
      <c r="X74" s="5">
        <f>SUM(Tabella12058111931[[#This Row],[Quadrimestre nov22-feb23]:[Quadrimestre lug25-ott25]])</f>
        <v>0</v>
      </c>
      <c r="BT74" s="72"/>
      <c r="BU74" s="51" t="s">
        <v>270</v>
      </c>
      <c r="BV74" s="68" t="s">
        <v>271</v>
      </c>
      <c r="BW74" s="71" t="s">
        <v>234</v>
      </c>
      <c r="BX74" s="71"/>
      <c r="BY74" s="53"/>
      <c r="BZ74" s="51"/>
      <c r="CA74" s="51"/>
      <c r="CB74" s="51"/>
      <c r="CC74" s="51" t="s">
        <v>121</v>
      </c>
      <c r="CD74" s="51" t="s">
        <v>121</v>
      </c>
      <c r="CE74" s="51" t="s">
        <v>121</v>
      </c>
      <c r="CF74" s="51" t="s">
        <v>121</v>
      </c>
      <c r="CG74" s="51" t="s">
        <v>121</v>
      </c>
      <c r="CH74" s="51" t="s">
        <v>121</v>
      </c>
      <c r="CI74" s="51" t="s">
        <v>121</v>
      </c>
      <c r="CJ74" s="51" t="s">
        <v>121</v>
      </c>
      <c r="CK74" s="51" t="s">
        <v>121</v>
      </c>
      <c r="CL74" s="51"/>
      <c r="CM74" s="51"/>
      <c r="CN74" s="51"/>
      <c r="CO74" s="51"/>
      <c r="CP74" s="51"/>
      <c r="CQ74" s="51"/>
      <c r="CR74" s="65"/>
      <c r="CS74" s="52">
        <f t="shared" si="67"/>
        <v>0</v>
      </c>
      <c r="CT74" s="52">
        <f t="shared" si="68"/>
        <v>0</v>
      </c>
      <c r="CU74" s="52">
        <f t="shared" si="69"/>
        <v>0</v>
      </c>
      <c r="CV74" s="52">
        <f t="shared" si="70"/>
        <v>0</v>
      </c>
      <c r="CW74" s="52">
        <f t="shared" si="71"/>
        <v>0</v>
      </c>
      <c r="CX74" s="52">
        <f t="shared" si="72"/>
        <v>0</v>
      </c>
      <c r="CY74" s="52">
        <f t="shared" si="73"/>
        <v>0</v>
      </c>
      <c r="CZ74" s="52">
        <f t="shared" si="74"/>
        <v>0</v>
      </c>
      <c r="DA74" s="52">
        <f t="shared" si="75"/>
        <v>0</v>
      </c>
      <c r="DB74" s="66">
        <f t="shared" ref="DB74:DB137" si="76">SUM(CS74:DA74)</f>
        <v>0</v>
      </c>
      <c r="DC74" s="56"/>
      <c r="DE74" s="65"/>
      <c r="DF74" s="107">
        <f t="shared" si="57"/>
        <v>0</v>
      </c>
      <c r="DG74" s="65"/>
      <c r="DH74" s="103">
        <f>DF74*GSSI!$B$4</f>
        <v>0</v>
      </c>
    </row>
    <row r="75" spans="2:112" ht="23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f t="shared" si="58"/>
        <v>0</v>
      </c>
      <c r="P75" s="5">
        <f t="shared" si="59"/>
        <v>0</v>
      </c>
      <c r="Q75" s="5">
        <f t="shared" si="60"/>
        <v>0</v>
      </c>
      <c r="R75" s="5">
        <f t="shared" si="61"/>
        <v>0</v>
      </c>
      <c r="S75" s="5">
        <f t="shared" si="62"/>
        <v>0</v>
      </c>
      <c r="T75" s="5">
        <f t="shared" si="63"/>
        <v>0</v>
      </c>
      <c r="U75" s="5">
        <f t="shared" si="64"/>
        <v>0</v>
      </c>
      <c r="V75" s="5">
        <f t="shared" si="65"/>
        <v>0</v>
      </c>
      <c r="W75" s="5">
        <f t="shared" si="66"/>
        <v>0</v>
      </c>
      <c r="X75" s="5">
        <f>SUM(Tabella12058111931[[#This Row],[Quadrimestre nov22-feb23]:[Quadrimestre lug25-ott25]])</f>
        <v>0</v>
      </c>
      <c r="BT75" s="72"/>
      <c r="BU75" s="69" t="s">
        <v>272</v>
      </c>
      <c r="BV75" s="72"/>
      <c r="BW75" s="71" t="s">
        <v>234</v>
      </c>
      <c r="BX75" s="69" t="s">
        <v>183</v>
      </c>
      <c r="BY75" s="53"/>
      <c r="BZ75" s="51"/>
      <c r="CA75" s="51"/>
      <c r="CB75" s="51"/>
      <c r="CC75" s="51"/>
      <c r="CD75" s="51"/>
      <c r="CE75" s="51"/>
      <c r="CF75" s="52"/>
      <c r="CG75" s="52"/>
      <c r="CH75" s="52"/>
      <c r="CI75" s="51"/>
      <c r="CJ75" s="51"/>
      <c r="CK75" s="51"/>
      <c r="CL75" s="51"/>
      <c r="CM75" s="51"/>
      <c r="CN75" s="51"/>
      <c r="CO75" s="51"/>
      <c r="CP75" s="51"/>
      <c r="CQ75" s="51"/>
      <c r="CR75" s="65"/>
      <c r="CS75" s="52">
        <f t="shared" si="67"/>
        <v>0</v>
      </c>
      <c r="CT75" s="52">
        <f t="shared" si="68"/>
        <v>0</v>
      </c>
      <c r="CU75" s="52">
        <f t="shared" si="69"/>
        <v>0</v>
      </c>
      <c r="CV75" s="52">
        <f t="shared" si="70"/>
        <v>0</v>
      </c>
      <c r="CW75" s="52">
        <f t="shared" si="71"/>
        <v>0</v>
      </c>
      <c r="CX75" s="52">
        <f t="shared" si="72"/>
        <v>0</v>
      </c>
      <c r="CY75" s="52">
        <f t="shared" si="73"/>
        <v>0</v>
      </c>
      <c r="CZ75" s="52">
        <f t="shared" si="74"/>
        <v>0</v>
      </c>
      <c r="DA75" s="52">
        <f t="shared" si="75"/>
        <v>0</v>
      </c>
      <c r="DB75" s="66">
        <f t="shared" si="76"/>
        <v>0</v>
      </c>
      <c r="DC75" s="56"/>
      <c r="DE75" s="65"/>
      <c r="DF75" s="107">
        <f t="shared" si="57"/>
        <v>0</v>
      </c>
      <c r="DG75" s="65"/>
      <c r="DH75" s="103">
        <f>DF75*GSSI!$B$4</f>
        <v>0</v>
      </c>
    </row>
    <row r="76" spans="2:112" ht="23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f t="shared" si="58"/>
        <v>0</v>
      </c>
      <c r="P76" s="5">
        <f t="shared" si="59"/>
        <v>0</v>
      </c>
      <c r="Q76" s="5">
        <f t="shared" si="60"/>
        <v>0</v>
      </c>
      <c r="R76" s="5">
        <f t="shared" si="61"/>
        <v>0</v>
      </c>
      <c r="S76" s="5">
        <f t="shared" si="62"/>
        <v>0</v>
      </c>
      <c r="T76" s="5">
        <f t="shared" si="63"/>
        <v>0</v>
      </c>
      <c r="U76" s="5">
        <f t="shared" si="64"/>
        <v>0</v>
      </c>
      <c r="V76" s="5">
        <f t="shared" si="65"/>
        <v>0</v>
      </c>
      <c r="W76" s="5">
        <f t="shared" si="66"/>
        <v>0</v>
      </c>
      <c r="X76" s="5">
        <f>SUM(Tabella12058111931[[#This Row],[Quadrimestre nov22-feb23]:[Quadrimestre lug25-ott25]])</f>
        <v>0</v>
      </c>
      <c r="BT76" s="72"/>
      <c r="BU76" s="71" t="s">
        <v>273</v>
      </c>
      <c r="BV76" s="68" t="s">
        <v>189</v>
      </c>
      <c r="BW76" s="71" t="s">
        <v>234</v>
      </c>
      <c r="BX76" s="71"/>
      <c r="BY76" s="53"/>
      <c r="BZ76" s="51"/>
      <c r="CA76" s="51"/>
      <c r="CB76" s="51"/>
      <c r="CC76" s="51"/>
      <c r="CD76" s="51"/>
      <c r="CE76" s="51"/>
      <c r="CF76" s="51" t="s">
        <v>121</v>
      </c>
      <c r="CG76" s="51" t="s">
        <v>121</v>
      </c>
      <c r="CH76" s="51" t="s">
        <v>121</v>
      </c>
      <c r="CI76" s="51" t="s">
        <v>121</v>
      </c>
      <c r="CJ76" s="51" t="s">
        <v>121</v>
      </c>
      <c r="CK76" s="51" t="s">
        <v>121</v>
      </c>
      <c r="CL76" s="51"/>
      <c r="CM76" s="51"/>
      <c r="CN76" s="51"/>
      <c r="CO76" s="51"/>
      <c r="CP76" s="51"/>
      <c r="CQ76" s="51"/>
      <c r="CR76" s="65"/>
      <c r="CS76" s="52">
        <f t="shared" si="67"/>
        <v>0</v>
      </c>
      <c r="CT76" s="52">
        <f t="shared" si="68"/>
        <v>0</v>
      </c>
      <c r="CU76" s="52">
        <f t="shared" si="69"/>
        <v>0</v>
      </c>
      <c r="CV76" s="52">
        <f t="shared" si="70"/>
        <v>0</v>
      </c>
      <c r="CW76" s="52">
        <f t="shared" si="71"/>
        <v>0</v>
      </c>
      <c r="CX76" s="52">
        <f t="shared" si="72"/>
        <v>0</v>
      </c>
      <c r="CY76" s="52">
        <f t="shared" si="73"/>
        <v>0</v>
      </c>
      <c r="CZ76" s="52">
        <f t="shared" si="74"/>
        <v>0</v>
      </c>
      <c r="DA76" s="52">
        <f t="shared" si="75"/>
        <v>0</v>
      </c>
      <c r="DB76" s="66">
        <f t="shared" si="76"/>
        <v>0</v>
      </c>
      <c r="DC76" s="56"/>
      <c r="DE76" s="65"/>
      <c r="DF76" s="107">
        <f t="shared" si="57"/>
        <v>0</v>
      </c>
      <c r="DG76" s="65"/>
      <c r="DH76" s="103">
        <f>DF76*GSSI!$B$4</f>
        <v>0</v>
      </c>
    </row>
    <row r="77" spans="2:112" ht="23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>
        <f t="shared" si="58"/>
        <v>0</v>
      </c>
      <c r="P77" s="5">
        <f t="shared" si="59"/>
        <v>0</v>
      </c>
      <c r="Q77" s="5">
        <f t="shared" si="60"/>
        <v>0</v>
      </c>
      <c r="R77" s="5">
        <f t="shared" si="61"/>
        <v>0</v>
      </c>
      <c r="S77" s="5">
        <f t="shared" si="62"/>
        <v>0</v>
      </c>
      <c r="T77" s="5">
        <f t="shared" si="63"/>
        <v>0</v>
      </c>
      <c r="U77" s="5">
        <f t="shared" si="64"/>
        <v>0</v>
      </c>
      <c r="V77" s="5">
        <f t="shared" si="65"/>
        <v>0</v>
      </c>
      <c r="W77" s="5">
        <f t="shared" si="66"/>
        <v>0</v>
      </c>
      <c r="X77" s="5">
        <f>SUM(Tabella12058111931[[#This Row],[Quadrimestre nov22-feb23]:[Quadrimestre lug25-ott25]])</f>
        <v>0</v>
      </c>
      <c r="BT77" s="72"/>
      <c r="BU77" s="71" t="s">
        <v>274</v>
      </c>
      <c r="BV77" s="68" t="s">
        <v>275</v>
      </c>
      <c r="BW77" s="71" t="s">
        <v>234</v>
      </c>
      <c r="BX77" s="71"/>
      <c r="BY77" s="53"/>
      <c r="BZ77" s="51"/>
      <c r="CA77" s="51"/>
      <c r="CB77" s="51"/>
      <c r="CC77" s="51"/>
      <c r="CD77" s="51"/>
      <c r="CE77" s="51"/>
      <c r="CF77" s="51" t="s">
        <v>121</v>
      </c>
      <c r="CG77" s="51" t="s">
        <v>121</v>
      </c>
      <c r="CH77" s="51" t="s">
        <v>121</v>
      </c>
      <c r="CI77" s="51" t="s">
        <v>121</v>
      </c>
      <c r="CJ77" s="51" t="s">
        <v>121</v>
      </c>
      <c r="CK77" s="51" t="s">
        <v>121</v>
      </c>
      <c r="CL77" s="51"/>
      <c r="CM77" s="51"/>
      <c r="CN77" s="51"/>
      <c r="CO77" s="51"/>
      <c r="CP77" s="51"/>
      <c r="CQ77" s="51"/>
      <c r="CR77" s="65"/>
      <c r="CS77" s="52">
        <f t="shared" si="67"/>
        <v>0</v>
      </c>
      <c r="CT77" s="52">
        <f t="shared" si="68"/>
        <v>0</v>
      </c>
      <c r="CU77" s="52">
        <f t="shared" si="69"/>
        <v>0</v>
      </c>
      <c r="CV77" s="52">
        <f t="shared" si="70"/>
        <v>0</v>
      </c>
      <c r="CW77" s="52">
        <f t="shared" si="71"/>
        <v>0</v>
      </c>
      <c r="CX77" s="52">
        <f t="shared" si="72"/>
        <v>0</v>
      </c>
      <c r="CY77" s="52">
        <f t="shared" si="73"/>
        <v>0</v>
      </c>
      <c r="CZ77" s="52">
        <f t="shared" si="74"/>
        <v>0</v>
      </c>
      <c r="DA77" s="52">
        <f t="shared" si="75"/>
        <v>0</v>
      </c>
      <c r="DB77" s="66">
        <f t="shared" si="76"/>
        <v>0</v>
      </c>
      <c r="DC77" s="56"/>
      <c r="DE77" s="65"/>
      <c r="DF77" s="107">
        <f t="shared" si="57"/>
        <v>0</v>
      </c>
      <c r="DG77" s="65"/>
      <c r="DH77" s="103">
        <f>DF77*GSSI!$B$4</f>
        <v>0</v>
      </c>
    </row>
    <row r="78" spans="2:112" ht="23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>
        <f t="shared" si="58"/>
        <v>0</v>
      </c>
      <c r="P78" s="5">
        <f t="shared" si="59"/>
        <v>0</v>
      </c>
      <c r="Q78" s="5">
        <f t="shared" si="60"/>
        <v>0</v>
      </c>
      <c r="R78" s="5">
        <f t="shared" si="61"/>
        <v>0</v>
      </c>
      <c r="S78" s="5">
        <f t="shared" si="62"/>
        <v>0</v>
      </c>
      <c r="T78" s="5">
        <f t="shared" si="63"/>
        <v>0</v>
      </c>
      <c r="U78" s="5">
        <f t="shared" si="64"/>
        <v>0</v>
      </c>
      <c r="V78" s="5">
        <f t="shared" si="65"/>
        <v>0</v>
      </c>
      <c r="W78" s="5">
        <f t="shared" si="66"/>
        <v>0</v>
      </c>
      <c r="X78" s="5">
        <f>SUM(Tabella12058111931[[#This Row],[Quadrimestre nov22-feb23]:[Quadrimestre lug25-ott25]])</f>
        <v>0</v>
      </c>
      <c r="BT78" s="72"/>
      <c r="BU78" s="69" t="s">
        <v>276</v>
      </c>
      <c r="BV78" s="72"/>
      <c r="BW78" s="71" t="s">
        <v>234</v>
      </c>
      <c r="BX78" s="69" t="s">
        <v>183</v>
      </c>
      <c r="BY78" s="53"/>
      <c r="BZ78" s="51"/>
      <c r="CA78" s="51"/>
      <c r="CB78" s="51"/>
      <c r="CC78" s="51"/>
      <c r="CD78" s="51"/>
      <c r="CE78" s="51"/>
      <c r="CF78" s="52"/>
      <c r="CG78" s="52"/>
      <c r="CH78" s="52"/>
      <c r="CI78" s="51"/>
      <c r="CJ78" s="51"/>
      <c r="CK78" s="51"/>
      <c r="CL78" s="51"/>
      <c r="CM78" s="51"/>
      <c r="CN78" s="51"/>
      <c r="CO78" s="51"/>
      <c r="CP78" s="51"/>
      <c r="CQ78" s="51"/>
      <c r="CR78" s="65"/>
      <c r="CS78" s="52">
        <f t="shared" si="67"/>
        <v>0</v>
      </c>
      <c r="CT78" s="52">
        <f t="shared" si="68"/>
        <v>0</v>
      </c>
      <c r="CU78" s="52">
        <f t="shared" si="69"/>
        <v>0</v>
      </c>
      <c r="CV78" s="52">
        <f t="shared" si="70"/>
        <v>0</v>
      </c>
      <c r="CW78" s="52">
        <f t="shared" si="71"/>
        <v>0</v>
      </c>
      <c r="CX78" s="52">
        <f t="shared" si="72"/>
        <v>0</v>
      </c>
      <c r="CY78" s="52">
        <f t="shared" si="73"/>
        <v>0</v>
      </c>
      <c r="CZ78" s="52">
        <f t="shared" si="74"/>
        <v>0</v>
      </c>
      <c r="DA78" s="52">
        <f t="shared" si="75"/>
        <v>0</v>
      </c>
      <c r="DB78" s="66">
        <f t="shared" si="76"/>
        <v>0</v>
      </c>
      <c r="DC78" s="56"/>
      <c r="DE78" s="65"/>
      <c r="DF78" s="107">
        <f t="shared" si="57"/>
        <v>0</v>
      </c>
      <c r="DG78" s="65"/>
      <c r="DH78" s="103">
        <f>DF78*GSSI!$B$4</f>
        <v>0</v>
      </c>
    </row>
    <row r="79" spans="2:112" ht="23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>
        <f t="shared" si="58"/>
        <v>0</v>
      </c>
      <c r="P79" s="5">
        <f t="shared" si="59"/>
        <v>0</v>
      </c>
      <c r="Q79" s="5">
        <f t="shared" si="60"/>
        <v>0</v>
      </c>
      <c r="R79" s="5">
        <f t="shared" si="61"/>
        <v>0</v>
      </c>
      <c r="S79" s="5">
        <f t="shared" si="62"/>
        <v>0</v>
      </c>
      <c r="T79" s="5">
        <f t="shared" si="63"/>
        <v>0</v>
      </c>
      <c r="U79" s="5">
        <f t="shared" si="64"/>
        <v>0</v>
      </c>
      <c r="V79" s="5">
        <f t="shared" si="65"/>
        <v>0</v>
      </c>
      <c r="W79" s="5">
        <f t="shared" si="66"/>
        <v>0</v>
      </c>
      <c r="X79" s="5">
        <f>SUM(Tabella12058111931[[#This Row],[Quadrimestre nov22-feb23]:[Quadrimestre lug25-ott25]])</f>
        <v>0</v>
      </c>
      <c r="BT79" s="72"/>
      <c r="BU79" s="71" t="s">
        <v>277</v>
      </c>
      <c r="BV79" s="68" t="s">
        <v>278</v>
      </c>
      <c r="BW79" s="71" t="s">
        <v>234</v>
      </c>
      <c r="BX79" s="71"/>
      <c r="BY79" s="53"/>
      <c r="BZ79" s="51"/>
      <c r="CA79" s="51"/>
      <c r="CB79" s="51"/>
      <c r="CC79" s="51"/>
      <c r="CD79" s="51"/>
      <c r="CE79" s="51"/>
      <c r="CF79" s="51" t="s">
        <v>121</v>
      </c>
      <c r="CG79" s="51" t="s">
        <v>121</v>
      </c>
      <c r="CH79" s="51" t="s">
        <v>121</v>
      </c>
      <c r="CI79" s="51" t="s">
        <v>121</v>
      </c>
      <c r="CJ79" s="51" t="s">
        <v>121</v>
      </c>
      <c r="CK79" s="51" t="s">
        <v>121</v>
      </c>
      <c r="CL79" s="51"/>
      <c r="CM79" s="51"/>
      <c r="CN79" s="51"/>
      <c r="CO79" s="51"/>
      <c r="CP79" s="51"/>
      <c r="CQ79" s="51"/>
      <c r="CR79" s="65"/>
      <c r="CS79" s="52">
        <f t="shared" si="67"/>
        <v>0</v>
      </c>
      <c r="CT79" s="52">
        <f t="shared" si="68"/>
        <v>0</v>
      </c>
      <c r="CU79" s="52">
        <f t="shared" si="69"/>
        <v>0</v>
      </c>
      <c r="CV79" s="52">
        <f t="shared" si="70"/>
        <v>0</v>
      </c>
      <c r="CW79" s="52">
        <f t="shared" si="71"/>
        <v>0</v>
      </c>
      <c r="CX79" s="52">
        <f t="shared" si="72"/>
        <v>0</v>
      </c>
      <c r="CY79" s="52">
        <f t="shared" si="73"/>
        <v>0</v>
      </c>
      <c r="CZ79" s="52">
        <f t="shared" si="74"/>
        <v>0</v>
      </c>
      <c r="DA79" s="52">
        <f t="shared" si="75"/>
        <v>0</v>
      </c>
      <c r="DB79" s="66">
        <f t="shared" si="76"/>
        <v>0</v>
      </c>
      <c r="DC79" s="56"/>
      <c r="DE79" s="65"/>
      <c r="DF79" s="107">
        <f t="shared" si="57"/>
        <v>0</v>
      </c>
      <c r="DG79" s="65"/>
      <c r="DH79" s="103">
        <f>DF79*GSSI!$B$4</f>
        <v>0</v>
      </c>
    </row>
    <row r="80" spans="2:112" ht="23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>
        <f t="shared" si="58"/>
        <v>0</v>
      </c>
      <c r="P80" s="5">
        <f t="shared" si="59"/>
        <v>0</v>
      </c>
      <c r="Q80" s="5">
        <f t="shared" si="60"/>
        <v>0</v>
      </c>
      <c r="R80" s="5">
        <f t="shared" si="61"/>
        <v>0</v>
      </c>
      <c r="S80" s="5">
        <f t="shared" si="62"/>
        <v>0</v>
      </c>
      <c r="T80" s="5">
        <f t="shared" si="63"/>
        <v>0</v>
      </c>
      <c r="U80" s="5">
        <f t="shared" si="64"/>
        <v>0</v>
      </c>
      <c r="V80" s="5">
        <f t="shared" si="65"/>
        <v>0</v>
      </c>
      <c r="W80" s="5">
        <f t="shared" si="66"/>
        <v>0</v>
      </c>
      <c r="X80" s="5">
        <f>SUM(Tabella12058111931[[#This Row],[Quadrimestre nov22-feb23]:[Quadrimestre lug25-ott25]])</f>
        <v>0</v>
      </c>
      <c r="BT80" s="72"/>
      <c r="BU80" s="71" t="s">
        <v>279</v>
      </c>
      <c r="BV80" s="68" t="s">
        <v>280</v>
      </c>
      <c r="BW80" s="71" t="s">
        <v>234</v>
      </c>
      <c r="BX80" s="71"/>
      <c r="BY80" s="53"/>
      <c r="BZ80" s="51"/>
      <c r="CA80" s="51"/>
      <c r="CB80" s="51"/>
      <c r="CC80" s="51"/>
      <c r="CD80" s="51"/>
      <c r="CE80" s="51"/>
      <c r="CF80" s="51" t="s">
        <v>121</v>
      </c>
      <c r="CG80" s="51" t="s">
        <v>121</v>
      </c>
      <c r="CH80" s="51" t="s">
        <v>121</v>
      </c>
      <c r="CI80" s="51" t="s">
        <v>121</v>
      </c>
      <c r="CJ80" s="51" t="s">
        <v>121</v>
      </c>
      <c r="CK80" s="51" t="s">
        <v>121</v>
      </c>
      <c r="CL80" s="51"/>
      <c r="CM80" s="51"/>
      <c r="CN80" s="51"/>
      <c r="CO80" s="51"/>
      <c r="CP80" s="51"/>
      <c r="CQ80" s="51"/>
      <c r="CR80" s="65"/>
      <c r="CS80" s="52">
        <f t="shared" si="67"/>
        <v>0</v>
      </c>
      <c r="CT80" s="52">
        <f t="shared" si="68"/>
        <v>0</v>
      </c>
      <c r="CU80" s="52">
        <f t="shared" si="69"/>
        <v>0</v>
      </c>
      <c r="CV80" s="52">
        <f t="shared" si="70"/>
        <v>0</v>
      </c>
      <c r="CW80" s="52">
        <f t="shared" si="71"/>
        <v>0</v>
      </c>
      <c r="CX80" s="52">
        <f t="shared" si="72"/>
        <v>0</v>
      </c>
      <c r="CY80" s="52">
        <f t="shared" si="73"/>
        <v>0</v>
      </c>
      <c r="CZ80" s="52">
        <f t="shared" si="74"/>
        <v>0</v>
      </c>
      <c r="DA80" s="52">
        <f t="shared" si="75"/>
        <v>0</v>
      </c>
      <c r="DB80" s="66">
        <f t="shared" si="76"/>
        <v>0</v>
      </c>
      <c r="DC80" s="56"/>
      <c r="DE80" s="65"/>
      <c r="DF80" s="107">
        <f t="shared" si="57"/>
        <v>0</v>
      </c>
      <c r="DG80" s="65"/>
      <c r="DH80" s="103">
        <f>DF80*GSSI!$B$4</f>
        <v>0</v>
      </c>
    </row>
    <row r="81" spans="2:112" ht="23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f t="shared" si="58"/>
        <v>0</v>
      </c>
      <c r="P81" s="5">
        <f t="shared" si="59"/>
        <v>0</v>
      </c>
      <c r="Q81" s="5">
        <f t="shared" si="60"/>
        <v>0</v>
      </c>
      <c r="R81" s="5">
        <f t="shared" si="61"/>
        <v>0</v>
      </c>
      <c r="S81" s="5">
        <f t="shared" si="62"/>
        <v>0</v>
      </c>
      <c r="T81" s="5">
        <f t="shared" si="63"/>
        <v>0</v>
      </c>
      <c r="U81" s="5">
        <f t="shared" si="64"/>
        <v>0</v>
      </c>
      <c r="V81" s="5">
        <f t="shared" si="65"/>
        <v>0</v>
      </c>
      <c r="W81" s="5">
        <f t="shared" si="66"/>
        <v>0</v>
      </c>
      <c r="X81" s="5">
        <f>SUM(Tabella12058111931[[#This Row],[Quadrimestre nov22-feb23]:[Quadrimestre lug25-ott25]])</f>
        <v>0</v>
      </c>
      <c r="BT81" s="72"/>
      <c r="BU81" s="69" t="s">
        <v>281</v>
      </c>
      <c r="BV81" s="72"/>
      <c r="BW81" s="71" t="s">
        <v>234</v>
      </c>
      <c r="BX81" s="69"/>
      <c r="BY81" s="53"/>
      <c r="BZ81" s="51"/>
      <c r="CA81" s="51"/>
      <c r="CB81" s="51"/>
      <c r="CC81" s="51"/>
      <c r="CD81" s="51"/>
      <c r="CE81" s="51"/>
      <c r="CF81" s="52"/>
      <c r="CG81" s="52"/>
      <c r="CH81" s="52"/>
      <c r="CI81" s="51"/>
      <c r="CJ81" s="51"/>
      <c r="CK81" s="51"/>
      <c r="CL81" s="51"/>
      <c r="CM81" s="51"/>
      <c r="CN81" s="51"/>
      <c r="CO81" s="51"/>
      <c r="CP81" s="51"/>
      <c r="CQ81" s="51"/>
      <c r="CR81" s="65"/>
      <c r="CS81" s="52">
        <f t="shared" si="67"/>
        <v>0</v>
      </c>
      <c r="CT81" s="52">
        <f t="shared" si="68"/>
        <v>0</v>
      </c>
      <c r="CU81" s="52">
        <f t="shared" si="69"/>
        <v>0</v>
      </c>
      <c r="CV81" s="52">
        <f t="shared" si="70"/>
        <v>0</v>
      </c>
      <c r="CW81" s="52">
        <f t="shared" si="71"/>
        <v>0</v>
      </c>
      <c r="CX81" s="52">
        <f t="shared" si="72"/>
        <v>0</v>
      </c>
      <c r="CY81" s="52">
        <f t="shared" si="73"/>
        <v>0</v>
      </c>
      <c r="CZ81" s="52">
        <f t="shared" si="74"/>
        <v>0</v>
      </c>
      <c r="DA81" s="52">
        <f t="shared" si="75"/>
        <v>0</v>
      </c>
      <c r="DB81" s="66">
        <f t="shared" si="76"/>
        <v>0</v>
      </c>
      <c r="DC81" s="56"/>
      <c r="DE81" s="65"/>
      <c r="DF81" s="107">
        <f t="shared" si="57"/>
        <v>0</v>
      </c>
      <c r="DG81" s="65"/>
      <c r="DH81" s="103">
        <f>DF81*GSSI!$B$4</f>
        <v>0</v>
      </c>
    </row>
    <row r="82" spans="2:112" ht="23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>
        <f t="shared" si="58"/>
        <v>0</v>
      </c>
      <c r="P82" s="5">
        <f t="shared" si="59"/>
        <v>0</v>
      </c>
      <c r="Q82" s="5">
        <f t="shared" si="60"/>
        <v>0</v>
      </c>
      <c r="R82" s="5">
        <f t="shared" si="61"/>
        <v>0</v>
      </c>
      <c r="S82" s="5">
        <f t="shared" si="62"/>
        <v>0</v>
      </c>
      <c r="T82" s="5">
        <f t="shared" si="63"/>
        <v>0</v>
      </c>
      <c r="U82" s="5">
        <f t="shared" si="64"/>
        <v>0</v>
      </c>
      <c r="V82" s="5">
        <f t="shared" si="65"/>
        <v>0</v>
      </c>
      <c r="W82" s="5">
        <f t="shared" si="66"/>
        <v>0</v>
      </c>
      <c r="X82" s="5">
        <f>SUM(Tabella12058111931[[#This Row],[Quadrimestre nov22-feb23]:[Quadrimestre lug25-ott25]])</f>
        <v>0</v>
      </c>
      <c r="BT82" s="72"/>
      <c r="BU82" s="71" t="s">
        <v>282</v>
      </c>
      <c r="BV82" s="75" t="s">
        <v>283</v>
      </c>
      <c r="BW82" s="71" t="s">
        <v>234</v>
      </c>
      <c r="BX82" s="71"/>
      <c r="BY82" s="53"/>
      <c r="BZ82" s="51"/>
      <c r="CA82" s="51"/>
      <c r="CB82" s="51"/>
      <c r="CC82" s="51" t="s">
        <v>121</v>
      </c>
      <c r="CD82" s="51" t="s">
        <v>121</v>
      </c>
      <c r="CE82" s="51" t="s">
        <v>121</v>
      </c>
      <c r="CF82" s="51" t="s">
        <v>121</v>
      </c>
      <c r="CG82" s="51" t="s">
        <v>121</v>
      </c>
      <c r="CH82" s="51" t="s">
        <v>121</v>
      </c>
      <c r="CI82" s="51" t="s">
        <v>121</v>
      </c>
      <c r="CJ82" s="51" t="s">
        <v>121</v>
      </c>
      <c r="CK82" s="51" t="s">
        <v>121</v>
      </c>
      <c r="CL82" s="51"/>
      <c r="CM82" s="51"/>
      <c r="CN82" s="51"/>
      <c r="CO82" s="51"/>
      <c r="CP82" s="51"/>
      <c r="CQ82" s="51"/>
      <c r="CR82" s="65"/>
      <c r="CS82" s="52">
        <f t="shared" si="67"/>
        <v>0</v>
      </c>
      <c r="CT82" s="52">
        <f t="shared" si="68"/>
        <v>3506.752</v>
      </c>
      <c r="CU82" s="52">
        <f t="shared" si="69"/>
        <v>7013.5039999999999</v>
      </c>
      <c r="CV82" s="52">
        <f t="shared" si="70"/>
        <v>7013.5039999999999</v>
      </c>
      <c r="CW82" s="52">
        <f t="shared" si="71"/>
        <v>7013.5039999999999</v>
      </c>
      <c r="CX82" s="52">
        <f t="shared" si="72"/>
        <v>7013.5039999999999</v>
      </c>
      <c r="CY82" s="52">
        <f t="shared" si="73"/>
        <v>0</v>
      </c>
      <c r="CZ82" s="52">
        <f t="shared" si="74"/>
        <v>0</v>
      </c>
      <c r="DA82" s="52">
        <f t="shared" si="75"/>
        <v>0</v>
      </c>
      <c r="DB82" s="66">
        <f t="shared" si="76"/>
        <v>31560.768</v>
      </c>
      <c r="DC82" s="56"/>
      <c r="DD82">
        <v>800</v>
      </c>
      <c r="DE82" s="65"/>
      <c r="DF82" s="107">
        <f t="shared" si="57"/>
        <v>6.4</v>
      </c>
      <c r="DG82" s="65"/>
      <c r="DH82" s="103">
        <f>DF82*GSSI!$B$4</f>
        <v>31560.768</v>
      </c>
    </row>
    <row r="83" spans="2:112" ht="23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>
        <f t="shared" si="58"/>
        <v>0</v>
      </c>
      <c r="P83" s="5">
        <f t="shared" si="59"/>
        <v>0</v>
      </c>
      <c r="Q83" s="5">
        <f t="shared" si="60"/>
        <v>0</v>
      </c>
      <c r="R83" s="5">
        <f t="shared" si="61"/>
        <v>0</v>
      </c>
      <c r="S83" s="5">
        <f t="shared" si="62"/>
        <v>0</v>
      </c>
      <c r="T83" s="5">
        <f t="shared" si="63"/>
        <v>0</v>
      </c>
      <c r="U83" s="5">
        <f t="shared" si="64"/>
        <v>0</v>
      </c>
      <c r="V83" s="5">
        <f t="shared" si="65"/>
        <v>0</v>
      </c>
      <c r="W83" s="5">
        <f t="shared" si="66"/>
        <v>0</v>
      </c>
      <c r="X83" s="5">
        <f>SUM(Tabella12058111931[[#This Row],[Quadrimestre nov22-feb23]:[Quadrimestre lug25-ott25]])</f>
        <v>0</v>
      </c>
      <c r="BT83" s="72"/>
      <c r="BU83" s="71" t="s">
        <v>284</v>
      </c>
      <c r="BV83" s="75" t="s">
        <v>285</v>
      </c>
      <c r="BW83" s="71" t="s">
        <v>234</v>
      </c>
      <c r="BX83" s="71"/>
      <c r="BY83" s="53"/>
      <c r="BZ83" s="51"/>
      <c r="CA83" s="51"/>
      <c r="CB83" s="51"/>
      <c r="CC83" s="51" t="s">
        <v>121</v>
      </c>
      <c r="CD83" s="51" t="s">
        <v>121</v>
      </c>
      <c r="CE83" s="51" t="s">
        <v>121</v>
      </c>
      <c r="CF83" s="51" t="s">
        <v>121</v>
      </c>
      <c r="CG83" s="51" t="s">
        <v>121</v>
      </c>
      <c r="CH83" s="51" t="s">
        <v>121</v>
      </c>
      <c r="CI83" s="51" t="s">
        <v>121</v>
      </c>
      <c r="CJ83" s="51" t="s">
        <v>121</v>
      </c>
      <c r="CK83" s="51" t="s">
        <v>121</v>
      </c>
      <c r="CL83" s="51"/>
      <c r="CM83" s="51"/>
      <c r="CN83" s="51"/>
      <c r="CO83" s="51"/>
      <c r="CP83" s="51"/>
      <c r="CQ83" s="51"/>
      <c r="CR83" s="65"/>
      <c r="CS83" s="52">
        <f t="shared" si="67"/>
        <v>0</v>
      </c>
      <c r="CT83" s="52">
        <f t="shared" si="68"/>
        <v>3835.5099999999998</v>
      </c>
      <c r="CU83" s="52">
        <f t="shared" si="69"/>
        <v>7671.0199999999995</v>
      </c>
      <c r="CV83" s="52">
        <f t="shared" si="70"/>
        <v>7671.0199999999995</v>
      </c>
      <c r="CW83" s="52">
        <f t="shared" si="71"/>
        <v>7671.0199999999995</v>
      </c>
      <c r="CX83" s="52">
        <f t="shared" si="72"/>
        <v>7671.0199999999995</v>
      </c>
      <c r="CY83" s="52">
        <f t="shared" si="73"/>
        <v>0</v>
      </c>
      <c r="CZ83" s="52">
        <f t="shared" si="74"/>
        <v>0</v>
      </c>
      <c r="DA83" s="52">
        <f t="shared" si="75"/>
        <v>0</v>
      </c>
      <c r="DB83" s="66">
        <f t="shared" si="76"/>
        <v>34519.589999999997</v>
      </c>
      <c r="DC83" s="56"/>
      <c r="DD83">
        <v>875</v>
      </c>
      <c r="DE83" s="65"/>
      <c r="DF83" s="107">
        <f t="shared" si="57"/>
        <v>7</v>
      </c>
      <c r="DG83" s="65"/>
      <c r="DH83" s="103">
        <f>DF83*GSSI!$B$4</f>
        <v>34519.589999999997</v>
      </c>
    </row>
    <row r="84" spans="2:112" ht="23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>
        <f t="shared" si="58"/>
        <v>0</v>
      </c>
      <c r="P84" s="5">
        <f t="shared" si="59"/>
        <v>0</v>
      </c>
      <c r="Q84" s="5">
        <f t="shared" si="60"/>
        <v>0</v>
      </c>
      <c r="R84" s="5">
        <f t="shared" si="61"/>
        <v>0</v>
      </c>
      <c r="S84" s="5">
        <f t="shared" si="62"/>
        <v>0</v>
      </c>
      <c r="T84" s="5">
        <f t="shared" si="63"/>
        <v>0</v>
      </c>
      <c r="U84" s="5">
        <f t="shared" si="64"/>
        <v>0</v>
      </c>
      <c r="V84" s="5">
        <f t="shared" si="65"/>
        <v>0</v>
      </c>
      <c r="W84" s="5">
        <f t="shared" si="66"/>
        <v>0</v>
      </c>
      <c r="X84" s="5">
        <f>SUM(Tabella12058111931[[#This Row],[Quadrimestre nov22-feb23]:[Quadrimestre lug25-ott25]])</f>
        <v>0</v>
      </c>
      <c r="BT84" s="72"/>
      <c r="BU84" s="71" t="s">
        <v>286</v>
      </c>
      <c r="BV84" s="68" t="s">
        <v>287</v>
      </c>
      <c r="BW84" s="71" t="s">
        <v>234</v>
      </c>
      <c r="BX84" s="71"/>
      <c r="BY84" s="53"/>
      <c r="BZ84" s="51"/>
      <c r="CA84" s="51"/>
      <c r="CB84" s="51"/>
      <c r="CC84" s="51" t="s">
        <v>121</v>
      </c>
      <c r="CD84" s="51" t="s">
        <v>121</v>
      </c>
      <c r="CE84" s="51" t="s">
        <v>121</v>
      </c>
      <c r="CF84" s="51" t="s">
        <v>121</v>
      </c>
      <c r="CG84" s="51" t="s">
        <v>121</v>
      </c>
      <c r="CH84" s="51" t="s">
        <v>121</v>
      </c>
      <c r="CI84" s="51" t="s">
        <v>121</v>
      </c>
      <c r="CJ84" s="51" t="s">
        <v>121</v>
      </c>
      <c r="CK84" s="51" t="s">
        <v>121</v>
      </c>
      <c r="CL84" s="51" t="s">
        <v>121</v>
      </c>
      <c r="CM84" s="51" t="s">
        <v>121</v>
      </c>
      <c r="CN84" s="51" t="s">
        <v>121</v>
      </c>
      <c r="CO84" s="51"/>
      <c r="CP84" s="51"/>
      <c r="CQ84" s="51"/>
      <c r="CR84" s="65"/>
      <c r="CS84" s="52">
        <f t="shared" si="67"/>
        <v>0</v>
      </c>
      <c r="CT84" s="52">
        <f t="shared" si="68"/>
        <v>3287.58</v>
      </c>
      <c r="CU84" s="52">
        <f t="shared" si="69"/>
        <v>6575.16</v>
      </c>
      <c r="CV84" s="52">
        <f t="shared" si="70"/>
        <v>6575.16</v>
      </c>
      <c r="CW84" s="52">
        <f t="shared" si="71"/>
        <v>6575.16</v>
      </c>
      <c r="CX84" s="52">
        <f t="shared" si="72"/>
        <v>6575.16</v>
      </c>
      <c r="CY84" s="52">
        <f t="shared" si="73"/>
        <v>6575.16</v>
      </c>
      <c r="CZ84" s="52">
        <f t="shared" si="74"/>
        <v>3287.58</v>
      </c>
      <c r="DA84" s="52">
        <f t="shared" si="75"/>
        <v>0</v>
      </c>
      <c r="DB84" s="66">
        <f t="shared" si="76"/>
        <v>39450.960000000006</v>
      </c>
      <c r="DC84" s="56"/>
      <c r="DD84">
        <v>1000</v>
      </c>
      <c r="DE84" s="65"/>
      <c r="DF84" s="107">
        <f t="shared" si="57"/>
        <v>8</v>
      </c>
      <c r="DG84" s="65"/>
      <c r="DH84" s="103">
        <f>DF84*GSSI!$B$4</f>
        <v>39450.959999999999</v>
      </c>
    </row>
    <row r="85" spans="2:112" ht="23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>
        <f t="shared" si="58"/>
        <v>0</v>
      </c>
      <c r="P85" s="5">
        <f t="shared" si="59"/>
        <v>0</v>
      </c>
      <c r="Q85" s="5">
        <f t="shared" si="60"/>
        <v>0</v>
      </c>
      <c r="R85" s="5">
        <f t="shared" si="61"/>
        <v>0</v>
      </c>
      <c r="S85" s="5">
        <f t="shared" si="62"/>
        <v>0</v>
      </c>
      <c r="T85" s="5">
        <f t="shared" si="63"/>
        <v>0</v>
      </c>
      <c r="U85" s="5">
        <f t="shared" si="64"/>
        <v>0</v>
      </c>
      <c r="V85" s="5">
        <f t="shared" si="65"/>
        <v>0</v>
      </c>
      <c r="W85" s="5">
        <f t="shared" si="66"/>
        <v>0</v>
      </c>
      <c r="X85" s="5">
        <f>SUM(Tabella12058111931[[#This Row],[Quadrimestre nov22-feb23]:[Quadrimestre lug25-ott25]])</f>
        <v>0</v>
      </c>
      <c r="BT85" s="72"/>
      <c r="BU85" s="71" t="s">
        <v>288</v>
      </c>
      <c r="BV85" s="68" t="s">
        <v>289</v>
      </c>
      <c r="BW85" s="71" t="s">
        <v>234</v>
      </c>
      <c r="BX85" s="71"/>
      <c r="BY85" s="53"/>
      <c r="BZ85" s="51"/>
      <c r="CA85" s="51"/>
      <c r="CB85" s="51"/>
      <c r="CC85" s="51" t="s">
        <v>121</v>
      </c>
      <c r="CD85" s="51" t="s">
        <v>121</v>
      </c>
      <c r="CE85" s="51" t="s">
        <v>121</v>
      </c>
      <c r="CF85" s="51" t="s">
        <v>121</v>
      </c>
      <c r="CG85" s="51" t="s">
        <v>121</v>
      </c>
      <c r="CH85" s="51" t="s">
        <v>121</v>
      </c>
      <c r="CI85" s="51" t="s">
        <v>121</v>
      </c>
      <c r="CJ85" s="51" t="s">
        <v>121</v>
      </c>
      <c r="CK85" s="51" t="s">
        <v>121</v>
      </c>
      <c r="CL85" s="51"/>
      <c r="CM85" s="51"/>
      <c r="CN85" s="51"/>
      <c r="CO85" s="51"/>
      <c r="CP85" s="51"/>
      <c r="CQ85" s="51"/>
      <c r="CR85" s="65"/>
      <c r="CS85" s="52">
        <f t="shared" si="67"/>
        <v>0</v>
      </c>
      <c r="CT85" s="52">
        <f t="shared" si="68"/>
        <v>0</v>
      </c>
      <c r="CU85" s="52">
        <f t="shared" si="69"/>
        <v>0</v>
      </c>
      <c r="CV85" s="52">
        <f t="shared" si="70"/>
        <v>0</v>
      </c>
      <c r="CW85" s="52">
        <f t="shared" si="71"/>
        <v>0</v>
      </c>
      <c r="CX85" s="52">
        <f t="shared" si="72"/>
        <v>0</v>
      </c>
      <c r="CY85" s="52">
        <f t="shared" si="73"/>
        <v>0</v>
      </c>
      <c r="CZ85" s="52">
        <f t="shared" si="74"/>
        <v>0</v>
      </c>
      <c r="DA85" s="52">
        <f t="shared" si="75"/>
        <v>0</v>
      </c>
      <c r="DB85" s="66">
        <f t="shared" si="76"/>
        <v>0</v>
      </c>
      <c r="DC85" s="56"/>
      <c r="DE85" s="65"/>
      <c r="DF85" s="107">
        <f t="shared" si="57"/>
        <v>0</v>
      </c>
      <c r="DG85" s="65"/>
      <c r="DH85" s="103">
        <f>DF85*GSSI!$B$4</f>
        <v>0</v>
      </c>
    </row>
    <row r="86" spans="2:112" ht="23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>
        <f t="shared" si="58"/>
        <v>0</v>
      </c>
      <c r="P86" s="5">
        <f t="shared" si="59"/>
        <v>0</v>
      </c>
      <c r="Q86" s="5">
        <f t="shared" si="60"/>
        <v>0</v>
      </c>
      <c r="R86" s="5">
        <f t="shared" si="61"/>
        <v>0</v>
      </c>
      <c r="S86" s="5">
        <f t="shared" si="62"/>
        <v>0</v>
      </c>
      <c r="T86" s="5">
        <f t="shared" si="63"/>
        <v>0</v>
      </c>
      <c r="U86" s="5">
        <f t="shared" si="64"/>
        <v>0</v>
      </c>
      <c r="V86" s="5">
        <f t="shared" si="65"/>
        <v>0</v>
      </c>
      <c r="W86" s="5">
        <f t="shared" si="66"/>
        <v>0</v>
      </c>
      <c r="X86" s="5">
        <f>SUM(Tabella12058111931[[#This Row],[Quadrimestre nov22-feb23]:[Quadrimestre lug25-ott25]])</f>
        <v>0</v>
      </c>
      <c r="BT86" s="72"/>
      <c r="BU86" s="71" t="s">
        <v>290</v>
      </c>
      <c r="BV86" s="68" t="s">
        <v>291</v>
      </c>
      <c r="BW86" s="71" t="s">
        <v>234</v>
      </c>
      <c r="BX86" s="71"/>
      <c r="BY86" s="53"/>
      <c r="BZ86" s="51"/>
      <c r="CA86" s="51"/>
      <c r="CB86" s="51"/>
      <c r="CC86" s="51" t="s">
        <v>121</v>
      </c>
      <c r="CD86" s="51" t="s">
        <v>121</v>
      </c>
      <c r="CE86" s="51" t="s">
        <v>121</v>
      </c>
      <c r="CF86" s="51" t="s">
        <v>121</v>
      </c>
      <c r="CG86" s="51" t="s">
        <v>121</v>
      </c>
      <c r="CH86" s="51" t="s">
        <v>121</v>
      </c>
      <c r="CI86" s="51" t="s">
        <v>121</v>
      </c>
      <c r="CJ86" s="51" t="s">
        <v>121</v>
      </c>
      <c r="CK86" s="51" t="s">
        <v>121</v>
      </c>
      <c r="CL86" s="51"/>
      <c r="CM86" s="51"/>
      <c r="CN86" s="51"/>
      <c r="CO86" s="51"/>
      <c r="CP86" s="51"/>
      <c r="CQ86" s="51"/>
      <c r="CR86" s="65"/>
      <c r="CS86" s="52">
        <f t="shared" si="67"/>
        <v>0</v>
      </c>
      <c r="CT86" s="52">
        <f t="shared" si="68"/>
        <v>0</v>
      </c>
      <c r="CU86" s="52">
        <f t="shared" si="69"/>
        <v>0</v>
      </c>
      <c r="CV86" s="52">
        <f t="shared" si="70"/>
        <v>0</v>
      </c>
      <c r="CW86" s="52">
        <f t="shared" si="71"/>
        <v>0</v>
      </c>
      <c r="CX86" s="52">
        <f t="shared" si="72"/>
        <v>0</v>
      </c>
      <c r="CY86" s="52">
        <f t="shared" si="73"/>
        <v>0</v>
      </c>
      <c r="CZ86" s="52">
        <f t="shared" si="74"/>
        <v>0</v>
      </c>
      <c r="DA86" s="52">
        <f t="shared" si="75"/>
        <v>0</v>
      </c>
      <c r="DB86" s="66">
        <f t="shared" si="76"/>
        <v>0</v>
      </c>
      <c r="DC86" s="56"/>
      <c r="DE86" s="65"/>
      <c r="DF86" s="107">
        <f t="shared" si="57"/>
        <v>0</v>
      </c>
      <c r="DG86" s="65"/>
      <c r="DH86" s="103">
        <f>DF86*GSSI!$B$4</f>
        <v>0</v>
      </c>
    </row>
    <row r="87" spans="2:112" ht="23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>
        <f t="shared" si="58"/>
        <v>0</v>
      </c>
      <c r="P87" s="5">
        <f t="shared" si="59"/>
        <v>0</v>
      </c>
      <c r="Q87" s="5">
        <f t="shared" si="60"/>
        <v>0</v>
      </c>
      <c r="R87" s="5">
        <f t="shared" si="61"/>
        <v>0</v>
      </c>
      <c r="S87" s="5">
        <f t="shared" si="62"/>
        <v>0</v>
      </c>
      <c r="T87" s="5">
        <f t="shared" si="63"/>
        <v>0</v>
      </c>
      <c r="U87" s="5">
        <f t="shared" si="64"/>
        <v>0</v>
      </c>
      <c r="V87" s="5">
        <f t="shared" si="65"/>
        <v>0</v>
      </c>
      <c r="W87" s="5">
        <f t="shared" si="66"/>
        <v>0</v>
      </c>
      <c r="X87" s="5">
        <f>SUM(Tabella12058111931[[#This Row],[Quadrimestre nov22-feb23]:[Quadrimestre lug25-ott25]])</f>
        <v>0</v>
      </c>
      <c r="BT87" s="72"/>
      <c r="BU87" s="69" t="s">
        <v>292</v>
      </c>
      <c r="BV87" s="72"/>
      <c r="BW87" s="71" t="s">
        <v>234</v>
      </c>
      <c r="BX87" s="69"/>
      <c r="BY87" s="53"/>
      <c r="BZ87" s="51"/>
      <c r="CA87" s="51"/>
      <c r="CB87" s="51"/>
      <c r="CC87" s="51"/>
      <c r="CD87" s="51"/>
      <c r="CE87" s="51"/>
      <c r="CF87" s="52"/>
      <c r="CG87" s="52"/>
      <c r="CH87" s="52"/>
      <c r="CI87" s="51"/>
      <c r="CJ87" s="51"/>
      <c r="CK87" s="51"/>
      <c r="CL87" s="51"/>
      <c r="CM87" s="51"/>
      <c r="CN87" s="51"/>
      <c r="CO87" s="51"/>
      <c r="CP87" s="51"/>
      <c r="CQ87" s="51"/>
      <c r="CR87" s="65"/>
      <c r="CS87" s="52">
        <f t="shared" si="67"/>
        <v>0</v>
      </c>
      <c r="CT87" s="52">
        <f t="shared" si="68"/>
        <v>0</v>
      </c>
      <c r="CU87" s="52">
        <f t="shared" si="69"/>
        <v>0</v>
      </c>
      <c r="CV87" s="52">
        <f t="shared" si="70"/>
        <v>0</v>
      </c>
      <c r="CW87" s="52">
        <f t="shared" si="71"/>
        <v>0</v>
      </c>
      <c r="CX87" s="52">
        <f t="shared" si="72"/>
        <v>0</v>
      </c>
      <c r="CY87" s="52">
        <f t="shared" si="73"/>
        <v>0</v>
      </c>
      <c r="CZ87" s="52">
        <f t="shared" si="74"/>
        <v>0</v>
      </c>
      <c r="DA87" s="52">
        <f t="shared" si="75"/>
        <v>0</v>
      </c>
      <c r="DB87" s="66">
        <f t="shared" si="76"/>
        <v>0</v>
      </c>
      <c r="DC87" s="56"/>
      <c r="DE87" s="65"/>
      <c r="DF87" s="107">
        <f t="shared" si="57"/>
        <v>0</v>
      </c>
      <c r="DG87" s="65"/>
      <c r="DH87" s="103">
        <f>DF87*GSSI!$B$4</f>
        <v>0</v>
      </c>
    </row>
    <row r="88" spans="2:112" ht="23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>
        <f t="shared" si="58"/>
        <v>0</v>
      </c>
      <c r="P88" s="5">
        <f t="shared" si="59"/>
        <v>0</v>
      </c>
      <c r="Q88" s="5">
        <f t="shared" si="60"/>
        <v>0</v>
      </c>
      <c r="R88" s="5">
        <f t="shared" si="61"/>
        <v>0</v>
      </c>
      <c r="S88" s="5">
        <f t="shared" si="62"/>
        <v>0</v>
      </c>
      <c r="T88" s="5">
        <f t="shared" si="63"/>
        <v>0</v>
      </c>
      <c r="U88" s="5">
        <f t="shared" si="64"/>
        <v>0</v>
      </c>
      <c r="V88" s="5">
        <f t="shared" si="65"/>
        <v>0</v>
      </c>
      <c r="W88" s="5">
        <f t="shared" si="66"/>
        <v>0</v>
      </c>
      <c r="X88" s="5">
        <f>SUM(Tabella12058111931[[#This Row],[Quadrimestre nov22-feb23]:[Quadrimestre lug25-ott25]])</f>
        <v>0</v>
      </c>
      <c r="BT88" s="72"/>
      <c r="BU88" s="71" t="s">
        <v>293</v>
      </c>
      <c r="BV88" s="68" t="s">
        <v>221</v>
      </c>
      <c r="BW88" s="71" t="s">
        <v>234</v>
      </c>
      <c r="BX88" s="71"/>
      <c r="BY88" s="53"/>
      <c r="BZ88" s="51"/>
      <c r="CA88" s="51"/>
      <c r="CB88" s="51"/>
      <c r="CC88" s="51" t="s">
        <v>121</v>
      </c>
      <c r="CD88" s="51" t="s">
        <v>121</v>
      </c>
      <c r="CE88" s="51" t="s">
        <v>121</v>
      </c>
      <c r="CF88" s="51" t="s">
        <v>121</v>
      </c>
      <c r="CG88" s="51" t="s">
        <v>121</v>
      </c>
      <c r="CH88" s="51" t="s">
        <v>121</v>
      </c>
      <c r="CI88" s="51" t="s">
        <v>121</v>
      </c>
      <c r="CJ88" s="51" t="s">
        <v>121</v>
      </c>
      <c r="CK88" s="51" t="s">
        <v>121</v>
      </c>
      <c r="CL88" s="51"/>
      <c r="CM88" s="51"/>
      <c r="CN88" s="51"/>
      <c r="CO88" s="51"/>
      <c r="CP88" s="51"/>
      <c r="CQ88" s="51"/>
      <c r="CR88" s="65"/>
      <c r="CS88" s="52">
        <f t="shared" si="67"/>
        <v>0</v>
      </c>
      <c r="CT88" s="52">
        <f t="shared" si="68"/>
        <v>0</v>
      </c>
      <c r="CU88" s="52">
        <f t="shared" si="69"/>
        <v>0</v>
      </c>
      <c r="CV88" s="52">
        <f t="shared" si="70"/>
        <v>0</v>
      </c>
      <c r="CW88" s="52">
        <f t="shared" si="71"/>
        <v>0</v>
      </c>
      <c r="CX88" s="52">
        <f t="shared" si="72"/>
        <v>0</v>
      </c>
      <c r="CY88" s="52">
        <f t="shared" si="73"/>
        <v>0</v>
      </c>
      <c r="CZ88" s="52">
        <f t="shared" si="74"/>
        <v>0</v>
      </c>
      <c r="DA88" s="52">
        <f t="shared" si="75"/>
        <v>0</v>
      </c>
      <c r="DB88" s="66">
        <f t="shared" si="76"/>
        <v>0</v>
      </c>
      <c r="DC88" s="56"/>
      <c r="DE88" s="65"/>
      <c r="DF88" s="107">
        <f t="shared" si="57"/>
        <v>0</v>
      </c>
      <c r="DG88" s="65"/>
      <c r="DH88" s="103">
        <f>DF88*GSSI!$B$4</f>
        <v>0</v>
      </c>
    </row>
    <row r="89" spans="2:112" ht="23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>
        <f t="shared" si="58"/>
        <v>0</v>
      </c>
      <c r="P89" s="5">
        <f t="shared" si="59"/>
        <v>0</v>
      </c>
      <c r="Q89" s="5">
        <f t="shared" si="60"/>
        <v>0</v>
      </c>
      <c r="R89" s="5">
        <f t="shared" si="61"/>
        <v>0</v>
      </c>
      <c r="S89" s="5">
        <f t="shared" si="62"/>
        <v>0</v>
      </c>
      <c r="T89" s="5">
        <f t="shared" si="63"/>
        <v>0</v>
      </c>
      <c r="U89" s="5">
        <f t="shared" si="64"/>
        <v>0</v>
      </c>
      <c r="V89" s="5">
        <f t="shared" si="65"/>
        <v>0</v>
      </c>
      <c r="W89" s="5">
        <f t="shared" si="66"/>
        <v>0</v>
      </c>
      <c r="X89" s="5">
        <f>SUM(Tabella12058111931[[#This Row],[Quadrimestre nov22-feb23]:[Quadrimestre lug25-ott25]])</f>
        <v>0</v>
      </c>
      <c r="BT89" s="72"/>
      <c r="BU89" s="71" t="s">
        <v>294</v>
      </c>
      <c r="BV89" s="68" t="s">
        <v>223</v>
      </c>
      <c r="BW89" s="71" t="s">
        <v>234</v>
      </c>
      <c r="BX89" s="71"/>
      <c r="BY89" s="53"/>
      <c r="BZ89" s="51"/>
      <c r="CA89" s="51"/>
      <c r="CB89" s="51"/>
      <c r="CC89" s="51" t="s">
        <v>121</v>
      </c>
      <c r="CD89" s="51" t="s">
        <v>121</v>
      </c>
      <c r="CE89" s="51" t="s">
        <v>121</v>
      </c>
      <c r="CF89" s="51" t="s">
        <v>121</v>
      </c>
      <c r="CG89" s="51" t="s">
        <v>121</v>
      </c>
      <c r="CH89" s="51" t="s">
        <v>121</v>
      </c>
      <c r="CI89" s="51" t="s">
        <v>121</v>
      </c>
      <c r="CJ89" s="51" t="s">
        <v>121</v>
      </c>
      <c r="CK89" s="51" t="s">
        <v>121</v>
      </c>
      <c r="CL89" s="51"/>
      <c r="CM89" s="51"/>
      <c r="CN89" s="51"/>
      <c r="CO89" s="51"/>
      <c r="CP89" s="51"/>
      <c r="CQ89" s="51"/>
      <c r="CR89" s="65"/>
      <c r="CS89" s="52">
        <f t="shared" si="67"/>
        <v>0</v>
      </c>
      <c r="CT89" s="52">
        <f t="shared" si="68"/>
        <v>0</v>
      </c>
      <c r="CU89" s="52">
        <f t="shared" si="69"/>
        <v>0</v>
      </c>
      <c r="CV89" s="52">
        <f t="shared" si="70"/>
        <v>0</v>
      </c>
      <c r="CW89" s="52">
        <f t="shared" si="71"/>
        <v>0</v>
      </c>
      <c r="CX89" s="52">
        <f t="shared" si="72"/>
        <v>0</v>
      </c>
      <c r="CY89" s="52">
        <f t="shared" si="73"/>
        <v>0</v>
      </c>
      <c r="CZ89" s="52">
        <f t="shared" si="74"/>
        <v>0</v>
      </c>
      <c r="DA89" s="52">
        <f t="shared" si="75"/>
        <v>0</v>
      </c>
      <c r="DB89" s="66">
        <f t="shared" si="76"/>
        <v>0</v>
      </c>
      <c r="DC89" s="56"/>
      <c r="DE89" s="65"/>
      <c r="DF89" s="107">
        <f t="shared" si="57"/>
        <v>0</v>
      </c>
      <c r="DG89" s="65"/>
      <c r="DH89" s="103">
        <f>DF89*GSSI!$B$4</f>
        <v>0</v>
      </c>
    </row>
    <row r="90" spans="2:112" ht="23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>
        <f t="shared" si="58"/>
        <v>0</v>
      </c>
      <c r="P90" s="5">
        <f t="shared" si="59"/>
        <v>0</v>
      </c>
      <c r="Q90" s="5">
        <f t="shared" si="60"/>
        <v>0</v>
      </c>
      <c r="R90" s="5">
        <f t="shared" si="61"/>
        <v>0</v>
      </c>
      <c r="S90" s="5">
        <f t="shared" si="62"/>
        <v>0</v>
      </c>
      <c r="T90" s="5">
        <f t="shared" si="63"/>
        <v>0</v>
      </c>
      <c r="U90" s="5">
        <f t="shared" si="64"/>
        <v>0</v>
      </c>
      <c r="V90" s="5">
        <f t="shared" si="65"/>
        <v>0</v>
      </c>
      <c r="W90" s="5">
        <f t="shared" si="66"/>
        <v>0</v>
      </c>
      <c r="X90" s="5">
        <f>SUM(Tabella12058111931[[#This Row],[Quadrimestre nov22-feb23]:[Quadrimestre lug25-ott25]])</f>
        <v>0</v>
      </c>
      <c r="BT90" s="72"/>
      <c r="BU90" s="71" t="s">
        <v>295</v>
      </c>
      <c r="BV90" s="68" t="s">
        <v>225</v>
      </c>
      <c r="BW90" s="71" t="s">
        <v>234</v>
      </c>
      <c r="BX90" s="71"/>
      <c r="BY90" s="53"/>
      <c r="BZ90" s="51"/>
      <c r="CA90" s="51"/>
      <c r="CB90" s="51"/>
      <c r="CC90" s="51" t="s">
        <v>121</v>
      </c>
      <c r="CD90" s="51" t="s">
        <v>121</v>
      </c>
      <c r="CE90" s="51" t="s">
        <v>121</v>
      </c>
      <c r="CF90" s="51" t="s">
        <v>121</v>
      </c>
      <c r="CG90" s="51" t="s">
        <v>121</v>
      </c>
      <c r="CH90" s="51" t="s">
        <v>121</v>
      </c>
      <c r="CI90" s="51" t="s">
        <v>121</v>
      </c>
      <c r="CJ90" s="51" t="s">
        <v>121</v>
      </c>
      <c r="CK90" s="51" t="s">
        <v>121</v>
      </c>
      <c r="CL90" s="51"/>
      <c r="CM90" s="51"/>
      <c r="CN90" s="51"/>
      <c r="CO90" s="51"/>
      <c r="CP90" s="51"/>
      <c r="CQ90" s="51"/>
      <c r="CR90" s="65"/>
      <c r="CS90" s="52">
        <f t="shared" si="67"/>
        <v>0</v>
      </c>
      <c r="CT90" s="52">
        <f t="shared" si="68"/>
        <v>0</v>
      </c>
      <c r="CU90" s="52">
        <f t="shared" si="69"/>
        <v>0</v>
      </c>
      <c r="CV90" s="52">
        <f t="shared" si="70"/>
        <v>0</v>
      </c>
      <c r="CW90" s="52">
        <f t="shared" si="71"/>
        <v>0</v>
      </c>
      <c r="CX90" s="52">
        <f t="shared" si="72"/>
        <v>0</v>
      </c>
      <c r="CY90" s="52">
        <f t="shared" si="73"/>
        <v>0</v>
      </c>
      <c r="CZ90" s="52">
        <f t="shared" si="74"/>
        <v>0</v>
      </c>
      <c r="DA90" s="52">
        <f t="shared" si="75"/>
        <v>0</v>
      </c>
      <c r="DB90" s="66">
        <f t="shared" si="76"/>
        <v>0</v>
      </c>
      <c r="DC90" s="56"/>
      <c r="DE90" s="65"/>
      <c r="DF90" s="107">
        <f t="shared" si="57"/>
        <v>0</v>
      </c>
      <c r="DG90" s="65"/>
      <c r="DH90" s="103">
        <f>DF90*GSSI!$B$4</f>
        <v>0</v>
      </c>
    </row>
    <row r="91" spans="2:112" ht="23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>
        <f t="shared" si="58"/>
        <v>0</v>
      </c>
      <c r="P91" s="5">
        <f t="shared" si="59"/>
        <v>0</v>
      </c>
      <c r="Q91" s="5">
        <f t="shared" si="60"/>
        <v>0</v>
      </c>
      <c r="R91" s="5">
        <f t="shared" si="61"/>
        <v>0</v>
      </c>
      <c r="S91" s="5">
        <f t="shared" si="62"/>
        <v>0</v>
      </c>
      <c r="T91" s="5">
        <f t="shared" si="63"/>
        <v>0</v>
      </c>
      <c r="U91" s="5">
        <f t="shared" si="64"/>
        <v>0</v>
      </c>
      <c r="V91" s="5">
        <f t="shared" si="65"/>
        <v>0</v>
      </c>
      <c r="W91" s="5">
        <f t="shared" si="66"/>
        <v>0</v>
      </c>
      <c r="X91" s="5">
        <f>SUM(Tabella12058111931[[#This Row],[Quadrimestre nov22-feb23]:[Quadrimestre lug25-ott25]])</f>
        <v>0</v>
      </c>
      <c r="BT91" s="72"/>
      <c r="BU91" s="71" t="s">
        <v>296</v>
      </c>
      <c r="BV91" s="68" t="s">
        <v>227</v>
      </c>
      <c r="BW91" s="71" t="s">
        <v>234</v>
      </c>
      <c r="BX91" s="71"/>
      <c r="BY91" s="53"/>
      <c r="BZ91" s="51"/>
      <c r="CA91" s="51"/>
      <c r="CB91" s="51"/>
      <c r="CC91" s="51"/>
      <c r="CD91" s="51"/>
      <c r="CE91" s="51"/>
      <c r="CF91" s="51" t="s">
        <v>121</v>
      </c>
      <c r="CG91" s="51" t="s">
        <v>121</v>
      </c>
      <c r="CH91" s="51" t="s">
        <v>121</v>
      </c>
      <c r="CI91" s="51" t="s">
        <v>121</v>
      </c>
      <c r="CJ91" s="51" t="s">
        <v>121</v>
      </c>
      <c r="CK91" s="51" t="s">
        <v>121</v>
      </c>
      <c r="CL91" s="51"/>
      <c r="CM91" s="51"/>
      <c r="CN91" s="51"/>
      <c r="CO91" s="51"/>
      <c r="CP91" s="51"/>
      <c r="CQ91" s="51"/>
      <c r="CR91" s="65"/>
      <c r="CS91" s="52">
        <f t="shared" si="67"/>
        <v>0</v>
      </c>
      <c r="CT91" s="52">
        <f t="shared" si="68"/>
        <v>0</v>
      </c>
      <c r="CU91" s="52">
        <f t="shared" si="69"/>
        <v>0</v>
      </c>
      <c r="CV91" s="52">
        <f t="shared" si="70"/>
        <v>0</v>
      </c>
      <c r="CW91" s="52">
        <f t="shared" si="71"/>
        <v>0</v>
      </c>
      <c r="CX91" s="52">
        <f t="shared" si="72"/>
        <v>0</v>
      </c>
      <c r="CY91" s="52">
        <f t="shared" si="73"/>
        <v>0</v>
      </c>
      <c r="CZ91" s="52">
        <f t="shared" si="74"/>
        <v>0</v>
      </c>
      <c r="DA91" s="52">
        <f t="shared" si="75"/>
        <v>0</v>
      </c>
      <c r="DB91" s="66">
        <f t="shared" si="76"/>
        <v>0</v>
      </c>
      <c r="DC91" s="56"/>
      <c r="DE91" s="65"/>
      <c r="DF91" s="107">
        <f t="shared" si="57"/>
        <v>0</v>
      </c>
      <c r="DG91" s="65"/>
      <c r="DH91" s="103">
        <f>DF91*GSSI!$B$4</f>
        <v>0</v>
      </c>
    </row>
    <row r="92" spans="2:112" ht="23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>
        <f t="shared" si="58"/>
        <v>0</v>
      </c>
      <c r="P92" s="5">
        <f t="shared" si="59"/>
        <v>0</v>
      </c>
      <c r="Q92" s="5">
        <f t="shared" si="60"/>
        <v>0</v>
      </c>
      <c r="R92" s="5">
        <f t="shared" si="61"/>
        <v>0</v>
      </c>
      <c r="S92" s="5">
        <f t="shared" si="62"/>
        <v>0</v>
      </c>
      <c r="T92" s="5">
        <f t="shared" si="63"/>
        <v>0</v>
      </c>
      <c r="U92" s="5">
        <f t="shared" si="64"/>
        <v>0</v>
      </c>
      <c r="V92" s="5">
        <f t="shared" si="65"/>
        <v>0</v>
      </c>
      <c r="W92" s="5">
        <f t="shared" si="66"/>
        <v>0</v>
      </c>
      <c r="X92" s="5">
        <f>SUM(Tabella12058111931[[#This Row],[Quadrimestre nov22-feb23]:[Quadrimestre lug25-ott25]])</f>
        <v>0</v>
      </c>
      <c r="BT92" s="72"/>
      <c r="BU92" s="71" t="s">
        <v>297</v>
      </c>
      <c r="BV92" s="68" t="s">
        <v>229</v>
      </c>
      <c r="BW92" s="71" t="s">
        <v>234</v>
      </c>
      <c r="BX92" s="71"/>
      <c r="BY92" s="53"/>
      <c r="BZ92" s="51"/>
      <c r="CA92" s="51"/>
      <c r="CB92" s="51"/>
      <c r="CC92" s="51"/>
      <c r="CD92" s="51"/>
      <c r="CE92" s="51"/>
      <c r="CF92" s="51" t="s">
        <v>121</v>
      </c>
      <c r="CG92" s="51" t="s">
        <v>121</v>
      </c>
      <c r="CH92" s="51" t="s">
        <v>121</v>
      </c>
      <c r="CI92" s="51" t="s">
        <v>121</v>
      </c>
      <c r="CJ92" s="51" t="s">
        <v>121</v>
      </c>
      <c r="CK92" s="51" t="s">
        <v>121</v>
      </c>
      <c r="CL92" s="51"/>
      <c r="CM92" s="51"/>
      <c r="CN92" s="51"/>
      <c r="CO92" s="51"/>
      <c r="CP92" s="51"/>
      <c r="CQ92" s="51"/>
      <c r="CR92" s="65"/>
      <c r="CS92" s="52">
        <f t="shared" si="67"/>
        <v>0</v>
      </c>
      <c r="CT92" s="52">
        <f t="shared" si="68"/>
        <v>0</v>
      </c>
      <c r="CU92" s="52">
        <f t="shared" si="69"/>
        <v>0</v>
      </c>
      <c r="CV92" s="52">
        <f t="shared" si="70"/>
        <v>0</v>
      </c>
      <c r="CW92" s="52">
        <f t="shared" si="71"/>
        <v>0</v>
      </c>
      <c r="CX92" s="52">
        <f t="shared" si="72"/>
        <v>0</v>
      </c>
      <c r="CY92" s="52">
        <f t="shared" si="73"/>
        <v>0</v>
      </c>
      <c r="CZ92" s="52">
        <f t="shared" si="74"/>
        <v>0</v>
      </c>
      <c r="DA92" s="52">
        <f t="shared" si="75"/>
        <v>0</v>
      </c>
      <c r="DB92" s="66">
        <f t="shared" si="76"/>
        <v>0</v>
      </c>
      <c r="DC92" s="56"/>
      <c r="DE92" s="65"/>
      <c r="DF92" s="107">
        <f t="shared" si="57"/>
        <v>0</v>
      </c>
      <c r="DG92" s="65"/>
      <c r="DH92" s="103">
        <f>DF92*GSSI!$B$4</f>
        <v>0</v>
      </c>
    </row>
    <row r="93" spans="2:112" ht="23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>
        <f t="shared" si="58"/>
        <v>0</v>
      </c>
      <c r="P93" s="5">
        <f t="shared" si="59"/>
        <v>0</v>
      </c>
      <c r="Q93" s="5">
        <f t="shared" si="60"/>
        <v>0</v>
      </c>
      <c r="R93" s="5">
        <f t="shared" si="61"/>
        <v>0</v>
      </c>
      <c r="S93" s="5">
        <f t="shared" si="62"/>
        <v>0</v>
      </c>
      <c r="T93" s="5">
        <f t="shared" si="63"/>
        <v>0</v>
      </c>
      <c r="U93" s="5">
        <f t="shared" si="64"/>
        <v>0</v>
      </c>
      <c r="V93" s="5">
        <f t="shared" si="65"/>
        <v>0</v>
      </c>
      <c r="W93" s="5">
        <f t="shared" si="66"/>
        <v>0</v>
      </c>
      <c r="X93" s="5">
        <f>SUM(Tabella12058111931[[#This Row],[Quadrimestre nov22-feb23]:[Quadrimestre lug25-ott25]])</f>
        <v>0</v>
      </c>
      <c r="BT93" s="72"/>
      <c r="BU93" s="71" t="s">
        <v>298</v>
      </c>
      <c r="BV93" s="68" t="s">
        <v>231</v>
      </c>
      <c r="BW93" s="71" t="s">
        <v>234</v>
      </c>
      <c r="BX93" s="71"/>
      <c r="BY93" s="53"/>
      <c r="BZ93" s="51"/>
      <c r="CA93" s="51"/>
      <c r="CB93" s="51"/>
      <c r="CC93" s="51"/>
      <c r="CD93" s="51"/>
      <c r="CE93" s="51"/>
      <c r="CF93" s="51" t="s">
        <v>121</v>
      </c>
      <c r="CG93" s="51" t="s">
        <v>121</v>
      </c>
      <c r="CH93" s="51" t="s">
        <v>121</v>
      </c>
      <c r="CI93" s="51" t="s">
        <v>121</v>
      </c>
      <c r="CJ93" s="51" t="s">
        <v>121</v>
      </c>
      <c r="CK93" s="51" t="s">
        <v>121</v>
      </c>
      <c r="CL93" s="51"/>
      <c r="CM93" s="51"/>
      <c r="CN93" s="51"/>
      <c r="CO93" s="51"/>
      <c r="CP93" s="51"/>
      <c r="CQ93" s="51"/>
      <c r="CR93" s="65"/>
      <c r="CS93" s="52">
        <f t="shared" si="67"/>
        <v>0</v>
      </c>
      <c r="CT93" s="52">
        <f t="shared" si="68"/>
        <v>0</v>
      </c>
      <c r="CU93" s="52">
        <f t="shared" si="69"/>
        <v>0</v>
      </c>
      <c r="CV93" s="52">
        <f t="shared" si="70"/>
        <v>0</v>
      </c>
      <c r="CW93" s="52">
        <f t="shared" si="71"/>
        <v>0</v>
      </c>
      <c r="CX93" s="52">
        <f t="shared" si="72"/>
        <v>0</v>
      </c>
      <c r="CY93" s="52">
        <f t="shared" si="73"/>
        <v>0</v>
      </c>
      <c r="CZ93" s="52">
        <f t="shared" si="74"/>
        <v>0</v>
      </c>
      <c r="DA93" s="52">
        <f t="shared" si="75"/>
        <v>0</v>
      </c>
      <c r="DB93" s="66">
        <f t="shared" si="76"/>
        <v>0</v>
      </c>
      <c r="DC93" s="56"/>
      <c r="DE93" s="65"/>
      <c r="DF93" s="107">
        <f t="shared" si="57"/>
        <v>0</v>
      </c>
      <c r="DG93" s="65"/>
      <c r="DH93" s="103">
        <f>DF93*GSSI!$B$4</f>
        <v>0</v>
      </c>
    </row>
    <row r="94" spans="2:112" ht="23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>
        <f t="shared" si="58"/>
        <v>0</v>
      </c>
      <c r="P94" s="5">
        <f t="shared" si="59"/>
        <v>0</v>
      </c>
      <c r="Q94" s="5">
        <f t="shared" si="60"/>
        <v>0</v>
      </c>
      <c r="R94" s="5">
        <f t="shared" si="61"/>
        <v>0</v>
      </c>
      <c r="S94" s="5">
        <f t="shared" si="62"/>
        <v>0</v>
      </c>
      <c r="T94" s="5">
        <f t="shared" si="63"/>
        <v>0</v>
      </c>
      <c r="U94" s="5">
        <f t="shared" si="64"/>
        <v>0</v>
      </c>
      <c r="V94" s="5">
        <f t="shared" si="65"/>
        <v>0</v>
      </c>
      <c r="W94" s="5">
        <f t="shared" si="66"/>
        <v>0</v>
      </c>
      <c r="X94" s="5">
        <f>SUM(Tabella12058111931[[#This Row],[Quadrimestre nov22-feb23]:[Quadrimestre lug25-ott25]])</f>
        <v>0</v>
      </c>
      <c r="BT94" s="78" t="s">
        <v>299</v>
      </c>
      <c r="BU94" s="52"/>
      <c r="BV94" s="64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52">
        <f t="shared" si="67"/>
        <v>0</v>
      </c>
      <c r="CT94" s="52">
        <f t="shared" si="68"/>
        <v>0</v>
      </c>
      <c r="CU94" s="52">
        <f t="shared" si="69"/>
        <v>0</v>
      </c>
      <c r="CV94" s="52">
        <f t="shared" si="70"/>
        <v>0</v>
      </c>
      <c r="CW94" s="52">
        <f t="shared" si="71"/>
        <v>0</v>
      </c>
      <c r="CX94" s="52">
        <f t="shared" si="72"/>
        <v>0</v>
      </c>
      <c r="CY94" s="52">
        <f t="shared" si="73"/>
        <v>0</v>
      </c>
      <c r="CZ94" s="52">
        <f t="shared" si="74"/>
        <v>0</v>
      </c>
      <c r="DA94" s="52">
        <f t="shared" si="75"/>
        <v>0</v>
      </c>
      <c r="DB94" s="66">
        <f t="shared" si="76"/>
        <v>0</v>
      </c>
      <c r="DC94" s="76"/>
      <c r="DD94" s="103"/>
      <c r="DE94" s="63"/>
      <c r="DF94" s="103">
        <f t="shared" ref="DF94" si="77">SUM(DF95:DF101)</f>
        <v>0</v>
      </c>
      <c r="DG94" s="65"/>
      <c r="DH94" s="103">
        <f>DF94*GSSI!$B$4</f>
        <v>0</v>
      </c>
    </row>
    <row r="95" spans="2:112" ht="23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>
        <f t="shared" si="58"/>
        <v>0</v>
      </c>
      <c r="P95" s="5">
        <f t="shared" si="59"/>
        <v>0</v>
      </c>
      <c r="Q95" s="5">
        <f t="shared" si="60"/>
        <v>0</v>
      </c>
      <c r="R95" s="5">
        <f t="shared" si="61"/>
        <v>0</v>
      </c>
      <c r="S95" s="5">
        <f t="shared" si="62"/>
        <v>0</v>
      </c>
      <c r="T95" s="5">
        <f t="shared" si="63"/>
        <v>0</v>
      </c>
      <c r="U95" s="5">
        <f t="shared" si="64"/>
        <v>0</v>
      </c>
      <c r="V95" s="5">
        <f t="shared" si="65"/>
        <v>0</v>
      </c>
      <c r="W95" s="5">
        <f t="shared" si="66"/>
        <v>0</v>
      </c>
      <c r="X95" s="5">
        <f>SUM(Tabella12058111931[[#This Row],[Quadrimestre nov22-feb23]:[Quadrimestre lug25-ott25]])</f>
        <v>0</v>
      </c>
      <c r="BT95" s="68"/>
      <c r="BU95" s="51" t="s">
        <v>300</v>
      </c>
      <c r="BV95" s="68"/>
      <c r="BW95" s="51" t="s">
        <v>115</v>
      </c>
      <c r="BX95" s="124" t="s">
        <v>183</v>
      </c>
      <c r="BY95" s="53"/>
      <c r="BZ95" s="51"/>
      <c r="CA95" s="51"/>
      <c r="CB95" s="51"/>
      <c r="CC95" s="51"/>
      <c r="CD95" s="51"/>
      <c r="CE95" s="51"/>
      <c r="CF95" s="52"/>
      <c r="CG95" s="52"/>
      <c r="CH95" s="52"/>
      <c r="CI95" s="51" t="s">
        <v>121</v>
      </c>
      <c r="CJ95" s="51" t="s">
        <v>121</v>
      </c>
      <c r="CK95" s="51" t="s">
        <v>121</v>
      </c>
      <c r="CL95" s="51"/>
      <c r="CM95" s="51"/>
      <c r="CN95" s="51"/>
      <c r="CO95" s="51"/>
      <c r="CP95" s="51"/>
      <c r="CQ95" s="51"/>
      <c r="CR95" s="65"/>
      <c r="CS95" s="52">
        <f t="shared" si="67"/>
        <v>0</v>
      </c>
      <c r="CT95" s="52">
        <f t="shared" si="68"/>
        <v>0</v>
      </c>
      <c r="CU95" s="52">
        <f t="shared" si="69"/>
        <v>0</v>
      </c>
      <c r="CV95" s="52">
        <f t="shared" si="70"/>
        <v>0</v>
      </c>
      <c r="CW95" s="52">
        <f t="shared" si="71"/>
        <v>0</v>
      </c>
      <c r="CX95" s="52">
        <f t="shared" si="72"/>
        <v>0</v>
      </c>
      <c r="CY95" s="52">
        <f t="shared" si="73"/>
        <v>0</v>
      </c>
      <c r="CZ95" s="52">
        <f t="shared" si="74"/>
        <v>0</v>
      </c>
      <c r="DA95" s="52">
        <f t="shared" si="75"/>
        <v>0</v>
      </c>
      <c r="DB95" s="66">
        <f t="shared" si="76"/>
        <v>0</v>
      </c>
      <c r="DC95" s="56"/>
      <c r="DE95" s="65"/>
      <c r="DF95" s="107">
        <f t="shared" ref="DF95:DF101" si="78">DD95/125</f>
        <v>0</v>
      </c>
      <c r="DG95" s="65"/>
      <c r="DH95" s="103">
        <f>DF95*GSSI!$B$4</f>
        <v>0</v>
      </c>
    </row>
    <row r="96" spans="2:112" ht="23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>
        <f t="shared" si="58"/>
        <v>0</v>
      </c>
      <c r="P96" s="5">
        <f t="shared" si="59"/>
        <v>0</v>
      </c>
      <c r="Q96" s="5">
        <f t="shared" si="60"/>
        <v>0</v>
      </c>
      <c r="R96" s="5">
        <f t="shared" si="61"/>
        <v>0</v>
      </c>
      <c r="S96" s="5">
        <f t="shared" si="62"/>
        <v>0</v>
      </c>
      <c r="T96" s="5">
        <f t="shared" si="63"/>
        <v>0</v>
      </c>
      <c r="U96" s="5">
        <f t="shared" si="64"/>
        <v>0</v>
      </c>
      <c r="V96" s="5">
        <f t="shared" si="65"/>
        <v>0</v>
      </c>
      <c r="W96" s="5">
        <f t="shared" si="66"/>
        <v>0</v>
      </c>
      <c r="X96" s="5">
        <f>SUM(Tabella12058111931[[#This Row],[Quadrimestre nov22-feb23]:[Quadrimestre lug25-ott25]])</f>
        <v>0</v>
      </c>
      <c r="BT96" s="68"/>
      <c r="BU96" s="51" t="s">
        <v>301</v>
      </c>
      <c r="BV96" s="68"/>
      <c r="BW96" s="51" t="s">
        <v>115</v>
      </c>
      <c r="BX96" s="124" t="s">
        <v>183</v>
      </c>
      <c r="BY96" s="53"/>
      <c r="BZ96" s="51"/>
      <c r="CA96" s="51"/>
      <c r="CB96" s="51"/>
      <c r="CC96" s="51"/>
      <c r="CD96" s="51"/>
      <c r="CE96" s="51"/>
      <c r="CF96" s="52"/>
      <c r="CG96" s="52"/>
      <c r="CH96" s="52"/>
      <c r="CI96" s="51" t="s">
        <v>121</v>
      </c>
      <c r="CJ96" s="51" t="s">
        <v>121</v>
      </c>
      <c r="CK96" s="51" t="s">
        <v>121</v>
      </c>
      <c r="CL96" s="51" t="s">
        <v>121</v>
      </c>
      <c r="CM96" s="51" t="s">
        <v>121</v>
      </c>
      <c r="CN96" s="51" t="s">
        <v>121</v>
      </c>
      <c r="CO96" s="51"/>
      <c r="CP96" s="51"/>
      <c r="CQ96" s="51"/>
      <c r="CR96" s="65"/>
      <c r="CS96" s="52">
        <f t="shared" si="67"/>
        <v>0</v>
      </c>
      <c r="CT96" s="52">
        <f t="shared" si="68"/>
        <v>0</v>
      </c>
      <c r="CU96" s="52">
        <f t="shared" si="69"/>
        <v>0</v>
      </c>
      <c r="CV96" s="52">
        <f t="shared" si="70"/>
        <v>0</v>
      </c>
      <c r="CW96" s="52">
        <f t="shared" si="71"/>
        <v>0</v>
      </c>
      <c r="CX96" s="52">
        <f t="shared" si="72"/>
        <v>0</v>
      </c>
      <c r="CY96" s="52">
        <f t="shared" si="73"/>
        <v>0</v>
      </c>
      <c r="CZ96" s="52">
        <f t="shared" si="74"/>
        <v>0</v>
      </c>
      <c r="DA96" s="52">
        <f t="shared" si="75"/>
        <v>0</v>
      </c>
      <c r="DB96" s="66">
        <f t="shared" si="76"/>
        <v>0</v>
      </c>
      <c r="DC96" s="56"/>
      <c r="DE96" s="65"/>
      <c r="DF96" s="107">
        <f t="shared" si="78"/>
        <v>0</v>
      </c>
      <c r="DG96" s="65"/>
      <c r="DH96" s="103">
        <f>DF96*GSSI!$B$4</f>
        <v>0</v>
      </c>
    </row>
    <row r="97" spans="2:112" ht="23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>
        <f t="shared" si="58"/>
        <v>0</v>
      </c>
      <c r="P97" s="5">
        <f t="shared" si="59"/>
        <v>0</v>
      </c>
      <c r="Q97" s="5">
        <f t="shared" si="60"/>
        <v>0</v>
      </c>
      <c r="R97" s="5">
        <f t="shared" si="61"/>
        <v>0</v>
      </c>
      <c r="S97" s="5">
        <f t="shared" si="62"/>
        <v>0</v>
      </c>
      <c r="T97" s="5">
        <f t="shared" si="63"/>
        <v>0</v>
      </c>
      <c r="U97" s="5">
        <f t="shared" si="64"/>
        <v>0</v>
      </c>
      <c r="V97" s="5">
        <f t="shared" si="65"/>
        <v>0</v>
      </c>
      <c r="W97" s="5">
        <f t="shared" si="66"/>
        <v>0</v>
      </c>
      <c r="X97" s="5">
        <f>SUM(Tabella12058111931[[#This Row],[Quadrimestre nov22-feb23]:[Quadrimestre lug25-ott25]])</f>
        <v>0</v>
      </c>
      <c r="BT97" s="68"/>
      <c r="BU97" s="51" t="s">
        <v>302</v>
      </c>
      <c r="BV97" s="68"/>
      <c r="BW97" s="51" t="s">
        <v>115</v>
      </c>
      <c r="BX97" s="51" t="s">
        <v>183</v>
      </c>
      <c r="BY97" s="53"/>
      <c r="BZ97" s="51"/>
      <c r="CA97" s="51"/>
      <c r="CB97" s="51"/>
      <c r="CC97" s="51"/>
      <c r="CD97" s="51"/>
      <c r="CE97" s="51"/>
      <c r="CF97" s="52"/>
      <c r="CG97" s="52"/>
      <c r="CH97" s="52"/>
      <c r="CI97" s="51" t="s">
        <v>121</v>
      </c>
      <c r="CJ97" s="51" t="s">
        <v>121</v>
      </c>
      <c r="CK97" s="51" t="s">
        <v>121</v>
      </c>
      <c r="CL97" s="51" t="s">
        <v>121</v>
      </c>
      <c r="CM97" s="51" t="s">
        <v>121</v>
      </c>
      <c r="CN97" s="51" t="s">
        <v>121</v>
      </c>
      <c r="CO97" s="51"/>
      <c r="CP97" s="51"/>
      <c r="CQ97" s="51"/>
      <c r="CR97" s="65"/>
      <c r="CS97" s="52">
        <f t="shared" si="67"/>
        <v>0</v>
      </c>
      <c r="CT97" s="52">
        <f t="shared" si="68"/>
        <v>0</v>
      </c>
      <c r="CU97" s="52">
        <f t="shared" si="69"/>
        <v>0</v>
      </c>
      <c r="CV97" s="52">
        <f t="shared" si="70"/>
        <v>0</v>
      </c>
      <c r="CW97" s="52">
        <f t="shared" si="71"/>
        <v>0</v>
      </c>
      <c r="CX97" s="52">
        <f t="shared" si="72"/>
        <v>0</v>
      </c>
      <c r="CY97" s="52">
        <f t="shared" si="73"/>
        <v>0</v>
      </c>
      <c r="CZ97" s="52">
        <f t="shared" si="74"/>
        <v>0</v>
      </c>
      <c r="DA97" s="52">
        <f t="shared" si="75"/>
        <v>0</v>
      </c>
      <c r="DB97" s="66">
        <f t="shared" si="76"/>
        <v>0</v>
      </c>
      <c r="DC97" s="56"/>
      <c r="DE97" s="65"/>
      <c r="DF97" s="107">
        <f t="shared" si="78"/>
        <v>0</v>
      </c>
      <c r="DG97" s="65"/>
      <c r="DH97" s="103">
        <f>DF97*GSSI!$B$4</f>
        <v>0</v>
      </c>
    </row>
    <row r="98" spans="2:112" ht="23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>
        <f t="shared" si="58"/>
        <v>0</v>
      </c>
      <c r="P98" s="5">
        <f t="shared" si="59"/>
        <v>0</v>
      </c>
      <c r="Q98" s="5">
        <f t="shared" si="60"/>
        <v>0</v>
      </c>
      <c r="R98" s="5">
        <f t="shared" si="61"/>
        <v>0</v>
      </c>
      <c r="S98" s="5">
        <f t="shared" si="62"/>
        <v>0</v>
      </c>
      <c r="T98" s="5">
        <f t="shared" si="63"/>
        <v>0</v>
      </c>
      <c r="U98" s="5">
        <f t="shared" si="64"/>
        <v>0</v>
      </c>
      <c r="V98" s="5">
        <f t="shared" si="65"/>
        <v>0</v>
      </c>
      <c r="W98" s="5">
        <f t="shared" si="66"/>
        <v>0</v>
      </c>
      <c r="X98" s="5">
        <f>SUM(Tabella12058111931[[#This Row],[Quadrimestre nov22-feb23]:[Quadrimestre lug25-ott25]])</f>
        <v>0</v>
      </c>
      <c r="BT98" s="68"/>
      <c r="BU98" s="51" t="s">
        <v>303</v>
      </c>
      <c r="BV98" s="68"/>
      <c r="BW98" s="51" t="s">
        <v>115</v>
      </c>
      <c r="BX98" s="51" t="s">
        <v>183</v>
      </c>
      <c r="BY98" s="53"/>
      <c r="BZ98" s="51"/>
      <c r="CA98" s="51"/>
      <c r="CB98" s="51"/>
      <c r="CC98" s="51"/>
      <c r="CD98" s="51"/>
      <c r="CE98" s="51"/>
      <c r="CF98" s="52"/>
      <c r="CG98" s="52"/>
      <c r="CH98" s="52"/>
      <c r="CI98" s="51" t="s">
        <v>121</v>
      </c>
      <c r="CJ98" s="51" t="s">
        <v>121</v>
      </c>
      <c r="CK98" s="51" t="s">
        <v>121</v>
      </c>
      <c r="CL98" s="51" t="s">
        <v>121</v>
      </c>
      <c r="CM98" s="51" t="s">
        <v>121</v>
      </c>
      <c r="CN98" s="51" t="s">
        <v>121</v>
      </c>
      <c r="CO98" s="51"/>
      <c r="CP98" s="51"/>
      <c r="CQ98" s="51"/>
      <c r="CR98" s="65"/>
      <c r="CS98" s="52">
        <f t="shared" si="67"/>
        <v>0</v>
      </c>
      <c r="CT98" s="52">
        <f t="shared" si="68"/>
        <v>0</v>
      </c>
      <c r="CU98" s="52">
        <f t="shared" si="69"/>
        <v>0</v>
      </c>
      <c r="CV98" s="52">
        <f t="shared" si="70"/>
        <v>0</v>
      </c>
      <c r="CW98" s="52">
        <f t="shared" si="71"/>
        <v>0</v>
      </c>
      <c r="CX98" s="52">
        <f t="shared" si="72"/>
        <v>0</v>
      </c>
      <c r="CY98" s="52">
        <f t="shared" si="73"/>
        <v>0</v>
      </c>
      <c r="CZ98" s="52">
        <f t="shared" si="74"/>
        <v>0</v>
      </c>
      <c r="DA98" s="52">
        <f t="shared" si="75"/>
        <v>0</v>
      </c>
      <c r="DB98" s="66">
        <f t="shared" si="76"/>
        <v>0</v>
      </c>
      <c r="DC98" s="56"/>
      <c r="DE98" s="65"/>
      <c r="DF98" s="107">
        <f t="shared" si="78"/>
        <v>0</v>
      </c>
      <c r="DG98" s="65"/>
      <c r="DH98" s="103">
        <f>DF98*GSSI!$B$4</f>
        <v>0</v>
      </c>
    </row>
    <row r="99" spans="2:112" ht="23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>
        <f t="shared" si="58"/>
        <v>0</v>
      </c>
      <c r="P99" s="5">
        <f t="shared" si="59"/>
        <v>0</v>
      </c>
      <c r="Q99" s="5">
        <f t="shared" si="60"/>
        <v>0</v>
      </c>
      <c r="R99" s="5">
        <f t="shared" si="61"/>
        <v>0</v>
      </c>
      <c r="S99" s="5">
        <f t="shared" si="62"/>
        <v>0</v>
      </c>
      <c r="T99" s="5">
        <f t="shared" si="63"/>
        <v>0</v>
      </c>
      <c r="U99" s="5">
        <f t="shared" si="64"/>
        <v>0</v>
      </c>
      <c r="V99" s="5">
        <f t="shared" si="65"/>
        <v>0</v>
      </c>
      <c r="W99" s="5">
        <f t="shared" si="66"/>
        <v>0</v>
      </c>
      <c r="X99" s="5">
        <f>SUM(Tabella12058111931[[#This Row],[Quadrimestre nov22-feb23]:[Quadrimestre lug25-ott25]])</f>
        <v>0</v>
      </c>
      <c r="BT99" s="68"/>
      <c r="BU99" s="51" t="s">
        <v>304</v>
      </c>
      <c r="BV99" s="68"/>
      <c r="BW99" s="51" t="s">
        <v>115</v>
      </c>
      <c r="BX99" s="51" t="s">
        <v>183</v>
      </c>
      <c r="BY99" s="53"/>
      <c r="BZ99" s="51"/>
      <c r="CA99" s="51"/>
      <c r="CB99" s="51"/>
      <c r="CC99" s="51"/>
      <c r="CD99" s="51"/>
      <c r="CE99" s="51"/>
      <c r="CF99" s="52"/>
      <c r="CG99" s="52"/>
      <c r="CH99" s="52"/>
      <c r="CI99" s="51" t="s">
        <v>121</v>
      </c>
      <c r="CJ99" s="51" t="s">
        <v>121</v>
      </c>
      <c r="CK99" s="51" t="s">
        <v>121</v>
      </c>
      <c r="CL99" s="51" t="s">
        <v>121</v>
      </c>
      <c r="CM99" s="51" t="s">
        <v>121</v>
      </c>
      <c r="CN99" s="51" t="s">
        <v>121</v>
      </c>
      <c r="CO99" s="51"/>
      <c r="CP99" s="51"/>
      <c r="CQ99" s="51"/>
      <c r="CR99" s="65"/>
      <c r="CS99" s="52">
        <f t="shared" si="67"/>
        <v>0</v>
      </c>
      <c r="CT99" s="52">
        <f t="shared" si="68"/>
        <v>0</v>
      </c>
      <c r="CU99" s="52">
        <f t="shared" si="69"/>
        <v>0</v>
      </c>
      <c r="CV99" s="52">
        <f t="shared" si="70"/>
        <v>0</v>
      </c>
      <c r="CW99" s="52">
        <f t="shared" si="71"/>
        <v>0</v>
      </c>
      <c r="CX99" s="52">
        <f t="shared" si="72"/>
        <v>0</v>
      </c>
      <c r="CY99" s="52">
        <f t="shared" si="73"/>
        <v>0</v>
      </c>
      <c r="CZ99" s="52">
        <f t="shared" si="74"/>
        <v>0</v>
      </c>
      <c r="DA99" s="52">
        <f t="shared" si="75"/>
        <v>0</v>
      </c>
      <c r="DB99" s="66">
        <f t="shared" si="76"/>
        <v>0</v>
      </c>
      <c r="DC99" s="56"/>
      <c r="DE99" s="65"/>
      <c r="DF99" s="107">
        <f t="shared" si="78"/>
        <v>0</v>
      </c>
      <c r="DG99" s="65"/>
      <c r="DH99" s="103">
        <f>DF99*GSSI!$B$4</f>
        <v>0</v>
      </c>
    </row>
    <row r="100" spans="2:112" ht="23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>
        <f t="shared" si="58"/>
        <v>0</v>
      </c>
      <c r="P100" s="5">
        <f t="shared" si="59"/>
        <v>0</v>
      </c>
      <c r="Q100" s="5">
        <f t="shared" si="60"/>
        <v>0</v>
      </c>
      <c r="R100" s="5">
        <f t="shared" si="61"/>
        <v>0</v>
      </c>
      <c r="S100" s="5">
        <f t="shared" si="62"/>
        <v>0</v>
      </c>
      <c r="T100" s="5">
        <f t="shared" si="63"/>
        <v>0</v>
      </c>
      <c r="U100" s="5">
        <f t="shared" si="64"/>
        <v>0</v>
      </c>
      <c r="V100" s="5">
        <f t="shared" si="65"/>
        <v>0</v>
      </c>
      <c r="W100" s="5">
        <f t="shared" si="66"/>
        <v>0</v>
      </c>
      <c r="X100" s="5">
        <f>SUM(Tabella12058111931[[#This Row],[Quadrimestre nov22-feb23]:[Quadrimestre lug25-ott25]])</f>
        <v>0</v>
      </c>
      <c r="BT100" s="68"/>
      <c r="BU100" s="51" t="s">
        <v>305</v>
      </c>
      <c r="BV100" s="68"/>
      <c r="BW100" s="51" t="s">
        <v>115</v>
      </c>
      <c r="BX100" s="51" t="s">
        <v>183</v>
      </c>
      <c r="BY100" s="53"/>
      <c r="BZ100" s="51"/>
      <c r="CA100" s="51"/>
      <c r="CB100" s="51"/>
      <c r="CC100" s="51"/>
      <c r="CD100" s="51"/>
      <c r="CE100" s="51"/>
      <c r="CF100" s="52"/>
      <c r="CG100" s="52"/>
      <c r="CH100" s="52"/>
      <c r="CI100" s="51"/>
      <c r="CJ100" s="51"/>
      <c r="CK100" s="51"/>
      <c r="CL100" s="51" t="s">
        <v>121</v>
      </c>
      <c r="CM100" s="51" t="s">
        <v>121</v>
      </c>
      <c r="CN100" s="51" t="s">
        <v>121</v>
      </c>
      <c r="CO100" s="51"/>
      <c r="CP100" s="51"/>
      <c r="CQ100" s="51"/>
      <c r="CR100" s="65"/>
      <c r="CS100" s="52">
        <f t="shared" si="67"/>
        <v>0</v>
      </c>
      <c r="CT100" s="52">
        <f t="shared" si="68"/>
        <v>0</v>
      </c>
      <c r="CU100" s="52">
        <f t="shared" si="69"/>
        <v>0</v>
      </c>
      <c r="CV100" s="52">
        <f t="shared" si="70"/>
        <v>0</v>
      </c>
      <c r="CW100" s="52">
        <f t="shared" si="71"/>
        <v>0</v>
      </c>
      <c r="CX100" s="52">
        <f t="shared" si="72"/>
        <v>0</v>
      </c>
      <c r="CY100" s="52">
        <f t="shared" si="73"/>
        <v>0</v>
      </c>
      <c r="CZ100" s="52">
        <f t="shared" si="74"/>
        <v>0</v>
      </c>
      <c r="DA100" s="52">
        <f t="shared" si="75"/>
        <v>0</v>
      </c>
      <c r="DB100" s="66">
        <f t="shared" si="76"/>
        <v>0</v>
      </c>
      <c r="DC100" s="56"/>
      <c r="DE100" s="65"/>
      <c r="DF100" s="107">
        <f t="shared" si="78"/>
        <v>0</v>
      </c>
      <c r="DG100" s="65"/>
      <c r="DH100" s="103">
        <f>DF100*GSSI!$B$4</f>
        <v>0</v>
      </c>
    </row>
    <row r="101" spans="2:112" ht="23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>
        <f t="shared" si="58"/>
        <v>0</v>
      </c>
      <c r="P101" s="5">
        <f t="shared" si="59"/>
        <v>0</v>
      </c>
      <c r="Q101" s="5">
        <f t="shared" si="60"/>
        <v>0</v>
      </c>
      <c r="R101" s="5">
        <f t="shared" si="61"/>
        <v>0</v>
      </c>
      <c r="S101" s="5">
        <f t="shared" si="62"/>
        <v>0</v>
      </c>
      <c r="T101" s="5">
        <f t="shared" si="63"/>
        <v>0</v>
      </c>
      <c r="U101" s="5">
        <f t="shared" si="64"/>
        <v>0</v>
      </c>
      <c r="V101" s="5">
        <f t="shared" si="65"/>
        <v>0</v>
      </c>
      <c r="W101" s="5">
        <f t="shared" si="66"/>
        <v>0</v>
      </c>
      <c r="X101" s="5">
        <f>SUM(Tabella12058111931[[#This Row],[Quadrimestre nov22-feb23]:[Quadrimestre lug25-ott25]])</f>
        <v>0</v>
      </c>
      <c r="BT101" s="68"/>
      <c r="BU101" s="51" t="s">
        <v>306</v>
      </c>
      <c r="BV101" s="68"/>
      <c r="BW101" s="51" t="s">
        <v>115</v>
      </c>
      <c r="BX101" s="51" t="s">
        <v>183</v>
      </c>
      <c r="BY101" s="53"/>
      <c r="BZ101" s="51"/>
      <c r="CA101" s="51"/>
      <c r="CB101" s="51"/>
      <c r="CC101" s="51"/>
      <c r="CD101" s="51"/>
      <c r="CE101" s="51"/>
      <c r="CF101" s="52"/>
      <c r="CG101" s="52"/>
      <c r="CH101" s="52"/>
      <c r="CI101" s="51"/>
      <c r="CJ101" s="51"/>
      <c r="CK101" s="51"/>
      <c r="CL101" s="51" t="s">
        <v>121</v>
      </c>
      <c r="CM101" s="51" t="s">
        <v>121</v>
      </c>
      <c r="CN101" s="51" t="s">
        <v>121</v>
      </c>
      <c r="CO101" s="51"/>
      <c r="CP101" s="51"/>
      <c r="CQ101" s="51"/>
      <c r="CR101" s="65"/>
      <c r="CS101" s="52">
        <f t="shared" si="67"/>
        <v>0</v>
      </c>
      <c r="CT101" s="52">
        <f t="shared" si="68"/>
        <v>0</v>
      </c>
      <c r="CU101" s="52">
        <f t="shared" si="69"/>
        <v>0</v>
      </c>
      <c r="CV101" s="52">
        <f t="shared" si="70"/>
        <v>0</v>
      </c>
      <c r="CW101" s="52">
        <f t="shared" si="71"/>
        <v>0</v>
      </c>
      <c r="CX101" s="52">
        <f t="shared" si="72"/>
        <v>0</v>
      </c>
      <c r="CY101" s="52">
        <f t="shared" si="73"/>
        <v>0</v>
      </c>
      <c r="CZ101" s="52">
        <f t="shared" si="74"/>
        <v>0</v>
      </c>
      <c r="DA101" s="52">
        <f t="shared" si="75"/>
        <v>0</v>
      </c>
      <c r="DB101" s="66">
        <f t="shared" si="76"/>
        <v>0</v>
      </c>
      <c r="DC101" s="56"/>
      <c r="DE101" s="65"/>
      <c r="DF101" s="107">
        <f t="shared" si="78"/>
        <v>0</v>
      </c>
      <c r="DG101" s="65"/>
      <c r="DH101" s="103">
        <f>DF101*GSSI!$B$4</f>
        <v>0</v>
      </c>
    </row>
    <row r="102" spans="2:112" ht="23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>
        <f t="shared" si="58"/>
        <v>0</v>
      </c>
      <c r="P102" s="5">
        <f t="shared" si="59"/>
        <v>0</v>
      </c>
      <c r="Q102" s="5">
        <f t="shared" si="60"/>
        <v>0</v>
      </c>
      <c r="R102" s="5">
        <f t="shared" si="61"/>
        <v>0</v>
      </c>
      <c r="S102" s="5">
        <f t="shared" si="62"/>
        <v>0</v>
      </c>
      <c r="T102" s="5">
        <f t="shared" si="63"/>
        <v>0</v>
      </c>
      <c r="U102" s="5">
        <f t="shared" si="64"/>
        <v>0</v>
      </c>
      <c r="V102" s="5">
        <f t="shared" si="65"/>
        <v>0</v>
      </c>
      <c r="W102" s="5">
        <f t="shared" si="66"/>
        <v>0</v>
      </c>
      <c r="X102" s="5">
        <f>SUM(Tabella12058111931[[#This Row],[Quadrimestre nov22-feb23]:[Quadrimestre lug25-ott25]])</f>
        <v>0</v>
      </c>
      <c r="BT102" s="78" t="s">
        <v>307</v>
      </c>
      <c r="BU102" s="52"/>
      <c r="BV102" s="64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52">
        <f t="shared" si="67"/>
        <v>0</v>
      </c>
      <c r="CT102" s="52">
        <f t="shared" si="68"/>
        <v>0</v>
      </c>
      <c r="CU102" s="52">
        <f t="shared" si="69"/>
        <v>0</v>
      </c>
      <c r="CV102" s="52">
        <f t="shared" si="70"/>
        <v>0</v>
      </c>
      <c r="CW102" s="52">
        <f t="shared" si="71"/>
        <v>0</v>
      </c>
      <c r="CX102" s="52">
        <f t="shared" si="72"/>
        <v>0</v>
      </c>
      <c r="CY102" s="52">
        <f t="shared" si="73"/>
        <v>0</v>
      </c>
      <c r="CZ102" s="52">
        <f t="shared" si="74"/>
        <v>0</v>
      </c>
      <c r="DA102" s="52">
        <f t="shared" si="75"/>
        <v>0</v>
      </c>
      <c r="DB102" s="66">
        <f t="shared" si="76"/>
        <v>0</v>
      </c>
      <c r="DC102" s="76"/>
      <c r="DD102" s="103"/>
      <c r="DE102" s="63"/>
      <c r="DF102" s="103">
        <f t="shared" ref="DF102" si="79">SUM(DF103:DF109)</f>
        <v>0</v>
      </c>
      <c r="DG102" s="65"/>
      <c r="DH102" s="103">
        <f>DF102*GSSI!$B$4</f>
        <v>0</v>
      </c>
    </row>
    <row r="103" spans="2:112" ht="23.25"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>
        <f t="shared" si="58"/>
        <v>0</v>
      </c>
      <c r="P103" s="90">
        <f t="shared" si="59"/>
        <v>0</v>
      </c>
      <c r="Q103" s="90">
        <f t="shared" si="60"/>
        <v>0</v>
      </c>
      <c r="R103" s="90">
        <f t="shared" si="61"/>
        <v>0</v>
      </c>
      <c r="S103" s="90">
        <f t="shared" si="62"/>
        <v>0</v>
      </c>
      <c r="T103" s="90">
        <f t="shared" si="63"/>
        <v>0</v>
      </c>
      <c r="U103" s="90">
        <f t="shared" si="64"/>
        <v>0</v>
      </c>
      <c r="V103" s="90">
        <f t="shared" si="65"/>
        <v>0</v>
      </c>
      <c r="W103" s="90">
        <f t="shared" si="66"/>
        <v>0</v>
      </c>
      <c r="X103" s="90">
        <f>SUM(Tabella12058111931[[#This Row],[Quadrimestre nov22-feb23]:[Quadrimestre lug25-ott25]])</f>
        <v>0</v>
      </c>
      <c r="BT103" s="68"/>
      <c r="BU103" s="51" t="s">
        <v>308</v>
      </c>
      <c r="BV103" s="68"/>
      <c r="BW103" s="51" t="s">
        <v>115</v>
      </c>
      <c r="BX103" s="51" t="s">
        <v>116</v>
      </c>
      <c r="BY103" s="53"/>
      <c r="BZ103" s="51" t="s">
        <v>309</v>
      </c>
      <c r="CA103" s="51" t="s">
        <v>309</v>
      </c>
      <c r="CB103" s="51" t="s">
        <v>309</v>
      </c>
      <c r="CC103" s="51" t="s">
        <v>309</v>
      </c>
      <c r="CD103" s="51" t="s">
        <v>309</v>
      </c>
      <c r="CE103" s="51" t="s">
        <v>309</v>
      </c>
      <c r="CF103" s="51" t="s">
        <v>309</v>
      </c>
      <c r="CG103" s="51" t="s">
        <v>309</v>
      </c>
      <c r="CH103" s="51" t="s">
        <v>309</v>
      </c>
      <c r="CI103" s="51" t="s">
        <v>309</v>
      </c>
      <c r="CJ103" s="51" t="s">
        <v>309</v>
      </c>
      <c r="CK103" s="51" t="s">
        <v>309</v>
      </c>
      <c r="CL103" s="51" t="s">
        <v>309</v>
      </c>
      <c r="CM103" s="51" t="s">
        <v>309</v>
      </c>
      <c r="CN103" s="51" t="s">
        <v>309</v>
      </c>
      <c r="CO103" s="51"/>
      <c r="CP103" s="51"/>
      <c r="CQ103" s="51"/>
      <c r="CR103" s="65"/>
      <c r="CS103" s="52">
        <f t="shared" si="67"/>
        <v>0</v>
      </c>
      <c r="CT103" s="52">
        <f t="shared" si="68"/>
        <v>0</v>
      </c>
      <c r="CU103" s="52">
        <f t="shared" si="69"/>
        <v>0</v>
      </c>
      <c r="CV103" s="52">
        <f t="shared" si="70"/>
        <v>0</v>
      </c>
      <c r="CW103" s="52">
        <f t="shared" si="71"/>
        <v>0</v>
      </c>
      <c r="CX103" s="52">
        <f t="shared" si="72"/>
        <v>0</v>
      </c>
      <c r="CY103" s="52">
        <f t="shared" si="73"/>
        <v>0</v>
      </c>
      <c r="CZ103" s="52">
        <f t="shared" si="74"/>
        <v>0</v>
      </c>
      <c r="DA103" s="52">
        <f t="shared" si="75"/>
        <v>0</v>
      </c>
      <c r="DB103" s="66">
        <f t="shared" si="76"/>
        <v>0</v>
      </c>
      <c r="DC103" s="56"/>
      <c r="DE103" s="65"/>
      <c r="DF103" s="107">
        <f t="shared" ref="DF103:DF109" si="80">DD103/125</f>
        <v>0</v>
      </c>
      <c r="DG103" s="65"/>
      <c r="DH103" s="103">
        <f>DF103*GSSI!$B$4</f>
        <v>0</v>
      </c>
    </row>
    <row r="104" spans="2:112" ht="23.25">
      <c r="BT104" s="68"/>
      <c r="BU104" s="51" t="s">
        <v>310</v>
      </c>
      <c r="BV104" s="68"/>
      <c r="BW104" s="51" t="s">
        <v>115</v>
      </c>
      <c r="BX104" s="51" t="s">
        <v>116</v>
      </c>
      <c r="BY104" s="53"/>
      <c r="BZ104" s="51"/>
      <c r="CA104" s="51"/>
      <c r="CB104" s="51"/>
      <c r="CC104" s="51" t="s">
        <v>309</v>
      </c>
      <c r="CD104" s="51" t="s">
        <v>309</v>
      </c>
      <c r="CE104" s="51" t="s">
        <v>309</v>
      </c>
      <c r="CF104" s="51" t="s">
        <v>309</v>
      </c>
      <c r="CG104" s="51" t="s">
        <v>309</v>
      </c>
      <c r="CH104" s="51" t="s">
        <v>309</v>
      </c>
      <c r="CI104" s="51" t="s">
        <v>309</v>
      </c>
      <c r="CJ104" s="51" t="s">
        <v>309</v>
      </c>
      <c r="CK104" s="51" t="s">
        <v>309</v>
      </c>
      <c r="CL104" s="51" t="s">
        <v>309</v>
      </c>
      <c r="CM104" s="51" t="s">
        <v>309</v>
      </c>
      <c r="CN104" s="51" t="s">
        <v>309</v>
      </c>
      <c r="CO104" s="51"/>
      <c r="CP104" s="51"/>
      <c r="CQ104" s="51"/>
      <c r="CR104" s="65"/>
      <c r="CS104" s="52">
        <f t="shared" ref="CS104:CS139" si="81">IF(BZ104="X",$DH104/COUNTA($BZ104:$CQ104),0) +  IF(CA104="X",$DH104/COUNTA($BZ104:$CQ104),0)</f>
        <v>0</v>
      </c>
      <c r="CT104" s="52">
        <f t="shared" ref="CT104:CT139" si="82">IF(CB104="X",$DH104/COUNTA($BZ104:$CQ104),0) +  IF(CC104="X",$DH104/COUNTA($BZ104:$CQ104),0)</f>
        <v>0</v>
      </c>
      <c r="CU104" s="52">
        <f t="shared" ref="CU104:CU139" si="83">IF(CD104="X",$DH104/COUNTA($BZ104:$CQ104),0) +  IF(CE104="X",$DH104/COUNTA($BZ104:$CQ104),0)</f>
        <v>0</v>
      </c>
      <c r="CV104" s="52">
        <f t="shared" ref="CV104:CV139" si="84">IF(CF104="X",$DH104/COUNTA($BZ104:$CQ104),0) +  IF(CG104="X",$DH104/COUNTA($BZ104:$CQ104),0)</f>
        <v>0</v>
      </c>
      <c r="CW104" s="52">
        <f t="shared" ref="CW104:CW139" si="85">IF(CH104="X",$DH104/COUNTA($BZ104:$CQ104),0) +  IF(CI104="X",$DH104/COUNTA($BZ104:$CQ104),0)</f>
        <v>0</v>
      </c>
      <c r="CX104" s="52">
        <f t="shared" ref="CX104:CX139" si="86">IF(CJ104="X",$DH104/COUNTA($BZ104:$CQ104),0) +  IF(CK104="X",$DH104/COUNTA($BZ104:$CQ104),0)</f>
        <v>0</v>
      </c>
      <c r="CY104" s="52">
        <f t="shared" ref="CY104:CY139" si="87">IF(CL104="X",$DH104/COUNTA($BZ104:$CQ104),0) +  IF(CM104="X",$DH104/COUNTA($BZ104:$CQ104),0)</f>
        <v>0</v>
      </c>
      <c r="CZ104" s="52">
        <f t="shared" ref="CZ104:CZ139" si="88">IF(CN104="X",$DH104/COUNTA($BZ104:$CQ104),0) +  IF(CO104="X",$DH104/COUNTA($BZ104:$CQ104),0)</f>
        <v>0</v>
      </c>
      <c r="DA104" s="52">
        <f t="shared" ref="DA104:DA139" si="89">IF(CP104="X",$DH104/COUNTA($BZ104:$CQ104),0) +  IF(CQ104="X",$DH104/COUNTA($BZ104:$CQ104),0)</f>
        <v>0</v>
      </c>
      <c r="DB104" s="66">
        <f t="shared" si="76"/>
        <v>0</v>
      </c>
      <c r="DC104" s="56"/>
      <c r="DD104" s="107"/>
      <c r="DE104" s="65"/>
      <c r="DF104" s="107">
        <f t="shared" si="80"/>
        <v>0</v>
      </c>
      <c r="DG104" s="65"/>
      <c r="DH104" s="103">
        <f>DF104*GSSI!$B$4</f>
        <v>0</v>
      </c>
    </row>
    <row r="105" spans="2:112" ht="23.25">
      <c r="BT105" s="68"/>
      <c r="BU105" s="51" t="s">
        <v>311</v>
      </c>
      <c r="BV105" s="68"/>
      <c r="BW105" s="51" t="s">
        <v>115</v>
      </c>
      <c r="BX105" s="51" t="s">
        <v>116</v>
      </c>
      <c r="BY105" s="53"/>
      <c r="BZ105" s="51"/>
      <c r="CA105" s="51"/>
      <c r="CB105" s="51"/>
      <c r="CC105" s="51" t="s">
        <v>309</v>
      </c>
      <c r="CD105" s="51" t="s">
        <v>309</v>
      </c>
      <c r="CE105" s="51" t="s">
        <v>309</v>
      </c>
      <c r="CF105" s="51" t="s">
        <v>309</v>
      </c>
      <c r="CG105" s="51" t="s">
        <v>309</v>
      </c>
      <c r="CH105" s="51" t="s">
        <v>309</v>
      </c>
      <c r="CI105" s="51" t="s">
        <v>309</v>
      </c>
      <c r="CJ105" s="51" t="s">
        <v>309</v>
      </c>
      <c r="CK105" s="51" t="s">
        <v>309</v>
      </c>
      <c r="CL105" s="51" t="s">
        <v>309</v>
      </c>
      <c r="CM105" s="51" t="s">
        <v>309</v>
      </c>
      <c r="CN105" s="51" t="s">
        <v>309</v>
      </c>
      <c r="CO105" s="51"/>
      <c r="CP105" s="51"/>
      <c r="CQ105" s="51"/>
      <c r="CR105" s="65"/>
      <c r="CS105" s="52">
        <f t="shared" si="81"/>
        <v>0</v>
      </c>
      <c r="CT105" s="52">
        <f t="shared" si="82"/>
        <v>0</v>
      </c>
      <c r="CU105" s="52">
        <f t="shared" si="83"/>
        <v>0</v>
      </c>
      <c r="CV105" s="52">
        <f t="shared" si="84"/>
        <v>0</v>
      </c>
      <c r="CW105" s="52">
        <f t="shared" si="85"/>
        <v>0</v>
      </c>
      <c r="CX105" s="52">
        <f t="shared" si="86"/>
        <v>0</v>
      </c>
      <c r="CY105" s="52">
        <f t="shared" si="87"/>
        <v>0</v>
      </c>
      <c r="CZ105" s="52">
        <f t="shared" si="88"/>
        <v>0</v>
      </c>
      <c r="DA105" s="52">
        <f t="shared" si="89"/>
        <v>0</v>
      </c>
      <c r="DB105" s="66">
        <f t="shared" si="76"/>
        <v>0</v>
      </c>
      <c r="DC105" s="56"/>
      <c r="DE105" s="65"/>
      <c r="DF105" s="107">
        <f t="shared" si="80"/>
        <v>0</v>
      </c>
      <c r="DG105" s="65"/>
      <c r="DH105" s="103">
        <f>DF105*GSSI!$B$4</f>
        <v>0</v>
      </c>
    </row>
    <row r="106" spans="2:112" ht="23.25">
      <c r="BT106" s="68"/>
      <c r="BU106" s="51" t="s">
        <v>312</v>
      </c>
      <c r="BV106" s="68"/>
      <c r="BW106" s="51" t="s">
        <v>115</v>
      </c>
      <c r="BX106" s="51" t="s">
        <v>116</v>
      </c>
      <c r="BY106" s="53"/>
      <c r="BZ106" s="51"/>
      <c r="CA106" s="51"/>
      <c r="CB106" s="51"/>
      <c r="CC106" s="51"/>
      <c r="CD106" s="51"/>
      <c r="CE106" s="51"/>
      <c r="CF106" s="52"/>
      <c r="CG106" s="52"/>
      <c r="CH106" s="52"/>
      <c r="CI106" s="51" t="s">
        <v>309</v>
      </c>
      <c r="CJ106" s="51" t="s">
        <v>309</v>
      </c>
      <c r="CK106" s="51" t="s">
        <v>309</v>
      </c>
      <c r="CL106" s="51" t="s">
        <v>309</v>
      </c>
      <c r="CM106" s="51" t="s">
        <v>309</v>
      </c>
      <c r="CN106" s="51" t="s">
        <v>309</v>
      </c>
      <c r="CO106" s="51"/>
      <c r="CP106" s="51"/>
      <c r="CQ106" s="51"/>
      <c r="CR106" s="65"/>
      <c r="CS106" s="52">
        <f t="shared" si="81"/>
        <v>0</v>
      </c>
      <c r="CT106" s="52">
        <f t="shared" si="82"/>
        <v>0</v>
      </c>
      <c r="CU106" s="52">
        <f t="shared" si="83"/>
        <v>0</v>
      </c>
      <c r="CV106" s="52">
        <f t="shared" si="84"/>
        <v>0</v>
      </c>
      <c r="CW106" s="52">
        <f t="shared" si="85"/>
        <v>0</v>
      </c>
      <c r="CX106" s="52">
        <f t="shared" si="86"/>
        <v>0</v>
      </c>
      <c r="CY106" s="52">
        <f t="shared" si="87"/>
        <v>0</v>
      </c>
      <c r="CZ106" s="52">
        <f t="shared" si="88"/>
        <v>0</v>
      </c>
      <c r="DA106" s="52">
        <f t="shared" si="89"/>
        <v>0</v>
      </c>
      <c r="DB106" s="66">
        <f t="shared" si="76"/>
        <v>0</v>
      </c>
      <c r="DC106" s="56"/>
      <c r="DE106" s="65"/>
      <c r="DF106" s="107">
        <f t="shared" si="80"/>
        <v>0</v>
      </c>
      <c r="DG106" s="65"/>
      <c r="DH106" s="103">
        <f>DF106*GSSI!$B$4</f>
        <v>0</v>
      </c>
    </row>
    <row r="107" spans="2:112" ht="23.25">
      <c r="BT107" s="68"/>
      <c r="BU107" s="51" t="s">
        <v>313</v>
      </c>
      <c r="BV107" s="68"/>
      <c r="BW107" s="51" t="s">
        <v>115</v>
      </c>
      <c r="BX107" s="51" t="s">
        <v>116</v>
      </c>
      <c r="BY107" s="53"/>
      <c r="BZ107" s="51"/>
      <c r="CA107" s="51"/>
      <c r="CB107" s="51"/>
      <c r="CC107" s="51"/>
      <c r="CD107" s="51"/>
      <c r="CE107" s="51"/>
      <c r="CF107" s="52"/>
      <c r="CG107" s="52"/>
      <c r="CH107" s="52"/>
      <c r="CI107" s="51" t="s">
        <v>309</v>
      </c>
      <c r="CJ107" s="51" t="s">
        <v>309</v>
      </c>
      <c r="CK107" s="51" t="s">
        <v>309</v>
      </c>
      <c r="CL107" s="51" t="s">
        <v>309</v>
      </c>
      <c r="CM107" s="51" t="s">
        <v>309</v>
      </c>
      <c r="CN107" s="51" t="s">
        <v>309</v>
      </c>
      <c r="CO107" s="51"/>
      <c r="CP107" s="51"/>
      <c r="CQ107" s="51"/>
      <c r="CR107" s="65"/>
      <c r="CS107" s="52">
        <f t="shared" si="81"/>
        <v>0</v>
      </c>
      <c r="CT107" s="52">
        <f t="shared" si="82"/>
        <v>0</v>
      </c>
      <c r="CU107" s="52">
        <f t="shared" si="83"/>
        <v>0</v>
      </c>
      <c r="CV107" s="52">
        <f t="shared" si="84"/>
        <v>0</v>
      </c>
      <c r="CW107" s="52">
        <f t="shared" si="85"/>
        <v>0</v>
      </c>
      <c r="CX107" s="52">
        <f t="shared" si="86"/>
        <v>0</v>
      </c>
      <c r="CY107" s="52">
        <f t="shared" si="87"/>
        <v>0</v>
      </c>
      <c r="CZ107" s="52">
        <f t="shared" si="88"/>
        <v>0</v>
      </c>
      <c r="DA107" s="52">
        <f t="shared" si="89"/>
        <v>0</v>
      </c>
      <c r="DB107" s="66">
        <f t="shared" si="76"/>
        <v>0</v>
      </c>
      <c r="DC107" s="56"/>
      <c r="DE107" s="65"/>
      <c r="DF107" s="107">
        <f t="shared" si="80"/>
        <v>0</v>
      </c>
      <c r="DG107" s="65"/>
      <c r="DH107" s="103">
        <f>DF107*GSSI!$B$4</f>
        <v>0</v>
      </c>
    </row>
    <row r="108" spans="2:112" ht="23.25">
      <c r="BT108" s="68"/>
      <c r="BU108" s="51" t="s">
        <v>314</v>
      </c>
      <c r="BV108" s="68"/>
      <c r="BW108" s="51" t="s">
        <v>115</v>
      </c>
      <c r="BX108" s="51" t="s">
        <v>116</v>
      </c>
      <c r="BY108" s="53"/>
      <c r="BZ108" s="51"/>
      <c r="CA108" s="51"/>
      <c r="CB108" s="51"/>
      <c r="CC108" s="51"/>
      <c r="CD108" s="51"/>
      <c r="CE108" s="51"/>
      <c r="CF108" s="52"/>
      <c r="CG108" s="52"/>
      <c r="CH108" s="52"/>
      <c r="CI108" s="51" t="s">
        <v>309</v>
      </c>
      <c r="CJ108" s="51" t="s">
        <v>309</v>
      </c>
      <c r="CK108" s="51" t="s">
        <v>309</v>
      </c>
      <c r="CL108" s="51" t="s">
        <v>309</v>
      </c>
      <c r="CM108" s="51" t="s">
        <v>309</v>
      </c>
      <c r="CN108" s="51" t="s">
        <v>309</v>
      </c>
      <c r="CO108" s="51"/>
      <c r="CP108" s="51"/>
      <c r="CQ108" s="51"/>
      <c r="CR108" s="65"/>
      <c r="CS108" s="52">
        <f t="shared" si="81"/>
        <v>0</v>
      </c>
      <c r="CT108" s="52">
        <f t="shared" si="82"/>
        <v>0</v>
      </c>
      <c r="CU108" s="52">
        <f t="shared" si="83"/>
        <v>0</v>
      </c>
      <c r="CV108" s="52">
        <f t="shared" si="84"/>
        <v>0</v>
      </c>
      <c r="CW108" s="52">
        <f t="shared" si="85"/>
        <v>0</v>
      </c>
      <c r="CX108" s="52">
        <f t="shared" si="86"/>
        <v>0</v>
      </c>
      <c r="CY108" s="52">
        <f t="shared" si="87"/>
        <v>0</v>
      </c>
      <c r="CZ108" s="52">
        <f t="shared" si="88"/>
        <v>0</v>
      </c>
      <c r="DA108" s="52">
        <f t="shared" si="89"/>
        <v>0</v>
      </c>
      <c r="DB108" s="66">
        <f t="shared" si="76"/>
        <v>0</v>
      </c>
      <c r="DC108" s="56"/>
      <c r="DE108" s="65"/>
      <c r="DF108" s="107">
        <f t="shared" si="80"/>
        <v>0</v>
      </c>
      <c r="DG108" s="65"/>
      <c r="DH108" s="103">
        <f>DF108*GSSI!$B$4</f>
        <v>0</v>
      </c>
    </row>
    <row r="109" spans="2:112" ht="23.25">
      <c r="BT109" s="68"/>
      <c r="BU109" s="51"/>
      <c r="BV109" s="68"/>
      <c r="BW109" s="51"/>
      <c r="BX109" s="51"/>
      <c r="BY109" s="53"/>
      <c r="BZ109" s="51"/>
      <c r="CA109" s="51"/>
      <c r="CB109" s="51"/>
      <c r="CC109" s="51"/>
      <c r="CD109" s="51"/>
      <c r="CE109" s="51"/>
      <c r="CF109" s="52"/>
      <c r="CG109" s="52"/>
      <c r="CH109" s="52"/>
      <c r="CI109" s="51"/>
      <c r="CJ109" s="51"/>
      <c r="CK109" s="51"/>
      <c r="CL109" s="51"/>
      <c r="CM109" s="51"/>
      <c r="CN109" s="51"/>
      <c r="CO109" s="51"/>
      <c r="CP109" s="51"/>
      <c r="CQ109" s="51"/>
      <c r="CR109" s="65"/>
      <c r="CS109" s="52">
        <f t="shared" si="81"/>
        <v>0</v>
      </c>
      <c r="CT109" s="52">
        <f t="shared" si="82"/>
        <v>0</v>
      </c>
      <c r="CU109" s="52">
        <f t="shared" si="83"/>
        <v>0</v>
      </c>
      <c r="CV109" s="52">
        <f t="shared" si="84"/>
        <v>0</v>
      </c>
      <c r="CW109" s="52">
        <f t="shared" si="85"/>
        <v>0</v>
      </c>
      <c r="CX109" s="52">
        <f t="shared" si="86"/>
        <v>0</v>
      </c>
      <c r="CY109" s="52">
        <f t="shared" si="87"/>
        <v>0</v>
      </c>
      <c r="CZ109" s="52">
        <f t="shared" si="88"/>
        <v>0</v>
      </c>
      <c r="DA109" s="52">
        <f t="shared" si="89"/>
        <v>0</v>
      </c>
      <c r="DB109" s="66">
        <f t="shared" si="76"/>
        <v>0</v>
      </c>
      <c r="DC109" s="56"/>
      <c r="DE109" s="65"/>
      <c r="DF109" s="107">
        <f t="shared" si="80"/>
        <v>0</v>
      </c>
      <c r="DG109" s="65"/>
      <c r="DH109" s="103">
        <f>DF109*GSSI!$B$4</f>
        <v>0</v>
      </c>
    </row>
    <row r="110" spans="2:112" ht="23.25">
      <c r="BT110" s="78" t="s">
        <v>315</v>
      </c>
      <c r="BU110" s="52"/>
      <c r="BV110" s="64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52">
        <f t="shared" si="81"/>
        <v>0</v>
      </c>
      <c r="CT110" s="52">
        <f t="shared" si="82"/>
        <v>0</v>
      </c>
      <c r="CU110" s="52">
        <f t="shared" si="83"/>
        <v>0</v>
      </c>
      <c r="CV110" s="52">
        <f t="shared" si="84"/>
        <v>0</v>
      </c>
      <c r="CW110" s="52">
        <f t="shared" si="85"/>
        <v>0</v>
      </c>
      <c r="CX110" s="52">
        <f t="shared" si="86"/>
        <v>0</v>
      </c>
      <c r="CY110" s="52">
        <f t="shared" si="87"/>
        <v>0</v>
      </c>
      <c r="CZ110" s="52">
        <f t="shared" si="88"/>
        <v>0</v>
      </c>
      <c r="DA110" s="52">
        <f t="shared" si="89"/>
        <v>0</v>
      </c>
      <c r="DB110" s="66">
        <f t="shared" si="76"/>
        <v>0</v>
      </c>
      <c r="DC110" s="76"/>
      <c r="DD110" s="103"/>
      <c r="DE110" s="63"/>
      <c r="DF110" s="103">
        <f t="shared" ref="DF110" si="90">SUM(DF111:DF116)</f>
        <v>0</v>
      </c>
      <c r="DG110" s="65"/>
      <c r="DH110" s="103">
        <f>DF110*GSSI!$B$4</f>
        <v>0</v>
      </c>
    </row>
    <row r="111" spans="2:112" ht="23.25">
      <c r="BT111" s="68"/>
      <c r="BU111" s="51" t="s">
        <v>316</v>
      </c>
      <c r="BV111" s="68"/>
      <c r="BW111" s="51" t="s">
        <v>115</v>
      </c>
      <c r="BX111" s="51" t="s">
        <v>317</v>
      </c>
      <c r="BY111" s="53"/>
      <c r="BZ111" s="51"/>
      <c r="CA111" s="51"/>
      <c r="CB111" s="51"/>
      <c r="CC111" s="51"/>
      <c r="CD111" s="51"/>
      <c r="CE111" s="51"/>
      <c r="CF111" s="51" t="s">
        <v>121</v>
      </c>
      <c r="CG111" s="51" t="s">
        <v>121</v>
      </c>
      <c r="CH111" s="51" t="s">
        <v>121</v>
      </c>
      <c r="CI111" s="51"/>
      <c r="CJ111" s="51"/>
      <c r="CK111" s="51"/>
      <c r="CL111" s="51"/>
      <c r="CM111" s="51"/>
      <c r="CN111" s="51"/>
      <c r="CO111" s="51"/>
      <c r="CP111" s="51"/>
      <c r="CQ111" s="51"/>
      <c r="CR111" s="65"/>
      <c r="CS111" s="52">
        <f t="shared" si="81"/>
        <v>0</v>
      </c>
      <c r="CT111" s="52">
        <f t="shared" si="82"/>
        <v>0</v>
      </c>
      <c r="CU111" s="52">
        <f t="shared" si="83"/>
        <v>0</v>
      </c>
      <c r="CV111" s="52">
        <f t="shared" si="84"/>
        <v>0</v>
      </c>
      <c r="CW111" s="52">
        <f t="shared" si="85"/>
        <v>0</v>
      </c>
      <c r="CX111" s="52">
        <f t="shared" si="86"/>
        <v>0</v>
      </c>
      <c r="CY111" s="52">
        <f t="shared" si="87"/>
        <v>0</v>
      </c>
      <c r="CZ111" s="52">
        <f t="shared" si="88"/>
        <v>0</v>
      </c>
      <c r="DA111" s="52">
        <f t="shared" si="89"/>
        <v>0</v>
      </c>
      <c r="DB111" s="66">
        <f t="shared" si="76"/>
        <v>0</v>
      </c>
      <c r="DC111" s="56"/>
      <c r="DE111" s="65"/>
      <c r="DF111" s="107">
        <f t="shared" ref="DF111:DF116" si="91">DD111/125</f>
        <v>0</v>
      </c>
      <c r="DG111" s="65"/>
      <c r="DH111" s="103">
        <f>DF111*GSSI!$B$4</f>
        <v>0</v>
      </c>
    </row>
    <row r="112" spans="2:112" ht="23.25">
      <c r="BT112" s="68"/>
      <c r="BU112" s="51" t="s">
        <v>318</v>
      </c>
      <c r="BV112" s="68"/>
      <c r="BW112" s="51" t="s">
        <v>115</v>
      </c>
      <c r="BX112" s="51" t="s">
        <v>317</v>
      </c>
      <c r="BY112" s="53"/>
      <c r="BZ112" s="51"/>
      <c r="CA112" s="51"/>
      <c r="CB112" s="51"/>
      <c r="CC112" s="51"/>
      <c r="CD112" s="51"/>
      <c r="CE112" s="51"/>
      <c r="CF112" s="51" t="s">
        <v>121</v>
      </c>
      <c r="CG112" s="51" t="s">
        <v>121</v>
      </c>
      <c r="CH112" s="51" t="s">
        <v>121</v>
      </c>
      <c r="CI112" s="51"/>
      <c r="CJ112" s="51"/>
      <c r="CK112" s="51"/>
      <c r="CL112" s="51"/>
      <c r="CM112" s="51"/>
      <c r="CN112" s="51"/>
      <c r="CO112" s="51"/>
      <c r="CP112" s="51"/>
      <c r="CQ112" s="51"/>
      <c r="CR112" s="65"/>
      <c r="CS112" s="52">
        <f t="shared" si="81"/>
        <v>0</v>
      </c>
      <c r="CT112" s="52">
        <f t="shared" si="82"/>
        <v>0</v>
      </c>
      <c r="CU112" s="52">
        <f t="shared" si="83"/>
        <v>0</v>
      </c>
      <c r="CV112" s="52">
        <f t="shared" si="84"/>
        <v>0</v>
      </c>
      <c r="CW112" s="52">
        <f t="shared" si="85"/>
        <v>0</v>
      </c>
      <c r="CX112" s="52">
        <f t="shared" si="86"/>
        <v>0</v>
      </c>
      <c r="CY112" s="52">
        <f t="shared" si="87"/>
        <v>0</v>
      </c>
      <c r="CZ112" s="52">
        <f t="shared" si="88"/>
        <v>0</v>
      </c>
      <c r="DA112" s="52">
        <f t="shared" si="89"/>
        <v>0</v>
      </c>
      <c r="DB112" s="66">
        <f t="shared" si="76"/>
        <v>0</v>
      </c>
      <c r="DC112" s="56"/>
      <c r="DE112" s="65"/>
      <c r="DF112" s="107">
        <f t="shared" si="91"/>
        <v>0</v>
      </c>
      <c r="DG112" s="65"/>
      <c r="DH112" s="103">
        <f>DF112*GSSI!$B$4</f>
        <v>0</v>
      </c>
    </row>
    <row r="113" spans="72:112" ht="23.25">
      <c r="BT113" s="68"/>
      <c r="BU113" s="51" t="s">
        <v>319</v>
      </c>
      <c r="BV113" s="68"/>
      <c r="BW113" s="51" t="s">
        <v>115</v>
      </c>
      <c r="BX113" s="51" t="s">
        <v>317</v>
      </c>
      <c r="BY113" s="53"/>
      <c r="BZ113" s="51"/>
      <c r="CA113" s="51"/>
      <c r="CB113" s="51"/>
      <c r="CC113" s="51"/>
      <c r="CD113" s="51"/>
      <c r="CE113" s="51"/>
      <c r="CF113" s="52"/>
      <c r="CG113" s="52"/>
      <c r="CH113" s="52"/>
      <c r="CI113" s="51" t="s">
        <v>121</v>
      </c>
      <c r="CJ113" s="51" t="s">
        <v>121</v>
      </c>
      <c r="CK113" s="51" t="s">
        <v>121</v>
      </c>
      <c r="CL113" s="51"/>
      <c r="CM113" s="51"/>
      <c r="CN113" s="51"/>
      <c r="CO113" s="51"/>
      <c r="CP113" s="51"/>
      <c r="CQ113" s="51"/>
      <c r="CR113" s="65"/>
      <c r="CS113" s="52">
        <f t="shared" si="81"/>
        <v>0</v>
      </c>
      <c r="CT113" s="52">
        <f t="shared" si="82"/>
        <v>0</v>
      </c>
      <c r="CU113" s="52">
        <f t="shared" si="83"/>
        <v>0</v>
      </c>
      <c r="CV113" s="52">
        <f t="shared" si="84"/>
        <v>0</v>
      </c>
      <c r="CW113" s="52">
        <f t="shared" si="85"/>
        <v>0</v>
      </c>
      <c r="CX113" s="52">
        <f t="shared" si="86"/>
        <v>0</v>
      </c>
      <c r="CY113" s="52">
        <f t="shared" si="87"/>
        <v>0</v>
      </c>
      <c r="CZ113" s="52">
        <f t="shared" si="88"/>
        <v>0</v>
      </c>
      <c r="DA113" s="52">
        <f t="shared" si="89"/>
        <v>0</v>
      </c>
      <c r="DB113" s="66">
        <f t="shared" si="76"/>
        <v>0</v>
      </c>
      <c r="DC113" s="56"/>
      <c r="DE113" s="65"/>
      <c r="DF113" s="107">
        <f t="shared" si="91"/>
        <v>0</v>
      </c>
      <c r="DG113" s="65"/>
      <c r="DH113" s="103">
        <f>DF113*GSSI!$B$4</f>
        <v>0</v>
      </c>
    </row>
    <row r="114" spans="72:112" ht="23.25">
      <c r="BT114" s="68"/>
      <c r="BU114" s="51" t="s">
        <v>320</v>
      </c>
      <c r="BV114" s="68"/>
      <c r="BW114" s="51" t="s">
        <v>115</v>
      </c>
      <c r="BX114" s="51" t="s">
        <v>317</v>
      </c>
      <c r="BY114" s="53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 t="s">
        <v>121</v>
      </c>
      <c r="CJ114" s="51" t="s">
        <v>121</v>
      </c>
      <c r="CK114" s="51" t="s">
        <v>121</v>
      </c>
      <c r="CL114" s="51"/>
      <c r="CM114" s="51"/>
      <c r="CN114" s="51"/>
      <c r="CO114" s="51"/>
      <c r="CP114" s="51"/>
      <c r="CQ114" s="51"/>
      <c r="CR114" s="65"/>
      <c r="CS114" s="52">
        <f t="shared" si="81"/>
        <v>0</v>
      </c>
      <c r="CT114" s="52">
        <f t="shared" si="82"/>
        <v>0</v>
      </c>
      <c r="CU114" s="52">
        <f t="shared" si="83"/>
        <v>0</v>
      </c>
      <c r="CV114" s="52">
        <f t="shared" si="84"/>
        <v>0</v>
      </c>
      <c r="CW114" s="52">
        <f t="shared" si="85"/>
        <v>0</v>
      </c>
      <c r="CX114" s="52">
        <f t="shared" si="86"/>
        <v>0</v>
      </c>
      <c r="CY114" s="52">
        <f t="shared" si="87"/>
        <v>0</v>
      </c>
      <c r="CZ114" s="52">
        <f t="shared" si="88"/>
        <v>0</v>
      </c>
      <c r="DA114" s="52">
        <f t="shared" si="89"/>
        <v>0</v>
      </c>
      <c r="DB114" s="66">
        <f t="shared" si="76"/>
        <v>0</v>
      </c>
      <c r="DC114" s="56"/>
      <c r="DE114" s="65"/>
      <c r="DF114" s="107">
        <f t="shared" si="91"/>
        <v>0</v>
      </c>
      <c r="DG114" s="65"/>
      <c r="DH114" s="103">
        <f>DF114*GSSI!$B$4</f>
        <v>0</v>
      </c>
    </row>
    <row r="115" spans="72:112" ht="23.25">
      <c r="BT115" s="68"/>
      <c r="BU115" s="51" t="s">
        <v>321</v>
      </c>
      <c r="BV115" s="68"/>
      <c r="BW115" s="51" t="s">
        <v>115</v>
      </c>
      <c r="BX115" s="51" t="s">
        <v>317</v>
      </c>
      <c r="BY115" s="53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 t="s">
        <v>121</v>
      </c>
      <c r="CM115" s="51" t="s">
        <v>121</v>
      </c>
      <c r="CN115" s="51" t="s">
        <v>121</v>
      </c>
      <c r="CO115" s="51"/>
      <c r="CP115" s="51"/>
      <c r="CQ115" s="51"/>
      <c r="CR115" s="65"/>
      <c r="CS115" s="52">
        <f t="shared" si="81"/>
        <v>0</v>
      </c>
      <c r="CT115" s="52">
        <f t="shared" si="82"/>
        <v>0</v>
      </c>
      <c r="CU115" s="52">
        <f t="shared" si="83"/>
        <v>0</v>
      </c>
      <c r="CV115" s="52">
        <f t="shared" si="84"/>
        <v>0</v>
      </c>
      <c r="CW115" s="52">
        <f t="shared" si="85"/>
        <v>0</v>
      </c>
      <c r="CX115" s="52">
        <f t="shared" si="86"/>
        <v>0</v>
      </c>
      <c r="CY115" s="52">
        <f t="shared" si="87"/>
        <v>0</v>
      </c>
      <c r="CZ115" s="52">
        <f t="shared" si="88"/>
        <v>0</v>
      </c>
      <c r="DA115" s="52">
        <f t="shared" si="89"/>
        <v>0</v>
      </c>
      <c r="DB115" s="66">
        <f t="shared" si="76"/>
        <v>0</v>
      </c>
      <c r="DC115" s="56"/>
      <c r="DE115" s="65"/>
      <c r="DF115" s="107">
        <f t="shared" si="91"/>
        <v>0</v>
      </c>
      <c r="DG115" s="65"/>
      <c r="DH115" s="103">
        <f>DF115*GSSI!$B$4</f>
        <v>0</v>
      </c>
    </row>
    <row r="116" spans="72:112" ht="23.25">
      <c r="BT116" s="68"/>
      <c r="BU116" s="51" t="s">
        <v>322</v>
      </c>
      <c r="BV116" s="68"/>
      <c r="BW116" s="51" t="s">
        <v>115</v>
      </c>
      <c r="BX116" s="51" t="s">
        <v>317</v>
      </c>
      <c r="BY116" s="53"/>
      <c r="BZ116" s="51"/>
      <c r="CA116" s="51"/>
      <c r="CB116" s="51"/>
      <c r="CC116" s="51"/>
      <c r="CD116" s="51"/>
      <c r="CE116" s="51"/>
      <c r="CF116" s="52"/>
      <c r="CG116" s="52"/>
      <c r="CH116" s="52"/>
      <c r="CI116" s="51"/>
      <c r="CJ116" s="51"/>
      <c r="CK116" s="51"/>
      <c r="CL116" s="51" t="s">
        <v>121</v>
      </c>
      <c r="CM116" s="51" t="s">
        <v>121</v>
      </c>
      <c r="CN116" s="51" t="s">
        <v>121</v>
      </c>
      <c r="CO116" s="51"/>
      <c r="CP116" s="51"/>
      <c r="CQ116" s="51"/>
      <c r="CR116" s="65"/>
      <c r="CS116" s="52">
        <f t="shared" si="81"/>
        <v>0</v>
      </c>
      <c r="CT116" s="52">
        <f t="shared" si="82"/>
        <v>0</v>
      </c>
      <c r="CU116" s="52">
        <f t="shared" si="83"/>
        <v>0</v>
      </c>
      <c r="CV116" s="52">
        <f t="shared" si="84"/>
        <v>0</v>
      </c>
      <c r="CW116" s="52">
        <f t="shared" si="85"/>
        <v>0</v>
      </c>
      <c r="CX116" s="52">
        <f t="shared" si="86"/>
        <v>0</v>
      </c>
      <c r="CY116" s="52">
        <f t="shared" si="87"/>
        <v>0</v>
      </c>
      <c r="CZ116" s="52">
        <f t="shared" si="88"/>
        <v>0</v>
      </c>
      <c r="DA116" s="52">
        <f t="shared" si="89"/>
        <v>0</v>
      </c>
      <c r="DB116" s="66">
        <f t="shared" si="76"/>
        <v>0</v>
      </c>
      <c r="DC116" s="56"/>
      <c r="DE116" s="65"/>
      <c r="DF116" s="107">
        <f t="shared" si="91"/>
        <v>0</v>
      </c>
      <c r="DG116" s="65"/>
      <c r="DH116" s="103">
        <f>DF116*GSSI!$B$4</f>
        <v>0</v>
      </c>
    </row>
    <row r="117" spans="72:112" ht="23.25">
      <c r="BT117" s="78" t="s">
        <v>323</v>
      </c>
      <c r="BU117" s="52"/>
      <c r="BV117" s="64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52">
        <f t="shared" si="81"/>
        <v>0</v>
      </c>
      <c r="CT117" s="52">
        <f t="shared" si="82"/>
        <v>0</v>
      </c>
      <c r="CU117" s="52">
        <f t="shared" si="83"/>
        <v>0</v>
      </c>
      <c r="CV117" s="52">
        <f t="shared" si="84"/>
        <v>0</v>
      </c>
      <c r="CW117" s="52">
        <f t="shared" si="85"/>
        <v>0</v>
      </c>
      <c r="CX117" s="52">
        <f t="shared" si="86"/>
        <v>0</v>
      </c>
      <c r="CY117" s="52">
        <f t="shared" si="87"/>
        <v>0</v>
      </c>
      <c r="CZ117" s="52">
        <f t="shared" si="88"/>
        <v>0</v>
      </c>
      <c r="DA117" s="52">
        <f t="shared" si="89"/>
        <v>0</v>
      </c>
      <c r="DB117" s="66">
        <f t="shared" si="76"/>
        <v>0</v>
      </c>
      <c r="DC117" s="76"/>
      <c r="DD117" s="103"/>
      <c r="DE117" s="63"/>
      <c r="DF117" s="103">
        <f t="shared" ref="DF117" si="92">SUM(DF118:DF126)</f>
        <v>30.08</v>
      </c>
      <c r="DG117" s="65"/>
      <c r="DH117" s="103">
        <f>DF117*GSSI!$B$4</f>
        <v>148335.6096</v>
      </c>
    </row>
    <row r="118" spans="72:112" ht="23.25">
      <c r="BT118" s="79" t="s">
        <v>324</v>
      </c>
      <c r="BU118" s="80" t="s">
        <v>325</v>
      </c>
      <c r="BV118" s="68"/>
      <c r="BW118" s="51" t="s">
        <v>115</v>
      </c>
      <c r="BX118" s="51" t="s">
        <v>326</v>
      </c>
      <c r="BY118" s="53"/>
      <c r="BZ118" s="51"/>
      <c r="CA118" s="51"/>
      <c r="CB118" s="51"/>
      <c r="CC118" s="51"/>
      <c r="CD118" s="51"/>
      <c r="CE118" s="51"/>
      <c r="CF118" s="51" t="s">
        <v>121</v>
      </c>
      <c r="CG118" s="51" t="s">
        <v>121</v>
      </c>
      <c r="CH118" s="51" t="s">
        <v>121</v>
      </c>
      <c r="CI118" s="51" t="s">
        <v>121</v>
      </c>
      <c r="CJ118" s="51" t="s">
        <v>121</v>
      </c>
      <c r="CK118" s="51" t="s">
        <v>121</v>
      </c>
      <c r="CL118" s="51" t="s">
        <v>121</v>
      </c>
      <c r="CM118" s="51" t="s">
        <v>121</v>
      </c>
      <c r="CN118" s="51" t="s">
        <v>121</v>
      </c>
      <c r="CO118" s="51"/>
      <c r="CP118" s="51"/>
      <c r="CQ118" s="51"/>
      <c r="CR118" s="65"/>
      <c r="CS118" s="52">
        <f t="shared" si="81"/>
        <v>0</v>
      </c>
      <c r="CT118" s="52">
        <f t="shared" si="82"/>
        <v>0</v>
      </c>
      <c r="CU118" s="52">
        <f t="shared" si="83"/>
        <v>0</v>
      </c>
      <c r="CV118" s="52">
        <f t="shared" si="84"/>
        <v>3506.752</v>
      </c>
      <c r="CW118" s="52">
        <f t="shared" si="85"/>
        <v>3506.752</v>
      </c>
      <c r="CX118" s="52">
        <f t="shared" si="86"/>
        <v>3506.752</v>
      </c>
      <c r="CY118" s="52">
        <f t="shared" si="87"/>
        <v>3506.752</v>
      </c>
      <c r="CZ118" s="52">
        <f t="shared" si="88"/>
        <v>1753.376</v>
      </c>
      <c r="DA118" s="52">
        <f t="shared" si="89"/>
        <v>0</v>
      </c>
      <c r="DB118" s="66">
        <f t="shared" si="76"/>
        <v>15780.384</v>
      </c>
      <c r="DC118" s="56"/>
      <c r="DD118">
        <v>400</v>
      </c>
      <c r="DE118" s="65"/>
      <c r="DF118" s="107">
        <f t="shared" ref="DF118:DF126" si="93">DD118/125</f>
        <v>3.2</v>
      </c>
      <c r="DG118" s="65"/>
      <c r="DH118" s="103">
        <f>DF118*GSSI!$B$4</f>
        <v>15780.384</v>
      </c>
    </row>
    <row r="119" spans="72:112" ht="23.25">
      <c r="BT119" s="79" t="s">
        <v>327</v>
      </c>
      <c r="BU119" s="52" t="s">
        <v>328</v>
      </c>
      <c r="BV119" s="68"/>
      <c r="BW119" s="51" t="s">
        <v>115</v>
      </c>
      <c r="BX119" s="51" t="s">
        <v>326</v>
      </c>
      <c r="BY119" s="53"/>
      <c r="BZ119" s="51"/>
      <c r="CA119" s="51"/>
      <c r="CB119" s="51"/>
      <c r="CC119" s="51" t="s">
        <v>121</v>
      </c>
      <c r="CD119" s="51" t="s">
        <v>121</v>
      </c>
      <c r="CE119" s="51" t="s">
        <v>121</v>
      </c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65"/>
      <c r="CS119" s="52">
        <f t="shared" si="81"/>
        <v>0</v>
      </c>
      <c r="CT119" s="52">
        <f t="shared" si="82"/>
        <v>5260.1279999999997</v>
      </c>
      <c r="CU119" s="52">
        <f t="shared" si="83"/>
        <v>10520.255999999999</v>
      </c>
      <c r="CV119" s="52">
        <f t="shared" si="84"/>
        <v>0</v>
      </c>
      <c r="CW119" s="52">
        <f t="shared" si="85"/>
        <v>0</v>
      </c>
      <c r="CX119" s="52">
        <f t="shared" si="86"/>
        <v>0</v>
      </c>
      <c r="CY119" s="52">
        <f t="shared" si="87"/>
        <v>0</v>
      </c>
      <c r="CZ119" s="52">
        <f t="shared" si="88"/>
        <v>0</v>
      </c>
      <c r="DA119" s="52">
        <f t="shared" si="89"/>
        <v>0</v>
      </c>
      <c r="DB119" s="66">
        <f t="shared" si="76"/>
        <v>15780.383999999998</v>
      </c>
      <c r="DC119" s="56"/>
      <c r="DD119">
        <v>400</v>
      </c>
      <c r="DE119" s="65"/>
      <c r="DF119" s="107">
        <f t="shared" si="93"/>
        <v>3.2</v>
      </c>
      <c r="DG119" s="65"/>
      <c r="DH119" s="103">
        <f>DF119*GSSI!$B$4</f>
        <v>15780.384</v>
      </c>
    </row>
    <row r="120" spans="72:112" ht="23.25">
      <c r="BT120" s="79" t="s">
        <v>329</v>
      </c>
      <c r="BU120" s="51" t="s">
        <v>330</v>
      </c>
      <c r="BV120" s="68"/>
      <c r="BW120" s="51" t="s">
        <v>115</v>
      </c>
      <c r="BX120" s="51" t="s">
        <v>326</v>
      </c>
      <c r="BY120" s="53"/>
      <c r="BZ120" s="51"/>
      <c r="CA120" s="51"/>
      <c r="CB120" s="51"/>
      <c r="CC120" s="51" t="s">
        <v>121</v>
      </c>
      <c r="CD120" s="51" t="s">
        <v>121</v>
      </c>
      <c r="CE120" s="51" t="s">
        <v>121</v>
      </c>
      <c r="CF120" s="51" t="s">
        <v>121</v>
      </c>
      <c r="CG120" s="51" t="s">
        <v>121</v>
      </c>
      <c r="CH120" s="51" t="s">
        <v>121</v>
      </c>
      <c r="CI120" s="51" t="s">
        <v>121</v>
      </c>
      <c r="CJ120" s="51" t="s">
        <v>121</v>
      </c>
      <c r="CK120" s="51" t="s">
        <v>121</v>
      </c>
      <c r="CL120" s="51"/>
      <c r="CM120" s="51"/>
      <c r="CN120" s="51"/>
      <c r="CO120" s="51"/>
      <c r="CP120" s="51"/>
      <c r="CQ120" s="51"/>
      <c r="CR120" s="65"/>
      <c r="CS120" s="52">
        <f t="shared" si="81"/>
        <v>0</v>
      </c>
      <c r="CT120" s="52">
        <f t="shared" si="82"/>
        <v>1753.376</v>
      </c>
      <c r="CU120" s="52">
        <f t="shared" si="83"/>
        <v>3506.752</v>
      </c>
      <c r="CV120" s="52">
        <f t="shared" si="84"/>
        <v>3506.752</v>
      </c>
      <c r="CW120" s="52">
        <f t="shared" si="85"/>
        <v>3506.752</v>
      </c>
      <c r="CX120" s="52">
        <f t="shared" si="86"/>
        <v>3506.752</v>
      </c>
      <c r="CY120" s="52">
        <f t="shared" si="87"/>
        <v>0</v>
      </c>
      <c r="CZ120" s="52">
        <f t="shared" si="88"/>
        <v>0</v>
      </c>
      <c r="DA120" s="52">
        <f t="shared" si="89"/>
        <v>0</v>
      </c>
      <c r="DB120" s="66">
        <f t="shared" si="76"/>
        <v>15780.384</v>
      </c>
      <c r="DC120" s="56"/>
      <c r="DD120">
        <v>400</v>
      </c>
      <c r="DE120" s="65"/>
      <c r="DF120" s="107">
        <f t="shared" si="93"/>
        <v>3.2</v>
      </c>
      <c r="DG120" s="65"/>
      <c r="DH120" s="103">
        <f>DF120*GSSI!$B$4</f>
        <v>15780.384</v>
      </c>
    </row>
    <row r="121" spans="72:112" ht="23.25">
      <c r="BT121" s="79" t="s">
        <v>331</v>
      </c>
      <c r="BU121" s="51" t="s">
        <v>332</v>
      </c>
      <c r="BV121" s="68"/>
      <c r="BW121" s="51" t="s">
        <v>115</v>
      </c>
      <c r="BX121" s="51" t="s">
        <v>326</v>
      </c>
      <c r="BY121" s="53"/>
      <c r="BZ121" s="51"/>
      <c r="CA121" s="51"/>
      <c r="CB121" s="51"/>
      <c r="CC121" s="51"/>
      <c r="CD121" s="51"/>
      <c r="CE121" s="51"/>
      <c r="CF121" s="51" t="s">
        <v>121</v>
      </c>
      <c r="CG121" s="51" t="s">
        <v>121</v>
      </c>
      <c r="CH121" s="51" t="s">
        <v>121</v>
      </c>
      <c r="CI121" s="51" t="s">
        <v>121</v>
      </c>
      <c r="CJ121" s="51" t="s">
        <v>121</v>
      </c>
      <c r="CK121" s="51" t="s">
        <v>121</v>
      </c>
      <c r="CL121" s="51" t="s">
        <v>121</v>
      </c>
      <c r="CM121" s="51" t="s">
        <v>121</v>
      </c>
      <c r="CN121" s="51" t="s">
        <v>121</v>
      </c>
      <c r="CO121" s="51"/>
      <c r="CP121" s="51"/>
      <c r="CQ121" s="51"/>
      <c r="CR121" s="65"/>
      <c r="CS121" s="52">
        <f t="shared" si="81"/>
        <v>0</v>
      </c>
      <c r="CT121" s="52">
        <f t="shared" si="82"/>
        <v>0</v>
      </c>
      <c r="CU121" s="52">
        <f t="shared" si="83"/>
        <v>0</v>
      </c>
      <c r="CV121" s="52">
        <f t="shared" si="84"/>
        <v>3945.096</v>
      </c>
      <c r="CW121" s="52">
        <f t="shared" si="85"/>
        <v>3945.096</v>
      </c>
      <c r="CX121" s="52">
        <f t="shared" si="86"/>
        <v>3945.096</v>
      </c>
      <c r="CY121" s="52">
        <f t="shared" si="87"/>
        <v>3945.096</v>
      </c>
      <c r="CZ121" s="52">
        <f t="shared" si="88"/>
        <v>1972.548</v>
      </c>
      <c r="DA121" s="52">
        <f t="shared" si="89"/>
        <v>0</v>
      </c>
      <c r="DB121" s="66">
        <f t="shared" si="76"/>
        <v>17752.932000000001</v>
      </c>
      <c r="DC121" s="56"/>
      <c r="DD121">
        <v>450</v>
      </c>
      <c r="DE121" s="65"/>
      <c r="DF121" s="107">
        <f t="shared" si="93"/>
        <v>3.6</v>
      </c>
      <c r="DG121" s="65"/>
      <c r="DH121" s="103">
        <f>DF121*GSSI!$B$4</f>
        <v>17752.932000000001</v>
      </c>
    </row>
    <row r="122" spans="72:112" ht="23.25">
      <c r="BT122" s="79" t="s">
        <v>333</v>
      </c>
      <c r="BU122" s="51" t="s">
        <v>334</v>
      </c>
      <c r="BV122" s="68"/>
      <c r="BW122" s="51" t="s">
        <v>115</v>
      </c>
      <c r="BX122" s="51" t="s">
        <v>326</v>
      </c>
      <c r="BY122" s="53"/>
      <c r="BZ122" s="51"/>
      <c r="CA122" s="51"/>
      <c r="CB122" s="51"/>
      <c r="CC122" s="51"/>
      <c r="CD122" s="51"/>
      <c r="CE122" s="51"/>
      <c r="CF122" s="51" t="s">
        <v>121</v>
      </c>
      <c r="CG122" s="51" t="s">
        <v>121</v>
      </c>
      <c r="CH122" s="51" t="s">
        <v>121</v>
      </c>
      <c r="CI122" s="51" t="s">
        <v>121</v>
      </c>
      <c r="CJ122" s="51" t="s">
        <v>121</v>
      </c>
      <c r="CK122" s="51" t="s">
        <v>121</v>
      </c>
      <c r="CL122" s="51" t="s">
        <v>121</v>
      </c>
      <c r="CM122" s="51" t="s">
        <v>121</v>
      </c>
      <c r="CN122" s="51" t="s">
        <v>121</v>
      </c>
      <c r="CO122" s="51"/>
      <c r="CP122" s="51"/>
      <c r="CQ122" s="51"/>
      <c r="CR122" s="65"/>
      <c r="CS122" s="52">
        <f t="shared" si="81"/>
        <v>0</v>
      </c>
      <c r="CT122" s="52">
        <f t="shared" si="82"/>
        <v>0</v>
      </c>
      <c r="CU122" s="52">
        <f t="shared" si="83"/>
        <v>0</v>
      </c>
      <c r="CV122" s="52">
        <f t="shared" si="84"/>
        <v>3945.096</v>
      </c>
      <c r="CW122" s="52">
        <f t="shared" si="85"/>
        <v>3945.096</v>
      </c>
      <c r="CX122" s="52">
        <f t="shared" si="86"/>
        <v>3945.096</v>
      </c>
      <c r="CY122" s="52">
        <f t="shared" si="87"/>
        <v>3945.096</v>
      </c>
      <c r="CZ122" s="52">
        <f t="shared" si="88"/>
        <v>1972.548</v>
      </c>
      <c r="DA122" s="52">
        <f t="shared" si="89"/>
        <v>0</v>
      </c>
      <c r="DB122" s="66">
        <f t="shared" si="76"/>
        <v>17752.932000000001</v>
      </c>
      <c r="DC122" s="56"/>
      <c r="DD122">
        <v>450</v>
      </c>
      <c r="DE122" s="65"/>
      <c r="DF122" s="107">
        <f t="shared" si="93"/>
        <v>3.6</v>
      </c>
      <c r="DG122" s="65"/>
      <c r="DH122" s="103">
        <f>DF122*GSSI!$B$4</f>
        <v>17752.932000000001</v>
      </c>
    </row>
    <row r="123" spans="72:112" ht="23.25">
      <c r="BT123" s="79" t="s">
        <v>335</v>
      </c>
      <c r="BU123" s="51" t="s">
        <v>336</v>
      </c>
      <c r="BV123" s="68"/>
      <c r="BW123" s="51" t="s">
        <v>115</v>
      </c>
      <c r="BX123" s="51" t="s">
        <v>326</v>
      </c>
      <c r="BY123" s="53"/>
      <c r="BZ123" s="51"/>
      <c r="CA123" s="51"/>
      <c r="CB123" s="51"/>
      <c r="CC123" s="51"/>
      <c r="CD123" s="51"/>
      <c r="CE123" s="51"/>
      <c r="CF123" s="51" t="s">
        <v>121</v>
      </c>
      <c r="CG123" s="51" t="s">
        <v>121</v>
      </c>
      <c r="CH123" s="51" t="s">
        <v>121</v>
      </c>
      <c r="CI123" s="51" t="s">
        <v>121</v>
      </c>
      <c r="CJ123" s="51" t="s">
        <v>121</v>
      </c>
      <c r="CK123" s="51" t="s">
        <v>121</v>
      </c>
      <c r="CL123" s="51" t="s">
        <v>121</v>
      </c>
      <c r="CM123" s="51" t="s">
        <v>121</v>
      </c>
      <c r="CN123" s="51" t="s">
        <v>121</v>
      </c>
      <c r="CO123" s="51"/>
      <c r="CP123" s="51"/>
      <c r="CQ123" s="51"/>
      <c r="CR123" s="65"/>
      <c r="CS123" s="52">
        <f t="shared" si="81"/>
        <v>0</v>
      </c>
      <c r="CT123" s="52">
        <f t="shared" si="82"/>
        <v>0</v>
      </c>
      <c r="CU123" s="52">
        <f t="shared" si="83"/>
        <v>0</v>
      </c>
      <c r="CV123" s="52">
        <f t="shared" si="84"/>
        <v>3506.752</v>
      </c>
      <c r="CW123" s="52">
        <f t="shared" si="85"/>
        <v>3506.752</v>
      </c>
      <c r="CX123" s="52">
        <f t="shared" si="86"/>
        <v>3506.752</v>
      </c>
      <c r="CY123" s="52">
        <f t="shared" si="87"/>
        <v>3506.752</v>
      </c>
      <c r="CZ123" s="52">
        <f t="shared" si="88"/>
        <v>1753.376</v>
      </c>
      <c r="DA123" s="52">
        <f t="shared" si="89"/>
        <v>0</v>
      </c>
      <c r="DB123" s="66">
        <f t="shared" si="76"/>
        <v>15780.384</v>
      </c>
      <c r="DC123" s="56"/>
      <c r="DD123">
        <v>400</v>
      </c>
      <c r="DE123" s="65"/>
      <c r="DF123" s="107">
        <f t="shared" si="93"/>
        <v>3.2</v>
      </c>
      <c r="DG123" s="65"/>
      <c r="DH123" s="103">
        <f>DF123*GSSI!$B$4</f>
        <v>15780.384</v>
      </c>
    </row>
    <row r="124" spans="72:112" ht="23.25">
      <c r="BT124" s="79" t="s">
        <v>337</v>
      </c>
      <c r="BU124" s="51" t="s">
        <v>338</v>
      </c>
      <c r="BV124" s="68"/>
      <c r="BW124" s="51" t="s">
        <v>115</v>
      </c>
      <c r="BX124" s="51" t="s">
        <v>326</v>
      </c>
      <c r="BY124" s="53"/>
      <c r="BZ124" s="51"/>
      <c r="CA124" s="51"/>
      <c r="CB124" s="51"/>
      <c r="CC124" s="51"/>
      <c r="CD124" s="51"/>
      <c r="CE124" s="51"/>
      <c r="CF124" s="52"/>
      <c r="CG124" s="52"/>
      <c r="CH124" s="52"/>
      <c r="CI124" s="51" t="s">
        <v>121</v>
      </c>
      <c r="CJ124" s="51" t="s">
        <v>121</v>
      </c>
      <c r="CK124" s="51" t="s">
        <v>121</v>
      </c>
      <c r="CL124" s="51" t="s">
        <v>121</v>
      </c>
      <c r="CM124" s="51" t="s">
        <v>121</v>
      </c>
      <c r="CN124" s="51" t="s">
        <v>121</v>
      </c>
      <c r="CO124" s="51"/>
      <c r="CP124" s="51"/>
      <c r="CQ124" s="51"/>
      <c r="CR124" s="65"/>
      <c r="CS124" s="52">
        <f t="shared" si="81"/>
        <v>0</v>
      </c>
      <c r="CT124" s="52">
        <f t="shared" si="82"/>
        <v>0</v>
      </c>
      <c r="CU124" s="52">
        <f t="shared" si="83"/>
        <v>0</v>
      </c>
      <c r="CV124" s="52">
        <f t="shared" si="84"/>
        <v>0</v>
      </c>
      <c r="CW124" s="52">
        <f t="shared" si="85"/>
        <v>3024.5736000000002</v>
      </c>
      <c r="CX124" s="52">
        <f t="shared" si="86"/>
        <v>6049.1472000000003</v>
      </c>
      <c r="CY124" s="52">
        <f t="shared" si="87"/>
        <v>6049.1472000000003</v>
      </c>
      <c r="CZ124" s="52">
        <f t="shared" si="88"/>
        <v>3024.5736000000002</v>
      </c>
      <c r="DA124" s="52">
        <f t="shared" si="89"/>
        <v>0</v>
      </c>
      <c r="DB124" s="66">
        <f t="shared" si="76"/>
        <v>18147.441600000002</v>
      </c>
      <c r="DC124" s="56"/>
      <c r="DD124">
        <v>460</v>
      </c>
      <c r="DE124" s="65"/>
      <c r="DF124" s="107">
        <f t="shared" si="93"/>
        <v>3.68</v>
      </c>
      <c r="DG124" s="65"/>
      <c r="DH124" s="103">
        <f>DF124*GSSI!$B$4</f>
        <v>18147.441600000002</v>
      </c>
    </row>
    <row r="125" spans="72:112" ht="23.25">
      <c r="BT125" s="79" t="s">
        <v>339</v>
      </c>
      <c r="BU125" s="51" t="s">
        <v>340</v>
      </c>
      <c r="BV125" s="68"/>
      <c r="BW125" s="51" t="s">
        <v>115</v>
      </c>
      <c r="BX125" s="51" t="s">
        <v>326</v>
      </c>
      <c r="BY125" s="53"/>
      <c r="BZ125" s="51"/>
      <c r="CA125" s="51"/>
      <c r="CB125" s="51"/>
      <c r="CC125" s="51"/>
      <c r="CD125" s="51"/>
      <c r="CE125" s="51"/>
      <c r="CF125" s="51" t="s">
        <v>121</v>
      </c>
      <c r="CG125" s="51" t="s">
        <v>121</v>
      </c>
      <c r="CH125" s="51" t="s">
        <v>121</v>
      </c>
      <c r="CI125" s="51" t="s">
        <v>121</v>
      </c>
      <c r="CJ125" s="51" t="s">
        <v>121</v>
      </c>
      <c r="CK125" s="51" t="s">
        <v>121</v>
      </c>
      <c r="CL125" s="51" t="s">
        <v>121</v>
      </c>
      <c r="CM125" s="51" t="s">
        <v>121</v>
      </c>
      <c r="CN125" s="51" t="s">
        <v>121</v>
      </c>
      <c r="CO125" s="51"/>
      <c r="CP125" s="51"/>
      <c r="CQ125" s="51"/>
      <c r="CR125" s="65"/>
      <c r="CS125" s="52">
        <f t="shared" si="81"/>
        <v>0</v>
      </c>
      <c r="CT125" s="52">
        <f t="shared" si="82"/>
        <v>0</v>
      </c>
      <c r="CU125" s="52">
        <f t="shared" si="83"/>
        <v>0</v>
      </c>
      <c r="CV125" s="52">
        <f t="shared" si="84"/>
        <v>7013.5039999999999</v>
      </c>
      <c r="CW125" s="52">
        <f t="shared" si="85"/>
        <v>7013.5039999999999</v>
      </c>
      <c r="CX125" s="52">
        <f t="shared" si="86"/>
        <v>7013.5039999999999</v>
      </c>
      <c r="CY125" s="52">
        <f t="shared" si="87"/>
        <v>7013.5039999999999</v>
      </c>
      <c r="CZ125" s="52">
        <f t="shared" si="88"/>
        <v>3506.752</v>
      </c>
      <c r="DA125" s="52">
        <f t="shared" si="89"/>
        <v>0</v>
      </c>
      <c r="DB125" s="66">
        <f t="shared" si="76"/>
        <v>31560.768</v>
      </c>
      <c r="DC125" s="56"/>
      <c r="DD125">
        <v>800</v>
      </c>
      <c r="DE125" s="65"/>
      <c r="DF125" s="107">
        <f t="shared" si="93"/>
        <v>6.4</v>
      </c>
      <c r="DG125" s="65"/>
      <c r="DH125" s="103">
        <f>DF125*GSSI!$B$4</f>
        <v>31560.768</v>
      </c>
    </row>
    <row r="126" spans="72:112" ht="23.25">
      <c r="BT126" s="79" t="s">
        <v>341</v>
      </c>
      <c r="BU126" s="51" t="s">
        <v>342</v>
      </c>
      <c r="BV126" s="77"/>
      <c r="BW126" s="51" t="s">
        <v>115</v>
      </c>
      <c r="BX126" s="51" t="s">
        <v>326</v>
      </c>
      <c r="BY126" s="53"/>
      <c r="BZ126" s="51"/>
      <c r="CA126" s="51"/>
      <c r="CB126" s="51"/>
      <c r="CC126" s="51" t="s">
        <v>121</v>
      </c>
      <c r="CD126" s="51" t="s">
        <v>121</v>
      </c>
      <c r="CE126" s="51" t="s">
        <v>121</v>
      </c>
      <c r="CF126" s="51" t="s">
        <v>121</v>
      </c>
      <c r="CG126" s="51" t="s">
        <v>121</v>
      </c>
      <c r="CH126" s="51" t="s">
        <v>121</v>
      </c>
      <c r="CI126" s="51" t="s">
        <v>121</v>
      </c>
      <c r="CJ126" s="51" t="s">
        <v>121</v>
      </c>
      <c r="CK126" s="51" t="s">
        <v>121</v>
      </c>
      <c r="CL126" s="51" t="s">
        <v>121</v>
      </c>
      <c r="CM126" s="51" t="s">
        <v>121</v>
      </c>
      <c r="CN126" s="51" t="s">
        <v>121</v>
      </c>
      <c r="CO126" s="51"/>
      <c r="CP126" s="51"/>
      <c r="CQ126" s="51"/>
      <c r="CR126" s="65"/>
      <c r="CS126" s="52">
        <f t="shared" si="81"/>
        <v>0</v>
      </c>
      <c r="CT126" s="52">
        <f t="shared" si="82"/>
        <v>0</v>
      </c>
      <c r="CU126" s="52">
        <f t="shared" si="83"/>
        <v>0</v>
      </c>
      <c r="CV126" s="52">
        <f t="shared" si="84"/>
        <v>0</v>
      </c>
      <c r="CW126" s="52">
        <f t="shared" si="85"/>
        <v>0</v>
      </c>
      <c r="CX126" s="52">
        <f t="shared" si="86"/>
        <v>0</v>
      </c>
      <c r="CY126" s="52">
        <f t="shared" si="87"/>
        <v>0</v>
      </c>
      <c r="CZ126" s="52">
        <f t="shared" si="88"/>
        <v>0</v>
      </c>
      <c r="DA126" s="52">
        <f t="shared" si="89"/>
        <v>0</v>
      </c>
      <c r="DB126" s="66">
        <f t="shared" si="76"/>
        <v>0</v>
      </c>
      <c r="DC126" s="56"/>
      <c r="DD126" s="107"/>
      <c r="DE126" s="65"/>
      <c r="DF126" s="107">
        <f t="shared" si="93"/>
        <v>0</v>
      </c>
      <c r="DG126" s="65"/>
      <c r="DH126" s="103">
        <f>DF126*GSSI!$B$4</f>
        <v>0</v>
      </c>
    </row>
    <row r="127" spans="72:112" ht="23.25">
      <c r="BT127" s="78" t="s">
        <v>343</v>
      </c>
      <c r="BU127" s="52"/>
      <c r="BV127" s="64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52">
        <f t="shared" si="81"/>
        <v>0</v>
      </c>
      <c r="CT127" s="52">
        <f t="shared" si="82"/>
        <v>0</v>
      </c>
      <c r="CU127" s="52">
        <f t="shared" si="83"/>
        <v>0</v>
      </c>
      <c r="CV127" s="52">
        <f t="shared" si="84"/>
        <v>0</v>
      </c>
      <c r="CW127" s="52">
        <f t="shared" si="85"/>
        <v>0</v>
      </c>
      <c r="CX127" s="52">
        <f t="shared" si="86"/>
        <v>0</v>
      </c>
      <c r="CY127" s="52">
        <f t="shared" si="87"/>
        <v>0</v>
      </c>
      <c r="CZ127" s="52">
        <f t="shared" si="88"/>
        <v>0</v>
      </c>
      <c r="DA127" s="52">
        <f t="shared" si="89"/>
        <v>0</v>
      </c>
      <c r="DB127" s="66">
        <f t="shared" si="76"/>
        <v>0</v>
      </c>
      <c r="DC127" s="76"/>
      <c r="DD127" s="103"/>
      <c r="DE127" s="63"/>
      <c r="DF127" s="103">
        <f t="shared" ref="DF127" si="94">SUM(DF128:DF133)</f>
        <v>0</v>
      </c>
      <c r="DG127" s="65"/>
      <c r="DH127" s="103">
        <f>DF127*GSSI!$B$4</f>
        <v>0</v>
      </c>
    </row>
    <row r="128" spans="72:112" ht="23.25">
      <c r="BT128" s="68"/>
      <c r="BU128" s="51" t="s">
        <v>344</v>
      </c>
      <c r="BV128" s="68"/>
      <c r="BW128" s="51" t="s">
        <v>115</v>
      </c>
      <c r="BX128" s="51" t="s">
        <v>167</v>
      </c>
      <c r="BY128" s="53"/>
      <c r="BZ128" s="51"/>
      <c r="CA128" s="51"/>
      <c r="CB128" s="51"/>
      <c r="CC128" s="51" t="s">
        <v>121</v>
      </c>
      <c r="CD128" s="51" t="s">
        <v>121</v>
      </c>
      <c r="CE128" s="51" t="s">
        <v>121</v>
      </c>
      <c r="CF128" s="51" t="s">
        <v>121</v>
      </c>
      <c r="CG128" s="51" t="s">
        <v>121</v>
      </c>
      <c r="CH128" s="51" t="s">
        <v>121</v>
      </c>
      <c r="CI128" s="51" t="s">
        <v>121</v>
      </c>
      <c r="CJ128" s="51" t="s">
        <v>121</v>
      </c>
      <c r="CK128" s="51" t="s">
        <v>121</v>
      </c>
      <c r="CL128" s="51"/>
      <c r="CM128" s="51"/>
      <c r="CN128" s="51"/>
      <c r="CO128" s="51"/>
      <c r="CP128" s="51"/>
      <c r="CQ128" s="51"/>
      <c r="CR128" s="65"/>
      <c r="CS128" s="52">
        <f t="shared" si="81"/>
        <v>0</v>
      </c>
      <c r="CT128" s="52">
        <f t="shared" si="82"/>
        <v>0</v>
      </c>
      <c r="CU128" s="52">
        <f t="shared" si="83"/>
        <v>0</v>
      </c>
      <c r="CV128" s="52">
        <f t="shared" si="84"/>
        <v>0</v>
      </c>
      <c r="CW128" s="52">
        <f t="shared" si="85"/>
        <v>0</v>
      </c>
      <c r="CX128" s="52">
        <f t="shared" si="86"/>
        <v>0</v>
      </c>
      <c r="CY128" s="52">
        <f t="shared" si="87"/>
        <v>0</v>
      </c>
      <c r="CZ128" s="52">
        <f t="shared" si="88"/>
        <v>0</v>
      </c>
      <c r="DA128" s="52">
        <f t="shared" si="89"/>
        <v>0</v>
      </c>
      <c r="DB128" s="66">
        <f t="shared" si="76"/>
        <v>0</v>
      </c>
      <c r="DC128" s="56"/>
      <c r="DD128" s="107"/>
      <c r="DE128" s="65"/>
      <c r="DF128" s="107">
        <f t="shared" ref="DF128:DF133" si="95">DD128/125</f>
        <v>0</v>
      </c>
      <c r="DG128" s="65"/>
      <c r="DH128" s="103">
        <f>DF128*GSSI!$B$4</f>
        <v>0</v>
      </c>
    </row>
    <row r="129" spans="72:112" ht="23.25">
      <c r="BT129" s="68"/>
      <c r="BU129" s="51" t="s">
        <v>345</v>
      </c>
      <c r="BV129" s="68"/>
      <c r="BW129" s="51" t="s">
        <v>115</v>
      </c>
      <c r="BX129" s="81" t="s">
        <v>167</v>
      </c>
      <c r="BY129" s="53"/>
      <c r="BZ129" s="51"/>
      <c r="CA129" s="51"/>
      <c r="CB129" s="51"/>
      <c r="CC129" s="51"/>
      <c r="CD129" s="51"/>
      <c r="CE129" s="51"/>
      <c r="CF129" s="51" t="s">
        <v>121</v>
      </c>
      <c r="CG129" s="51" t="s">
        <v>121</v>
      </c>
      <c r="CH129" s="51" t="s">
        <v>121</v>
      </c>
      <c r="CI129" s="51" t="s">
        <v>121</v>
      </c>
      <c r="CJ129" s="51" t="s">
        <v>121</v>
      </c>
      <c r="CK129" s="51" t="s">
        <v>121</v>
      </c>
      <c r="CL129" s="51"/>
      <c r="CM129" s="51"/>
      <c r="CN129" s="51"/>
      <c r="CO129" s="51"/>
      <c r="CP129" s="51"/>
      <c r="CQ129" s="51"/>
      <c r="CR129" s="65"/>
      <c r="CS129" s="52">
        <f t="shared" si="81"/>
        <v>0</v>
      </c>
      <c r="CT129" s="52">
        <f t="shared" si="82"/>
        <v>0</v>
      </c>
      <c r="CU129" s="52">
        <f t="shared" si="83"/>
        <v>0</v>
      </c>
      <c r="CV129" s="52">
        <f t="shared" si="84"/>
        <v>0</v>
      </c>
      <c r="CW129" s="52">
        <f t="shared" si="85"/>
        <v>0</v>
      </c>
      <c r="CX129" s="52">
        <f t="shared" si="86"/>
        <v>0</v>
      </c>
      <c r="CY129" s="52">
        <f t="shared" si="87"/>
        <v>0</v>
      </c>
      <c r="CZ129" s="52">
        <f t="shared" si="88"/>
        <v>0</v>
      </c>
      <c r="DA129" s="52">
        <f t="shared" si="89"/>
        <v>0</v>
      </c>
      <c r="DB129" s="66">
        <f t="shared" si="76"/>
        <v>0</v>
      </c>
      <c r="DC129" s="56"/>
      <c r="DE129" s="65"/>
      <c r="DF129" s="107">
        <f t="shared" si="95"/>
        <v>0</v>
      </c>
      <c r="DG129" s="65"/>
      <c r="DH129" s="103">
        <f>DF129*GSSI!$B$4</f>
        <v>0</v>
      </c>
    </row>
    <row r="130" spans="72:112" ht="23.25">
      <c r="BT130" s="68"/>
      <c r="BU130" s="51" t="s">
        <v>346</v>
      </c>
      <c r="BV130" s="68"/>
      <c r="BW130" s="51" t="s">
        <v>115</v>
      </c>
      <c r="BX130" s="81" t="s">
        <v>167</v>
      </c>
      <c r="BY130" s="53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 t="s">
        <v>121</v>
      </c>
      <c r="CJ130" s="51" t="s">
        <v>121</v>
      </c>
      <c r="CK130" s="51" t="s">
        <v>121</v>
      </c>
      <c r="CL130" s="51" t="s">
        <v>121</v>
      </c>
      <c r="CM130" s="51" t="s">
        <v>121</v>
      </c>
      <c r="CN130" s="51" t="s">
        <v>121</v>
      </c>
      <c r="CO130" s="51"/>
      <c r="CP130" s="51"/>
      <c r="CQ130" s="51"/>
      <c r="CR130" s="65"/>
      <c r="CS130" s="52">
        <f t="shared" si="81"/>
        <v>0</v>
      </c>
      <c r="CT130" s="52">
        <f t="shared" si="82"/>
        <v>0</v>
      </c>
      <c r="CU130" s="52">
        <f t="shared" si="83"/>
        <v>0</v>
      </c>
      <c r="CV130" s="52">
        <f t="shared" si="84"/>
        <v>0</v>
      </c>
      <c r="CW130" s="52">
        <f t="shared" si="85"/>
        <v>0</v>
      </c>
      <c r="CX130" s="52">
        <f t="shared" si="86"/>
        <v>0</v>
      </c>
      <c r="CY130" s="52">
        <f t="shared" si="87"/>
        <v>0</v>
      </c>
      <c r="CZ130" s="52">
        <f t="shared" si="88"/>
        <v>0</v>
      </c>
      <c r="DA130" s="52">
        <f t="shared" si="89"/>
        <v>0</v>
      </c>
      <c r="DB130" s="66">
        <f t="shared" si="76"/>
        <v>0</v>
      </c>
      <c r="DC130" s="56"/>
      <c r="DE130" s="65"/>
      <c r="DF130" s="107">
        <f t="shared" si="95"/>
        <v>0</v>
      </c>
      <c r="DG130" s="65"/>
      <c r="DH130" s="103">
        <f>DF130*GSSI!$B$4</f>
        <v>0</v>
      </c>
    </row>
    <row r="131" spans="72:112" ht="23.25">
      <c r="BT131" s="68"/>
      <c r="BU131" s="51" t="s">
        <v>347</v>
      </c>
      <c r="BV131" s="68"/>
      <c r="BW131" s="51" t="s">
        <v>115</v>
      </c>
      <c r="BX131" s="81" t="s">
        <v>167</v>
      </c>
      <c r="BY131" s="53"/>
      <c r="BZ131" s="51"/>
      <c r="CA131" s="51"/>
      <c r="CB131" s="51"/>
      <c r="CC131" s="51"/>
      <c r="CD131" s="51"/>
      <c r="CE131" s="51"/>
      <c r="CF131" s="51" t="s">
        <v>121</v>
      </c>
      <c r="CG131" s="51" t="s">
        <v>121</v>
      </c>
      <c r="CH131" s="51" t="s">
        <v>121</v>
      </c>
      <c r="CI131" s="51" t="s">
        <v>121</v>
      </c>
      <c r="CJ131" s="51" t="s">
        <v>121</v>
      </c>
      <c r="CK131" s="51" t="s">
        <v>121</v>
      </c>
      <c r="CL131" s="51"/>
      <c r="CM131" s="51"/>
      <c r="CN131" s="51"/>
      <c r="CO131" s="51"/>
      <c r="CP131" s="51"/>
      <c r="CQ131" s="51"/>
      <c r="CR131" s="65"/>
      <c r="CS131" s="52">
        <f t="shared" si="81"/>
        <v>0</v>
      </c>
      <c r="CT131" s="52">
        <f t="shared" si="82"/>
        <v>0</v>
      </c>
      <c r="CU131" s="52">
        <f t="shared" si="83"/>
        <v>0</v>
      </c>
      <c r="CV131" s="52">
        <f t="shared" si="84"/>
        <v>0</v>
      </c>
      <c r="CW131" s="52">
        <f t="shared" si="85"/>
        <v>0</v>
      </c>
      <c r="CX131" s="52">
        <f t="shared" si="86"/>
        <v>0</v>
      </c>
      <c r="CY131" s="52">
        <f t="shared" si="87"/>
        <v>0</v>
      </c>
      <c r="CZ131" s="52">
        <f t="shared" si="88"/>
        <v>0</v>
      </c>
      <c r="DA131" s="52">
        <f t="shared" si="89"/>
        <v>0</v>
      </c>
      <c r="DB131" s="66">
        <f t="shared" si="76"/>
        <v>0</v>
      </c>
      <c r="DC131" s="56"/>
      <c r="DE131" s="65"/>
      <c r="DF131" s="107">
        <f t="shared" si="95"/>
        <v>0</v>
      </c>
      <c r="DG131" s="65"/>
      <c r="DH131" s="103">
        <f>DF131*GSSI!$B$4</f>
        <v>0</v>
      </c>
    </row>
    <row r="132" spans="72:112" ht="23.25">
      <c r="BT132" s="68"/>
      <c r="BU132" s="51" t="s">
        <v>348</v>
      </c>
      <c r="BV132" s="68"/>
      <c r="BW132" s="51" t="s">
        <v>115</v>
      </c>
      <c r="BX132" s="81" t="s">
        <v>167</v>
      </c>
      <c r="BY132" s="53"/>
      <c r="BZ132" s="51"/>
      <c r="CA132" s="51"/>
      <c r="CB132" s="51"/>
      <c r="CC132" s="51"/>
      <c r="CD132" s="51"/>
      <c r="CE132" s="51"/>
      <c r="CF132" s="51" t="s">
        <v>121</v>
      </c>
      <c r="CG132" s="51" t="s">
        <v>121</v>
      </c>
      <c r="CH132" s="51" t="s">
        <v>121</v>
      </c>
      <c r="CI132" s="51" t="s">
        <v>121</v>
      </c>
      <c r="CJ132" s="51" t="s">
        <v>121</v>
      </c>
      <c r="CK132" s="51" t="s">
        <v>121</v>
      </c>
      <c r="CL132" s="51"/>
      <c r="CM132" s="51"/>
      <c r="CN132" s="51"/>
      <c r="CO132" s="51"/>
      <c r="CP132" s="51"/>
      <c r="CQ132" s="51"/>
      <c r="CR132" s="65"/>
      <c r="CS132" s="52">
        <f t="shared" si="81"/>
        <v>0</v>
      </c>
      <c r="CT132" s="52">
        <f t="shared" si="82"/>
        <v>0</v>
      </c>
      <c r="CU132" s="52">
        <f t="shared" si="83"/>
        <v>0</v>
      </c>
      <c r="CV132" s="52">
        <f t="shared" si="84"/>
        <v>0</v>
      </c>
      <c r="CW132" s="52">
        <f t="shared" si="85"/>
        <v>0</v>
      </c>
      <c r="CX132" s="52">
        <f t="shared" si="86"/>
        <v>0</v>
      </c>
      <c r="CY132" s="52">
        <f t="shared" si="87"/>
        <v>0</v>
      </c>
      <c r="CZ132" s="52">
        <f t="shared" si="88"/>
        <v>0</v>
      </c>
      <c r="DA132" s="52">
        <f t="shared" si="89"/>
        <v>0</v>
      </c>
      <c r="DB132" s="66">
        <f t="shared" si="76"/>
        <v>0</v>
      </c>
      <c r="DC132" s="56"/>
      <c r="DE132" s="65"/>
      <c r="DF132" s="107">
        <f t="shared" si="95"/>
        <v>0</v>
      </c>
      <c r="DG132" s="65"/>
      <c r="DH132" s="103">
        <f>DF132*GSSI!$B$4</f>
        <v>0</v>
      </c>
    </row>
    <row r="133" spans="72:112" ht="23.25">
      <c r="BT133" s="68"/>
      <c r="BU133" s="124" t="s">
        <v>349</v>
      </c>
      <c r="BV133" s="68"/>
      <c r="BW133" s="51" t="s">
        <v>115</v>
      </c>
      <c r="BX133" s="81" t="s">
        <v>167</v>
      </c>
      <c r="BY133" s="53"/>
      <c r="BZ133" s="51"/>
      <c r="CA133" s="51"/>
      <c r="CB133" s="51"/>
      <c r="CC133" s="51"/>
      <c r="CD133" s="51"/>
      <c r="CE133" s="51"/>
      <c r="CF133" s="52"/>
      <c r="CG133" s="52"/>
      <c r="CH133" s="52"/>
      <c r="CI133" s="51" t="s">
        <v>121</v>
      </c>
      <c r="CJ133" s="51" t="s">
        <v>121</v>
      </c>
      <c r="CK133" s="51" t="s">
        <v>121</v>
      </c>
      <c r="CL133" s="51" t="s">
        <v>121</v>
      </c>
      <c r="CM133" s="51" t="s">
        <v>121</v>
      </c>
      <c r="CN133" s="51" t="s">
        <v>121</v>
      </c>
      <c r="CO133" s="51"/>
      <c r="CP133" s="51"/>
      <c r="CQ133" s="51"/>
      <c r="CR133" s="65"/>
      <c r="CS133" s="52">
        <f t="shared" si="81"/>
        <v>0</v>
      </c>
      <c r="CT133" s="52">
        <f t="shared" si="82"/>
        <v>0</v>
      </c>
      <c r="CU133" s="52">
        <f t="shared" si="83"/>
        <v>0</v>
      </c>
      <c r="CV133" s="52">
        <f t="shared" si="84"/>
        <v>0</v>
      </c>
      <c r="CW133" s="52">
        <f t="shared" si="85"/>
        <v>0</v>
      </c>
      <c r="CX133" s="52">
        <f t="shared" si="86"/>
        <v>0</v>
      </c>
      <c r="CY133" s="52">
        <f t="shared" si="87"/>
        <v>0</v>
      </c>
      <c r="CZ133" s="52">
        <f t="shared" si="88"/>
        <v>0</v>
      </c>
      <c r="DA133" s="52">
        <f t="shared" si="89"/>
        <v>0</v>
      </c>
      <c r="DB133" s="66">
        <f t="shared" si="76"/>
        <v>0</v>
      </c>
      <c r="DC133" s="56"/>
      <c r="DE133" s="65"/>
      <c r="DF133" s="107">
        <f t="shared" si="95"/>
        <v>0</v>
      </c>
      <c r="DG133" s="65"/>
      <c r="DH133" s="103">
        <f>DF133*GSSI!$B$4</f>
        <v>0</v>
      </c>
    </row>
    <row r="134" spans="72:112" ht="23.25">
      <c r="BT134" s="78" t="s">
        <v>350</v>
      </c>
      <c r="BU134" s="52"/>
      <c r="BV134" s="64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52">
        <f t="shared" si="81"/>
        <v>0</v>
      </c>
      <c r="CT134" s="52">
        <f t="shared" si="82"/>
        <v>0</v>
      </c>
      <c r="CU134" s="52">
        <f t="shared" si="83"/>
        <v>0</v>
      </c>
      <c r="CV134" s="52">
        <f t="shared" si="84"/>
        <v>0</v>
      </c>
      <c r="CW134" s="52">
        <f t="shared" si="85"/>
        <v>0</v>
      </c>
      <c r="CX134" s="52">
        <f t="shared" si="86"/>
        <v>0</v>
      </c>
      <c r="CY134" s="52">
        <f t="shared" si="87"/>
        <v>0</v>
      </c>
      <c r="CZ134" s="52">
        <f t="shared" si="88"/>
        <v>0</v>
      </c>
      <c r="DA134" s="52">
        <f t="shared" si="89"/>
        <v>0</v>
      </c>
      <c r="DB134" s="66">
        <f t="shared" si="76"/>
        <v>0</v>
      </c>
      <c r="DC134" s="76"/>
      <c r="DD134" s="103"/>
      <c r="DE134" s="63"/>
      <c r="DF134" s="103">
        <f t="shared" ref="DF134" si="96">SUM(DF135:DF139)</f>
        <v>0</v>
      </c>
      <c r="DG134" s="65"/>
      <c r="DH134" s="103">
        <f>DF134*GSSI!$B$4</f>
        <v>0</v>
      </c>
    </row>
    <row r="135" spans="72:112" ht="23.25">
      <c r="BT135" s="68"/>
      <c r="BU135" s="51" t="s">
        <v>351</v>
      </c>
      <c r="BV135" s="68"/>
      <c r="BW135" s="51" t="s">
        <v>115</v>
      </c>
      <c r="BX135" s="51" t="s">
        <v>352</v>
      </c>
      <c r="BY135" s="53"/>
      <c r="BZ135" s="51" t="s">
        <v>121</v>
      </c>
      <c r="CA135" s="51" t="s">
        <v>121</v>
      </c>
      <c r="CB135" s="51" t="s">
        <v>121</v>
      </c>
      <c r="CC135" s="51" t="s">
        <v>121</v>
      </c>
      <c r="CD135" s="51" t="s">
        <v>121</v>
      </c>
      <c r="CE135" s="51" t="s">
        <v>121</v>
      </c>
      <c r="CF135" s="51" t="s">
        <v>121</v>
      </c>
      <c r="CG135" s="51" t="s">
        <v>121</v>
      </c>
      <c r="CH135" s="51" t="s">
        <v>121</v>
      </c>
      <c r="CI135" s="51"/>
      <c r="CJ135" s="51"/>
      <c r="CK135" s="51"/>
      <c r="CL135" s="51" t="s">
        <v>121</v>
      </c>
      <c r="CM135" s="51" t="s">
        <v>121</v>
      </c>
      <c r="CN135" s="51" t="s">
        <v>121</v>
      </c>
      <c r="CO135" s="51"/>
      <c r="CP135" s="51"/>
      <c r="CQ135" s="51"/>
      <c r="CR135" s="65"/>
      <c r="CS135" s="52">
        <f t="shared" si="81"/>
        <v>0</v>
      </c>
      <c r="CT135" s="52">
        <f t="shared" si="82"/>
        <v>0</v>
      </c>
      <c r="CU135" s="52">
        <f t="shared" si="83"/>
        <v>0</v>
      </c>
      <c r="CV135" s="52">
        <f t="shared" si="84"/>
        <v>0</v>
      </c>
      <c r="CW135" s="52">
        <f t="shared" si="85"/>
        <v>0</v>
      </c>
      <c r="CX135" s="52">
        <f t="shared" si="86"/>
        <v>0</v>
      </c>
      <c r="CY135" s="52">
        <f t="shared" si="87"/>
        <v>0</v>
      </c>
      <c r="CZ135" s="52">
        <f t="shared" si="88"/>
        <v>0</v>
      </c>
      <c r="DA135" s="52">
        <f t="shared" si="89"/>
        <v>0</v>
      </c>
      <c r="DB135" s="66">
        <f t="shared" si="76"/>
        <v>0</v>
      </c>
      <c r="DC135" s="56"/>
      <c r="DE135" s="65"/>
      <c r="DF135" s="107">
        <f t="shared" ref="DF135:DF156" si="97">DD135/125</f>
        <v>0</v>
      </c>
      <c r="DG135" s="65"/>
      <c r="DH135" s="103">
        <f>DF135*GSSI!$B$4</f>
        <v>0</v>
      </c>
    </row>
    <row r="136" spans="72:112" ht="23.25">
      <c r="BT136" s="68"/>
      <c r="BU136" s="51" t="s">
        <v>353</v>
      </c>
      <c r="BV136" s="68"/>
      <c r="BW136" s="51" t="s">
        <v>115</v>
      </c>
      <c r="BX136" s="51" t="s">
        <v>352</v>
      </c>
      <c r="BY136" s="53"/>
      <c r="BZ136" s="51" t="s">
        <v>121</v>
      </c>
      <c r="CA136" s="51" t="s">
        <v>121</v>
      </c>
      <c r="CB136" s="51" t="s">
        <v>121</v>
      </c>
      <c r="CC136" s="51" t="s">
        <v>121</v>
      </c>
      <c r="CD136" s="51" t="s">
        <v>121</v>
      </c>
      <c r="CE136" s="51" t="s">
        <v>121</v>
      </c>
      <c r="CF136" s="51" t="s">
        <v>121</v>
      </c>
      <c r="CG136" s="51" t="s">
        <v>121</v>
      </c>
      <c r="CH136" s="51" t="s">
        <v>121</v>
      </c>
      <c r="CI136" s="51"/>
      <c r="CJ136" s="51"/>
      <c r="CK136" s="51"/>
      <c r="CL136" s="51"/>
      <c r="CM136" s="51"/>
      <c r="CN136" s="51"/>
      <c r="CO136" s="51"/>
      <c r="CP136" s="51"/>
      <c r="CQ136" s="51"/>
      <c r="CR136" s="65"/>
      <c r="CS136" s="52">
        <f t="shared" si="81"/>
        <v>0</v>
      </c>
      <c r="CT136" s="52">
        <f t="shared" si="82"/>
        <v>0</v>
      </c>
      <c r="CU136" s="52">
        <f t="shared" si="83"/>
        <v>0</v>
      </c>
      <c r="CV136" s="52">
        <f t="shared" si="84"/>
        <v>0</v>
      </c>
      <c r="CW136" s="52">
        <f t="shared" si="85"/>
        <v>0</v>
      </c>
      <c r="CX136" s="52">
        <f t="shared" si="86"/>
        <v>0</v>
      </c>
      <c r="CY136" s="52">
        <f t="shared" si="87"/>
        <v>0</v>
      </c>
      <c r="CZ136" s="52">
        <f t="shared" si="88"/>
        <v>0</v>
      </c>
      <c r="DA136" s="52">
        <f t="shared" si="89"/>
        <v>0</v>
      </c>
      <c r="DB136" s="66">
        <f t="shared" si="76"/>
        <v>0</v>
      </c>
      <c r="DC136" s="56"/>
      <c r="DE136" s="65"/>
      <c r="DF136" s="107">
        <f t="shared" si="97"/>
        <v>0</v>
      </c>
      <c r="DG136" s="65"/>
      <c r="DH136" s="103">
        <f>DF136*GSSI!$B$4</f>
        <v>0</v>
      </c>
    </row>
    <row r="137" spans="72:112" ht="23.25">
      <c r="BT137" s="68"/>
      <c r="BU137" s="51" t="s">
        <v>354</v>
      </c>
      <c r="BV137" s="68"/>
      <c r="BW137" s="51" t="s">
        <v>115</v>
      </c>
      <c r="BX137" s="51" t="s">
        <v>352</v>
      </c>
      <c r="BY137" s="53"/>
      <c r="BZ137" s="51"/>
      <c r="CA137" s="51"/>
      <c r="CB137" s="51"/>
      <c r="CC137" s="51"/>
      <c r="CD137" s="51"/>
      <c r="CE137" s="51"/>
      <c r="CF137" s="51" t="s">
        <v>121</v>
      </c>
      <c r="CG137" s="51" t="s">
        <v>121</v>
      </c>
      <c r="CH137" s="51" t="s">
        <v>121</v>
      </c>
      <c r="CI137" s="51" t="s">
        <v>121</v>
      </c>
      <c r="CJ137" s="51" t="s">
        <v>121</v>
      </c>
      <c r="CK137" s="51" t="s">
        <v>121</v>
      </c>
      <c r="CL137" s="51" t="s">
        <v>121</v>
      </c>
      <c r="CM137" s="51" t="s">
        <v>121</v>
      </c>
      <c r="CN137" s="51" t="s">
        <v>121</v>
      </c>
      <c r="CO137" s="51"/>
      <c r="CP137" s="51"/>
      <c r="CQ137" s="51"/>
      <c r="CR137" s="65"/>
      <c r="CS137" s="52">
        <f t="shared" si="81"/>
        <v>0</v>
      </c>
      <c r="CT137" s="52">
        <f t="shared" si="82"/>
        <v>0</v>
      </c>
      <c r="CU137" s="52">
        <f t="shared" si="83"/>
        <v>0</v>
      </c>
      <c r="CV137" s="52">
        <f t="shared" si="84"/>
        <v>0</v>
      </c>
      <c r="CW137" s="52">
        <f t="shared" si="85"/>
        <v>0</v>
      </c>
      <c r="CX137" s="52">
        <f t="shared" si="86"/>
        <v>0</v>
      </c>
      <c r="CY137" s="52">
        <f t="shared" si="87"/>
        <v>0</v>
      </c>
      <c r="CZ137" s="52">
        <f t="shared" si="88"/>
        <v>0</v>
      </c>
      <c r="DA137" s="52">
        <f t="shared" si="89"/>
        <v>0</v>
      </c>
      <c r="DB137" s="66">
        <f t="shared" si="76"/>
        <v>0</v>
      </c>
      <c r="DC137" s="56"/>
      <c r="DE137" s="65"/>
      <c r="DF137" s="107">
        <f t="shared" si="97"/>
        <v>0</v>
      </c>
      <c r="DG137" s="65"/>
      <c r="DH137" s="103">
        <f>DF137*GSSI!$B$4</f>
        <v>0</v>
      </c>
    </row>
    <row r="138" spans="72:112" ht="23.25">
      <c r="BT138" s="68"/>
      <c r="BU138" s="51" t="s">
        <v>355</v>
      </c>
      <c r="BV138" s="68"/>
      <c r="BW138" s="51" t="s">
        <v>115</v>
      </c>
      <c r="BX138" s="51" t="s">
        <v>352</v>
      </c>
      <c r="BY138" s="53"/>
      <c r="BZ138" s="51" t="s">
        <v>121</v>
      </c>
      <c r="CA138" s="51" t="s">
        <v>121</v>
      </c>
      <c r="CB138" s="51" t="s">
        <v>121</v>
      </c>
      <c r="CC138" s="51"/>
      <c r="CD138" s="51"/>
      <c r="CE138" s="51"/>
      <c r="CF138" s="51" t="s">
        <v>121</v>
      </c>
      <c r="CG138" s="51" t="s">
        <v>121</v>
      </c>
      <c r="CH138" s="51" t="s">
        <v>121</v>
      </c>
      <c r="CI138" s="51"/>
      <c r="CJ138" s="51"/>
      <c r="CK138" s="51"/>
      <c r="CL138" s="51" t="s">
        <v>121</v>
      </c>
      <c r="CM138" s="51" t="s">
        <v>121</v>
      </c>
      <c r="CN138" s="51" t="s">
        <v>121</v>
      </c>
      <c r="CO138" s="51"/>
      <c r="CP138" s="51"/>
      <c r="CQ138" s="51"/>
      <c r="CR138" s="65"/>
      <c r="CS138" s="52">
        <f t="shared" si="81"/>
        <v>0</v>
      </c>
      <c r="CT138" s="52">
        <f t="shared" si="82"/>
        <v>0</v>
      </c>
      <c r="CU138" s="52">
        <f t="shared" si="83"/>
        <v>0</v>
      </c>
      <c r="CV138" s="52">
        <f t="shared" si="84"/>
        <v>0</v>
      </c>
      <c r="CW138" s="52">
        <f t="shared" si="85"/>
        <v>0</v>
      </c>
      <c r="CX138" s="52">
        <f t="shared" si="86"/>
        <v>0</v>
      </c>
      <c r="CY138" s="52">
        <f t="shared" si="87"/>
        <v>0</v>
      </c>
      <c r="CZ138" s="52">
        <f t="shared" si="88"/>
        <v>0</v>
      </c>
      <c r="DA138" s="52">
        <f t="shared" si="89"/>
        <v>0</v>
      </c>
      <c r="DB138" s="66">
        <f t="shared" ref="DB138:DB139" si="98">SUM(CS138:DA138)</f>
        <v>0</v>
      </c>
      <c r="DC138" s="56"/>
      <c r="DE138" s="65"/>
      <c r="DF138" s="107">
        <f t="shared" si="97"/>
        <v>0</v>
      </c>
      <c r="DG138" s="65"/>
      <c r="DH138" s="103">
        <f>DF138*GSSI!$B$4</f>
        <v>0</v>
      </c>
    </row>
    <row r="139" spans="72:112" ht="23.25">
      <c r="BT139" s="68"/>
      <c r="BU139" s="51" t="s">
        <v>356</v>
      </c>
      <c r="BV139" s="68"/>
      <c r="BW139" s="51" t="s">
        <v>115</v>
      </c>
      <c r="BX139" s="51" t="s">
        <v>352</v>
      </c>
      <c r="BY139" s="53"/>
      <c r="BZ139" s="51"/>
      <c r="CA139" s="51"/>
      <c r="CB139" s="51"/>
      <c r="CC139" s="51"/>
      <c r="CD139" s="51"/>
      <c r="CE139" s="51"/>
      <c r="CF139" s="51" t="s">
        <v>121</v>
      </c>
      <c r="CG139" s="51" t="s">
        <v>121</v>
      </c>
      <c r="CH139" s="51" t="s">
        <v>121</v>
      </c>
      <c r="CI139" s="51" t="s">
        <v>121</v>
      </c>
      <c r="CJ139" s="51" t="s">
        <v>121</v>
      </c>
      <c r="CK139" s="51" t="s">
        <v>121</v>
      </c>
      <c r="CL139" s="51" t="s">
        <v>121</v>
      </c>
      <c r="CM139" s="51" t="s">
        <v>121</v>
      </c>
      <c r="CN139" s="51" t="s">
        <v>121</v>
      </c>
      <c r="CO139" s="51"/>
      <c r="CP139" s="51"/>
      <c r="CQ139" s="51"/>
      <c r="CR139" s="65"/>
      <c r="CS139" s="52">
        <f t="shared" si="81"/>
        <v>0</v>
      </c>
      <c r="CT139" s="52">
        <f t="shared" si="82"/>
        <v>0</v>
      </c>
      <c r="CU139" s="52">
        <f t="shared" si="83"/>
        <v>0</v>
      </c>
      <c r="CV139" s="52">
        <f t="shared" si="84"/>
        <v>0</v>
      </c>
      <c r="CW139" s="52">
        <f t="shared" si="85"/>
        <v>0</v>
      </c>
      <c r="CX139" s="52">
        <f t="shared" si="86"/>
        <v>0</v>
      </c>
      <c r="CY139" s="52">
        <f t="shared" si="87"/>
        <v>0</v>
      </c>
      <c r="CZ139" s="52">
        <f t="shared" si="88"/>
        <v>0</v>
      </c>
      <c r="DA139" s="52">
        <f t="shared" si="89"/>
        <v>0</v>
      </c>
      <c r="DB139" s="66">
        <f t="shared" si="98"/>
        <v>0</v>
      </c>
      <c r="DC139" s="56"/>
      <c r="DE139" s="65"/>
      <c r="DF139" s="107">
        <f t="shared" si="97"/>
        <v>0</v>
      </c>
      <c r="DG139" s="65"/>
      <c r="DH139" s="103">
        <f>DF139*GSSI!$B$4</f>
        <v>0</v>
      </c>
    </row>
    <row r="140" spans="72:112" ht="23.25">
      <c r="BT140" s="68"/>
      <c r="BU140" s="51"/>
      <c r="BV140" s="68"/>
      <c r="BW140" s="51"/>
      <c r="BX140" s="51"/>
      <c r="BY140" s="53"/>
      <c r="BZ140" s="51"/>
      <c r="CA140" s="51"/>
      <c r="CB140" s="51"/>
      <c r="CC140" s="51"/>
      <c r="CD140" s="51"/>
      <c r="CE140" s="51"/>
      <c r="CF140" s="52"/>
      <c r="CG140" s="52"/>
      <c r="CH140" s="52"/>
      <c r="CI140" s="51"/>
      <c r="CJ140" s="51"/>
      <c r="CK140" s="51"/>
      <c r="CL140" s="51"/>
      <c r="CM140" s="51"/>
      <c r="CN140" s="51"/>
      <c r="CO140" s="51"/>
      <c r="CP140" s="51"/>
      <c r="CQ140" s="51"/>
      <c r="CR140" s="65"/>
      <c r="CS140" s="52"/>
      <c r="CT140" s="52"/>
      <c r="CU140" s="52"/>
      <c r="CV140" s="52"/>
      <c r="CW140" s="52"/>
      <c r="CX140" s="52"/>
      <c r="CY140" s="52"/>
      <c r="CZ140" s="52"/>
      <c r="DA140" s="52"/>
      <c r="DB140" s="52"/>
      <c r="DC140" s="56"/>
      <c r="DE140" s="65"/>
      <c r="DF140" s="107">
        <f t="shared" si="97"/>
        <v>0</v>
      </c>
      <c r="DG140" s="65"/>
      <c r="DH140" s="103">
        <f>DF140*GSSI!$B$4</f>
        <v>0</v>
      </c>
    </row>
    <row r="141" spans="72:112" ht="23.25">
      <c r="BT141" s="68"/>
      <c r="BU141" s="51"/>
      <c r="BV141" s="68"/>
      <c r="BW141" s="51"/>
      <c r="BX141" s="51"/>
      <c r="BY141" s="53"/>
      <c r="BZ141" s="51"/>
      <c r="CA141" s="51"/>
      <c r="CB141" s="51"/>
      <c r="CC141" s="51"/>
      <c r="CD141" s="51"/>
      <c r="CE141" s="51"/>
      <c r="CF141" s="52"/>
      <c r="CG141" s="52"/>
      <c r="CH141" s="52"/>
      <c r="CI141" s="51"/>
      <c r="CJ141" s="51"/>
      <c r="CK141" s="51"/>
      <c r="CL141" s="51"/>
      <c r="CM141" s="51"/>
      <c r="CN141" s="51"/>
      <c r="CO141" s="51"/>
      <c r="CP141" s="51"/>
      <c r="CQ141" s="51"/>
      <c r="CR141" s="65"/>
      <c r="CS141" s="52"/>
      <c r="CT141" s="52"/>
      <c r="CU141" s="52"/>
      <c r="CV141" s="52"/>
      <c r="CW141" s="52"/>
      <c r="CX141" s="52"/>
      <c r="CY141" s="52"/>
      <c r="CZ141" s="52"/>
      <c r="DA141" s="52"/>
      <c r="DB141" s="52"/>
      <c r="DC141" s="56"/>
      <c r="DE141" s="65"/>
      <c r="DF141" s="107">
        <f t="shared" si="97"/>
        <v>0</v>
      </c>
      <c r="DG141" s="65"/>
      <c r="DH141" s="103">
        <f>DF141*GSSI!$B$4</f>
        <v>0</v>
      </c>
    </row>
    <row r="142" spans="72:112" ht="23.25">
      <c r="BT142" s="68"/>
      <c r="BU142" s="51"/>
      <c r="BV142" s="68"/>
      <c r="BW142" s="51"/>
      <c r="BX142" s="51"/>
      <c r="BY142" s="53"/>
      <c r="BZ142" s="51"/>
      <c r="CA142" s="51"/>
      <c r="CB142" s="51"/>
      <c r="CC142" s="51"/>
      <c r="CD142" s="51"/>
      <c r="CE142" s="51"/>
      <c r="CF142" s="52"/>
      <c r="CG142" s="52"/>
      <c r="CH142" s="52"/>
      <c r="CI142" s="51"/>
      <c r="CJ142" s="51"/>
      <c r="CK142" s="51"/>
      <c r="CL142" s="51"/>
      <c r="CM142" s="51"/>
      <c r="CN142" s="51"/>
      <c r="CO142" s="51"/>
      <c r="CP142" s="51"/>
      <c r="CQ142" s="51"/>
      <c r="CR142" s="65"/>
      <c r="CS142" s="52"/>
      <c r="CT142" s="52"/>
      <c r="CU142" s="52"/>
      <c r="CV142" s="52"/>
      <c r="CW142" s="52"/>
      <c r="CX142" s="52"/>
      <c r="CY142" s="52"/>
      <c r="CZ142" s="52"/>
      <c r="DA142" s="52"/>
      <c r="DB142" s="52"/>
      <c r="DC142" s="56"/>
      <c r="DE142" s="65"/>
      <c r="DF142" s="107">
        <f t="shared" si="97"/>
        <v>0</v>
      </c>
      <c r="DG142" s="65"/>
      <c r="DH142" s="103">
        <f>DF142*GSSI!$B$4</f>
        <v>0</v>
      </c>
    </row>
    <row r="143" spans="72:112" ht="23.25">
      <c r="BT143" s="68"/>
      <c r="BU143" s="51"/>
      <c r="BV143" s="68"/>
      <c r="BW143" s="51"/>
      <c r="BX143" s="51"/>
      <c r="BY143" s="53"/>
      <c r="BZ143" s="51"/>
      <c r="CA143" s="51"/>
      <c r="CB143" s="51"/>
      <c r="CC143" s="51"/>
      <c r="CD143" s="51"/>
      <c r="CE143" s="51"/>
      <c r="CF143" s="52"/>
      <c r="CG143" s="52"/>
      <c r="CH143" s="52"/>
      <c r="CI143" s="51"/>
      <c r="CJ143" s="51"/>
      <c r="CK143" s="51"/>
      <c r="CL143" s="51"/>
      <c r="CM143" s="51"/>
      <c r="CN143" s="51"/>
      <c r="CO143" s="51"/>
      <c r="CP143" s="51"/>
      <c r="CQ143" s="51"/>
      <c r="CR143" s="65"/>
      <c r="CS143" s="52"/>
      <c r="CT143" s="52"/>
      <c r="CU143" s="52"/>
      <c r="CV143" s="52"/>
      <c r="CW143" s="52"/>
      <c r="CX143" s="52"/>
      <c r="CY143" s="52"/>
      <c r="CZ143" s="52"/>
      <c r="DA143" s="52"/>
      <c r="DB143" s="52"/>
      <c r="DC143" s="56"/>
      <c r="DE143" s="65"/>
      <c r="DF143" s="107">
        <f t="shared" si="97"/>
        <v>0</v>
      </c>
      <c r="DG143" s="65"/>
      <c r="DH143" s="103">
        <f>DF143*GSSI!$B$4</f>
        <v>0</v>
      </c>
    </row>
    <row r="144" spans="72:112" ht="23.25">
      <c r="BT144" s="68"/>
      <c r="BU144" s="51"/>
      <c r="BV144" s="68"/>
      <c r="BW144" s="51"/>
      <c r="BX144" s="51"/>
      <c r="BY144" s="53"/>
      <c r="BZ144" s="51"/>
      <c r="CA144" s="51"/>
      <c r="CB144" s="51"/>
      <c r="CC144" s="51"/>
      <c r="CD144" s="51"/>
      <c r="CE144" s="51"/>
      <c r="CF144" s="52"/>
      <c r="CG144" s="52"/>
      <c r="CH144" s="52"/>
      <c r="CI144" s="51"/>
      <c r="CJ144" s="51"/>
      <c r="CK144" s="51"/>
      <c r="CL144" s="51"/>
      <c r="CM144" s="51"/>
      <c r="CN144" s="51"/>
      <c r="CO144" s="51"/>
      <c r="CP144" s="51"/>
      <c r="CQ144" s="51"/>
      <c r="CR144" s="65"/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  <c r="DC144" s="56"/>
      <c r="DE144" s="65"/>
      <c r="DF144" s="107">
        <f t="shared" si="97"/>
        <v>0</v>
      </c>
      <c r="DG144" s="65"/>
      <c r="DH144" s="103">
        <f>DF144*GSSI!$B$4</f>
        <v>0</v>
      </c>
    </row>
    <row r="145" spans="72:112" ht="23.25">
      <c r="BT145" s="68"/>
      <c r="BU145" s="51"/>
      <c r="BV145" s="68"/>
      <c r="BW145" s="51"/>
      <c r="BX145" s="51"/>
      <c r="BY145" s="53"/>
      <c r="BZ145" s="51"/>
      <c r="CA145" s="51"/>
      <c r="CB145" s="51"/>
      <c r="CC145" s="51"/>
      <c r="CD145" s="51"/>
      <c r="CE145" s="51"/>
      <c r="CF145" s="52"/>
      <c r="CG145" s="52"/>
      <c r="CH145" s="52"/>
      <c r="CI145" s="51"/>
      <c r="CJ145" s="51"/>
      <c r="CK145" s="51"/>
      <c r="CL145" s="51"/>
      <c r="CM145" s="51"/>
      <c r="CN145" s="51"/>
      <c r="CO145" s="51"/>
      <c r="CP145" s="51"/>
      <c r="CQ145" s="51"/>
      <c r="CR145" s="65"/>
      <c r="CS145" s="52"/>
      <c r="CT145" s="52"/>
      <c r="CU145" s="52"/>
      <c r="CV145" s="52"/>
      <c r="CW145" s="52"/>
      <c r="CX145" s="52"/>
      <c r="CY145" s="52"/>
      <c r="CZ145" s="52"/>
      <c r="DA145" s="52"/>
      <c r="DB145" s="52"/>
      <c r="DC145" s="56"/>
      <c r="DE145" s="65"/>
      <c r="DF145" s="107">
        <f t="shared" si="97"/>
        <v>0</v>
      </c>
      <c r="DG145" s="65"/>
      <c r="DH145" s="103">
        <f>DF145*GSSI!$B$4</f>
        <v>0</v>
      </c>
    </row>
    <row r="146" spans="72:112" ht="23.25">
      <c r="BT146" s="68"/>
      <c r="BU146" s="51"/>
      <c r="BV146" s="68"/>
      <c r="BW146" s="51"/>
      <c r="BX146" s="51"/>
      <c r="BY146" s="53"/>
      <c r="BZ146" s="51"/>
      <c r="CA146" s="51"/>
      <c r="CB146" s="51"/>
      <c r="CC146" s="51"/>
      <c r="CD146" s="51"/>
      <c r="CE146" s="51"/>
      <c r="CF146" s="52"/>
      <c r="CG146" s="52"/>
      <c r="CH146" s="52"/>
      <c r="CI146" s="51"/>
      <c r="CJ146" s="51"/>
      <c r="CK146" s="51"/>
      <c r="CL146" s="51"/>
      <c r="CM146" s="51"/>
      <c r="CN146" s="51"/>
      <c r="CO146" s="51"/>
      <c r="CP146" s="51"/>
      <c r="CQ146" s="51"/>
      <c r="CR146" s="65"/>
      <c r="CS146" s="52"/>
      <c r="CT146" s="52"/>
      <c r="CU146" s="52"/>
      <c r="CV146" s="52"/>
      <c r="CW146" s="52"/>
      <c r="CX146" s="52"/>
      <c r="CY146" s="52"/>
      <c r="CZ146" s="52"/>
      <c r="DA146" s="52"/>
      <c r="DB146" s="52"/>
      <c r="DC146" s="56"/>
      <c r="DE146" s="65"/>
      <c r="DF146" s="107">
        <f t="shared" si="97"/>
        <v>0</v>
      </c>
      <c r="DG146" s="65"/>
      <c r="DH146" s="103">
        <f>DF146*GSSI!$B$4</f>
        <v>0</v>
      </c>
    </row>
    <row r="147" spans="72:112" ht="23.25">
      <c r="BT147" s="68"/>
      <c r="BU147" s="51"/>
      <c r="BV147" s="68"/>
      <c r="BW147" s="51"/>
      <c r="BX147" s="51"/>
      <c r="BY147" s="53"/>
      <c r="BZ147" s="51"/>
      <c r="CA147" s="51"/>
      <c r="CB147" s="51"/>
      <c r="CC147" s="51"/>
      <c r="CD147" s="51"/>
      <c r="CE147" s="51"/>
      <c r="CF147" s="52"/>
      <c r="CG147" s="52"/>
      <c r="CH147" s="52"/>
      <c r="CI147" s="51"/>
      <c r="CJ147" s="51"/>
      <c r="CK147" s="51"/>
      <c r="CL147" s="51"/>
      <c r="CM147" s="51"/>
      <c r="CN147" s="51"/>
      <c r="CO147" s="51"/>
      <c r="CP147" s="51"/>
      <c r="CQ147" s="51"/>
      <c r="CR147" s="65"/>
      <c r="CS147" s="52"/>
      <c r="CT147" s="52"/>
      <c r="CU147" s="52"/>
      <c r="CV147" s="52"/>
      <c r="CW147" s="52"/>
      <c r="CX147" s="52"/>
      <c r="CY147" s="52"/>
      <c r="CZ147" s="52"/>
      <c r="DA147" s="52"/>
      <c r="DB147" s="52"/>
      <c r="DC147" s="56"/>
      <c r="DE147" s="65"/>
      <c r="DF147" s="107">
        <f t="shared" si="97"/>
        <v>0</v>
      </c>
      <c r="DG147" s="65"/>
      <c r="DH147" s="103">
        <f>DF147*GSSI!$B$4</f>
        <v>0</v>
      </c>
    </row>
    <row r="148" spans="72:112" ht="23.25">
      <c r="BT148" s="68"/>
      <c r="BU148" s="51"/>
      <c r="BV148" s="68"/>
      <c r="BW148" s="51"/>
      <c r="BX148" s="51"/>
      <c r="BY148" s="53"/>
      <c r="BZ148" s="51"/>
      <c r="CA148" s="51"/>
      <c r="CB148" s="51"/>
      <c r="CC148" s="51"/>
      <c r="CD148" s="51"/>
      <c r="CE148" s="51"/>
      <c r="CF148" s="52"/>
      <c r="CG148" s="52"/>
      <c r="CH148" s="52"/>
      <c r="CI148" s="51"/>
      <c r="CJ148" s="51"/>
      <c r="CK148" s="51"/>
      <c r="CL148" s="51"/>
      <c r="CM148" s="51"/>
      <c r="CN148" s="51"/>
      <c r="CO148" s="51"/>
      <c r="CP148" s="51"/>
      <c r="CQ148" s="51"/>
      <c r="CR148" s="65"/>
      <c r="CS148" s="52"/>
      <c r="CT148" s="52"/>
      <c r="CU148" s="52"/>
      <c r="CV148" s="52"/>
      <c r="CW148" s="52"/>
      <c r="CX148" s="52"/>
      <c r="CY148" s="52"/>
      <c r="CZ148" s="52"/>
      <c r="DA148" s="52"/>
      <c r="DB148" s="52"/>
      <c r="DC148" s="56"/>
      <c r="DE148" s="65"/>
      <c r="DF148" s="107">
        <f t="shared" si="97"/>
        <v>0</v>
      </c>
      <c r="DG148" s="65"/>
      <c r="DH148" s="103">
        <f>DF148*GSSI!$B$4</f>
        <v>0</v>
      </c>
    </row>
    <row r="149" spans="72:112" ht="23.25">
      <c r="BT149" s="68"/>
      <c r="BU149" s="51"/>
      <c r="BV149" s="68"/>
      <c r="BW149" s="51"/>
      <c r="BX149" s="51"/>
      <c r="BY149" s="53"/>
      <c r="BZ149" s="51"/>
      <c r="CA149" s="51"/>
      <c r="CB149" s="51"/>
      <c r="CC149" s="51"/>
      <c r="CD149" s="51"/>
      <c r="CE149" s="51"/>
      <c r="CF149" s="52"/>
      <c r="CG149" s="52"/>
      <c r="CH149" s="52"/>
      <c r="CI149" s="51"/>
      <c r="CJ149" s="51"/>
      <c r="CK149" s="51"/>
      <c r="CL149" s="51"/>
      <c r="CM149" s="51"/>
      <c r="CN149" s="51"/>
      <c r="CO149" s="51"/>
      <c r="CP149" s="51"/>
      <c r="CQ149" s="51"/>
      <c r="CR149" s="65"/>
      <c r="CS149" s="52"/>
      <c r="CT149" s="52"/>
      <c r="CU149" s="52"/>
      <c r="CV149" s="52"/>
      <c r="CW149" s="52"/>
      <c r="CX149" s="52"/>
      <c r="CY149" s="52"/>
      <c r="CZ149" s="52"/>
      <c r="DA149" s="52"/>
      <c r="DB149" s="52"/>
      <c r="DC149" s="56"/>
      <c r="DE149" s="65"/>
      <c r="DF149" s="107">
        <f t="shared" si="97"/>
        <v>0</v>
      </c>
      <c r="DG149" s="65"/>
      <c r="DH149" s="103">
        <f>DF149*GSSI!$B$4</f>
        <v>0</v>
      </c>
    </row>
    <row r="150" spans="72:112" ht="23.25">
      <c r="BT150" s="68"/>
      <c r="BU150" s="51"/>
      <c r="BV150" s="68"/>
      <c r="BW150" s="51"/>
      <c r="BX150" s="51"/>
      <c r="BY150" s="53"/>
      <c r="BZ150" s="51"/>
      <c r="CA150" s="51"/>
      <c r="CB150" s="51"/>
      <c r="CC150" s="51"/>
      <c r="CD150" s="51"/>
      <c r="CE150" s="51"/>
      <c r="CF150" s="52"/>
      <c r="CG150" s="52"/>
      <c r="CH150" s="52"/>
      <c r="CI150" s="51"/>
      <c r="CJ150" s="51"/>
      <c r="CK150" s="51"/>
      <c r="CL150" s="51"/>
      <c r="CM150" s="51"/>
      <c r="CN150" s="51"/>
      <c r="CO150" s="51"/>
      <c r="CP150" s="51"/>
      <c r="CQ150" s="51"/>
      <c r="CR150" s="65"/>
      <c r="CS150" s="52"/>
      <c r="CT150" s="52"/>
      <c r="CU150" s="52"/>
      <c r="CV150" s="52"/>
      <c r="CW150" s="52"/>
      <c r="CX150" s="52"/>
      <c r="CY150" s="52"/>
      <c r="CZ150" s="52"/>
      <c r="DA150" s="52"/>
      <c r="DB150" s="52"/>
      <c r="DC150" s="56"/>
      <c r="DE150" s="65"/>
      <c r="DF150" s="107">
        <f t="shared" si="97"/>
        <v>0</v>
      </c>
      <c r="DG150" s="65"/>
      <c r="DH150" s="103">
        <f>DF150*GSSI!$B$4</f>
        <v>0</v>
      </c>
    </row>
    <row r="151" spans="72:112" ht="23.25">
      <c r="BT151" s="68"/>
      <c r="BU151" s="51"/>
      <c r="BV151" s="68"/>
      <c r="BW151" s="51"/>
      <c r="BX151" s="51"/>
      <c r="BY151" s="53"/>
      <c r="BZ151" s="51"/>
      <c r="CA151" s="51"/>
      <c r="CB151" s="51"/>
      <c r="CC151" s="51"/>
      <c r="CD151" s="51"/>
      <c r="CE151" s="51"/>
      <c r="CF151" s="52"/>
      <c r="CG151" s="52"/>
      <c r="CH151" s="52"/>
      <c r="CI151" s="51"/>
      <c r="CJ151" s="51"/>
      <c r="CK151" s="51"/>
      <c r="CL151" s="51"/>
      <c r="CM151" s="51"/>
      <c r="CN151" s="51"/>
      <c r="CO151" s="51"/>
      <c r="CP151" s="51"/>
      <c r="CQ151" s="51"/>
      <c r="CR151" s="65"/>
      <c r="CS151" s="52"/>
      <c r="CT151" s="52"/>
      <c r="CU151" s="52"/>
      <c r="CV151" s="52"/>
      <c r="CW151" s="52"/>
      <c r="CX151" s="52"/>
      <c r="CY151" s="52"/>
      <c r="CZ151" s="52"/>
      <c r="DA151" s="52"/>
      <c r="DB151" s="52"/>
      <c r="DC151" s="56"/>
      <c r="DE151" s="65"/>
      <c r="DF151" s="107">
        <f t="shared" si="97"/>
        <v>0</v>
      </c>
      <c r="DG151" s="65"/>
      <c r="DH151" s="103">
        <f>DF151*GSSI!$B$4</f>
        <v>0</v>
      </c>
    </row>
    <row r="152" spans="72:112" ht="23.25">
      <c r="BT152" s="68"/>
      <c r="BU152" s="51"/>
      <c r="BV152" s="68"/>
      <c r="BW152" s="51"/>
      <c r="BX152" s="51"/>
      <c r="BY152" s="53"/>
      <c r="BZ152" s="51"/>
      <c r="CA152" s="51"/>
      <c r="CB152" s="51"/>
      <c r="CC152" s="51"/>
      <c r="CD152" s="51"/>
      <c r="CE152" s="51"/>
      <c r="CF152" s="52"/>
      <c r="CG152" s="52"/>
      <c r="CH152" s="52"/>
      <c r="CI152" s="51"/>
      <c r="CJ152" s="51"/>
      <c r="CK152" s="51"/>
      <c r="CL152" s="51"/>
      <c r="CM152" s="51"/>
      <c r="CN152" s="51"/>
      <c r="CO152" s="51"/>
      <c r="CP152" s="51"/>
      <c r="CQ152" s="51"/>
      <c r="CR152" s="65"/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  <c r="DC152" s="56"/>
      <c r="DE152" s="65"/>
      <c r="DF152" s="107">
        <f t="shared" si="97"/>
        <v>0</v>
      </c>
      <c r="DG152" s="65"/>
      <c r="DH152" s="103">
        <f>DF152*GSSI!$B$4</f>
        <v>0</v>
      </c>
    </row>
    <row r="153" spans="72:112" ht="23.25">
      <c r="BT153" s="68"/>
      <c r="BU153" s="51"/>
      <c r="BV153" s="68"/>
      <c r="BW153" s="51"/>
      <c r="BX153" s="51"/>
      <c r="BY153" s="53"/>
      <c r="BZ153" s="51"/>
      <c r="CA153" s="51"/>
      <c r="CB153" s="51"/>
      <c r="CC153" s="51"/>
      <c r="CD153" s="51"/>
      <c r="CE153" s="51"/>
      <c r="CF153" s="52"/>
      <c r="CG153" s="52"/>
      <c r="CH153" s="52"/>
      <c r="CI153" s="51"/>
      <c r="CJ153" s="51"/>
      <c r="CK153" s="51"/>
      <c r="CL153" s="51"/>
      <c r="CM153" s="51"/>
      <c r="CN153" s="51"/>
      <c r="CO153" s="51"/>
      <c r="CP153" s="51"/>
      <c r="CQ153" s="51"/>
      <c r="CR153" s="65"/>
      <c r="CS153" s="52"/>
      <c r="CT153" s="52"/>
      <c r="CU153" s="52"/>
      <c r="CV153" s="52"/>
      <c r="CW153" s="52"/>
      <c r="CX153" s="52"/>
      <c r="CY153" s="52"/>
      <c r="CZ153" s="52"/>
      <c r="DA153" s="52"/>
      <c r="DB153" s="52"/>
      <c r="DC153" s="56"/>
      <c r="DE153" s="65"/>
      <c r="DF153" s="107">
        <f t="shared" si="97"/>
        <v>0</v>
      </c>
      <c r="DG153" s="65"/>
      <c r="DH153" s="103">
        <f>DF153*GSSI!$B$4</f>
        <v>0</v>
      </c>
    </row>
    <row r="154" spans="72:112" ht="23.25">
      <c r="BT154" s="68"/>
      <c r="BU154" s="51"/>
      <c r="BV154" s="68"/>
      <c r="BW154" s="51"/>
      <c r="BX154" s="51"/>
      <c r="BY154" s="53"/>
      <c r="BZ154" s="51"/>
      <c r="CA154" s="51"/>
      <c r="CB154" s="51"/>
      <c r="CC154" s="51"/>
      <c r="CD154" s="51"/>
      <c r="CE154" s="51"/>
      <c r="CF154" s="52"/>
      <c r="CG154" s="52"/>
      <c r="CH154" s="52"/>
      <c r="CI154" s="51"/>
      <c r="CJ154" s="51"/>
      <c r="CK154" s="51"/>
      <c r="CL154" s="51"/>
      <c r="CM154" s="51"/>
      <c r="CN154" s="51"/>
      <c r="CO154" s="51"/>
      <c r="CP154" s="51"/>
      <c r="CQ154" s="51"/>
      <c r="CR154" s="65"/>
      <c r="CS154" s="52"/>
      <c r="CT154" s="52"/>
      <c r="CU154" s="52"/>
      <c r="CV154" s="52"/>
      <c r="CW154" s="52"/>
      <c r="CX154" s="52"/>
      <c r="CY154" s="52"/>
      <c r="CZ154" s="52"/>
      <c r="DA154" s="52"/>
      <c r="DB154" s="52"/>
      <c r="DC154" s="56"/>
      <c r="DE154" s="65"/>
      <c r="DF154" s="107">
        <f t="shared" si="97"/>
        <v>0</v>
      </c>
      <c r="DG154" s="65"/>
      <c r="DH154" s="103">
        <f>DF154*GSSI!$B$4</f>
        <v>0</v>
      </c>
    </row>
    <row r="155" spans="72:112" ht="23.25">
      <c r="BT155" s="70"/>
      <c r="BU155" s="51"/>
      <c r="BV155" s="68"/>
      <c r="BW155" s="51"/>
      <c r="BX155" s="51"/>
      <c r="BY155" s="53"/>
      <c r="BZ155" s="51"/>
      <c r="CA155" s="51"/>
      <c r="CB155" s="51"/>
      <c r="CC155" s="51"/>
      <c r="CD155" s="51"/>
      <c r="CE155" s="51"/>
      <c r="CF155" s="52"/>
      <c r="CG155" s="52"/>
      <c r="CH155" s="52"/>
      <c r="CI155" s="51"/>
      <c r="CJ155" s="51"/>
      <c r="CK155" s="51"/>
      <c r="CL155" s="51"/>
      <c r="CM155" s="51"/>
      <c r="CN155" s="51"/>
      <c r="CO155" s="51"/>
      <c r="CP155" s="51"/>
      <c r="CQ155" s="51"/>
      <c r="CR155" s="65"/>
      <c r="CS155" s="52"/>
      <c r="CT155" s="52"/>
      <c r="CU155" s="52"/>
      <c r="CV155" s="52"/>
      <c r="CW155" s="52"/>
      <c r="CX155" s="52"/>
      <c r="CY155" s="52"/>
      <c r="CZ155" s="52"/>
      <c r="DA155" s="52"/>
      <c r="DB155" s="52"/>
      <c r="DC155" s="56"/>
      <c r="DE155" s="65"/>
      <c r="DF155" s="107">
        <f t="shared" si="97"/>
        <v>0</v>
      </c>
      <c r="DG155" s="65"/>
      <c r="DH155" s="103">
        <f>DF155*GSSI!$B$4</f>
        <v>0</v>
      </c>
    </row>
    <row r="156" spans="72:112" ht="23.25">
      <c r="BT156" s="82" t="s">
        <v>357</v>
      </c>
      <c r="BU156" s="83"/>
      <c r="BV156" s="84"/>
      <c r="BW156" s="83"/>
      <c r="BX156" s="83"/>
      <c r="BY156" s="83"/>
      <c r="BZ156" s="83"/>
      <c r="CA156" s="83"/>
      <c r="CB156" s="83"/>
      <c r="CC156" s="83"/>
      <c r="CD156" s="83"/>
      <c r="CE156" s="83"/>
      <c r="CF156" s="83"/>
      <c r="CG156" s="83"/>
      <c r="CH156" s="83"/>
      <c r="CI156" s="83"/>
      <c r="CJ156" s="83"/>
      <c r="CK156" s="83"/>
      <c r="CL156" s="83"/>
      <c r="CM156" s="83"/>
      <c r="CN156" s="83"/>
      <c r="CO156" s="83"/>
      <c r="CP156" s="83"/>
      <c r="CQ156" s="83"/>
      <c r="CR156" s="65"/>
      <c r="CS156" s="83"/>
      <c r="CT156" s="83"/>
      <c r="CU156" s="85">
        <f>CS6+CS53+CS94+CS102+CS110+CS117+CS127+CS134</f>
        <v>28273.187999999998</v>
      </c>
      <c r="CV156" s="85"/>
      <c r="CW156" s="85"/>
      <c r="CX156" s="85">
        <f>CV6+CV53+CV94+CV102+CV110+CV117+CV127+CV134</f>
        <v>28536.194399999997</v>
      </c>
      <c r="CY156" s="85">
        <f>CY6+CY53+CY94+CY102+CY110+CY117+CY127+CY134</f>
        <v>0</v>
      </c>
      <c r="CZ156" s="85"/>
      <c r="DA156" s="85"/>
      <c r="DB156" s="86">
        <f>SUM(CS156:DA156)</f>
        <v>56809.382399999995</v>
      </c>
      <c r="DC156" s="87"/>
      <c r="DD156" s="104">
        <v>7875</v>
      </c>
      <c r="DE156" s="65"/>
      <c r="DF156" s="107">
        <f t="shared" si="97"/>
        <v>63</v>
      </c>
      <c r="DG156" s="65"/>
      <c r="DH156" s="103">
        <f>DF156*GSSI!$B$4</f>
        <v>310676.31</v>
      </c>
    </row>
    <row r="157" spans="72:112">
      <c r="CC157" s="125"/>
    </row>
    <row r="158" spans="72:112">
      <c r="CC158" s="125"/>
    </row>
  </sheetData>
  <sheetProtection algorithmName="SHA-512" hashValue="cHFmAmWtc7591JGDiHfgc2Jq5/cJTQKQw3mom/fV5mi3lpba+reSaXszvM7Rpfa0+FVK2jUFfzj3MWGt1nXd+g==" saltValue="TapPSB2HH/cShpF6/i3Gbw==" spinCount="100000" sheet="1" objects="1" scenarios="1"/>
  <protectedRanges>
    <protectedRange sqref="Z4:AI51" name="Intervallo2"/>
    <protectedRange sqref="B3:N103" name="Intervallo1"/>
  </protectedRanges>
  <mergeCells count="2">
    <mergeCell ref="B2:X2"/>
    <mergeCell ref="Z2:AI2"/>
  </mergeCells>
  <conditionalFormatting sqref="AN5:AN12">
    <cfRule type="cellIs" dxfId="122" priority="57" operator="lessThan">
      <formula>AM5</formula>
    </cfRule>
    <cfRule type="cellIs" dxfId="121" priority="58" operator="greaterThan">
      <formula>AM5</formula>
    </cfRule>
  </conditionalFormatting>
  <conditionalFormatting sqref="AP5:AP12">
    <cfRule type="cellIs" dxfId="120" priority="54" operator="lessThan">
      <formula>AO5</formula>
    </cfRule>
    <cfRule type="cellIs" dxfId="119" priority="55" operator="greaterThan">
      <formula>AO5</formula>
    </cfRule>
    <cfRule type="cellIs" dxfId="118" priority="56" operator="greaterThan">
      <formula>AO5</formula>
    </cfRule>
  </conditionalFormatting>
  <conditionalFormatting sqref="AR5:AR12">
    <cfRule type="cellIs" dxfId="117" priority="52" operator="lessThan">
      <formula>AQ5</formula>
    </cfRule>
    <cfRule type="cellIs" dxfId="116" priority="53" operator="greaterThan">
      <formula>AQ5</formula>
    </cfRule>
  </conditionalFormatting>
  <conditionalFormatting sqref="AT5:AT12">
    <cfRule type="cellIs" dxfId="115" priority="50" operator="lessThan">
      <formula>AS5</formula>
    </cfRule>
    <cfRule type="cellIs" dxfId="114" priority="51" operator="greaterThan">
      <formula>AS5</formula>
    </cfRule>
  </conditionalFormatting>
  <conditionalFormatting sqref="AV5:AV12">
    <cfRule type="cellIs" dxfId="113" priority="48" operator="lessThan">
      <formula>AU5</formula>
    </cfRule>
    <cfRule type="cellIs" dxfId="112" priority="49" operator="greaterThan">
      <formula>AU5</formula>
    </cfRule>
  </conditionalFormatting>
  <conditionalFormatting sqref="AV15">
    <cfRule type="cellIs" dxfId="111" priority="46" operator="lessThan">
      <formula>$AV$14</formula>
    </cfRule>
    <cfRule type="cellIs" dxfId="110" priority="47" operator="greaterThan">
      <formula>$AV$14</formula>
    </cfRule>
  </conditionalFormatting>
  <conditionalFormatting sqref="BG5:BG12">
    <cfRule type="cellIs" dxfId="109" priority="44" operator="lessThan">
      <formula>0</formula>
    </cfRule>
    <cfRule type="cellIs" dxfId="108" priority="45" operator="greaterThan">
      <formula>0</formula>
    </cfRule>
  </conditionalFormatting>
  <conditionalFormatting sqref="AV16">
    <cfRule type="cellIs" dxfId="107" priority="42" operator="lessThan">
      <formula>0</formula>
    </cfRule>
    <cfRule type="cellIs" dxfId="106" priority="43" operator="greaterThan">
      <formula>0</formula>
    </cfRule>
  </conditionalFormatting>
  <conditionalFormatting sqref="AX5:AX12">
    <cfRule type="cellIs" dxfId="105" priority="40" operator="greaterThan">
      <formula>$AW$5</formula>
    </cfRule>
    <cfRule type="cellIs" dxfId="104" priority="41" operator="lessThan">
      <formula>$AW$5</formula>
    </cfRule>
  </conditionalFormatting>
  <conditionalFormatting sqref="AZ5:AZ12">
    <cfRule type="cellIs" dxfId="103" priority="38" operator="greaterThan">
      <formula>$AY$5</formula>
    </cfRule>
    <cfRule type="cellIs" dxfId="102" priority="39" operator="lessThan">
      <formula>$AY$5</formula>
    </cfRule>
  </conditionalFormatting>
  <conditionalFormatting sqref="AZ6">
    <cfRule type="cellIs" dxfId="101" priority="36" operator="lessThan">
      <formula>$AY$6</formula>
    </cfRule>
    <cfRule type="cellIs" dxfId="100" priority="37" operator="greaterThan">
      <formula>$AY$6</formula>
    </cfRule>
  </conditionalFormatting>
  <conditionalFormatting sqref="AZ8">
    <cfRule type="cellIs" dxfId="99" priority="34" operator="lessThan">
      <formula>$AY$8</formula>
    </cfRule>
    <cfRule type="cellIs" dxfId="98" priority="35" operator="greaterThan">
      <formula>$AY$8</formula>
    </cfRule>
  </conditionalFormatting>
  <conditionalFormatting sqref="AZ9">
    <cfRule type="cellIs" dxfId="97" priority="32" operator="lessThan">
      <formula>$AY$9</formula>
    </cfRule>
    <cfRule type="cellIs" dxfId="96" priority="33" operator="greaterThan">
      <formula>$AY$9</formula>
    </cfRule>
  </conditionalFormatting>
  <conditionalFormatting sqref="AZ10">
    <cfRule type="cellIs" dxfId="95" priority="30" operator="lessThan">
      <formula>$AY$10</formula>
    </cfRule>
    <cfRule type="cellIs" dxfId="94" priority="31" operator="greaterThan">
      <formula>$AY$10</formula>
    </cfRule>
  </conditionalFormatting>
  <conditionalFormatting sqref="AZ11">
    <cfRule type="cellIs" dxfId="93" priority="28" operator="lessThan">
      <formula>$AY$11</formula>
    </cfRule>
    <cfRule type="cellIs" dxfId="92" priority="29" operator="greaterThan">
      <formula>$AY$11</formula>
    </cfRule>
  </conditionalFormatting>
  <conditionalFormatting sqref="AZ12">
    <cfRule type="cellIs" dxfId="91" priority="26" operator="lessThan">
      <formula>$AY$12</formula>
    </cfRule>
    <cfRule type="cellIs" dxfId="90" priority="27" operator="greaterThan">
      <formula>$AY$12</formula>
    </cfRule>
  </conditionalFormatting>
  <conditionalFormatting sqref="BB5:BB12">
    <cfRule type="cellIs" dxfId="89" priority="24" operator="lessThan">
      <formula>$BA$5</formula>
    </cfRule>
    <cfRule type="cellIs" dxfId="88" priority="25" operator="greaterThan">
      <formula>$BA$5</formula>
    </cfRule>
  </conditionalFormatting>
  <conditionalFormatting sqref="BD5:BD12">
    <cfRule type="cellIs" dxfId="87" priority="22" operator="lessThan">
      <formula>$BC$5</formula>
    </cfRule>
    <cfRule type="cellIs" dxfId="86" priority="23" operator="greaterThan">
      <formula>$BC$5</formula>
    </cfRule>
  </conditionalFormatting>
  <conditionalFormatting sqref="AX6">
    <cfRule type="cellIs" dxfId="85" priority="21" operator="greaterThan">
      <formula>"$AW$6"</formula>
    </cfRule>
    <cfRule type="cellIs" dxfId="84" priority="20" operator="lessThan">
      <formula>$AW$6</formula>
    </cfRule>
  </conditionalFormatting>
  <conditionalFormatting sqref="AX10">
    <cfRule type="cellIs" dxfId="83" priority="19" operator="lessThan">
      <formula>$AW$10</formula>
    </cfRule>
  </conditionalFormatting>
  <conditionalFormatting sqref="AN5:AN12">
    <cfRule type="cellIs" dxfId="82" priority="18" operator="greaterThan">
      <formula>$AM5</formula>
    </cfRule>
    <cfRule type="cellIs" dxfId="81" priority="17" operator="lessThan">
      <formula>$AM5</formula>
    </cfRule>
  </conditionalFormatting>
  <conditionalFormatting sqref="AP5:AP12">
    <cfRule type="cellIs" dxfId="80" priority="16" operator="greaterThan">
      <formula>$AO5</formula>
    </cfRule>
    <cfRule type="cellIs" dxfId="79" priority="15" operator="lessThan">
      <formula>$AO5</formula>
    </cfRule>
  </conditionalFormatting>
  <conditionalFormatting sqref="AR5:AR12">
    <cfRule type="cellIs" dxfId="78" priority="14" operator="greaterThan">
      <formula>$AQ5</formula>
    </cfRule>
    <cfRule type="cellIs" dxfId="77" priority="13" operator="lessThan">
      <formula>$AQ5</formula>
    </cfRule>
  </conditionalFormatting>
  <conditionalFormatting sqref="AT5:AT12">
    <cfRule type="cellIs" dxfId="76" priority="12" operator="greaterThan">
      <formula>$AS5</formula>
    </cfRule>
    <cfRule type="cellIs" dxfId="75" priority="11" operator="lessThan">
      <formula>$AS5</formula>
    </cfRule>
  </conditionalFormatting>
  <conditionalFormatting sqref="AV5:AV12">
    <cfRule type="cellIs" dxfId="74" priority="10" operator="greaterThan">
      <formula>$AU5</formula>
    </cfRule>
    <cfRule type="cellIs" dxfId="73" priority="9" operator="lessThan">
      <formula>$AU5</formula>
    </cfRule>
  </conditionalFormatting>
  <conditionalFormatting sqref="AX5:AX12">
    <cfRule type="cellIs" dxfId="72" priority="8" operator="greaterThan">
      <formula>$AW5</formula>
    </cfRule>
    <cfRule type="cellIs" dxfId="71" priority="7" operator="lessThan">
      <formula>$AW5</formula>
    </cfRule>
  </conditionalFormatting>
  <conditionalFormatting sqref="AZ5:AZ12">
    <cfRule type="cellIs" dxfId="70" priority="6" operator="greaterThan">
      <formula>$AY5</formula>
    </cfRule>
    <cfRule type="cellIs" dxfId="69" priority="5" operator="lessThan">
      <formula>$AY5</formula>
    </cfRule>
  </conditionalFormatting>
  <conditionalFormatting sqref="BB5:BB12">
    <cfRule type="cellIs" dxfId="68" priority="4" operator="greaterThan">
      <formula>$BA5</formula>
    </cfRule>
    <cfRule type="cellIs" dxfId="67" priority="3" operator="lessThan">
      <formula>$BA5</formula>
    </cfRule>
  </conditionalFormatting>
  <conditionalFormatting sqref="BD5:BD12">
    <cfRule type="cellIs" dxfId="66" priority="2" operator="greaterThan">
      <formula>$BC5</formula>
    </cfRule>
    <cfRule type="cellIs" dxfId="65" priority="1" operator="lessThan">
      <formula>$BC5</formula>
    </cfRule>
  </conditionalFormatting>
  <dataValidations count="2">
    <dataValidation type="list" allowBlank="1" showInputMessage="1" showErrorMessage="1" sqref="D3:D103" xr:uid="{449BB6A7-E50B-48EA-9E28-FB4B4EEF7E20}">
      <formula1>$Z$4:$Z$51</formula1>
    </dataValidation>
    <dataValidation type="list" allowBlank="1" showInputMessage="1" showErrorMessage="1" sqref="E4:E103" xr:uid="{0CDA5ED1-7724-4F4A-92EF-E039ADC408BB}">
      <formula1>$DQ$9:$DQ$16</formula1>
    </dataValidation>
  </dataValidations>
  <pageMargins left="0.7" right="0.7" top="0.75" bottom="0.75" header="0.3" footer="0.3"/>
  <pageSetup paperSize="9" fitToHeight="0" orientation="portrait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BF603-1787-4A62-8EF4-7243CBC1670E}">
  <dimension ref="A1:Q13"/>
  <sheetViews>
    <sheetView topLeftCell="B1" workbookViewId="0">
      <selection activeCell="H8" sqref="H8"/>
    </sheetView>
  </sheetViews>
  <sheetFormatPr defaultRowHeight="15"/>
  <cols>
    <col min="1" max="1" width="28.7109375" customWidth="1"/>
    <col min="2" max="2" width="37.140625" customWidth="1"/>
    <col min="4" max="4" width="31.5703125" customWidth="1"/>
    <col min="5" max="5" width="41.140625" customWidth="1"/>
    <col min="7" max="7" width="35.85546875" customWidth="1"/>
    <col min="8" max="8" width="14.85546875" customWidth="1"/>
    <col min="10" max="10" width="35" customWidth="1"/>
    <col min="11" max="11" width="12.42578125" customWidth="1"/>
    <col min="13" max="13" width="41.28515625" customWidth="1"/>
    <col min="14" max="14" width="12.85546875" customWidth="1"/>
    <col min="16" max="16" width="42.5703125" customWidth="1"/>
  </cols>
  <sheetData>
    <row r="1" spans="1:17">
      <c r="C1" s="1"/>
      <c r="D1" s="1"/>
      <c r="E1" s="1"/>
      <c r="F1" s="1"/>
      <c r="G1" s="1"/>
      <c r="H1" s="1"/>
    </row>
    <row r="2" spans="1:17">
      <c r="A2" s="1"/>
      <c r="B2" s="1"/>
      <c r="C2" s="1"/>
      <c r="D2" s="1"/>
      <c r="E2" s="1"/>
      <c r="F2" s="1"/>
      <c r="G2" s="1"/>
      <c r="H2" s="1"/>
    </row>
    <row r="3" spans="1:17">
      <c r="A3" s="1"/>
      <c r="B3" s="1"/>
      <c r="C3" s="1"/>
      <c r="D3" s="1"/>
      <c r="E3" s="1"/>
      <c r="F3" s="1"/>
      <c r="G3" s="1"/>
      <c r="H3" s="1"/>
    </row>
    <row r="4" spans="1:17">
      <c r="A4" s="1"/>
      <c r="B4" s="1"/>
      <c r="C4" s="1"/>
      <c r="D4" s="1"/>
      <c r="E4" s="1"/>
      <c r="F4" s="1"/>
      <c r="G4" s="1"/>
      <c r="H4" s="1"/>
    </row>
    <row r="5" spans="1:17">
      <c r="C5" s="1"/>
      <c r="D5" s="1"/>
      <c r="E5" s="1"/>
      <c r="F5" s="1"/>
      <c r="G5" s="1"/>
      <c r="H5" s="1"/>
    </row>
    <row r="6" spans="1:17">
      <c r="A6" s="141" t="s">
        <v>358</v>
      </c>
      <c r="B6" s="141"/>
      <c r="C6" s="1"/>
      <c r="D6" s="140" t="s">
        <v>359</v>
      </c>
      <c r="E6" s="140"/>
      <c r="G6" s="141" t="s">
        <v>360</v>
      </c>
      <c r="H6" s="141"/>
      <c r="J6" s="140" t="s">
        <v>361</v>
      </c>
      <c r="K6" s="140"/>
      <c r="M6" s="141" t="s">
        <v>362</v>
      </c>
      <c r="N6" s="141"/>
      <c r="P6" s="140" t="s">
        <v>363</v>
      </c>
      <c r="Q6" s="140"/>
    </row>
    <row r="7" spans="1:17">
      <c r="A7" s="126" t="s">
        <v>15</v>
      </c>
      <c r="B7" s="126" t="s">
        <v>18</v>
      </c>
      <c r="C7" s="1"/>
      <c r="D7" s="126" t="s">
        <v>364</v>
      </c>
      <c r="E7" s="126" t="s">
        <v>18</v>
      </c>
      <c r="G7" s="126" t="s">
        <v>21</v>
      </c>
      <c r="H7" s="126" t="s">
        <v>365</v>
      </c>
      <c r="J7" s="126" t="s">
        <v>21</v>
      </c>
      <c r="K7" s="126" t="s">
        <v>365</v>
      </c>
      <c r="M7" s="126" t="s">
        <v>25</v>
      </c>
      <c r="N7" s="126" t="s">
        <v>19</v>
      </c>
      <c r="P7" s="126" t="s">
        <v>25</v>
      </c>
      <c r="Q7" s="126" t="s">
        <v>19</v>
      </c>
    </row>
    <row r="8" spans="1:17">
      <c r="A8" s="1"/>
      <c r="B8" s="1"/>
      <c r="C8" s="1"/>
      <c r="D8" s="1"/>
      <c r="E8" s="1"/>
      <c r="G8" s="1"/>
      <c r="H8" s="1"/>
      <c r="J8" s="1"/>
      <c r="K8" s="1"/>
      <c r="M8" s="1"/>
      <c r="N8" s="1"/>
      <c r="P8" s="1"/>
      <c r="Q8" s="1"/>
    </row>
    <row r="9" spans="1:17">
      <c r="A9" s="1"/>
      <c r="B9" s="1"/>
      <c r="C9" s="1"/>
      <c r="D9" s="1"/>
      <c r="E9" s="1"/>
      <c r="G9" s="1"/>
      <c r="H9" s="1"/>
      <c r="J9" s="1"/>
      <c r="K9" s="1"/>
      <c r="M9" s="1"/>
      <c r="N9" s="1"/>
      <c r="P9" s="1"/>
      <c r="Q9" s="1"/>
    </row>
    <row r="10" spans="1:17">
      <c r="A10" s="1"/>
      <c r="B10" s="1"/>
      <c r="C10" s="1"/>
      <c r="D10" s="1"/>
      <c r="E10" s="1"/>
      <c r="G10" s="1"/>
      <c r="H10" s="1"/>
      <c r="J10" s="1"/>
      <c r="K10" s="1"/>
      <c r="M10" s="1"/>
      <c r="N10" s="1"/>
      <c r="P10" s="1"/>
      <c r="Q10" s="1"/>
    </row>
    <row r="11" spans="1:17">
      <c r="A11" s="1"/>
      <c r="B11" s="1"/>
      <c r="C11" s="1"/>
      <c r="D11" s="1"/>
      <c r="E11" s="1"/>
      <c r="G11" s="1"/>
      <c r="H11" s="1"/>
      <c r="J11" s="1"/>
      <c r="K11" s="1"/>
      <c r="M11" s="1"/>
      <c r="N11" s="1"/>
      <c r="P11" s="1"/>
      <c r="Q11" s="1"/>
    </row>
    <row r="12" spans="1:17">
      <c r="A12" s="1"/>
      <c r="B12" s="1"/>
      <c r="C12" s="1"/>
      <c r="D12" s="1"/>
      <c r="E12" s="1"/>
      <c r="G12" s="1"/>
      <c r="H12" s="1"/>
      <c r="J12" s="1"/>
      <c r="K12" s="1"/>
      <c r="M12" s="1"/>
      <c r="N12" s="1"/>
      <c r="P12" s="1"/>
      <c r="Q12" s="1"/>
    </row>
    <row r="13" spans="1:17">
      <c r="A13" s="1"/>
      <c r="B13" s="1"/>
      <c r="C13" s="1"/>
      <c r="D13" s="1"/>
      <c r="E13" s="1"/>
      <c r="G13" s="1"/>
      <c r="H13" s="1"/>
      <c r="J13" s="1"/>
      <c r="K13" s="1"/>
      <c r="M13" s="1"/>
      <c r="N13" s="1"/>
      <c r="P13" s="1"/>
      <c r="Q13" s="1"/>
    </row>
  </sheetData>
  <mergeCells count="6">
    <mergeCell ref="P6:Q6"/>
    <mergeCell ref="A6:B6"/>
    <mergeCell ref="D6:E6"/>
    <mergeCell ref="G6:H6"/>
    <mergeCell ref="J6:K6"/>
    <mergeCell ref="M6:N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F6BA3-7138-49D6-9CA3-44CBEA16D875}">
  <dimension ref="B4:F29"/>
  <sheetViews>
    <sheetView workbookViewId="0">
      <selection activeCell="C25" sqref="C25"/>
    </sheetView>
  </sheetViews>
  <sheetFormatPr defaultRowHeight="15"/>
  <cols>
    <col min="2" max="2" width="33.42578125" customWidth="1"/>
    <col min="3" max="3" width="28.28515625" customWidth="1"/>
    <col min="4" max="4" width="12.7109375" customWidth="1"/>
    <col min="5" max="5" width="24.28515625" customWidth="1"/>
    <col min="6" max="6" width="12" customWidth="1"/>
    <col min="7" max="7" width="18.140625" customWidth="1"/>
    <col min="9" max="9" width="10.28515625" customWidth="1"/>
    <col min="10" max="10" width="17.28515625" customWidth="1"/>
  </cols>
  <sheetData>
    <row r="4" spans="2:5">
      <c r="B4" t="s">
        <v>366</v>
      </c>
      <c r="C4" t="s">
        <v>367</v>
      </c>
      <c r="D4" t="s">
        <v>368</v>
      </c>
      <c r="E4" t="s">
        <v>369</v>
      </c>
    </row>
    <row r="5" spans="2:5">
      <c r="B5" t="s">
        <v>5</v>
      </c>
      <c r="C5">
        <f>GSSI!B5</f>
        <v>310676.31</v>
      </c>
      <c r="D5">
        <f>C25</f>
        <v>0</v>
      </c>
      <c r="E5" s="131">
        <f>IFERROR(-(Tabella174638[[#This Row],[Da Decreto]]-Tabella174638[[#This Row],[Previsto]])/Tabella174638[[#This Row],[Da Decreto]],IF(Tabella174638[[#This Row],[Previsto]]=0,0,1))</f>
        <v>-1</v>
      </c>
    </row>
    <row r="6" spans="2:5">
      <c r="B6" t="s">
        <v>6</v>
      </c>
      <c r="C6">
        <f>GSSI!B6</f>
        <v>0</v>
      </c>
      <c r="D6">
        <f>C26</f>
        <v>0</v>
      </c>
      <c r="E6" s="131">
        <f>IFERROR(-(Tabella174638[[#This Row],[Da Decreto]]-Tabella174638[[#This Row],[Previsto]])/Tabella174638[[#This Row],[Da Decreto]],IF(Tabella174638[[#This Row],[Previsto]]=0,0,1))</f>
        <v>0</v>
      </c>
    </row>
    <row r="7" spans="2:5">
      <c r="B7" t="s">
        <v>7</v>
      </c>
      <c r="C7">
        <f>GSSI!B7</f>
        <v>0</v>
      </c>
      <c r="D7">
        <f>C27</f>
        <v>0</v>
      </c>
      <c r="E7" s="131">
        <f>IFERROR(-(Tabella174638[[#This Row],[Da Decreto]]-Tabella174638[[#This Row],[Previsto]])/Tabella174638[[#This Row],[Da Decreto]],IF(Tabella174638[[#This Row],[Previsto]]=0,0,1))</f>
        <v>0</v>
      </c>
    </row>
    <row r="8" spans="2:5">
      <c r="B8" t="s">
        <v>9</v>
      </c>
      <c r="C8">
        <f>GSSI!B8</f>
        <v>49323.685531112998</v>
      </c>
      <c r="D8">
        <f>C28</f>
        <v>0</v>
      </c>
      <c r="E8" s="131">
        <f>IFERROR(-(Tabella174638[[#This Row],[Da Decreto]]-Tabella174638[[#This Row],[Previsto]])/Tabella174638[[#This Row],[Da Decreto]],IF(Tabella174638[[#This Row],[Previsto]]=0,0,1))</f>
        <v>-1</v>
      </c>
    </row>
    <row r="9" spans="2:5">
      <c r="B9" t="s">
        <v>11</v>
      </c>
      <c r="C9">
        <f>GSSI!B9</f>
        <v>0</v>
      </c>
      <c r="D9">
        <f>C29</f>
        <v>0</v>
      </c>
      <c r="E9" s="131">
        <f>IFERROR(-(Tabella174638[[#This Row],[Da Decreto]]-Tabella174638[[#This Row],[Previsto]])/Tabella174638[[#This Row],[Da Decreto]],IF(Tabella174638[[#This Row],[Previsto]]=0,0,1))</f>
        <v>0</v>
      </c>
    </row>
    <row r="14" spans="2:5">
      <c r="B14" t="s">
        <v>366</v>
      </c>
      <c r="C14" t="s">
        <v>367</v>
      </c>
      <c r="D14" t="s">
        <v>370</v>
      </c>
      <c r="E14" t="s">
        <v>369</v>
      </c>
    </row>
    <row r="15" spans="2:5">
      <c r="B15" t="s">
        <v>5</v>
      </c>
      <c r="C15">
        <f>GSSI!B5</f>
        <v>310676.31</v>
      </c>
      <c r="D15">
        <f>D25</f>
        <v>0</v>
      </c>
      <c r="E15" s="131">
        <f>IFERROR(-(Tabella17374739[[#This Row],[Da Decreto]]-Tabella17374739[[#This Row],[Effettuato]])/Tabella17374739[[#This Row],[Da Decreto]],IF(Tabella17374739[[#This Row],[Effettuato]]=0,0,1))</f>
        <v>-1</v>
      </c>
    </row>
    <row r="16" spans="2:5">
      <c r="B16" t="s">
        <v>6</v>
      </c>
      <c r="C16">
        <f>GSSI!B6</f>
        <v>0</v>
      </c>
      <c r="D16">
        <f>D26</f>
        <v>0</v>
      </c>
      <c r="E16" s="131">
        <f>IFERROR(-(Tabella17374739[[#This Row],[Da Decreto]]-Tabella17374739[[#This Row],[Effettuato]])/Tabella17374739[[#This Row],[Da Decreto]],IF(Tabella17374739[[#This Row],[Effettuato]]=0,0,1))</f>
        <v>0</v>
      </c>
    </row>
    <row r="17" spans="2:6">
      <c r="B17" t="s">
        <v>7</v>
      </c>
      <c r="C17">
        <f>GSSI!B7</f>
        <v>0</v>
      </c>
      <c r="D17">
        <f>D27</f>
        <v>0</v>
      </c>
      <c r="E17" s="131">
        <f>IFERROR(-(Tabella17374739[[#This Row],[Da Decreto]]-Tabella17374739[[#This Row],[Effettuato]])/Tabella17374739[[#This Row],[Da Decreto]],IF(Tabella17374739[[#This Row],[Effettuato]]=0,0,1))</f>
        <v>0</v>
      </c>
    </row>
    <row r="18" spans="2:6">
      <c r="B18" t="s">
        <v>9</v>
      </c>
      <c r="C18">
        <f>GSSI!B8</f>
        <v>49323.685531112998</v>
      </c>
      <c r="D18">
        <f>D28</f>
        <v>0</v>
      </c>
      <c r="E18" s="131">
        <f>IFERROR(-(Tabella17374739[[#This Row],[Da Decreto]]-Tabella17374739[[#This Row],[Effettuato]])/Tabella17374739[[#This Row],[Da Decreto]],IF(Tabella17374739[[#This Row],[Effettuato]]=0,0,1))</f>
        <v>-1</v>
      </c>
    </row>
    <row r="19" spans="2:6">
      <c r="B19" t="s">
        <v>11</v>
      </c>
      <c r="C19">
        <f>GSSI!B9</f>
        <v>0</v>
      </c>
      <c r="D19">
        <f>D29</f>
        <v>0</v>
      </c>
      <c r="E19" s="131">
        <f>IFERROR(-(Tabella17374739[[#This Row],[Da Decreto]]-Tabella17374739[[#This Row],[Effettuato]])/Tabella17374739[[#This Row],[Da Decreto]],IF(Tabella17374739[[#This Row],[Effettuato]]=0,0,1))</f>
        <v>0</v>
      </c>
    </row>
    <row r="24" spans="2:6">
      <c r="B24" s="130" t="s">
        <v>366</v>
      </c>
      <c r="C24" s="130" t="s">
        <v>368</v>
      </c>
      <c r="D24" s="130" t="s">
        <v>370</v>
      </c>
      <c r="E24" s="130" t="s">
        <v>369</v>
      </c>
      <c r="F24" s="130" t="s">
        <v>371</v>
      </c>
    </row>
    <row r="25" spans="2:6">
      <c r="B25" s="129" t="s">
        <v>5</v>
      </c>
      <c r="C25" s="129">
        <v>0</v>
      </c>
      <c r="D25" s="129">
        <v>0</v>
      </c>
      <c r="E25" s="128">
        <f>IFERROR(-(C25-D25)/C25,IF(D25=0,0,1))</f>
        <v>0</v>
      </c>
      <c r="F25" s="127">
        <f>D25-E25</f>
        <v>0</v>
      </c>
    </row>
    <row r="26" spans="2:6">
      <c r="B26" s="129" t="s">
        <v>6</v>
      </c>
      <c r="C26" s="129">
        <f>SUM(Tabella144032[Costo imputato al progetto di R&amp;S])</f>
        <v>0</v>
      </c>
      <c r="D26" s="129">
        <f>SUM(Tabella14344335[Costo imputato al progetto di R&amp;S])</f>
        <v>0</v>
      </c>
      <c r="E26" s="128">
        <f t="shared" ref="E26:E29" si="0">IFERROR(-(C26-D26)/C26,IF(D26=0,0,1))</f>
        <v>0</v>
      </c>
      <c r="F26" s="127">
        <f>D26-E26</f>
        <v>0</v>
      </c>
    </row>
    <row r="27" spans="2:6">
      <c r="B27" s="129" t="s">
        <v>7</v>
      </c>
      <c r="C27" s="129">
        <f>SUM(Tabella14164133[Costo])</f>
        <v>0</v>
      </c>
      <c r="D27" s="129">
        <f>SUM(Tabella1416354436[Costo])</f>
        <v>0</v>
      </c>
      <c r="E27" s="128">
        <f t="shared" si="0"/>
        <v>0</v>
      </c>
      <c r="F27" s="127">
        <f>D27-E27</f>
        <v>0</v>
      </c>
    </row>
    <row r="28" spans="2:6">
      <c r="B28" s="129" t="s">
        <v>9</v>
      </c>
      <c r="C28" s="129">
        <v>0</v>
      </c>
      <c r="D28" s="129">
        <v>0</v>
      </c>
      <c r="E28" s="128">
        <f t="shared" si="0"/>
        <v>0</v>
      </c>
      <c r="F28" s="127">
        <f>D28-E28</f>
        <v>0</v>
      </c>
    </row>
    <row r="29" spans="2:6">
      <c r="B29" s="129" t="s">
        <v>11</v>
      </c>
      <c r="C29" s="129">
        <f>SUM(Tabella1416174234[Totale])</f>
        <v>0</v>
      </c>
      <c r="D29" s="129">
        <f>SUM(Tabella141617364537[Totale])</f>
        <v>0</v>
      </c>
      <c r="E29" s="128">
        <f t="shared" si="0"/>
        <v>0</v>
      </c>
      <c r="F29" s="127">
        <f>D29-E29</f>
        <v>0</v>
      </c>
    </row>
  </sheetData>
  <sheetProtection algorithmName="SHA-512" hashValue="SRRx06JyXDPNXnptQPgKEDwQujFXAsM9hGq67HmRKi+VuQyLUKkUKA2RLhS12EUP/oNA4tRBvzC63GEzf+7Xog==" saltValue="j/RowyR9SF+QooWrBFyKDw==" spinCount="100000" sheet="1" objects="1" scenarios="1"/>
  <conditionalFormatting sqref="E5:E9">
    <cfRule type="cellIs" dxfId="13" priority="5" operator="lessThan">
      <formula>0</formula>
    </cfRule>
    <cfRule type="cellIs" dxfId="12" priority="6" operator="greaterThan">
      <formula>0</formula>
    </cfRule>
  </conditionalFormatting>
  <conditionalFormatting sqref="E15:E19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E25:F29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1AE6EFDC3A9446AA0ACD216C8779D0" ma:contentTypeVersion="4" ma:contentTypeDescription="Creare un nuovo documento." ma:contentTypeScope="" ma:versionID="0455a1cbfe2ebffc9414500988012607">
  <xsd:schema xmlns:xsd="http://www.w3.org/2001/XMLSchema" xmlns:xs="http://www.w3.org/2001/XMLSchema" xmlns:p="http://schemas.microsoft.com/office/2006/metadata/properties" xmlns:ns2="0bc6f012-702d-402e-8ce4-9b5a00fb93f4" xmlns:ns3="cfb91f6e-5fdb-40d3-91bc-61681320f7b7" targetNamespace="http://schemas.microsoft.com/office/2006/metadata/properties" ma:root="true" ma:fieldsID="e7111b767491cb4e4c81aea2e651fd70" ns2:_="" ns3:_="">
    <xsd:import namespace="0bc6f012-702d-402e-8ce4-9b5a00fb93f4"/>
    <xsd:import namespace="cfb91f6e-5fdb-40d3-91bc-61681320f7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c6f012-702d-402e-8ce4-9b5a00fb93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91f6e-5fdb-40d3-91bc-61681320f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6C8EA4-AB9D-4107-9DB8-99A90A6245C1}"/>
</file>

<file path=customXml/itemProps2.xml><?xml version="1.0" encoding="utf-8"?>
<ds:datastoreItem xmlns:ds="http://schemas.openxmlformats.org/officeDocument/2006/customXml" ds:itemID="{637A0297-AFBA-455A-BDE4-424D5DC8E30A}"/>
</file>

<file path=customXml/itemProps3.xml><?xml version="1.0" encoding="utf-8"?>
<ds:datastoreItem xmlns:ds="http://schemas.openxmlformats.org/officeDocument/2006/customXml" ds:itemID="{F2BAEB33-4A2B-466C-A52E-B1CF41F9BE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Dario Branco</dc:creator>
  <cp:keywords/>
  <dc:description/>
  <cp:lastModifiedBy>Ludovico Iovino</cp:lastModifiedBy>
  <cp:revision/>
  <dcterms:created xsi:type="dcterms:W3CDTF">2023-01-02T16:18:15Z</dcterms:created>
  <dcterms:modified xsi:type="dcterms:W3CDTF">2023-02-27T10:56:26Z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0x010100651AE6EFDC3A9446AA0ACD216C8779D0</vt:lpwstr>
  </property>
</Properties>
</file>